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fileSharing readOnlyRecommended="1" userName="Maria B. Nilsen" algorithmName="SHA-512" hashValue="R9gihDwytpTY9VltGtyuHexLZ8cSjLQcWiR/XLdvZbKTiMJb79gxivZxJlWOXyyA2kYOHtEBOeQWp84xCVuSaQ==" saltValue="eLkwH0l4H/LoEymgreLGg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i\OneDrive - Høgskulen på Vestlandet\Skrivebord\Bachelor\"/>
    </mc:Choice>
  </mc:AlternateContent>
  <xr:revisionPtr revIDLastSave="0" documentId="8_{8D30E6BF-FBEF-4BDE-ABEF-5CF28823C58A}" xr6:coauthVersionLast="47" xr6:coauthVersionMax="47" xr10:uidLastSave="{00000000-0000-0000-0000-000000000000}"/>
  <bookViews>
    <workbookView xWindow="-108" yWindow="-108" windowWidth="23256" windowHeight="12456" xr2:uid="{7BF14761-7EE1-453F-8802-E39CCBA74C4B}"/>
  </bookViews>
  <sheets>
    <sheet name="LCOE" sheetId="1" r:id="rId1"/>
  </sheets>
  <definedNames>
    <definedName name="Investering_pr._år_i_investeringsfasen_NOK_år">LCOE!$B$23</definedName>
    <definedName name="Investeringsperiode__a">LCOE!$B$22</definedName>
    <definedName name="kWh_pr_a">LCOE!$B$20</definedName>
    <definedName name="Levetid__a">LCOE!$B$14</definedName>
    <definedName name="OPEX_pr._år__NOK_a">LCOE!$B$21</definedName>
    <definedName name="WACC">LCOE!$B$13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33" i="1"/>
  <c r="B32" i="1"/>
  <c r="B30" i="1"/>
  <c r="B29" i="1"/>
  <c r="B20" i="1"/>
  <c r="B19" i="1"/>
  <c r="B18" i="1"/>
  <c r="C29" i="1" l="1"/>
  <c r="B23" i="1"/>
  <c r="B17" i="1"/>
  <c r="E31" i="1" l="1"/>
  <c r="B31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D30" i="1"/>
  <c r="C31" i="1"/>
  <c r="D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X32" i="1"/>
  <c r="CR32" i="1"/>
  <c r="CS32" i="1"/>
  <c r="CT32" i="1"/>
  <c r="CU32" i="1"/>
  <c r="CV32" i="1"/>
  <c r="CW32" i="1"/>
  <c r="CI32" i="1"/>
  <c r="CJ32" i="1"/>
  <c r="CK32" i="1"/>
  <c r="CL32" i="1"/>
  <c r="CM32" i="1"/>
  <c r="CN32" i="1"/>
  <c r="CO32" i="1"/>
  <c r="CP32" i="1"/>
  <c r="CQ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BK32" i="1"/>
  <c r="BL32" i="1"/>
  <c r="BM32" i="1"/>
  <c r="BN32" i="1"/>
  <c r="BO32" i="1"/>
  <c r="BP32" i="1"/>
  <c r="BQ32" i="1"/>
  <c r="BR32" i="1"/>
  <c r="BC32" i="1"/>
  <c r="BD32" i="1"/>
  <c r="BE32" i="1"/>
  <c r="BF32" i="1"/>
  <c r="BG32" i="1"/>
  <c r="BH32" i="1"/>
  <c r="BI32" i="1"/>
  <c r="BJ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AD32" i="1"/>
  <c r="AE32" i="1"/>
  <c r="AF32" i="1"/>
  <c r="AG32" i="1"/>
  <c r="AH32" i="1"/>
  <c r="AI32" i="1"/>
  <c r="AJ32" i="1"/>
  <c r="AK32" i="1"/>
  <c r="AL32" i="1"/>
  <c r="AM32" i="1"/>
  <c r="AN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I29" i="1"/>
  <c r="AS31" i="1" l="1"/>
  <c r="AS34" i="1" s="1"/>
  <c r="H30" i="1"/>
  <c r="D34" i="1"/>
  <c r="E34" i="1"/>
  <c r="BL31" i="1"/>
  <c r="BL34" i="1" s="1"/>
  <c r="AQ31" i="1"/>
  <c r="AQ34" i="1" s="1"/>
  <c r="BK31" i="1"/>
  <c r="BK34" i="1" s="1"/>
  <c r="AM31" i="1"/>
  <c r="AM34" i="1" s="1"/>
  <c r="K31" i="1"/>
  <c r="K34" i="1" s="1"/>
  <c r="BH31" i="1"/>
  <c r="BH34" i="1" s="1"/>
  <c r="AL31" i="1"/>
  <c r="AL34" i="1" s="1"/>
  <c r="AU31" i="1"/>
  <c r="AU34" i="1" s="1"/>
  <c r="BD31" i="1"/>
  <c r="BD34" i="1" s="1"/>
  <c r="AI31" i="1"/>
  <c r="AI34" i="1" s="1"/>
  <c r="BC31" i="1"/>
  <c r="BC34" i="1" s="1"/>
  <c r="AA31" i="1"/>
  <c r="AA34" i="1" s="1"/>
  <c r="AZ31" i="1"/>
  <c r="AZ34" i="1" s="1"/>
  <c r="S31" i="1"/>
  <c r="S34" i="1" s="1"/>
  <c r="AV31" i="1"/>
  <c r="AV34" i="1" s="1"/>
  <c r="BJ31" i="1"/>
  <c r="BJ34" i="1" s="1"/>
  <c r="AT31" i="1"/>
  <c r="AT34" i="1" s="1"/>
  <c r="U31" i="1"/>
  <c r="U34" i="1" s="1"/>
  <c r="BB31" i="1"/>
  <c r="BB34" i="1" s="1"/>
  <c r="AK31" i="1"/>
  <c r="AK34" i="1" s="1"/>
  <c r="AC31" i="1"/>
  <c r="AC34" i="1" s="1"/>
  <c r="M31" i="1"/>
  <c r="M34" i="1" s="1"/>
  <c r="BI31" i="1"/>
  <c r="BI34" i="1" s="1"/>
  <c r="BA31" i="1"/>
  <c r="BA34" i="1" s="1"/>
  <c r="AR31" i="1"/>
  <c r="AR34" i="1" s="1"/>
  <c r="AJ31" i="1"/>
  <c r="AJ34" i="1" s="1"/>
  <c r="AB31" i="1"/>
  <c r="AB34" i="1" s="1"/>
  <c r="T31" i="1"/>
  <c r="T34" i="1" s="1"/>
  <c r="L31" i="1"/>
  <c r="L34" i="1" s="1"/>
  <c r="AY31" i="1"/>
  <c r="AY34" i="1" s="1"/>
  <c r="AP31" i="1"/>
  <c r="AP34" i="1" s="1"/>
  <c r="Z31" i="1"/>
  <c r="Z34" i="1" s="1"/>
  <c r="R31" i="1"/>
  <c r="R34" i="1" s="1"/>
  <c r="J31" i="1"/>
  <c r="J34" i="1" s="1"/>
  <c r="BG31" i="1"/>
  <c r="BG34" i="1" s="1"/>
  <c r="AH31" i="1"/>
  <c r="AH34" i="1" s="1"/>
  <c r="BF31" i="1"/>
  <c r="BF34" i="1" s="1"/>
  <c r="AX31" i="1"/>
  <c r="AX34" i="1" s="1"/>
  <c r="AO31" i="1"/>
  <c r="AO34" i="1" s="1"/>
  <c r="AG31" i="1"/>
  <c r="AG34" i="1" s="1"/>
  <c r="Y31" i="1"/>
  <c r="Y34" i="1" s="1"/>
  <c r="Q31" i="1"/>
  <c r="Q34" i="1" s="1"/>
  <c r="I31" i="1"/>
  <c r="BM31" i="1"/>
  <c r="BM34" i="1" s="1"/>
  <c r="BE31" i="1"/>
  <c r="BE34" i="1" s="1"/>
  <c r="AW31" i="1"/>
  <c r="AW34" i="1" s="1"/>
  <c r="AN31" i="1"/>
  <c r="AN34" i="1" s="1"/>
  <c r="AF31" i="1"/>
  <c r="AF34" i="1" s="1"/>
  <c r="X31" i="1"/>
  <c r="X34" i="1" s="1"/>
  <c r="P31" i="1"/>
  <c r="P34" i="1" s="1"/>
  <c r="H31" i="1"/>
  <c r="AE31" i="1"/>
  <c r="AE34" i="1" s="1"/>
  <c r="W31" i="1"/>
  <c r="W34" i="1" s="1"/>
  <c r="O31" i="1"/>
  <c r="O34" i="1" s="1"/>
  <c r="G31" i="1"/>
  <c r="AD31" i="1"/>
  <c r="AD34" i="1" s="1"/>
  <c r="V31" i="1"/>
  <c r="V34" i="1" s="1"/>
  <c r="N31" i="1"/>
  <c r="N34" i="1" s="1"/>
  <c r="F31" i="1"/>
  <c r="CA34" i="1"/>
  <c r="BS34" i="1"/>
  <c r="BT34" i="1"/>
  <c r="CH34" i="1"/>
  <c r="CJ34" i="1"/>
  <c r="CI34" i="1"/>
  <c r="CU34" i="1"/>
  <c r="CC34" i="1"/>
  <c r="BU34" i="1"/>
  <c r="CS34" i="1"/>
  <c r="CK34" i="1"/>
  <c r="C33" i="1"/>
  <c r="H29" i="1"/>
  <c r="G29" i="1"/>
  <c r="F29" i="1"/>
  <c r="D29" i="1"/>
  <c r="D33" i="1" s="1"/>
  <c r="E29" i="1"/>
  <c r="CR34" i="1"/>
  <c r="CB34" i="1"/>
  <c r="BW34" i="1"/>
  <c r="CT34" i="1"/>
  <c r="CV34" i="1"/>
  <c r="CL34" i="1"/>
  <c r="CG34" i="1"/>
  <c r="BY34" i="1"/>
  <c r="CQ34" i="1"/>
  <c r="CP34" i="1"/>
  <c r="CF34" i="1"/>
  <c r="BX34" i="1"/>
  <c r="CN34" i="1"/>
  <c r="CO34" i="1"/>
  <c r="CE34" i="1"/>
  <c r="CD34" i="1"/>
  <c r="BV34" i="1"/>
  <c r="CW34" i="1"/>
  <c r="CX34" i="1"/>
  <c r="CM34" i="1"/>
  <c r="BZ34" i="1"/>
  <c r="BR33" i="1"/>
  <c r="BQ34" i="1"/>
  <c r="BP34" i="1"/>
  <c r="BP33" i="1"/>
  <c r="BQ33" i="1"/>
  <c r="BO34" i="1"/>
  <c r="BO33" i="1"/>
  <c r="BN34" i="1"/>
  <c r="BN33" i="1"/>
  <c r="BR34" i="1"/>
  <c r="AS30" i="1" l="1"/>
  <c r="AS33" i="1" s="1"/>
  <c r="E30" i="1"/>
  <c r="AN30" i="1"/>
  <c r="AN33" i="1" s="1"/>
  <c r="BL30" i="1"/>
  <c r="BL33" i="1" s="1"/>
  <c r="Q30" i="1"/>
  <c r="Q33" i="1" s="1"/>
  <c r="AO30" i="1"/>
  <c r="AO33" i="1" s="1"/>
  <c r="BM30" i="1"/>
  <c r="BM33" i="1" s="1"/>
  <c r="AP30" i="1"/>
  <c r="AP33" i="1" s="1"/>
  <c r="G30" i="1"/>
  <c r="Y30" i="1"/>
  <c r="Y33" i="1" s="1"/>
  <c r="BE30" i="1"/>
  <c r="BE33" i="1" s="1"/>
  <c r="J30" i="1"/>
  <c r="J33" i="1" s="1"/>
  <c r="R30" i="1"/>
  <c r="R33" i="1" s="1"/>
  <c r="Z30" i="1"/>
  <c r="Z33" i="1" s="1"/>
  <c r="AH30" i="1"/>
  <c r="AH33" i="1" s="1"/>
  <c r="K30" i="1"/>
  <c r="K33" i="1" s="1"/>
  <c r="S30" i="1"/>
  <c r="S33" i="1" s="1"/>
  <c r="AA30" i="1"/>
  <c r="AA33" i="1" s="1"/>
  <c r="AI30" i="1"/>
  <c r="AI33" i="1" s="1"/>
  <c r="AQ30" i="1"/>
  <c r="AQ33" i="1" s="1"/>
  <c r="AY30" i="1"/>
  <c r="AY33" i="1" s="1"/>
  <c r="BG30" i="1"/>
  <c r="BG33" i="1" s="1"/>
  <c r="L30" i="1"/>
  <c r="L33" i="1" s="1"/>
  <c r="T30" i="1"/>
  <c r="T33" i="1" s="1"/>
  <c r="AB30" i="1"/>
  <c r="AB33" i="1" s="1"/>
  <c r="AJ30" i="1"/>
  <c r="AJ33" i="1" s="1"/>
  <c r="AR30" i="1"/>
  <c r="AR33" i="1" s="1"/>
  <c r="AZ30" i="1"/>
  <c r="AZ33" i="1" s="1"/>
  <c r="BH30" i="1"/>
  <c r="BH33" i="1" s="1"/>
  <c r="M30" i="1"/>
  <c r="M33" i="1" s="1"/>
  <c r="U30" i="1"/>
  <c r="U33" i="1" s="1"/>
  <c r="AC30" i="1"/>
  <c r="AC33" i="1" s="1"/>
  <c r="AK30" i="1"/>
  <c r="AK33" i="1" s="1"/>
  <c r="BA30" i="1"/>
  <c r="BA33" i="1" s="1"/>
  <c r="BI30" i="1"/>
  <c r="BI33" i="1" s="1"/>
  <c r="N30" i="1"/>
  <c r="N33" i="1" s="1"/>
  <c r="AL30" i="1"/>
  <c r="AL33" i="1" s="1"/>
  <c r="AT30" i="1"/>
  <c r="AT33" i="1" s="1"/>
  <c r="BF30" i="1"/>
  <c r="BF33" i="1" s="1"/>
  <c r="AD30" i="1"/>
  <c r="AD33" i="1" s="1"/>
  <c r="BJ30" i="1"/>
  <c r="BJ33" i="1" s="1"/>
  <c r="V30" i="1"/>
  <c r="V33" i="1" s="1"/>
  <c r="BB30" i="1"/>
  <c r="BB33" i="1" s="1"/>
  <c r="F30" i="1"/>
  <c r="O30" i="1"/>
  <c r="O33" i="1" s="1"/>
  <c r="W30" i="1"/>
  <c r="W33" i="1" s="1"/>
  <c r="AE30" i="1"/>
  <c r="AE33" i="1" s="1"/>
  <c r="AM30" i="1"/>
  <c r="AM33" i="1" s="1"/>
  <c r="AU30" i="1"/>
  <c r="AU33" i="1" s="1"/>
  <c r="BC30" i="1"/>
  <c r="BC33" i="1" s="1"/>
  <c r="BK30" i="1"/>
  <c r="BK33" i="1" s="1"/>
  <c r="P30" i="1"/>
  <c r="P33" i="1" s="1"/>
  <c r="X30" i="1"/>
  <c r="X33" i="1" s="1"/>
  <c r="AF30" i="1"/>
  <c r="AF33" i="1" s="1"/>
  <c r="AV30" i="1"/>
  <c r="AV33" i="1" s="1"/>
  <c r="BD30" i="1"/>
  <c r="BD33" i="1" s="1"/>
  <c r="I30" i="1"/>
  <c r="AG30" i="1"/>
  <c r="AG33" i="1" s="1"/>
  <c r="AW30" i="1"/>
  <c r="AW33" i="1" s="1"/>
  <c r="AX30" i="1"/>
  <c r="AX33" i="1" s="1"/>
  <c r="CL33" i="1"/>
  <c r="BV33" i="1"/>
  <c r="CD33" i="1"/>
  <c r="CQ33" i="1"/>
  <c r="BT33" i="1"/>
  <c r="CX33" i="1"/>
  <c r="CR33" i="1"/>
  <c r="CM33" i="1"/>
  <c r="BW33" i="1"/>
  <c r="CE33" i="1"/>
  <c r="CV33" i="1"/>
  <c r="CA33" i="1"/>
  <c r="CC33" i="1"/>
  <c r="CS33" i="1"/>
  <c r="CN33" i="1"/>
  <c r="BX33" i="1"/>
  <c r="CF33" i="1"/>
  <c r="CU33" i="1"/>
  <c r="BZ33" i="1"/>
  <c r="BS33" i="1"/>
  <c r="CW33" i="1"/>
  <c r="CB33" i="1"/>
  <c r="CK33" i="1"/>
  <c r="CT33" i="1"/>
  <c r="CO33" i="1"/>
  <c r="BY33" i="1"/>
  <c r="CG33" i="1"/>
  <c r="CP33" i="1"/>
  <c r="CH33" i="1"/>
  <c r="CI33" i="1"/>
  <c r="CJ33" i="1"/>
  <c r="BU33" i="1"/>
  <c r="E33" i="1" l="1"/>
  <c r="C34" i="1"/>
  <c r="F34" i="1"/>
  <c r="F33" i="1"/>
  <c r="H34" i="1"/>
  <c r="H33" i="1"/>
  <c r="B34" i="1"/>
  <c r="I34" i="1"/>
  <c r="I33" i="1"/>
  <c r="G34" i="1"/>
  <c r="G33" i="1"/>
</calcChain>
</file>

<file path=xl/sharedStrings.xml><?xml version="1.0" encoding="utf-8"?>
<sst xmlns="http://schemas.openxmlformats.org/spreadsheetml/2006/main" count="35" uniqueCount="35">
  <si>
    <t>CAPEX kjernekraftverk</t>
  </si>
  <si>
    <t>Overnight construction cost</t>
  </si>
  <si>
    <t>Total investering (NOK)</t>
  </si>
  <si>
    <t>Kapasitetsfaktor</t>
  </si>
  <si>
    <t>OPEX pr. år (NOK/a)</t>
  </si>
  <si>
    <t>Investeringsperiode (a)</t>
  </si>
  <si>
    <t>Investering pr. år i investeringsperioden(NOK/a)</t>
  </si>
  <si>
    <t>År</t>
  </si>
  <si>
    <t>Kraft produsert (kWh)</t>
  </si>
  <si>
    <t>Drift og vedlikehold (kr)</t>
  </si>
  <si>
    <t>Investering (kr)</t>
  </si>
  <si>
    <t>WACC</t>
  </si>
  <si>
    <t>(1+r)^(-t)</t>
  </si>
  <si>
    <t xml:space="preserve">LCOE </t>
  </si>
  <si>
    <t xml:space="preserve">Beregnes forenklet og konservativ mht. netto våverdi ved å dele investeringskost på antall år i investeringsperiode. </t>
  </si>
  <si>
    <t>Levetid (a)</t>
  </si>
  <si>
    <t>Ledd i telleren til LCOE</t>
  </si>
  <si>
    <t>Ledd i nevneren til LCOE</t>
  </si>
  <si>
    <t>Input</t>
  </si>
  <si>
    <t>Verdi</t>
  </si>
  <si>
    <t xml:space="preserve">Mellomregninger </t>
  </si>
  <si>
    <t>CAPEX nettilknytning (NOK)</t>
  </si>
  <si>
    <t>Kommentar</t>
  </si>
  <si>
    <t>Kapasitet elektrisitet (MW)</t>
  </si>
  <si>
    <t>Kapasitet varme (MW)</t>
  </si>
  <si>
    <t>kWh pr. år strøm</t>
  </si>
  <si>
    <t>kWh pr. år varme</t>
  </si>
  <si>
    <t>kWh/a totalt</t>
  </si>
  <si>
    <t>Antall år fra investeringsbeslutning til driftsstart</t>
  </si>
  <si>
    <t>Basis</t>
  </si>
  <si>
    <t>Høyt</t>
  </si>
  <si>
    <t>Lavt</t>
  </si>
  <si>
    <t>Byggekostnad (millioner kroner)</t>
  </si>
  <si>
    <t>LCOE</t>
  </si>
  <si>
    <t>https://www.facebook.com/groups/626618406106573/permalink/707783657990047/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</si>
</sst>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_-;\-* #,##0_-;_-* &quot;-&quot;??_-;_-@_-"/>
    <numFmt numFmtId="166" formatCode="_-[$kr-414]\ * #,##0_-;\-[$kr-414]\ * #,##0_-;_-[$kr-414]\ * &quot;-&quot;??_-;_-@_-"/>
    <numFmt numFmtId="167" formatCode="_-[$kr-414]\ * #,##0.00_-;\-[$kr-414]\ * #,##0.00_-;_-[$kr-414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2" borderId="0" xfId="0" applyFill="1"/>
    <xf numFmtId="11" fontId="0" fillId="0" borderId="0" xfId="0" applyNumberFormat="1"/>
    <xf numFmtId="165" fontId="0" fillId="0" borderId="0" xfId="1" applyNumberFormat="1" applyFont="1"/>
    <xf numFmtId="166" fontId="0" fillId="0" borderId="0" xfId="2" applyNumberFormat="1" applyFont="1"/>
    <xf numFmtId="9" fontId="0" fillId="0" borderId="0" xfId="3" applyFont="1"/>
    <xf numFmtId="0" fontId="3" fillId="0" borderId="0" xfId="4"/>
    <xf numFmtId="166" fontId="0" fillId="0" borderId="0" xfId="0" applyNumberFormat="1"/>
    <xf numFmtId="165" fontId="4" fillId="0" borderId="0" xfId="1" applyNumberFormat="1" applyFont="1"/>
    <xf numFmtId="43" fontId="0" fillId="0" borderId="0" xfId="1" applyFont="1"/>
    <xf numFmtId="165" fontId="1" fillId="0" borderId="0" xfId="1" applyNumberFormat="1" applyFont="1"/>
    <xf numFmtId="167" fontId="2" fillId="0" borderId="0" xfId="0" applyNumberFormat="1" applyFont="1"/>
    <xf numFmtId="0" fontId="1" fillId="0" borderId="0" xfId="4" applyFont="1"/>
    <xf numFmtId="167" fontId="0" fillId="0" borderId="0" xfId="0" applyNumberFormat="1"/>
    <xf numFmtId="167" fontId="0" fillId="0" borderId="0" xfId="2" applyNumberFormat="1" applyFont="1"/>
    <xf numFmtId="9" fontId="2" fillId="0" borderId="0" xfId="0" applyNumberFormat="1" applyFont="1"/>
    <xf numFmtId="9" fontId="2" fillId="0" borderId="0" xfId="3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">
    <cellStyle name="Hyperkobling" xfId="4" builtinId="8"/>
    <cellStyle name="Komma" xfId="1" builtinId="3"/>
    <cellStyle name="Normal" xfId="0" builtinId="0"/>
    <cellStyle name="Prosent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groups/626618406106573/permalink/70778365799004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E08F-429A-4882-989F-8DEA9BE71E7C}">
  <dimension ref="A1:CY58"/>
  <sheetViews>
    <sheetView tabSelected="1" topLeftCell="A10" zoomScale="115" zoomScaleNormal="115" workbookViewId="0">
      <selection activeCell="B21" sqref="B21"/>
    </sheetView>
  </sheetViews>
  <sheetFormatPr baseColWidth="10" defaultColWidth="9.109375" defaultRowHeight="14.4" x14ac:dyDescent="0.3"/>
  <cols>
    <col min="1" max="1" width="40" customWidth="1"/>
    <col min="2" max="2" width="14.77734375" bestFit="1" customWidth="1"/>
    <col min="3" max="3" width="18.44140625" customWidth="1"/>
    <col min="4" max="4" width="34" customWidth="1"/>
    <col min="5" max="6" width="18.88671875" bestFit="1" customWidth="1"/>
    <col min="7" max="24" width="18.33203125" bestFit="1" customWidth="1"/>
    <col min="25" max="30" width="16.88671875" bestFit="1" customWidth="1"/>
    <col min="31" max="31" width="18.44140625" bestFit="1" customWidth="1"/>
    <col min="32" max="43" width="16.88671875" bestFit="1" customWidth="1"/>
    <col min="44" max="44" width="20.109375" customWidth="1"/>
    <col min="45" max="72" width="16.44140625" bestFit="1" customWidth="1"/>
    <col min="104" max="104" width="21.44140625" customWidth="1"/>
  </cols>
  <sheetData>
    <row r="1" spans="1:13" x14ac:dyDescent="0.3">
      <c r="B1" s="19"/>
      <c r="C1" s="19"/>
      <c r="D1" s="19"/>
      <c r="E1" s="19"/>
      <c r="F1" s="19"/>
    </row>
    <row r="2" spans="1:13" x14ac:dyDescent="0.3">
      <c r="B2" s="17"/>
      <c r="C2" s="17"/>
      <c r="D2" s="17"/>
      <c r="E2" s="17"/>
      <c r="F2" s="17"/>
    </row>
    <row r="3" spans="1:13" x14ac:dyDescent="0.3">
      <c r="A3" s="1"/>
      <c r="F3" s="18"/>
      <c r="G3" s="20"/>
    </row>
    <row r="4" spans="1:13" x14ac:dyDescent="0.3">
      <c r="A4" s="16"/>
      <c r="G4" s="20"/>
    </row>
    <row r="7" spans="1:13" x14ac:dyDescent="0.3">
      <c r="A7" s="1" t="s">
        <v>18</v>
      </c>
      <c r="B7" s="1" t="s">
        <v>19</v>
      </c>
      <c r="C7" s="1"/>
      <c r="D7" s="1"/>
      <c r="E7" s="1"/>
    </row>
    <row r="8" spans="1:13" x14ac:dyDescent="0.3">
      <c r="A8" t="s">
        <v>0</v>
      </c>
      <c r="B8" s="9">
        <v>1200000000</v>
      </c>
      <c r="C8" t="s">
        <v>1</v>
      </c>
      <c r="D8" s="4"/>
      <c r="E8" s="4"/>
      <c r="F8" s="4"/>
      <c r="G8" s="7"/>
    </row>
    <row r="9" spans="1:13" x14ac:dyDescent="0.3">
      <c r="A9" t="s">
        <v>21</v>
      </c>
      <c r="B9" s="11">
        <v>0</v>
      </c>
      <c r="C9" s="11"/>
      <c r="D9" s="11"/>
      <c r="E9" s="13"/>
      <c r="F9" s="7"/>
      <c r="M9" s="7" t="s">
        <v>34</v>
      </c>
    </row>
    <row r="10" spans="1:13" x14ac:dyDescent="0.3">
      <c r="A10" t="s">
        <v>23</v>
      </c>
      <c r="B10" s="11">
        <v>5</v>
      </c>
      <c r="C10" s="11"/>
      <c r="D10" s="11"/>
    </row>
    <row r="11" spans="1:13" x14ac:dyDescent="0.3">
      <c r="A11" t="s">
        <v>24</v>
      </c>
      <c r="B11" s="11">
        <v>13</v>
      </c>
      <c r="C11" s="11"/>
      <c r="D11" s="11"/>
    </row>
    <row r="12" spans="1:13" x14ac:dyDescent="0.3">
      <c r="A12" t="s">
        <v>3</v>
      </c>
      <c r="B12" s="6">
        <v>0.95</v>
      </c>
      <c r="C12" s="6"/>
      <c r="D12" s="6"/>
    </row>
    <row r="13" spans="1:13" x14ac:dyDescent="0.3">
      <c r="A13" t="s">
        <v>11</v>
      </c>
      <c r="B13" s="6">
        <v>0.06</v>
      </c>
      <c r="C13" s="6"/>
      <c r="D13" s="6"/>
      <c r="E13" s="7"/>
    </row>
    <row r="14" spans="1:13" x14ac:dyDescent="0.3">
      <c r="A14" t="s">
        <v>15</v>
      </c>
      <c r="B14" s="4">
        <v>40</v>
      </c>
      <c r="C14" s="4"/>
      <c r="D14" s="4"/>
    </row>
    <row r="15" spans="1:13" x14ac:dyDescent="0.3">
      <c r="B15" s="6"/>
      <c r="C15" s="6"/>
    </row>
    <row r="16" spans="1:13" x14ac:dyDescent="0.3">
      <c r="A16" s="1" t="s">
        <v>20</v>
      </c>
      <c r="C16" s="1" t="s">
        <v>22</v>
      </c>
    </row>
    <row r="17" spans="1:103" x14ac:dyDescent="0.3">
      <c r="A17" t="s">
        <v>2</v>
      </c>
      <c r="B17" s="4">
        <f>B8+B9</f>
        <v>1200000000</v>
      </c>
    </row>
    <row r="18" spans="1:103" x14ac:dyDescent="0.3">
      <c r="A18" t="s">
        <v>25</v>
      </c>
      <c r="B18" s="4">
        <f>B10*B12*8760*1000</f>
        <v>41610000</v>
      </c>
    </row>
    <row r="19" spans="1:103" x14ac:dyDescent="0.3">
      <c r="A19" t="s">
        <v>26</v>
      </c>
      <c r="B19" s="4">
        <f>B11*B12*8760*1000</f>
        <v>108186000</v>
      </c>
    </row>
    <row r="20" spans="1:103" x14ac:dyDescent="0.3">
      <c r="A20" t="s">
        <v>27</v>
      </c>
      <c r="B20" s="4">
        <f>B18+B19</f>
        <v>149796000</v>
      </c>
    </row>
    <row r="21" spans="1:103" x14ac:dyDescent="0.3">
      <c r="A21" t="s">
        <v>4</v>
      </c>
      <c r="B21" s="4">
        <v>40000000</v>
      </c>
    </row>
    <row r="22" spans="1:103" x14ac:dyDescent="0.3">
      <c r="A22" t="s">
        <v>5</v>
      </c>
      <c r="B22">
        <v>4</v>
      </c>
      <c r="C22" t="s">
        <v>28</v>
      </c>
    </row>
    <row r="23" spans="1:103" x14ac:dyDescent="0.3">
      <c r="A23" t="s">
        <v>6</v>
      </c>
      <c r="B23" s="3">
        <f>B17/B22</f>
        <v>300000000</v>
      </c>
      <c r="C23" t="s">
        <v>14</v>
      </c>
    </row>
    <row r="26" spans="1:103" x14ac:dyDescent="0.3">
      <c r="A26" s="1" t="s">
        <v>13</v>
      </c>
      <c r="B26" s="12">
        <f>SUM(B33:BS33)/SUM(B34:BS34)</f>
        <v>0.84930912392152447</v>
      </c>
    </row>
    <row r="27" spans="1:103" x14ac:dyDescent="0.3">
      <c r="C27" s="1"/>
    </row>
    <row r="28" spans="1:103" s="2" customFormat="1" x14ac:dyDescent="0.3">
      <c r="A28" s="2" t="s">
        <v>7</v>
      </c>
      <c r="B28" s="2">
        <v>0</v>
      </c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  <c r="M28" s="2">
        <v>11</v>
      </c>
      <c r="N28" s="2">
        <v>12</v>
      </c>
      <c r="O28" s="2">
        <v>13</v>
      </c>
      <c r="P28" s="2">
        <v>14</v>
      </c>
      <c r="Q28" s="2">
        <v>15</v>
      </c>
      <c r="R28" s="2">
        <v>16</v>
      </c>
      <c r="S28" s="2">
        <v>17</v>
      </c>
      <c r="T28" s="2">
        <v>18</v>
      </c>
      <c r="U28" s="2">
        <v>19</v>
      </c>
      <c r="V28" s="2">
        <v>20</v>
      </c>
      <c r="W28" s="2">
        <v>21</v>
      </c>
      <c r="X28" s="2">
        <v>22</v>
      </c>
      <c r="Y28" s="2">
        <v>23</v>
      </c>
      <c r="Z28" s="2">
        <v>24</v>
      </c>
      <c r="AA28" s="2">
        <v>25</v>
      </c>
      <c r="AB28" s="2">
        <v>26</v>
      </c>
      <c r="AC28" s="2">
        <v>27</v>
      </c>
      <c r="AD28" s="2">
        <v>28</v>
      </c>
      <c r="AE28" s="2">
        <v>29</v>
      </c>
      <c r="AF28" s="2">
        <v>30</v>
      </c>
      <c r="AG28" s="2">
        <v>31</v>
      </c>
      <c r="AH28" s="2">
        <v>32</v>
      </c>
      <c r="AI28" s="2">
        <v>33</v>
      </c>
      <c r="AJ28" s="2">
        <v>34</v>
      </c>
      <c r="AK28" s="2">
        <v>35</v>
      </c>
      <c r="AL28" s="2">
        <v>36</v>
      </c>
      <c r="AM28" s="2">
        <v>37</v>
      </c>
      <c r="AN28" s="2">
        <v>38</v>
      </c>
      <c r="AO28" s="2">
        <v>39</v>
      </c>
      <c r="AP28" s="2">
        <v>40</v>
      </c>
      <c r="AQ28" s="2">
        <v>41</v>
      </c>
      <c r="AR28" s="2">
        <v>42</v>
      </c>
      <c r="AS28" s="2">
        <v>43</v>
      </c>
      <c r="AT28" s="2">
        <v>44</v>
      </c>
      <c r="AU28" s="2">
        <v>45</v>
      </c>
      <c r="AV28" s="2">
        <v>46</v>
      </c>
      <c r="AW28" s="2">
        <v>47</v>
      </c>
      <c r="AX28" s="2">
        <v>48</v>
      </c>
      <c r="AY28" s="2">
        <v>49</v>
      </c>
      <c r="AZ28" s="2">
        <v>50</v>
      </c>
      <c r="BA28" s="2">
        <v>51</v>
      </c>
      <c r="BB28" s="2">
        <v>52</v>
      </c>
      <c r="BC28" s="2">
        <v>53</v>
      </c>
      <c r="BD28" s="2">
        <v>54</v>
      </c>
      <c r="BE28" s="2">
        <v>55</v>
      </c>
      <c r="BF28" s="2">
        <v>56</v>
      </c>
      <c r="BG28" s="2">
        <v>57</v>
      </c>
      <c r="BH28" s="2">
        <v>58</v>
      </c>
      <c r="BI28" s="2">
        <v>59</v>
      </c>
      <c r="BJ28" s="2">
        <v>60</v>
      </c>
      <c r="BK28" s="2">
        <v>61</v>
      </c>
      <c r="BL28" s="2">
        <v>62</v>
      </c>
      <c r="BM28" s="2">
        <v>63</v>
      </c>
      <c r="BN28" s="2">
        <v>64</v>
      </c>
      <c r="BO28" s="2">
        <v>65</v>
      </c>
      <c r="BP28" s="2">
        <v>66</v>
      </c>
      <c r="BQ28" s="2">
        <v>67</v>
      </c>
      <c r="BR28" s="2">
        <v>68</v>
      </c>
      <c r="BS28" s="2">
        <v>69</v>
      </c>
      <c r="BT28" s="2">
        <v>70</v>
      </c>
      <c r="BU28" s="2">
        <v>71</v>
      </c>
      <c r="BV28" s="2">
        <v>72</v>
      </c>
      <c r="BW28" s="2">
        <v>73</v>
      </c>
      <c r="BX28" s="2">
        <v>74</v>
      </c>
      <c r="BY28" s="2">
        <v>75</v>
      </c>
      <c r="BZ28" s="2">
        <v>76</v>
      </c>
      <c r="CA28" s="2">
        <v>77</v>
      </c>
      <c r="CB28" s="2">
        <v>78</v>
      </c>
      <c r="CC28" s="2">
        <v>79</v>
      </c>
      <c r="CD28" s="2">
        <v>80</v>
      </c>
      <c r="CE28" s="2">
        <v>81</v>
      </c>
      <c r="CF28" s="2">
        <v>82</v>
      </c>
      <c r="CG28" s="2">
        <v>83</v>
      </c>
      <c r="CH28" s="2">
        <v>84</v>
      </c>
      <c r="CI28" s="2">
        <v>85</v>
      </c>
      <c r="CJ28" s="2">
        <v>86</v>
      </c>
      <c r="CK28" s="2">
        <v>87</v>
      </c>
      <c r="CL28" s="2">
        <v>88</v>
      </c>
      <c r="CM28" s="2">
        <v>89</v>
      </c>
      <c r="CN28" s="2">
        <v>90</v>
      </c>
      <c r="CO28" s="2">
        <v>91</v>
      </c>
      <c r="CP28" s="2">
        <v>92</v>
      </c>
      <c r="CQ28" s="2">
        <v>93</v>
      </c>
      <c r="CR28" s="2">
        <v>94</v>
      </c>
      <c r="CS28" s="2">
        <v>95</v>
      </c>
      <c r="CT28" s="2">
        <v>96</v>
      </c>
      <c r="CU28" s="2">
        <v>97</v>
      </c>
      <c r="CV28" s="2">
        <v>98</v>
      </c>
      <c r="CW28" s="2">
        <v>99</v>
      </c>
      <c r="CX28" s="2">
        <v>100</v>
      </c>
    </row>
    <row r="29" spans="1:103" x14ac:dyDescent="0.3">
      <c r="A29" t="s">
        <v>10</v>
      </c>
      <c r="B29" s="5">
        <f>IF(B28&lt;(Investeringsperiode__a+Levetid__a),IF(B28&lt;Investeringsperiode__a,Investering_pr._år_i_investeringsfasen_NOK_år,0),0)</f>
        <v>300000000</v>
      </c>
      <c r="C29" s="5">
        <f>IF(C28&lt;(Investeringsperiode__a+Levetid__a),IF(C28&lt;Investeringsperiode__a,Investering_pr._år_i_investeringsfasen_NOK_år,0),0)</f>
        <v>300000000</v>
      </c>
      <c r="D29" s="5">
        <f t="shared" ref="D29:AG29" si="0">IF(D28&lt;(Investeringsperiode__a+Levetid__a),IF(D28&lt;Investeringsperiode__a,Investering_pr._år_i_investeringsfasen_NOK_år,0),0)</f>
        <v>300000000</v>
      </c>
      <c r="E29" s="5">
        <f t="shared" si="0"/>
        <v>300000000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 t="shared" si="0"/>
        <v>0</v>
      </c>
      <c r="W29" s="5">
        <f t="shared" si="0"/>
        <v>0</v>
      </c>
      <c r="X29" s="5">
        <f t="shared" si="0"/>
        <v>0</v>
      </c>
      <c r="Y29" s="5">
        <f t="shared" si="0"/>
        <v>0</v>
      </c>
      <c r="Z29" s="5">
        <f t="shared" si="0"/>
        <v>0</v>
      </c>
      <c r="AA29" s="5">
        <f t="shared" si="0"/>
        <v>0</v>
      </c>
      <c r="AB29" s="5">
        <f t="shared" si="0"/>
        <v>0</v>
      </c>
      <c r="AC29" s="5">
        <f t="shared" si="0"/>
        <v>0</v>
      </c>
      <c r="AD29" s="5">
        <f t="shared" si="0"/>
        <v>0</v>
      </c>
      <c r="AE29" s="5">
        <f t="shared" si="0"/>
        <v>0</v>
      </c>
      <c r="AF29" s="5">
        <f t="shared" si="0"/>
        <v>0</v>
      </c>
      <c r="AG29" s="5">
        <f t="shared" si="0"/>
        <v>0</v>
      </c>
      <c r="AH29" s="5">
        <f t="shared" ref="AH29:BM29" si="1">IF(AH28&lt;(Investeringsperiode__a+Levetid__a),IF(AH28&lt;Investeringsperiode__a,Investering_pr._år_i_investeringsfasen_NOK_år,0),0)</f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ref="BN29:CS29" si="2">IF(BN28&lt;(Investeringsperiode__a+Levetid__a),IF(BN28&lt;Investeringsperiode__a,Investering_pr._år_i_investeringsfasen_NOK_år,0),0)</f>
        <v>0</v>
      </c>
      <c r="BO29" s="5">
        <f t="shared" si="2"/>
        <v>0</v>
      </c>
      <c r="BP29" s="5">
        <f t="shared" si="2"/>
        <v>0</v>
      </c>
      <c r="BQ29" s="5">
        <f t="shared" si="2"/>
        <v>0</v>
      </c>
      <c r="BR29" s="5">
        <f t="shared" si="2"/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ref="CT29:CX29" si="3">IF(CT28&lt;(Investeringsperiode__a+Levetid__a),IF(CT28&lt;Investeringsperiode__a,Investering_pr._år_i_investeringsfasen_NOK_år,0),0)</f>
        <v>0</v>
      </c>
      <c r="CU29" s="5">
        <f t="shared" si="3"/>
        <v>0</v>
      </c>
      <c r="CV29" s="5">
        <f t="shared" si="3"/>
        <v>0</v>
      </c>
      <c r="CW29" s="5">
        <f t="shared" si="3"/>
        <v>0</v>
      </c>
      <c r="CX29" s="5">
        <f t="shared" si="3"/>
        <v>0</v>
      </c>
      <c r="CY29" s="5"/>
    </row>
    <row r="30" spans="1:103" x14ac:dyDescent="0.3">
      <c r="A30" t="s">
        <v>9</v>
      </c>
      <c r="B30" s="5">
        <f>IF(B28&lt;(Investeringsperiode__a+Levetid__a),IF(B28&lt;Investeringsperiode__a,0,OPEX_pr._år__NOK_a),0)</f>
        <v>0</v>
      </c>
      <c r="C30" s="5">
        <f t="shared" ref="C30:AG30" si="4">IF(C28&lt;(Investeringsperiode__a+Levetid__a),IF(C28&lt;Investeringsperiode__a,0,OPEX_pr._år__NOK_a),0)</f>
        <v>0</v>
      </c>
      <c r="D30" s="5">
        <f t="shared" si="4"/>
        <v>0</v>
      </c>
      <c r="E30" s="5">
        <f t="shared" si="4"/>
        <v>0</v>
      </c>
      <c r="F30" s="5">
        <f t="shared" si="4"/>
        <v>40000000</v>
      </c>
      <c r="G30" s="5">
        <f t="shared" si="4"/>
        <v>40000000</v>
      </c>
      <c r="H30" s="5">
        <f>IF(H28&lt;(Investeringsperiode__a+Levetid__a),IF(H28&lt;Investeringsperiode__a,0,OPEX_pr._år__NOK_a),0)</f>
        <v>40000000</v>
      </c>
      <c r="I30" s="5">
        <f t="shared" si="4"/>
        <v>40000000</v>
      </c>
      <c r="J30" s="5">
        <f t="shared" si="4"/>
        <v>40000000</v>
      </c>
      <c r="K30" s="5">
        <f t="shared" si="4"/>
        <v>40000000</v>
      </c>
      <c r="L30" s="5">
        <f t="shared" si="4"/>
        <v>40000000</v>
      </c>
      <c r="M30" s="5">
        <f t="shared" si="4"/>
        <v>40000000</v>
      </c>
      <c r="N30" s="5">
        <f t="shared" si="4"/>
        <v>40000000</v>
      </c>
      <c r="O30" s="5">
        <f t="shared" si="4"/>
        <v>40000000</v>
      </c>
      <c r="P30" s="5">
        <f t="shared" si="4"/>
        <v>40000000</v>
      </c>
      <c r="Q30" s="5">
        <f t="shared" si="4"/>
        <v>40000000</v>
      </c>
      <c r="R30" s="5">
        <f t="shared" si="4"/>
        <v>40000000</v>
      </c>
      <c r="S30" s="5">
        <f t="shared" si="4"/>
        <v>40000000</v>
      </c>
      <c r="T30" s="5">
        <f t="shared" si="4"/>
        <v>40000000</v>
      </c>
      <c r="U30" s="5">
        <f t="shared" si="4"/>
        <v>40000000</v>
      </c>
      <c r="V30" s="5">
        <f t="shared" si="4"/>
        <v>40000000</v>
      </c>
      <c r="W30" s="5">
        <f t="shared" si="4"/>
        <v>40000000</v>
      </c>
      <c r="X30" s="5">
        <f t="shared" si="4"/>
        <v>40000000</v>
      </c>
      <c r="Y30" s="5">
        <f t="shared" si="4"/>
        <v>40000000</v>
      </c>
      <c r="Z30" s="5">
        <f t="shared" si="4"/>
        <v>40000000</v>
      </c>
      <c r="AA30" s="5">
        <f t="shared" si="4"/>
        <v>40000000</v>
      </c>
      <c r="AB30" s="5">
        <f t="shared" si="4"/>
        <v>40000000</v>
      </c>
      <c r="AC30" s="5">
        <f t="shared" si="4"/>
        <v>40000000</v>
      </c>
      <c r="AD30" s="5">
        <f t="shared" si="4"/>
        <v>40000000</v>
      </c>
      <c r="AE30" s="5">
        <f t="shared" si="4"/>
        <v>40000000</v>
      </c>
      <c r="AF30" s="5">
        <f t="shared" si="4"/>
        <v>40000000</v>
      </c>
      <c r="AG30" s="5">
        <f t="shared" si="4"/>
        <v>40000000</v>
      </c>
      <c r="AH30" s="5">
        <f t="shared" ref="AH30:BM30" si="5">IF(AH28&lt;(Investeringsperiode__a+Levetid__a),IF(AH28&lt;Investeringsperiode__a,0,OPEX_pr._år__NOK_a),0)</f>
        <v>40000000</v>
      </c>
      <c r="AI30" s="5">
        <f t="shared" si="5"/>
        <v>40000000</v>
      </c>
      <c r="AJ30" s="5">
        <f t="shared" si="5"/>
        <v>40000000</v>
      </c>
      <c r="AK30" s="5">
        <f t="shared" si="5"/>
        <v>40000000</v>
      </c>
      <c r="AL30" s="5">
        <f t="shared" si="5"/>
        <v>40000000</v>
      </c>
      <c r="AM30" s="5">
        <f t="shared" si="5"/>
        <v>40000000</v>
      </c>
      <c r="AN30" s="5">
        <f t="shared" si="5"/>
        <v>40000000</v>
      </c>
      <c r="AO30" s="5">
        <f t="shared" si="5"/>
        <v>40000000</v>
      </c>
      <c r="AP30" s="5">
        <f t="shared" si="5"/>
        <v>40000000</v>
      </c>
      <c r="AQ30" s="5">
        <f t="shared" si="5"/>
        <v>40000000</v>
      </c>
      <c r="AR30" s="5">
        <f t="shared" si="5"/>
        <v>40000000</v>
      </c>
      <c r="AS30" s="5">
        <f t="shared" si="5"/>
        <v>40000000</v>
      </c>
      <c r="AT30" s="5">
        <f t="shared" si="5"/>
        <v>0</v>
      </c>
      <c r="AU30" s="5">
        <f t="shared" si="5"/>
        <v>0</v>
      </c>
      <c r="AV30" s="5">
        <f t="shared" si="5"/>
        <v>0</v>
      </c>
      <c r="AW30" s="5">
        <f t="shared" si="5"/>
        <v>0</v>
      </c>
      <c r="AX30" s="5">
        <f t="shared" si="5"/>
        <v>0</v>
      </c>
      <c r="AY30" s="5">
        <f t="shared" si="5"/>
        <v>0</v>
      </c>
      <c r="AZ30" s="5">
        <f t="shared" si="5"/>
        <v>0</v>
      </c>
      <c r="BA30" s="5">
        <f t="shared" si="5"/>
        <v>0</v>
      </c>
      <c r="BB30" s="5">
        <f t="shared" si="5"/>
        <v>0</v>
      </c>
      <c r="BC30" s="5">
        <f t="shared" si="5"/>
        <v>0</v>
      </c>
      <c r="BD30" s="5">
        <f t="shared" si="5"/>
        <v>0</v>
      </c>
      <c r="BE30" s="5">
        <f t="shared" si="5"/>
        <v>0</v>
      </c>
      <c r="BF30" s="5">
        <f t="shared" si="5"/>
        <v>0</v>
      </c>
      <c r="BG30" s="5">
        <f t="shared" si="5"/>
        <v>0</v>
      </c>
      <c r="BH30" s="5">
        <f t="shared" si="5"/>
        <v>0</v>
      </c>
      <c r="BI30" s="5">
        <f t="shared" si="5"/>
        <v>0</v>
      </c>
      <c r="BJ30" s="5">
        <f t="shared" si="5"/>
        <v>0</v>
      </c>
      <c r="BK30" s="5">
        <f t="shared" si="5"/>
        <v>0</v>
      </c>
      <c r="BL30" s="5">
        <f t="shared" si="5"/>
        <v>0</v>
      </c>
      <c r="BM30" s="5">
        <f t="shared" si="5"/>
        <v>0</v>
      </c>
      <c r="BN30" s="5">
        <f t="shared" ref="BN30:CX30" si="6">IF(BN28&lt;(Investeringsperiode__a+Levetid__a),IF(BN28&lt;Investeringsperiode__a,0,OPEX_pr._år__NOK_a),0)</f>
        <v>0</v>
      </c>
      <c r="BO30" s="5">
        <f t="shared" si="6"/>
        <v>0</v>
      </c>
      <c r="BP30" s="5">
        <f t="shared" si="6"/>
        <v>0</v>
      </c>
      <c r="BQ30" s="5">
        <f t="shared" si="6"/>
        <v>0</v>
      </c>
      <c r="BR30" s="5">
        <f t="shared" si="6"/>
        <v>0</v>
      </c>
      <c r="BS30" s="5">
        <f t="shared" si="6"/>
        <v>0</v>
      </c>
      <c r="BT30" s="5">
        <f t="shared" si="6"/>
        <v>0</v>
      </c>
      <c r="BU30" s="5">
        <f t="shared" si="6"/>
        <v>0</v>
      </c>
      <c r="BV30" s="5">
        <f t="shared" si="6"/>
        <v>0</v>
      </c>
      <c r="BW30" s="5">
        <f t="shared" si="6"/>
        <v>0</v>
      </c>
      <c r="BX30" s="5">
        <f t="shared" si="6"/>
        <v>0</v>
      </c>
      <c r="BY30" s="5">
        <f t="shared" si="6"/>
        <v>0</v>
      </c>
      <c r="BZ30" s="5">
        <f t="shared" si="6"/>
        <v>0</v>
      </c>
      <c r="CA30" s="5">
        <f t="shared" si="6"/>
        <v>0</v>
      </c>
      <c r="CB30" s="5">
        <f t="shared" si="6"/>
        <v>0</v>
      </c>
      <c r="CC30" s="5">
        <f t="shared" si="6"/>
        <v>0</v>
      </c>
      <c r="CD30" s="5">
        <f t="shared" si="6"/>
        <v>0</v>
      </c>
      <c r="CE30" s="5">
        <f t="shared" si="6"/>
        <v>0</v>
      </c>
      <c r="CF30" s="5">
        <f t="shared" si="6"/>
        <v>0</v>
      </c>
      <c r="CG30" s="5">
        <f t="shared" si="6"/>
        <v>0</v>
      </c>
      <c r="CH30" s="5">
        <f t="shared" si="6"/>
        <v>0</v>
      </c>
      <c r="CI30" s="5">
        <f t="shared" si="6"/>
        <v>0</v>
      </c>
      <c r="CJ30" s="5">
        <f t="shared" si="6"/>
        <v>0</v>
      </c>
      <c r="CK30" s="5">
        <f t="shared" si="6"/>
        <v>0</v>
      </c>
      <c r="CL30" s="5">
        <f t="shared" si="6"/>
        <v>0</v>
      </c>
      <c r="CM30" s="5">
        <f t="shared" si="6"/>
        <v>0</v>
      </c>
      <c r="CN30" s="5">
        <f t="shared" si="6"/>
        <v>0</v>
      </c>
      <c r="CO30" s="5">
        <f t="shared" si="6"/>
        <v>0</v>
      </c>
      <c r="CP30" s="5">
        <f t="shared" si="6"/>
        <v>0</v>
      </c>
      <c r="CQ30" s="5">
        <f t="shared" si="6"/>
        <v>0</v>
      </c>
      <c r="CR30" s="5">
        <f t="shared" si="6"/>
        <v>0</v>
      </c>
      <c r="CS30" s="5">
        <f t="shared" si="6"/>
        <v>0</v>
      </c>
      <c r="CT30" s="5">
        <f t="shared" si="6"/>
        <v>0</v>
      </c>
      <c r="CU30" s="5">
        <f t="shared" si="6"/>
        <v>0</v>
      </c>
      <c r="CV30" s="5">
        <f t="shared" si="6"/>
        <v>0</v>
      </c>
      <c r="CW30" s="5">
        <f t="shared" si="6"/>
        <v>0</v>
      </c>
      <c r="CX30" s="5">
        <f t="shared" si="6"/>
        <v>0</v>
      </c>
    </row>
    <row r="31" spans="1:103" x14ac:dyDescent="0.3">
      <c r="A31" t="s">
        <v>8</v>
      </c>
      <c r="B31" s="4">
        <f t="shared" ref="B31:AG31" si="7">IF(B28&lt;(Investeringsperiode__a+Levetid__a),IF(B28&gt;=Investeringsperiode__a,kWh_pr_a,0),0)</f>
        <v>0</v>
      </c>
      <c r="C31" s="4">
        <f t="shared" si="7"/>
        <v>0</v>
      </c>
      <c r="D31" s="4">
        <f t="shared" si="7"/>
        <v>0</v>
      </c>
      <c r="E31" s="4">
        <f t="shared" si="7"/>
        <v>0</v>
      </c>
      <c r="F31" s="4">
        <f t="shared" si="7"/>
        <v>149796000</v>
      </c>
      <c r="G31" s="4">
        <f t="shared" si="7"/>
        <v>149796000</v>
      </c>
      <c r="H31" s="4">
        <f t="shared" si="7"/>
        <v>149796000</v>
      </c>
      <c r="I31" s="4">
        <f t="shared" si="7"/>
        <v>149796000</v>
      </c>
      <c r="J31" s="4">
        <f t="shared" si="7"/>
        <v>149796000</v>
      </c>
      <c r="K31" s="4">
        <f t="shared" si="7"/>
        <v>149796000</v>
      </c>
      <c r="L31" s="4">
        <f t="shared" si="7"/>
        <v>149796000</v>
      </c>
      <c r="M31" s="4">
        <f t="shared" si="7"/>
        <v>149796000</v>
      </c>
      <c r="N31" s="4">
        <f t="shared" si="7"/>
        <v>149796000</v>
      </c>
      <c r="O31" s="4">
        <f t="shared" si="7"/>
        <v>149796000</v>
      </c>
      <c r="P31" s="4">
        <f t="shared" si="7"/>
        <v>149796000</v>
      </c>
      <c r="Q31" s="4">
        <f t="shared" si="7"/>
        <v>149796000</v>
      </c>
      <c r="R31" s="4">
        <f t="shared" si="7"/>
        <v>149796000</v>
      </c>
      <c r="S31" s="4">
        <f t="shared" si="7"/>
        <v>149796000</v>
      </c>
      <c r="T31" s="4">
        <f t="shared" si="7"/>
        <v>149796000</v>
      </c>
      <c r="U31" s="4">
        <f t="shared" si="7"/>
        <v>149796000</v>
      </c>
      <c r="V31" s="4">
        <f t="shared" si="7"/>
        <v>149796000</v>
      </c>
      <c r="W31" s="4">
        <f t="shared" si="7"/>
        <v>149796000</v>
      </c>
      <c r="X31" s="4">
        <f t="shared" si="7"/>
        <v>149796000</v>
      </c>
      <c r="Y31" s="4">
        <f t="shared" si="7"/>
        <v>149796000</v>
      </c>
      <c r="Z31" s="4">
        <f t="shared" si="7"/>
        <v>149796000</v>
      </c>
      <c r="AA31" s="4">
        <f t="shared" si="7"/>
        <v>149796000</v>
      </c>
      <c r="AB31" s="4">
        <f t="shared" si="7"/>
        <v>149796000</v>
      </c>
      <c r="AC31" s="4">
        <f t="shared" si="7"/>
        <v>149796000</v>
      </c>
      <c r="AD31" s="4">
        <f t="shared" si="7"/>
        <v>149796000</v>
      </c>
      <c r="AE31" s="4">
        <f t="shared" si="7"/>
        <v>149796000</v>
      </c>
      <c r="AF31" s="4">
        <f t="shared" si="7"/>
        <v>149796000</v>
      </c>
      <c r="AG31" s="4">
        <f t="shared" si="7"/>
        <v>149796000</v>
      </c>
      <c r="AH31" s="4">
        <f t="shared" ref="AH31:BM31" si="8">IF(AH28&lt;(Investeringsperiode__a+Levetid__a),IF(AH28&gt;=Investeringsperiode__a,kWh_pr_a,0),0)</f>
        <v>149796000</v>
      </c>
      <c r="AI31" s="4">
        <f t="shared" si="8"/>
        <v>149796000</v>
      </c>
      <c r="AJ31" s="4">
        <f t="shared" si="8"/>
        <v>149796000</v>
      </c>
      <c r="AK31" s="4">
        <f t="shared" si="8"/>
        <v>149796000</v>
      </c>
      <c r="AL31" s="4">
        <f t="shared" si="8"/>
        <v>149796000</v>
      </c>
      <c r="AM31" s="4">
        <f t="shared" si="8"/>
        <v>149796000</v>
      </c>
      <c r="AN31" s="4">
        <f t="shared" si="8"/>
        <v>149796000</v>
      </c>
      <c r="AO31" s="4">
        <f t="shared" si="8"/>
        <v>149796000</v>
      </c>
      <c r="AP31" s="4">
        <f t="shared" si="8"/>
        <v>149796000</v>
      </c>
      <c r="AQ31" s="4">
        <f t="shared" si="8"/>
        <v>149796000</v>
      </c>
      <c r="AR31" s="4">
        <f t="shared" si="8"/>
        <v>149796000</v>
      </c>
      <c r="AS31" s="4">
        <f t="shared" si="8"/>
        <v>149796000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4">
        <f t="shared" si="8"/>
        <v>0</v>
      </c>
      <c r="BB31" s="4">
        <f t="shared" si="8"/>
        <v>0</v>
      </c>
      <c r="BC31" s="4">
        <f t="shared" si="8"/>
        <v>0</v>
      </c>
      <c r="BD31" s="4">
        <f t="shared" si="8"/>
        <v>0</v>
      </c>
      <c r="BE31" s="4">
        <f t="shared" si="8"/>
        <v>0</v>
      </c>
      <c r="BF31" s="4">
        <f t="shared" si="8"/>
        <v>0</v>
      </c>
      <c r="BG31" s="4">
        <f t="shared" si="8"/>
        <v>0</v>
      </c>
      <c r="BH31" s="4">
        <f t="shared" si="8"/>
        <v>0</v>
      </c>
      <c r="BI31" s="4">
        <f t="shared" si="8"/>
        <v>0</v>
      </c>
      <c r="BJ31" s="4">
        <f t="shared" si="8"/>
        <v>0</v>
      </c>
      <c r="BK31" s="4">
        <f t="shared" si="8"/>
        <v>0</v>
      </c>
      <c r="BL31" s="4">
        <f t="shared" si="8"/>
        <v>0</v>
      </c>
      <c r="BM31" s="4">
        <f t="shared" si="8"/>
        <v>0</v>
      </c>
      <c r="BN31" s="4">
        <f t="shared" ref="BN31:CX31" si="9">IF(BN28&lt;(Investeringsperiode__a+Levetid__a),IF(BN28&gt;=Investeringsperiode__a,kWh_pr_a,0),0)</f>
        <v>0</v>
      </c>
      <c r="BO31" s="4">
        <f t="shared" si="9"/>
        <v>0</v>
      </c>
      <c r="BP31" s="4">
        <f t="shared" si="9"/>
        <v>0</v>
      </c>
      <c r="BQ31" s="4">
        <f t="shared" si="9"/>
        <v>0</v>
      </c>
      <c r="BR31" s="4">
        <f t="shared" si="9"/>
        <v>0</v>
      </c>
      <c r="BS31" s="4">
        <f t="shared" si="9"/>
        <v>0</v>
      </c>
      <c r="BT31" s="4">
        <f t="shared" si="9"/>
        <v>0</v>
      </c>
      <c r="BU31" s="4">
        <f t="shared" si="9"/>
        <v>0</v>
      </c>
      <c r="BV31" s="4">
        <f t="shared" si="9"/>
        <v>0</v>
      </c>
      <c r="BW31" s="4">
        <f t="shared" si="9"/>
        <v>0</v>
      </c>
      <c r="BX31" s="4">
        <f t="shared" si="9"/>
        <v>0</v>
      </c>
      <c r="BY31" s="4">
        <f t="shared" si="9"/>
        <v>0</v>
      </c>
      <c r="BZ31" s="4">
        <f t="shared" si="9"/>
        <v>0</v>
      </c>
      <c r="CA31" s="4">
        <f t="shared" si="9"/>
        <v>0</v>
      </c>
      <c r="CB31" s="4">
        <f t="shared" si="9"/>
        <v>0</v>
      </c>
      <c r="CC31" s="4">
        <f t="shared" si="9"/>
        <v>0</v>
      </c>
      <c r="CD31" s="4">
        <f t="shared" si="9"/>
        <v>0</v>
      </c>
      <c r="CE31" s="4">
        <f t="shared" si="9"/>
        <v>0</v>
      </c>
      <c r="CF31" s="4">
        <f t="shared" si="9"/>
        <v>0</v>
      </c>
      <c r="CG31" s="4">
        <f t="shared" si="9"/>
        <v>0</v>
      </c>
      <c r="CH31" s="4">
        <f t="shared" si="9"/>
        <v>0</v>
      </c>
      <c r="CI31" s="4">
        <f t="shared" si="9"/>
        <v>0</v>
      </c>
      <c r="CJ31" s="4">
        <f t="shared" si="9"/>
        <v>0</v>
      </c>
      <c r="CK31" s="4">
        <f t="shared" si="9"/>
        <v>0</v>
      </c>
      <c r="CL31" s="4">
        <f t="shared" si="9"/>
        <v>0</v>
      </c>
      <c r="CM31" s="4">
        <f t="shared" si="9"/>
        <v>0</v>
      </c>
      <c r="CN31" s="4">
        <f t="shared" si="9"/>
        <v>0</v>
      </c>
      <c r="CO31" s="4">
        <f t="shared" si="9"/>
        <v>0</v>
      </c>
      <c r="CP31" s="4">
        <f t="shared" si="9"/>
        <v>0</v>
      </c>
      <c r="CQ31" s="4">
        <f t="shared" si="9"/>
        <v>0</v>
      </c>
      <c r="CR31" s="4">
        <f t="shared" si="9"/>
        <v>0</v>
      </c>
      <c r="CS31" s="4">
        <f t="shared" si="9"/>
        <v>0</v>
      </c>
      <c r="CT31" s="4">
        <f t="shared" si="9"/>
        <v>0</v>
      </c>
      <c r="CU31" s="4">
        <f t="shared" si="9"/>
        <v>0</v>
      </c>
      <c r="CV31" s="4">
        <f t="shared" si="9"/>
        <v>0</v>
      </c>
      <c r="CW31" s="4">
        <f t="shared" si="9"/>
        <v>0</v>
      </c>
      <c r="CX31" s="4">
        <f t="shared" si="9"/>
        <v>0</v>
      </c>
    </row>
    <row r="32" spans="1:103" x14ac:dyDescent="0.3">
      <c r="A32" t="s">
        <v>12</v>
      </c>
      <c r="B32" s="10">
        <f>(1+WACC)^(-B28)</f>
        <v>1</v>
      </c>
      <c r="C32" s="10">
        <f t="shared" ref="C32:AG32" si="10">(1+WACC)^(-C28)</f>
        <v>0.94339622641509424</v>
      </c>
      <c r="D32" s="10">
        <f t="shared" si="10"/>
        <v>0.88999644001423983</v>
      </c>
      <c r="E32" s="10">
        <f t="shared" si="10"/>
        <v>0.8396192830323016</v>
      </c>
      <c r="F32" s="10">
        <f t="shared" si="10"/>
        <v>0.79209366323802044</v>
      </c>
      <c r="G32" s="10">
        <f t="shared" si="10"/>
        <v>0.74725817286605689</v>
      </c>
      <c r="H32" s="10">
        <f t="shared" si="10"/>
        <v>0.70496054043967626</v>
      </c>
      <c r="I32" s="10">
        <f t="shared" si="10"/>
        <v>0.66505711362233599</v>
      </c>
      <c r="J32" s="10">
        <f t="shared" si="10"/>
        <v>0.62741237134182648</v>
      </c>
      <c r="K32" s="10">
        <f t="shared" si="10"/>
        <v>0.59189846353002495</v>
      </c>
      <c r="L32" s="10">
        <f t="shared" si="10"/>
        <v>0.55839477691511785</v>
      </c>
      <c r="M32" s="10">
        <f t="shared" si="10"/>
        <v>0.52678752539162055</v>
      </c>
      <c r="N32" s="10">
        <f t="shared" si="10"/>
        <v>0.4969693635770005</v>
      </c>
      <c r="O32" s="10">
        <f t="shared" si="10"/>
        <v>0.46883902224245327</v>
      </c>
      <c r="P32" s="10">
        <f t="shared" si="10"/>
        <v>0.44230096437967292</v>
      </c>
      <c r="Q32" s="10">
        <f t="shared" si="10"/>
        <v>0.41726506073554037</v>
      </c>
      <c r="R32" s="10">
        <f t="shared" si="10"/>
        <v>0.39364628371277405</v>
      </c>
      <c r="S32" s="10">
        <f t="shared" si="10"/>
        <v>0.37136441859695657</v>
      </c>
      <c r="T32" s="10">
        <f t="shared" si="10"/>
        <v>0.35034379112920433</v>
      </c>
      <c r="U32" s="10">
        <f t="shared" si="10"/>
        <v>0.3305130104992493</v>
      </c>
      <c r="V32" s="10">
        <f t="shared" si="10"/>
        <v>0.31180472688608429</v>
      </c>
      <c r="W32" s="10">
        <f t="shared" si="10"/>
        <v>0.29415540272272095</v>
      </c>
      <c r="X32" s="10">
        <f t="shared" si="10"/>
        <v>0.27750509690822728</v>
      </c>
      <c r="Y32" s="10">
        <f t="shared" si="10"/>
        <v>0.26179726123417668</v>
      </c>
      <c r="Z32" s="10">
        <f t="shared" si="10"/>
        <v>0.24697854833412897</v>
      </c>
      <c r="AA32" s="10">
        <f t="shared" si="10"/>
        <v>0.23299863050389524</v>
      </c>
      <c r="AB32" s="10">
        <f t="shared" si="10"/>
        <v>0.21981002877725966</v>
      </c>
      <c r="AC32" s="10">
        <f t="shared" si="10"/>
        <v>0.20736795167666003</v>
      </c>
      <c r="AD32" s="10">
        <f t="shared" si="10"/>
        <v>0.1956301430911887</v>
      </c>
      <c r="AE32" s="10">
        <f t="shared" si="10"/>
        <v>0.18455673876527234</v>
      </c>
      <c r="AF32" s="10">
        <f t="shared" si="10"/>
        <v>0.17411013091063426</v>
      </c>
      <c r="AG32" s="10">
        <f t="shared" si="10"/>
        <v>0.16425484048173042</v>
      </c>
      <c r="AH32" s="10">
        <f t="shared" ref="AH32:BM32" si="11">(1+WACC)^(-AH28)</f>
        <v>0.15495739668087777</v>
      </c>
      <c r="AI32" s="10">
        <f t="shared" si="11"/>
        <v>0.14618622328384695</v>
      </c>
      <c r="AJ32" s="10">
        <f t="shared" si="11"/>
        <v>0.1379115313998556</v>
      </c>
      <c r="AK32" s="10">
        <f t="shared" si="11"/>
        <v>0.13010521830175056</v>
      </c>
      <c r="AL32" s="10">
        <f t="shared" si="11"/>
        <v>0.12274077198278353</v>
      </c>
      <c r="AM32" s="10">
        <f t="shared" si="11"/>
        <v>0.11579318111583352</v>
      </c>
      <c r="AN32" s="10">
        <f t="shared" si="11"/>
        <v>0.10923885010927689</v>
      </c>
      <c r="AO32" s="10">
        <f t="shared" si="11"/>
        <v>0.10305551897101592</v>
      </c>
      <c r="AP32" s="10">
        <f t="shared" si="11"/>
        <v>9.7222187708505589E-2</v>
      </c>
      <c r="AQ32" s="10">
        <f t="shared" si="11"/>
        <v>9.171904500802415E-2</v>
      </c>
      <c r="AR32" s="10">
        <f t="shared" si="11"/>
        <v>8.6527400950966171E-2</v>
      </c>
      <c r="AS32" s="10">
        <f t="shared" si="11"/>
        <v>8.162962353864732E-2</v>
      </c>
      <c r="AT32" s="10">
        <f t="shared" si="11"/>
        <v>7.7009078810044637E-2</v>
      </c>
      <c r="AU32" s="10">
        <f t="shared" si="11"/>
        <v>7.2650074349098717E-2</v>
      </c>
      <c r="AV32" s="10">
        <f t="shared" si="11"/>
        <v>6.8537805989715761E-2</v>
      </c>
      <c r="AW32" s="10">
        <f t="shared" si="11"/>
        <v>6.465830753746768E-2</v>
      </c>
      <c r="AX32" s="10">
        <f t="shared" si="11"/>
        <v>6.0998403337233678E-2</v>
      </c>
      <c r="AY32" s="10">
        <f t="shared" si="11"/>
        <v>5.7545663525692139E-2</v>
      </c>
      <c r="AZ32" s="10">
        <f t="shared" si="11"/>
        <v>5.4288361816690701E-2</v>
      </c>
      <c r="BA32" s="10">
        <f t="shared" si="11"/>
        <v>5.12154356761233E-2</v>
      </c>
      <c r="BB32" s="10">
        <f t="shared" si="11"/>
        <v>4.8316448751059712E-2</v>
      </c>
      <c r="BC32" s="10">
        <f t="shared" si="11"/>
        <v>4.5581555425528025E-2</v>
      </c>
      <c r="BD32" s="10">
        <f t="shared" si="11"/>
        <v>4.3001467382573606E-2</v>
      </c>
      <c r="BE32" s="10">
        <f t="shared" si="11"/>
        <v>4.0567422059031695E-2</v>
      </c>
      <c r="BF32" s="10">
        <f t="shared" si="11"/>
        <v>3.827115288587897E-2</v>
      </c>
      <c r="BG32" s="10">
        <f t="shared" si="11"/>
        <v>3.6104861213093364E-2</v>
      </c>
      <c r="BH32" s="10">
        <f t="shared" si="11"/>
        <v>3.406118982367299E-2</v>
      </c>
      <c r="BI32" s="10">
        <f t="shared" si="11"/>
        <v>3.21331979468613E-2</v>
      </c>
      <c r="BJ32" s="10">
        <f t="shared" si="11"/>
        <v>3.0314337685718208E-2</v>
      </c>
      <c r="BK32" s="10">
        <f t="shared" si="11"/>
        <v>2.8598431778979437E-2</v>
      </c>
      <c r="BL32" s="10">
        <f t="shared" si="11"/>
        <v>2.6979652621678712E-2</v>
      </c>
      <c r="BM32" s="10">
        <f t="shared" si="11"/>
        <v>2.5452502473281798E-2</v>
      </c>
      <c r="BN32" s="10">
        <f t="shared" ref="BN32:CX32" si="12">(1+WACC)^(-BN28)</f>
        <v>2.4011794786114912E-2</v>
      </c>
      <c r="BO32" s="10">
        <f t="shared" si="12"/>
        <v>2.2652636590674444E-2</v>
      </c>
      <c r="BP32" s="10">
        <f t="shared" si="12"/>
        <v>2.1370411877994759E-2</v>
      </c>
      <c r="BQ32" s="10">
        <f t="shared" si="12"/>
        <v>2.0160765922636562E-2</v>
      </c>
      <c r="BR32" s="10">
        <f t="shared" si="12"/>
        <v>1.9019590493053358E-2</v>
      </c>
      <c r="BS32" s="10">
        <f t="shared" si="12"/>
        <v>1.7943009899106941E-2</v>
      </c>
      <c r="BT32" s="10">
        <f t="shared" si="12"/>
        <v>1.692736782934617E-2</v>
      </c>
      <c r="BU32" s="10">
        <f t="shared" si="12"/>
        <v>1.5969214933345442E-2</v>
      </c>
      <c r="BV32" s="10">
        <f t="shared" si="12"/>
        <v>1.5065297106929661E-2</v>
      </c>
      <c r="BW32" s="10">
        <f t="shared" si="12"/>
        <v>1.4212544440499682E-2</v>
      </c>
      <c r="BX32" s="10">
        <f t="shared" si="12"/>
        <v>1.3408060792924227E-2</v>
      </c>
      <c r="BY32" s="10">
        <f t="shared" si="12"/>
        <v>1.2649113955588891E-2</v>
      </c>
      <c r="BZ32" s="10">
        <f t="shared" si="12"/>
        <v>1.1933126373197067E-2</v>
      </c>
      <c r="CA32" s="10">
        <f t="shared" si="12"/>
        <v>1.1257666389808553E-2</v>
      </c>
      <c r="CB32" s="10">
        <f t="shared" si="12"/>
        <v>1.0620439990385427E-2</v>
      </c>
      <c r="CC32" s="10">
        <f t="shared" si="12"/>
        <v>1.0019283009797571E-2</v>
      </c>
      <c r="CD32" s="10">
        <f t="shared" si="12"/>
        <v>9.4521537828278993E-3</v>
      </c>
      <c r="CE32" s="10">
        <f t="shared" si="12"/>
        <v>8.9171262102149974E-3</v>
      </c>
      <c r="CF32" s="10">
        <f t="shared" si="12"/>
        <v>8.4123832171839608E-3</v>
      </c>
      <c r="CG32" s="10">
        <f t="shared" si="12"/>
        <v>7.9362105822490189E-3</v>
      </c>
      <c r="CH32" s="10">
        <f t="shared" si="12"/>
        <v>7.4869911153292628E-3</v>
      </c>
      <c r="CI32" s="10">
        <f t="shared" si="12"/>
        <v>7.0631991654049632E-3</v>
      </c>
      <c r="CJ32" s="10">
        <f t="shared" si="12"/>
        <v>6.6633954390612855E-3</v>
      </c>
      <c r="CK32" s="10">
        <f t="shared" si="12"/>
        <v>6.286222112321967E-3</v>
      </c>
      <c r="CL32" s="10">
        <f t="shared" si="12"/>
        <v>5.9303982191716677E-3</v>
      </c>
      <c r="CM32" s="10">
        <f t="shared" si="12"/>
        <v>5.5947153011053474E-3</v>
      </c>
      <c r="CN32" s="10">
        <f t="shared" si="12"/>
        <v>5.2780333029295717E-3</v>
      </c>
      <c r="CO32" s="10">
        <f t="shared" si="12"/>
        <v>4.9792767008769541E-3</v>
      </c>
      <c r="CP32" s="10">
        <f t="shared" si="12"/>
        <v>4.6974308498839192E-3</v>
      </c>
      <c r="CQ32" s="10">
        <f t="shared" si="12"/>
        <v>4.431538537626338E-3</v>
      </c>
      <c r="CR32" s="10">
        <f t="shared" si="12"/>
        <v>4.180696733609753E-3</v>
      </c>
      <c r="CS32" s="10">
        <f t="shared" si="12"/>
        <v>3.9440535222733508E-3</v>
      </c>
      <c r="CT32" s="10">
        <f t="shared" si="12"/>
        <v>3.7208052096918409E-3</v>
      </c>
      <c r="CU32" s="10">
        <f t="shared" si="12"/>
        <v>3.5101935940489068E-3</v>
      </c>
      <c r="CV32" s="10">
        <f t="shared" si="12"/>
        <v>3.3115033906121758E-3</v>
      </c>
      <c r="CW32" s="10">
        <f t="shared" si="12"/>
        <v>3.1240598024643166E-3</v>
      </c>
      <c r="CX32" s="10">
        <f t="shared" si="12"/>
        <v>2.9472262287399209E-3</v>
      </c>
    </row>
    <row r="33" spans="1:102" x14ac:dyDescent="0.3">
      <c r="A33" t="s">
        <v>16</v>
      </c>
      <c r="B33" s="5">
        <f>(B29+B30)*B32</f>
        <v>300000000</v>
      </c>
      <c r="C33" s="5">
        <f>(C29+C30)*C32</f>
        <v>283018867.9245283</v>
      </c>
      <c r="D33" s="5">
        <f>(D29+D30)*D32</f>
        <v>266998932.00427195</v>
      </c>
      <c r="E33" s="5">
        <f t="shared" ref="E33:AC33" si="13">(E29+E30)*E32</f>
        <v>251885784.90969047</v>
      </c>
      <c r="F33" s="5">
        <f t="shared" si="13"/>
        <v>31683746.529520817</v>
      </c>
      <c r="G33" s="5">
        <f t="shared" si="13"/>
        <v>29890326.914642274</v>
      </c>
      <c r="H33" s="5">
        <f t="shared" si="13"/>
        <v>28198421.617587052</v>
      </c>
      <c r="I33" s="5">
        <f t="shared" si="13"/>
        <v>26602284.54489344</v>
      </c>
      <c r="J33" s="5">
        <f>(J29+J30)*J32</f>
        <v>25096494.853673059</v>
      </c>
      <c r="K33" s="5">
        <f t="shared" si="13"/>
        <v>23675938.541200999</v>
      </c>
      <c r="L33" s="5">
        <f t="shared" si="13"/>
        <v>22335791.076604713</v>
      </c>
      <c r="M33" s="5">
        <f t="shared" si="13"/>
        <v>21071501.015664823</v>
      </c>
      <c r="N33" s="5">
        <f t="shared" si="13"/>
        <v>19878774.543080021</v>
      </c>
      <c r="O33" s="5">
        <f t="shared" si="13"/>
        <v>18753560.889698129</v>
      </c>
      <c r="P33" s="5">
        <f t="shared" si="13"/>
        <v>17692038.575186916</v>
      </c>
      <c r="Q33" s="5">
        <f t="shared" si="13"/>
        <v>16690602.429421615</v>
      </c>
      <c r="R33" s="5">
        <f t="shared" si="13"/>
        <v>15745851.348510962</v>
      </c>
      <c r="S33" s="5">
        <f t="shared" si="13"/>
        <v>14854576.743878262</v>
      </c>
      <c r="T33" s="5">
        <f t="shared" si="13"/>
        <v>14013751.645168174</v>
      </c>
      <c r="U33" s="5">
        <f t="shared" si="13"/>
        <v>13220520.419969972</v>
      </c>
      <c r="V33" s="5">
        <f t="shared" si="13"/>
        <v>12472189.075443372</v>
      </c>
      <c r="W33" s="5">
        <f t="shared" si="13"/>
        <v>11766216.108908838</v>
      </c>
      <c r="X33" s="5">
        <f t="shared" si="13"/>
        <v>11100203.87632909</v>
      </c>
      <c r="Y33" s="5">
        <f t="shared" si="13"/>
        <v>10471890.449367067</v>
      </c>
      <c r="Z33" s="5">
        <f t="shared" si="13"/>
        <v>9879141.9333651587</v>
      </c>
      <c r="AA33" s="5">
        <f t="shared" si="13"/>
        <v>9319945.2201558091</v>
      </c>
      <c r="AB33" s="5">
        <f t="shared" si="13"/>
        <v>8792401.1510903873</v>
      </c>
      <c r="AC33" s="5">
        <f t="shared" si="13"/>
        <v>8294718.0670664012</v>
      </c>
      <c r="AD33" s="5">
        <f t="shared" ref="AD33" si="14">(AD29+AD30)*AD32</f>
        <v>7825205.7236475479</v>
      </c>
      <c r="AE33" s="5">
        <f t="shared" ref="AE33" si="15">(AE29+AE30)*AE32</f>
        <v>7382269.5506108934</v>
      </c>
      <c r="AF33" s="5">
        <f t="shared" ref="AF33" si="16">(AF29+AF30)*AF32</f>
        <v>6964405.2364253709</v>
      </c>
      <c r="AG33" s="5">
        <f t="shared" ref="AG33" si="17">(AG29+AG30)*AG32</f>
        <v>6570193.6192692164</v>
      </c>
      <c r="AH33" s="5">
        <f t="shared" ref="AH33" si="18">(AH29+AH30)*AH32</f>
        <v>6198295.8672351111</v>
      </c>
      <c r="AI33" s="5">
        <f t="shared" ref="AI33" si="19">(AI29+AI30)*AI32</f>
        <v>5847448.9313538782</v>
      </c>
      <c r="AJ33" s="5">
        <f t="shared" ref="AJ33" si="20">(AJ29+AJ30)*AJ32</f>
        <v>5516461.255994224</v>
      </c>
      <c r="AK33" s="5">
        <f t="shared" ref="AK33" si="21">(AK29+AK30)*AK32</f>
        <v>5204208.7320700223</v>
      </c>
      <c r="AL33" s="5">
        <f t="shared" ref="AL33" si="22">(AL29+AL30)*AL32</f>
        <v>4909630.8793113418</v>
      </c>
      <c r="AM33" s="5">
        <f t="shared" ref="AM33" si="23">(AM29+AM30)*AM32</f>
        <v>4631727.2446333403</v>
      </c>
      <c r="AN33" s="5">
        <f t="shared" ref="AN33" si="24">(AN29+AN30)*AN32</f>
        <v>4369554.0043710759</v>
      </c>
      <c r="AO33" s="5">
        <f t="shared" ref="AO33" si="25">(AO29+AO30)*AO32</f>
        <v>4122220.7588406368</v>
      </c>
      <c r="AP33" s="5">
        <f t="shared" ref="AP33" si="26">(AP29+AP30)*AP32</f>
        <v>3888887.5083402237</v>
      </c>
      <c r="AQ33" s="5">
        <f t="shared" ref="AQ33" si="27">(AQ29+AQ30)*AQ32</f>
        <v>3668761.8003209662</v>
      </c>
      <c r="AR33" s="5">
        <f t="shared" ref="AR33" si="28">(AR29+AR30)*AR32</f>
        <v>3461096.0380386468</v>
      </c>
      <c r="AS33" s="5">
        <f t="shared" ref="AS33" si="29">(AS29+AS30)*AS32</f>
        <v>3265184.941545893</v>
      </c>
      <c r="AT33" s="5">
        <f t="shared" ref="AT33" si="30">(AT29+AT30)*AT32</f>
        <v>0</v>
      </c>
      <c r="AU33" s="5">
        <f t="shared" ref="AU33" si="31">(AU29+AU30)*AU32</f>
        <v>0</v>
      </c>
      <c r="AV33" s="5">
        <f t="shared" ref="AV33" si="32">(AV29+AV30)*AV32</f>
        <v>0</v>
      </c>
      <c r="AW33" s="5">
        <f t="shared" ref="AW33" si="33">(AW29+AW30)*AW32</f>
        <v>0</v>
      </c>
      <c r="AX33" s="5">
        <f t="shared" ref="AX33" si="34">(AX29+AX30)*AX32</f>
        <v>0</v>
      </c>
      <c r="AY33" s="5">
        <f t="shared" ref="AY33" si="35">(AY29+AY30)*AY32</f>
        <v>0</v>
      </c>
      <c r="AZ33" s="5">
        <f t="shared" ref="AZ33" si="36">(AZ29+AZ30)*AZ32</f>
        <v>0</v>
      </c>
      <c r="BA33" s="5">
        <f t="shared" ref="BA33" si="37">(BA29+BA30)*BA32</f>
        <v>0</v>
      </c>
      <c r="BB33" s="5">
        <f t="shared" ref="BB33" si="38">(BB29+BB30)*BB32</f>
        <v>0</v>
      </c>
      <c r="BC33" s="5">
        <f t="shared" ref="BC33" si="39">(BC29+BC30)*BC32</f>
        <v>0</v>
      </c>
      <c r="BD33" s="5">
        <f t="shared" ref="BD33" si="40">(BD29+BD30)*BD32</f>
        <v>0</v>
      </c>
      <c r="BE33" s="5">
        <f t="shared" ref="BE33" si="41">(BE29+BE30)*BE32</f>
        <v>0</v>
      </c>
      <c r="BF33" s="5">
        <f t="shared" ref="BF33" si="42">(BF29+BF30)*BF32</f>
        <v>0</v>
      </c>
      <c r="BG33" s="5">
        <f t="shared" ref="BG33" si="43">(BG29+BG30)*BG32</f>
        <v>0</v>
      </c>
      <c r="BH33" s="5">
        <f t="shared" ref="BH33" si="44">(BH29+BH30)*BH32</f>
        <v>0</v>
      </c>
      <c r="BI33" s="5">
        <f t="shared" ref="BI33" si="45">(BI29+BI30)*BI32</f>
        <v>0</v>
      </c>
      <c r="BJ33" s="5">
        <f t="shared" ref="BJ33" si="46">(BJ29+BJ30)*BJ32</f>
        <v>0</v>
      </c>
      <c r="BK33" s="5">
        <f t="shared" ref="BK33" si="47">(BK29+BK30)*BK32</f>
        <v>0</v>
      </c>
      <c r="BL33" s="5">
        <f t="shared" ref="BL33" si="48">(BL29+BL30)*BL32</f>
        <v>0</v>
      </c>
      <c r="BM33" s="5">
        <f t="shared" ref="BM33" si="49">(BM29+BM30)*BM32</f>
        <v>0</v>
      </c>
      <c r="BN33" s="5">
        <f t="shared" ref="BN33" si="50">(BN29+BN30)*BN32</f>
        <v>0</v>
      </c>
      <c r="BO33" s="5">
        <f t="shared" ref="BO33" si="51">(BO29+BO30)*BO32</f>
        <v>0</v>
      </c>
      <c r="BP33" s="5">
        <f t="shared" ref="BP33" si="52">(BP29+BP30)*BP32</f>
        <v>0</v>
      </c>
      <c r="BQ33" s="5">
        <f t="shared" ref="BQ33" si="53">(BQ29+BQ30)*BQ32</f>
        <v>0</v>
      </c>
      <c r="BR33" s="5">
        <f t="shared" ref="BR33" si="54">(BR29+BR30)*BR32</f>
        <v>0</v>
      </c>
      <c r="BS33" s="5">
        <f t="shared" ref="BS33" si="55">(BS29+BS30)*BS32</f>
        <v>0</v>
      </c>
      <c r="BT33" s="5">
        <f t="shared" ref="BT33" si="56">(BT29+BT30)*BT32</f>
        <v>0</v>
      </c>
      <c r="BU33" s="5">
        <f t="shared" ref="BU33" si="57">(BU29+BU30)*BU32</f>
        <v>0</v>
      </c>
      <c r="BV33" s="5">
        <f t="shared" ref="BV33" si="58">(BV29+BV30)*BV32</f>
        <v>0</v>
      </c>
      <c r="BW33" s="5">
        <f t="shared" ref="BW33" si="59">(BW29+BW30)*BW32</f>
        <v>0</v>
      </c>
      <c r="BX33" s="5">
        <f t="shared" ref="BX33" si="60">(BX29+BX30)*BX32</f>
        <v>0</v>
      </c>
      <c r="BY33" s="5">
        <f t="shared" ref="BY33" si="61">(BY29+BY30)*BY32</f>
        <v>0</v>
      </c>
      <c r="BZ33" s="5">
        <f t="shared" ref="BZ33" si="62">(BZ29+BZ30)*BZ32</f>
        <v>0</v>
      </c>
      <c r="CA33" s="5">
        <f t="shared" ref="CA33" si="63">(CA29+CA30)*CA32</f>
        <v>0</v>
      </c>
      <c r="CB33" s="5">
        <f t="shared" ref="CB33" si="64">(CB29+CB30)*CB32</f>
        <v>0</v>
      </c>
      <c r="CC33" s="5">
        <f t="shared" ref="CC33" si="65">(CC29+CC30)*CC32</f>
        <v>0</v>
      </c>
      <c r="CD33" s="5">
        <f t="shared" ref="CD33" si="66">(CD29+CD30)*CD32</f>
        <v>0</v>
      </c>
      <c r="CE33" s="5">
        <f t="shared" ref="CE33" si="67">(CE29+CE30)*CE32</f>
        <v>0</v>
      </c>
      <c r="CF33" s="5">
        <f t="shared" ref="CF33" si="68">(CF29+CF30)*CF32</f>
        <v>0</v>
      </c>
      <c r="CG33" s="5">
        <f t="shared" ref="CG33" si="69">(CG29+CG30)*CG32</f>
        <v>0</v>
      </c>
      <c r="CH33" s="5">
        <f t="shared" ref="CH33" si="70">(CH29+CH30)*CH32</f>
        <v>0</v>
      </c>
      <c r="CI33" s="5">
        <f t="shared" ref="CI33" si="71">(CI29+CI30)*CI32</f>
        <v>0</v>
      </c>
      <c r="CJ33" s="5">
        <f t="shared" ref="CJ33" si="72">(CJ29+CJ30)*CJ32</f>
        <v>0</v>
      </c>
      <c r="CK33" s="5">
        <f t="shared" ref="CK33" si="73">(CK29+CK30)*CK32</f>
        <v>0</v>
      </c>
      <c r="CL33" s="5">
        <f t="shared" ref="CL33" si="74">(CL29+CL30)*CL32</f>
        <v>0</v>
      </c>
      <c r="CM33" s="5">
        <f t="shared" ref="CM33" si="75">(CM29+CM30)*CM32</f>
        <v>0</v>
      </c>
      <c r="CN33" s="5">
        <f t="shared" ref="CN33" si="76">(CN29+CN30)*CN32</f>
        <v>0</v>
      </c>
      <c r="CO33" s="5">
        <f t="shared" ref="CO33" si="77">(CO29+CO30)*CO32</f>
        <v>0</v>
      </c>
      <c r="CP33" s="5">
        <f t="shared" ref="CP33" si="78">(CP29+CP30)*CP32</f>
        <v>0</v>
      </c>
      <c r="CQ33" s="5">
        <f t="shared" ref="CQ33" si="79">(CQ29+CQ30)*CQ32</f>
        <v>0</v>
      </c>
      <c r="CR33" s="5">
        <f t="shared" ref="CR33" si="80">(CR29+CR30)*CR32</f>
        <v>0</v>
      </c>
      <c r="CS33" s="5">
        <f t="shared" ref="CS33" si="81">(CS29+CS30)*CS32</f>
        <v>0</v>
      </c>
      <c r="CT33" s="5">
        <f t="shared" ref="CT33" si="82">(CT29+CT30)*CT32</f>
        <v>0</v>
      </c>
      <c r="CU33" s="5">
        <f t="shared" ref="CU33" si="83">(CU29+CU30)*CU32</f>
        <v>0</v>
      </c>
      <c r="CV33" s="5">
        <f t="shared" ref="CV33" si="84">(CV29+CV30)*CV32</f>
        <v>0</v>
      </c>
      <c r="CW33" s="5">
        <f t="shared" ref="CW33:CX33" si="85">(CW29+CW30)*CW32</f>
        <v>0</v>
      </c>
      <c r="CX33" s="5">
        <f t="shared" si="85"/>
        <v>0</v>
      </c>
    </row>
    <row r="34" spans="1:102" x14ac:dyDescent="0.3">
      <c r="A34" t="s">
        <v>17</v>
      </c>
      <c r="B34" s="4">
        <f>B31*B32</f>
        <v>0</v>
      </c>
      <c r="C34" s="4">
        <f t="shared" ref="C34:AC34" si="86">C31*C32</f>
        <v>0</v>
      </c>
      <c r="D34" s="4">
        <f>D31*D32</f>
        <v>0</v>
      </c>
      <c r="E34" s="4">
        <f>E31*E32</f>
        <v>0</v>
      </c>
      <c r="F34" s="4">
        <f t="shared" si="86"/>
        <v>118652462.37840252</v>
      </c>
      <c r="G34" s="4">
        <f t="shared" si="86"/>
        <v>111936285.26264386</v>
      </c>
      <c r="H34" s="4">
        <f t="shared" si="86"/>
        <v>105600269.11570175</v>
      </c>
      <c r="I34" s="4">
        <f t="shared" si="86"/>
        <v>99622895.392171443</v>
      </c>
      <c r="J34" s="4">
        <f>J31*J32</f>
        <v>93983863.577520236</v>
      </c>
      <c r="K34" s="4">
        <f t="shared" si="86"/>
        <v>88664022.242943615</v>
      </c>
      <c r="L34" s="4">
        <f t="shared" si="86"/>
        <v>83645304.002776995</v>
      </c>
      <c r="M34" s="4">
        <f t="shared" si="86"/>
        <v>78910664.153563187</v>
      </c>
      <c r="N34" s="4">
        <f t="shared" si="86"/>
        <v>74444022.786380365</v>
      </c>
      <c r="O34" s="4">
        <f t="shared" si="86"/>
        <v>70230210.175830528</v>
      </c>
      <c r="P34" s="4">
        <f t="shared" si="86"/>
        <v>66254915.260217488</v>
      </c>
      <c r="Q34" s="4">
        <f t="shared" si="86"/>
        <v>62504637.037941009</v>
      </c>
      <c r="R34" s="4">
        <f t="shared" si="86"/>
        <v>58966638.715038702</v>
      </c>
      <c r="S34" s="4">
        <f t="shared" si="86"/>
        <v>55628904.448149703</v>
      </c>
      <c r="T34" s="4">
        <f t="shared" si="86"/>
        <v>52480098.53599029</v>
      </c>
      <c r="U34" s="4">
        <f t="shared" si="86"/>
        <v>49509526.920745552</v>
      </c>
      <c r="V34" s="4">
        <f t="shared" si="86"/>
        <v>46707100.868627883</v>
      </c>
      <c r="W34" s="4">
        <f t="shared" si="86"/>
        <v>44063302.706252709</v>
      </c>
      <c r="X34" s="4">
        <f t="shared" si="86"/>
        <v>41569153.496464811</v>
      </c>
      <c r="Y34" s="4">
        <f t="shared" si="86"/>
        <v>39216182.543834731</v>
      </c>
      <c r="Z34" s="4">
        <f t="shared" si="86"/>
        <v>36996398.626259185</v>
      </c>
      <c r="AA34" s="4">
        <f t="shared" si="86"/>
        <v>34902262.854961492</v>
      </c>
      <c r="AB34" s="4">
        <f t="shared" si="86"/>
        <v>32926663.070718389</v>
      </c>
      <c r="AC34" s="4">
        <f t="shared" si="86"/>
        <v>31062889.689356964</v>
      </c>
      <c r="AD34" s="4">
        <f t="shared" ref="AD34:AO34" si="87">AD31*AD32</f>
        <v>29304612.914487705</v>
      </c>
      <c r="AE34" s="4">
        <f t="shared" si="87"/>
        <v>27645861.240082737</v>
      </c>
      <c r="AF34" s="4">
        <f t="shared" si="87"/>
        <v>26081001.169889372</v>
      </c>
      <c r="AG34" s="4">
        <f t="shared" si="87"/>
        <v>24604718.08480129</v>
      </c>
      <c r="AH34" s="4">
        <f t="shared" si="87"/>
        <v>23211998.193208765</v>
      </c>
      <c r="AI34" s="4">
        <f t="shared" si="87"/>
        <v>21898111.503027137</v>
      </c>
      <c r="AJ34" s="4">
        <f t="shared" si="87"/>
        <v>20658595.75757277</v>
      </c>
      <c r="AK34" s="4">
        <f t="shared" si="87"/>
        <v>19489241.280729026</v>
      </c>
      <c r="AL34" s="4">
        <f t="shared" si="87"/>
        <v>18386076.679933041</v>
      </c>
      <c r="AM34" s="4">
        <f t="shared" si="87"/>
        <v>17345355.358427398</v>
      </c>
      <c r="AN34" s="4">
        <f t="shared" si="87"/>
        <v>16363542.790969241</v>
      </c>
      <c r="AO34" s="4">
        <f t="shared" si="87"/>
        <v>15437304.519782301</v>
      </c>
      <c r="AP34" s="4">
        <f t="shared" ref="AP34:BJ34" si="88">AP31*AP32</f>
        <v>14563494.829983303</v>
      </c>
      <c r="AQ34" s="4">
        <f t="shared" si="88"/>
        <v>13739146.066021986</v>
      </c>
      <c r="AR34" s="4">
        <f t="shared" si="88"/>
        <v>12961458.552850928</v>
      </c>
      <c r="AS34" s="4">
        <f t="shared" si="88"/>
        <v>12227791.087595213</v>
      </c>
      <c r="AT34" s="4">
        <f t="shared" si="88"/>
        <v>0</v>
      </c>
      <c r="AU34" s="4">
        <f t="shared" si="88"/>
        <v>0</v>
      </c>
      <c r="AV34" s="4">
        <f t="shared" si="88"/>
        <v>0</v>
      </c>
      <c r="AW34" s="4">
        <f t="shared" si="88"/>
        <v>0</v>
      </c>
      <c r="AX34" s="4">
        <f t="shared" si="88"/>
        <v>0</v>
      </c>
      <c r="AY34" s="4">
        <f t="shared" si="88"/>
        <v>0</v>
      </c>
      <c r="AZ34" s="4">
        <f t="shared" si="88"/>
        <v>0</v>
      </c>
      <c r="BA34" s="4">
        <f t="shared" si="88"/>
        <v>0</v>
      </c>
      <c r="BB34" s="4">
        <f t="shared" si="88"/>
        <v>0</v>
      </c>
      <c r="BC34" s="4">
        <f t="shared" si="88"/>
        <v>0</v>
      </c>
      <c r="BD34" s="4">
        <f t="shared" si="88"/>
        <v>0</v>
      </c>
      <c r="BE34" s="4">
        <f t="shared" si="88"/>
        <v>0</v>
      </c>
      <c r="BF34" s="4">
        <f t="shared" si="88"/>
        <v>0</v>
      </c>
      <c r="BG34" s="4">
        <f t="shared" si="88"/>
        <v>0</v>
      </c>
      <c r="BH34" s="4">
        <f t="shared" si="88"/>
        <v>0</v>
      </c>
      <c r="BI34" s="4">
        <f t="shared" si="88"/>
        <v>0</v>
      </c>
      <c r="BJ34" s="4">
        <f t="shared" si="88"/>
        <v>0</v>
      </c>
      <c r="BK34" s="4">
        <f t="shared" ref="BK34:BR34" si="89">BK31*BK32</f>
        <v>0</v>
      </c>
      <c r="BL34" s="4">
        <f t="shared" si="89"/>
        <v>0</v>
      </c>
      <c r="BM34" s="4">
        <f t="shared" si="89"/>
        <v>0</v>
      </c>
      <c r="BN34" s="4">
        <f t="shared" si="89"/>
        <v>0</v>
      </c>
      <c r="BO34" s="4">
        <f t="shared" si="89"/>
        <v>0</v>
      </c>
      <c r="BP34" s="4">
        <f t="shared" si="89"/>
        <v>0</v>
      </c>
      <c r="BQ34" s="4">
        <f t="shared" si="89"/>
        <v>0</v>
      </c>
      <c r="BR34" s="4">
        <f t="shared" si="89"/>
        <v>0</v>
      </c>
      <c r="BS34" s="4">
        <f t="shared" ref="BS34:CI34" si="90">BS31*BS32</f>
        <v>0</v>
      </c>
      <c r="BT34" s="4">
        <f t="shared" si="90"/>
        <v>0</v>
      </c>
      <c r="BU34" s="4">
        <f t="shared" si="90"/>
        <v>0</v>
      </c>
      <c r="BV34" s="4">
        <f t="shared" si="90"/>
        <v>0</v>
      </c>
      <c r="BW34" s="4">
        <f t="shared" si="90"/>
        <v>0</v>
      </c>
      <c r="BX34" s="4">
        <f t="shared" si="90"/>
        <v>0</v>
      </c>
      <c r="BY34" s="4">
        <f t="shared" si="90"/>
        <v>0</v>
      </c>
      <c r="BZ34" s="4">
        <f t="shared" si="90"/>
        <v>0</v>
      </c>
      <c r="CA34" s="4">
        <f t="shared" si="90"/>
        <v>0</v>
      </c>
      <c r="CB34" s="4">
        <f t="shared" si="90"/>
        <v>0</v>
      </c>
      <c r="CC34" s="4">
        <f t="shared" si="90"/>
        <v>0</v>
      </c>
      <c r="CD34" s="4">
        <f t="shared" si="90"/>
        <v>0</v>
      </c>
      <c r="CE34" s="4">
        <f t="shared" si="90"/>
        <v>0</v>
      </c>
      <c r="CF34" s="4">
        <f t="shared" si="90"/>
        <v>0</v>
      </c>
      <c r="CG34" s="4">
        <f t="shared" si="90"/>
        <v>0</v>
      </c>
      <c r="CH34" s="4">
        <f t="shared" si="90"/>
        <v>0</v>
      </c>
      <c r="CI34" s="4">
        <f t="shared" si="90"/>
        <v>0</v>
      </c>
      <c r="CJ34" s="4">
        <f t="shared" ref="CJ34:CX34" si="91">CJ31*CJ32</f>
        <v>0</v>
      </c>
      <c r="CK34" s="4">
        <f t="shared" si="91"/>
        <v>0</v>
      </c>
      <c r="CL34" s="4">
        <f t="shared" si="91"/>
        <v>0</v>
      </c>
      <c r="CM34" s="4">
        <f t="shared" si="91"/>
        <v>0</v>
      </c>
      <c r="CN34" s="4">
        <f t="shared" si="91"/>
        <v>0</v>
      </c>
      <c r="CO34" s="4">
        <f t="shared" si="91"/>
        <v>0</v>
      </c>
      <c r="CP34" s="4">
        <f t="shared" si="91"/>
        <v>0</v>
      </c>
      <c r="CQ34" s="4">
        <f t="shared" si="91"/>
        <v>0</v>
      </c>
      <c r="CR34" s="4">
        <f t="shared" si="91"/>
        <v>0</v>
      </c>
      <c r="CS34" s="4">
        <f t="shared" si="91"/>
        <v>0</v>
      </c>
      <c r="CT34" s="4">
        <f t="shared" si="91"/>
        <v>0</v>
      </c>
      <c r="CU34" s="4">
        <f t="shared" si="91"/>
        <v>0</v>
      </c>
      <c r="CV34" s="4">
        <f t="shared" si="91"/>
        <v>0</v>
      </c>
      <c r="CW34" s="4">
        <f t="shared" si="91"/>
        <v>0</v>
      </c>
      <c r="CX34" s="4">
        <f t="shared" si="91"/>
        <v>0</v>
      </c>
    </row>
    <row r="35" spans="1:102" x14ac:dyDescent="0.3">
      <c r="B35" t="s">
        <v>31</v>
      </c>
      <c r="C35" t="s">
        <v>29</v>
      </c>
      <c r="D35" s="4" t="s">
        <v>30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102" x14ac:dyDescent="0.3">
      <c r="A36" t="s">
        <v>32</v>
      </c>
      <c r="B36">
        <v>600</v>
      </c>
      <c r="C36">
        <v>800</v>
      </c>
      <c r="D36">
        <v>1200</v>
      </c>
    </row>
    <row r="37" spans="1:102" x14ac:dyDescent="0.3">
      <c r="A37" s="6" t="s">
        <v>33</v>
      </c>
      <c r="B37" s="14">
        <v>0.67</v>
      </c>
      <c r="C37" s="15">
        <v>0.77</v>
      </c>
      <c r="D37" s="15">
        <v>0.96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102" x14ac:dyDescent="0.3">
      <c r="A38" s="6"/>
      <c r="B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102" x14ac:dyDescent="0.3">
      <c r="A39" s="6"/>
      <c r="B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102" x14ac:dyDescent="0.3">
      <c r="A40" s="6"/>
      <c r="B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102" x14ac:dyDescent="0.3">
      <c r="A41" s="6"/>
      <c r="B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102" x14ac:dyDescent="0.3">
      <c r="A42" s="6"/>
      <c r="B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102" x14ac:dyDescent="0.3">
      <c r="A43" s="6"/>
      <c r="B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102" x14ac:dyDescent="0.3">
      <c r="A44" s="6"/>
      <c r="B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102" x14ac:dyDescent="0.3">
      <c r="A45" s="6"/>
      <c r="B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102" x14ac:dyDescent="0.3">
      <c r="A46" s="6"/>
      <c r="B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102" x14ac:dyDescent="0.3">
      <c r="A47" s="6"/>
      <c r="B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102" x14ac:dyDescent="0.3">
      <c r="A48" s="6"/>
      <c r="B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x14ac:dyDescent="0.3">
      <c r="A49" s="6"/>
      <c r="B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x14ac:dyDescent="0.3">
      <c r="A50" s="6"/>
      <c r="B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64" x14ac:dyDescent="0.3">
      <c r="A51" s="6"/>
      <c r="B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64" x14ac:dyDescent="0.3">
      <c r="A52" s="6"/>
      <c r="B52" s="8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x14ac:dyDescent="0.3">
      <c r="A53" s="6"/>
      <c r="B53" s="8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x14ac:dyDescent="0.3">
      <c r="A54" s="6"/>
      <c r="B54" s="8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x14ac:dyDescent="0.3"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x14ac:dyDescent="0.3"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x14ac:dyDescent="0.3"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x14ac:dyDescent="0.3"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</sheetData>
  <mergeCells count="2">
    <mergeCell ref="B1:F1"/>
    <mergeCell ref="G3:G4"/>
  </mergeCells>
  <hyperlinks>
    <hyperlink ref="M9" r:id="rId1" xr:uid="{4C08FDF9-6174-45A5-B4A2-81648450069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CC57E02848B4E9FD5C7FAD16A39E3" ma:contentTypeVersion="6" ma:contentTypeDescription="Opprett et nytt dokument." ma:contentTypeScope="" ma:versionID="ad9f80e41bb491be966a574bfe288710">
  <xsd:schema xmlns:xsd="http://www.w3.org/2001/XMLSchema" xmlns:xs="http://www.w3.org/2001/XMLSchema" xmlns:p="http://schemas.microsoft.com/office/2006/metadata/properties" xmlns:ns2="a96cd584-cc78-4c85-a13f-bcfc97730e74" xmlns:ns3="a61145a5-b846-4480-a4ec-c0953bad8bf4" targetNamespace="http://schemas.microsoft.com/office/2006/metadata/properties" ma:root="true" ma:fieldsID="269c5787a97ed0c59d652a6ff34a13a0" ns2:_="" ns3:_="">
    <xsd:import namespace="a96cd584-cc78-4c85-a13f-bcfc97730e74"/>
    <xsd:import namespace="a61145a5-b846-4480-a4ec-c0953bad8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d584-cc78-4c85-a13f-bcfc97730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145a5-b846-4480-a4ec-c0953bad8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D7F50-0E88-4CBB-88B6-A08A72102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cd584-cc78-4c85-a13f-bcfc97730e74"/>
    <ds:schemaRef ds:uri="a61145a5-b846-4480-a4ec-c0953bad8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6D36F-AF7E-45D6-98F3-0EA30665B8ED}">
  <ds:schemaRefs>
    <ds:schemaRef ds:uri="http://purl.org/dc/terms/"/>
    <ds:schemaRef ds:uri="a61145a5-b846-4480-a4ec-c0953bad8bf4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96cd584-cc78-4c85-a13f-bcfc97730e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F0730A-F591-4125-9A69-6E288975D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6</vt:i4>
      </vt:variant>
    </vt:vector>
  </HeadingPairs>
  <TitlesOfParts>
    <vt:vector size="7" baseType="lpstr">
      <vt:lpstr>LCOE</vt:lpstr>
      <vt:lpstr>Investering_pr._år_i_investeringsfasen_NOK_år</vt:lpstr>
      <vt:lpstr>Investeringsperiode__a</vt:lpstr>
      <vt:lpstr>kWh_pr_a</vt:lpstr>
      <vt:lpstr>Levetid__a</vt:lpstr>
      <vt:lpstr>OPEX_pr._år__NOK_a</vt:lpstr>
      <vt:lpstr>WACC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Håvard Kristiansen</dc:creator>
  <cp:keywords/>
  <dc:description/>
  <cp:lastModifiedBy>Maria Blankenburgh Nilsen</cp:lastModifiedBy>
  <cp:revision/>
  <dcterms:created xsi:type="dcterms:W3CDTF">2023-08-04T06:46:14Z</dcterms:created>
  <dcterms:modified xsi:type="dcterms:W3CDTF">2024-05-16T14:07:32Z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0x0101008E2CC57E02848B4E9FD5C7FAD16A39E3</vt:lpwstr>
  </property>
</Properties>
</file>