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vl365-my.sharepoint.com/personal/591264_stud_hvl_no/Documents/Dokumenter/Bacheloroppgave/Vedlegg/"/>
    </mc:Choice>
  </mc:AlternateContent>
  <xr:revisionPtr revIDLastSave="17" documentId="8_{3071EB17-91A0-4194-9450-78A0D7FBF87E}" xr6:coauthVersionLast="47" xr6:coauthVersionMax="47" xr10:uidLastSave="{FD18E384-5E89-4106-B243-822E0B2ED4B8}"/>
  <bookViews>
    <workbookView xWindow="-108" yWindow="-108" windowWidth="23256" windowHeight="12456" xr2:uid="{B9F7AFFE-8E72-4AB5-8F1B-5BD6785FAAD6}"/>
  </bookViews>
  <sheets>
    <sheet name="Ark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0" i="2" l="1"/>
  <c r="E15" i="2"/>
  <c r="L55" i="2"/>
  <c r="L56" i="2"/>
  <c r="C15" i="2"/>
  <c r="O54" i="2"/>
  <c r="D3" i="2" s="1"/>
  <c r="Y49" i="2"/>
  <c r="X49" i="2"/>
  <c r="W49" i="2"/>
  <c r="V49" i="2"/>
  <c r="U49" i="2"/>
  <c r="T49" i="2"/>
  <c r="S49" i="2"/>
  <c r="R49" i="2"/>
  <c r="Q49" i="2"/>
  <c r="P49" i="2"/>
  <c r="O49" i="2"/>
  <c r="F20" i="2" l="1"/>
  <c r="P60" i="2"/>
  <c r="O62" i="2"/>
  <c r="O61" i="2"/>
  <c r="K59" i="2"/>
  <c r="P66" i="2"/>
  <c r="Q66" i="2"/>
  <c r="O66" i="2"/>
  <c r="R66" i="2"/>
  <c r="S66" i="2"/>
  <c r="T66" i="2"/>
  <c r="U66" i="2"/>
  <c r="V66" i="2"/>
  <c r="W66" i="2"/>
  <c r="X66" i="2"/>
  <c r="Y66" i="2"/>
  <c r="D10" i="2"/>
  <c r="F12" i="2"/>
  <c r="F13" i="2"/>
  <c r="D13" i="2"/>
  <c r="F14" i="2"/>
  <c r="D14" i="2"/>
  <c r="F4" i="2"/>
  <c r="D4" i="2"/>
  <c r="D5" i="2"/>
  <c r="F6" i="2"/>
  <c r="F7" i="2"/>
  <c r="D7" i="2"/>
  <c r="F8" i="2"/>
  <c r="D9" i="2"/>
  <c r="F11" i="2"/>
  <c r="D11" i="2"/>
  <c r="D12" i="2"/>
  <c r="F5" i="2"/>
  <c r="D6" i="2"/>
  <c r="D8" i="2"/>
  <c r="F9" i="2"/>
  <c r="F10" i="2"/>
  <c r="F3" i="2"/>
  <c r="P61" i="2" l="1"/>
  <c r="P62" i="2"/>
  <c r="Q60" i="2"/>
  <c r="K60" i="2"/>
  <c r="D15" i="2"/>
  <c r="F15" i="2"/>
  <c r="Q61" i="2" l="1"/>
  <c r="R60" i="2"/>
  <c r="Q62" i="2"/>
  <c r="Q67" i="2"/>
  <c r="W67" i="2"/>
  <c r="T67" i="2"/>
  <c r="X67" i="2"/>
  <c r="R67" i="2"/>
  <c r="P67" i="2"/>
  <c r="U67" i="2"/>
  <c r="O67" i="2"/>
  <c r="V67" i="2"/>
  <c r="S67" i="2"/>
  <c r="Y67" i="2"/>
  <c r="R61" i="2" l="1"/>
  <c r="S60" i="2"/>
  <c r="R62" i="2"/>
  <c r="S62" i="2" l="1"/>
  <c r="T60" i="2"/>
  <c r="S61" i="2"/>
  <c r="T61" i="2" l="1"/>
  <c r="U60" i="2"/>
  <c r="T62" i="2"/>
  <c r="U61" i="2" l="1"/>
  <c r="V60" i="2"/>
  <c r="U62" i="2"/>
  <c r="V61" i="2" l="1"/>
  <c r="W60" i="2"/>
  <c r="V62" i="2"/>
  <c r="X60" i="2" l="1"/>
  <c r="W61" i="2"/>
  <c r="W62" i="2"/>
  <c r="X61" i="2" l="1"/>
  <c r="Y60" i="2"/>
  <c r="X62" i="2"/>
  <c r="Y62" i="2" l="1"/>
  <c r="Y61" i="2"/>
  <c r="F21" i="2" l="1"/>
</calcChain>
</file>

<file path=xl/sharedStrings.xml><?xml version="1.0" encoding="utf-8"?>
<sst xmlns="http://schemas.openxmlformats.org/spreadsheetml/2006/main" count="74" uniqueCount="72">
  <si>
    <t xml:space="preserve">1. måned </t>
  </si>
  <si>
    <t xml:space="preserve">2. måned </t>
  </si>
  <si>
    <t xml:space="preserve">3. måned </t>
  </si>
  <si>
    <t>Kraftpris inkl. mva (øre/kWh)</t>
  </si>
  <si>
    <t>Nettleie inkl. avgifter (øre/kWh)</t>
  </si>
  <si>
    <t>Kraft og nett i alt inkl. avgifter (øre/kWh)</t>
  </si>
  <si>
    <t>Kraft og nett i alt inkl. avgifter fratrukket strømstøtte (øre/kWh)</t>
  </si>
  <si>
    <t>Forbruksavgift på elektrisk kraft (øre/kWh)</t>
  </si>
  <si>
    <t>Merverdiavgift (prosent)</t>
  </si>
  <si>
    <t>Strømstøtte (øre/kWh)</t>
  </si>
  <si>
    <t>2012K1</t>
  </si>
  <si>
    <t>2012K2</t>
  </si>
  <si>
    <t>2012K3</t>
  </si>
  <si>
    <t>2012K4</t>
  </si>
  <si>
    <t>2013K1</t>
  </si>
  <si>
    <t>2013K2</t>
  </si>
  <si>
    <t>2013K3</t>
  </si>
  <si>
    <t>2013K4</t>
  </si>
  <si>
    <t>2014K1</t>
  </si>
  <si>
    <t>2014K2</t>
  </si>
  <si>
    <t>2014K3</t>
  </si>
  <si>
    <t>2014K4</t>
  </si>
  <si>
    <t>2015K1</t>
  </si>
  <si>
    <t>2015K2</t>
  </si>
  <si>
    <t>2015K3</t>
  </si>
  <si>
    <t>2015K4</t>
  </si>
  <si>
    <t>2016K1</t>
  </si>
  <si>
    <t>2016K2</t>
  </si>
  <si>
    <t>2016K3</t>
  </si>
  <si>
    <t>2016K4</t>
  </si>
  <si>
    <t>2017K1</t>
  </si>
  <si>
    <t>2017K2</t>
  </si>
  <si>
    <t>2017K3</t>
  </si>
  <si>
    <t>2017K4</t>
  </si>
  <si>
    <t>2018K1</t>
  </si>
  <si>
    <t>2018K2</t>
  </si>
  <si>
    <t>2018K3</t>
  </si>
  <si>
    <t>2018K4</t>
  </si>
  <si>
    <t>2019K1</t>
  </si>
  <si>
    <t>2019K2</t>
  </si>
  <si>
    <t>2019K3</t>
  </si>
  <si>
    <t>2019K4</t>
  </si>
  <si>
    <t>2020K1</t>
  </si>
  <si>
    <t>2020K2</t>
  </si>
  <si>
    <t>2020K3</t>
  </si>
  <si>
    <t>2020K4</t>
  </si>
  <si>
    <t>2021K1</t>
  </si>
  <si>
    <t>2021K2</t>
  </si>
  <si>
    <t>2021K3</t>
  </si>
  <si>
    <t>2021K4</t>
  </si>
  <si>
    <t>2022K1</t>
  </si>
  <si>
    <t>2022K2</t>
  </si>
  <si>
    <t>2022K3</t>
  </si>
  <si>
    <t>2022K4</t>
  </si>
  <si>
    <t xml:space="preserve">4. måned </t>
  </si>
  <si>
    <t xml:space="preserve">5. måned </t>
  </si>
  <si>
    <t xml:space="preserve">6. måned </t>
  </si>
  <si>
    <t xml:space="preserve">7. måned </t>
  </si>
  <si>
    <t xml:space="preserve">8. måned </t>
  </si>
  <si>
    <t xml:space="preserve">9. måned </t>
  </si>
  <si>
    <t xml:space="preserve">10. måned </t>
  </si>
  <si>
    <t xml:space="preserve">11. måned </t>
  </si>
  <si>
    <t xml:space="preserve">12. måned </t>
  </si>
  <si>
    <t>Kostnad</t>
  </si>
  <si>
    <t>Antatt nytt forbruk [kWh]</t>
  </si>
  <si>
    <t>Strømforbruk [kWh]</t>
  </si>
  <si>
    <t>Før</t>
  </si>
  <si>
    <t xml:space="preserve">Etter </t>
  </si>
  <si>
    <t>Etter</t>
  </si>
  <si>
    <t>SUM</t>
  </si>
  <si>
    <t>Spart 10 år:</t>
  </si>
  <si>
    <t>Spart kWh per år: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</si>
</sst>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kr&quot;\ #,##0.00"/>
    <numFmt numFmtId="166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Border="0"/>
  </cellStyleXfs>
  <cellXfs count="28">
    <xf numFmtId="0" fontId="0" fillId="0" borderId="0" xfId="0"/>
    <xf numFmtId="0" fontId="3" fillId="0" borderId="0" xfId="1"/>
    <xf numFmtId="0" fontId="4" fillId="0" borderId="0" xfId="1" applyFont="1"/>
    <xf numFmtId="164" fontId="3" fillId="0" borderId="0" xfId="1" applyNumberFormat="1"/>
    <xf numFmtId="165" fontId="0" fillId="0" borderId="0" xfId="0" applyNumberFormat="1"/>
    <xf numFmtId="0" fontId="1" fillId="0" borderId="0" xfId="0" applyFont="1"/>
    <xf numFmtId="0" fontId="1" fillId="2" borderId="0" xfId="0" applyFont="1" applyFill="1"/>
    <xf numFmtId="0" fontId="1" fillId="2" borderId="1" xfId="0" applyFont="1" applyFill="1" applyBorder="1"/>
    <xf numFmtId="165" fontId="1" fillId="2" borderId="1" xfId="0" applyNumberFormat="1" applyFont="1" applyFill="1" applyBorder="1"/>
    <xf numFmtId="165" fontId="0" fillId="2" borderId="2" xfId="0" applyNumberFormat="1" applyFill="1" applyBorder="1"/>
    <xf numFmtId="165" fontId="0" fillId="0" borderId="2" xfId="0" applyNumberFormat="1" applyBorder="1"/>
    <xf numFmtId="165" fontId="1" fillId="2" borderId="3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2" borderId="7" xfId="0" applyFill="1" applyBorder="1"/>
    <xf numFmtId="0" fontId="0" fillId="0" borderId="7" xfId="0" applyBorder="1"/>
    <xf numFmtId="165" fontId="0" fillId="2" borderId="9" xfId="0" applyNumberFormat="1" applyFill="1" applyBorder="1"/>
    <xf numFmtId="165" fontId="0" fillId="0" borderId="7" xfId="0" applyNumberFormat="1" applyBorder="1"/>
    <xf numFmtId="165" fontId="0" fillId="2" borderId="7" xfId="0" applyNumberFormat="1" applyFill="1" applyBorder="1"/>
    <xf numFmtId="165" fontId="0" fillId="0" borderId="8" xfId="0" applyNumberFormat="1" applyBorder="1"/>
    <xf numFmtId="0" fontId="1" fillId="2" borderId="10" xfId="0" applyFont="1" applyFill="1" applyBorder="1"/>
    <xf numFmtId="0" fontId="1" fillId="0" borderId="4" xfId="0" applyFont="1" applyBorder="1"/>
    <xf numFmtId="166" fontId="0" fillId="0" borderId="0" xfId="0" applyNumberFormat="1"/>
    <xf numFmtId="165" fontId="1" fillId="0" borderId="4" xfId="0" applyNumberFormat="1" applyFont="1" applyBorder="1"/>
    <xf numFmtId="0" fontId="0" fillId="0" borderId="2" xfId="0" applyBorder="1"/>
    <xf numFmtId="2" fontId="0" fillId="2" borderId="7" xfId="0" applyNumberFormat="1" applyFill="1" applyBorder="1"/>
    <xf numFmtId="2" fontId="0" fillId="0" borderId="8" xfId="0" applyNumberFormat="1" applyBorder="1"/>
  </cellXfs>
  <cellStyles count="2">
    <cellStyle name="Normal" xfId="0" builtinId="0"/>
    <cellStyle name="Normal 2" xfId="1" xr:uid="{8D344DF0-01E1-4ED9-A210-F313D91D3C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595938961421772E-2"/>
          <c:y val="7.2296663078075821E-2"/>
          <c:w val="0.94191143676707423"/>
          <c:h val="0.82363052843795437"/>
        </c:manualLayout>
      </c:layout>
      <c:barChart>
        <c:barDir val="col"/>
        <c:grouping val="clustered"/>
        <c:varyColors val="0"/>
        <c:ser>
          <c:idx val="1"/>
          <c:order val="1"/>
          <c:tx>
            <c:v>Antatte kostnader før energieffektivisering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'Ark2'!$O$59:$Y$59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'Ark2'!$O$61:$Y$61</c:f>
              <c:numCache>
                <c:formatCode>General</c:formatCode>
                <c:ptCount val="11"/>
                <c:pt idx="0">
                  <c:v>20787.376174999998</c:v>
                </c:pt>
                <c:pt idx="1">
                  <c:v>21486.699175000002</c:v>
                </c:pt>
                <c:pt idx="2">
                  <c:v>22186.022174999998</c:v>
                </c:pt>
                <c:pt idx="3">
                  <c:v>22885.345175000002</c:v>
                </c:pt>
                <c:pt idx="4">
                  <c:v>23584.668174999999</c:v>
                </c:pt>
                <c:pt idx="5">
                  <c:v>24283.991174999996</c:v>
                </c:pt>
                <c:pt idx="6">
                  <c:v>24983.314175</c:v>
                </c:pt>
                <c:pt idx="7">
                  <c:v>25682.637174999996</c:v>
                </c:pt>
                <c:pt idx="8">
                  <c:v>26381.960174999997</c:v>
                </c:pt>
                <c:pt idx="9">
                  <c:v>27081.283175</c:v>
                </c:pt>
                <c:pt idx="10">
                  <c:v>27780.606174999997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D-0ADD-4C16-98E2-7E66C5D386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25527999"/>
        <c:axId val="725529663"/>
        <c:extLst/>
      </c:barChar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194847"/>
        <c:axId val="1565775183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'Ark2'!$B$2</c15:sqref>
                        </c15:formulaRef>
                      </c:ext>
                    </c:extLst>
                    <c:strCache>
                      <c:ptCount val="1"/>
                      <c:pt idx="0">
                        <c:v>2022</c:v>
                      </c:pt>
                    </c:strCache>
                  </c:strRef>
                </c:tx>
                <c:spPr>
                  <a:solidFill>
                    <a:schemeClr val="accent1">
                      <a:shade val="6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E302-4EF0-A1FE-DC976D26DE5B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'Ark2'!$K$59:$K$60</c15:sqref>
                        </c15:formulaRef>
                      </c:ext>
                    </c:extLst>
                    <c:numCache>
                      <c:formatCode>"kr"\ #\ ##0.00</c:formatCode>
                      <c:ptCount val="2"/>
                      <c:pt idx="0" formatCode="General">
                        <c:v>19388.730174999997</c:v>
                      </c:pt>
                      <c:pt idx="1">
                        <c:v>20088.053175000001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0ADD-4C16-98E2-7E66C5D3860C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v>Antatte kostnader etter energieffektivisering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6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'Ark2'!$O$59:$Y$59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'Ark2'!$O$62:$Y$62</c:f>
              <c:numCache>
                <c:formatCode>General</c:formatCode>
                <c:ptCount val="11"/>
                <c:pt idx="0">
                  <c:v>16421.576249999998</c:v>
                </c:pt>
                <c:pt idx="1">
                  <c:v>16974.026249999999</c:v>
                </c:pt>
                <c:pt idx="2">
                  <c:v>17526.47625</c:v>
                </c:pt>
                <c:pt idx="3">
                  <c:v>18078.92625</c:v>
                </c:pt>
                <c:pt idx="4">
                  <c:v>18631.376250000001</c:v>
                </c:pt>
                <c:pt idx="5">
                  <c:v>19183.826249999998</c:v>
                </c:pt>
                <c:pt idx="6">
                  <c:v>19736.276249999999</c:v>
                </c:pt>
                <c:pt idx="7">
                  <c:v>20288.72625</c:v>
                </c:pt>
                <c:pt idx="8">
                  <c:v>20841.17625</c:v>
                </c:pt>
                <c:pt idx="9">
                  <c:v>21393.626250000001</c:v>
                </c:pt>
                <c:pt idx="10">
                  <c:v>21946.076249999998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E-0ADD-4C16-98E2-7E66C5D38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5527999"/>
        <c:axId val="725529663"/>
        <c:extLst/>
      </c:lineChart>
      <c:catAx>
        <c:axId val="725527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25529663"/>
        <c:crosses val="autoZero"/>
        <c:auto val="1"/>
        <c:lblAlgn val="ctr"/>
        <c:lblOffset val="100"/>
        <c:noMultiLvlLbl val="1"/>
      </c:catAx>
      <c:valAx>
        <c:axId val="725529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25527999"/>
        <c:crosses val="autoZero"/>
        <c:crossBetween val="between"/>
      </c:valAx>
      <c:valAx>
        <c:axId val="1565775183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56194847"/>
        <c:crosses val="max"/>
        <c:crossBetween val="between"/>
      </c:valAx>
      <c:catAx>
        <c:axId val="1456194847"/>
        <c:scaling>
          <c:orientation val="minMax"/>
        </c:scaling>
        <c:delete val="1"/>
        <c:axPos val="b"/>
        <c:majorTickMark val="none"/>
        <c:minorTickMark val="none"/>
        <c:tickLblPos val="nextTo"/>
        <c:crossAx val="15657751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Strømpris</a:t>
            </a:r>
            <a:r>
              <a:rPr lang="nb-NO" baseline="0"/>
              <a:t> 2012-2022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3.1788403195919773E-2"/>
                  <c:y val="2.1508175526067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47-4BBE-BC9B-6394A82BE914}"/>
                </c:ext>
              </c:extLst>
            </c:dLbl>
            <c:dLbl>
              <c:idx val="5"/>
              <c:layout>
                <c:manualLayout>
                  <c:x val="2.8048591055223334E-2"/>
                  <c:y val="2.4580772029791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47-4BBE-BC9B-6394A82BE9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1416785181960858"/>
                  <c:y val="-5.444925707857604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</c:trendlineLbl>
          </c:trendline>
          <c:cat>
            <c:numRef>
              <c:f>'Ark2'!$AA$51:$AK$51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'Ark2'!$AA$52:$AK$52</c:f>
              <c:numCache>
                <c:formatCode>General</c:formatCode>
                <c:ptCount val="11"/>
                <c:pt idx="0">
                  <c:v>79.45</c:v>
                </c:pt>
                <c:pt idx="1">
                  <c:v>88.125</c:v>
                </c:pt>
                <c:pt idx="2">
                  <c:v>83.424999999999997</c:v>
                </c:pt>
                <c:pt idx="3">
                  <c:v>80.849999999999994</c:v>
                </c:pt>
                <c:pt idx="4">
                  <c:v>91.674999999999997</c:v>
                </c:pt>
                <c:pt idx="5">
                  <c:v>96.275000000000006</c:v>
                </c:pt>
                <c:pt idx="6">
                  <c:v>115.875</c:v>
                </c:pt>
                <c:pt idx="7">
                  <c:v>114.5</c:v>
                </c:pt>
                <c:pt idx="8">
                  <c:v>78.974999999999994</c:v>
                </c:pt>
                <c:pt idx="9">
                  <c:v>136.97499999999999</c:v>
                </c:pt>
                <c:pt idx="10">
                  <c:v>143.625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47-4BBE-BC9B-6394A82BE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0067647"/>
        <c:axId val="659871839"/>
      </c:barChart>
      <c:catAx>
        <c:axId val="1010067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9871839"/>
        <c:crosses val="autoZero"/>
        <c:auto val="1"/>
        <c:lblAlgn val="ctr"/>
        <c:lblOffset val="100"/>
        <c:noMultiLvlLbl val="0"/>
      </c:catAx>
      <c:valAx>
        <c:axId val="659871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100676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781174</xdr:colOff>
      <xdr:row>0</xdr:row>
      <xdr:rowOff>164896</xdr:rowOff>
    </xdr:from>
    <xdr:to>
      <xdr:col>20</xdr:col>
      <xdr:colOff>350761</xdr:colOff>
      <xdr:row>33</xdr:row>
      <xdr:rowOff>60476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162C821-7BD8-9493-A3EA-97116C09F1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465666</xdr:colOff>
      <xdr:row>19</xdr:row>
      <xdr:rowOff>72572</xdr:rowOff>
    </xdr:from>
    <xdr:to>
      <xdr:col>33</xdr:col>
      <xdr:colOff>108857</xdr:colOff>
      <xdr:row>42</xdr:row>
      <xdr:rowOff>47172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AA65E3A3-2AE9-F25E-614A-61629DF6F2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C93C8-E25B-45D1-8931-9846E9548DBD}">
  <dimension ref="B2:AK92"/>
  <sheetViews>
    <sheetView tabSelected="1" zoomScale="62" zoomScaleNormal="63" workbookViewId="0">
      <selection activeCell="F17" sqref="F17"/>
    </sheetView>
  </sheetViews>
  <sheetFormatPr baseColWidth="10" defaultRowHeight="14.4" x14ac:dyDescent="0.3"/>
  <cols>
    <col min="2" max="2" width="14.33203125" customWidth="1"/>
    <col min="3" max="3" width="20.21875" customWidth="1"/>
    <col min="4" max="4" width="19.109375" customWidth="1"/>
    <col min="5" max="5" width="24.5546875" customWidth="1"/>
    <col min="6" max="6" width="19" customWidth="1"/>
    <col min="13" max="13" width="11.5546875" customWidth="1"/>
  </cols>
  <sheetData>
    <row r="2" spans="2:6" x14ac:dyDescent="0.3">
      <c r="B2" s="13">
        <v>2022</v>
      </c>
      <c r="C2" s="12" t="s">
        <v>65</v>
      </c>
      <c r="D2" s="14" t="s">
        <v>63</v>
      </c>
      <c r="E2" s="12" t="s">
        <v>64</v>
      </c>
      <c r="F2" s="14" t="s">
        <v>63</v>
      </c>
    </row>
    <row r="3" spans="2:6" x14ac:dyDescent="0.3">
      <c r="B3" s="6" t="s">
        <v>0</v>
      </c>
      <c r="C3" s="15">
        <v>1775.28</v>
      </c>
      <c r="D3" s="9">
        <f>(O54*C3)/100</f>
        <v>2549.7458999999999</v>
      </c>
      <c r="E3" s="15"/>
      <c r="F3" s="17">
        <f>(O54*E3)/100</f>
        <v>0</v>
      </c>
    </row>
    <row r="4" spans="2:6" x14ac:dyDescent="0.3">
      <c r="B4" s="5" t="s">
        <v>1</v>
      </c>
      <c r="C4" s="16">
        <v>1647.18</v>
      </c>
      <c r="D4" s="10">
        <f>(O54*C4)/100</f>
        <v>2365.762275</v>
      </c>
      <c r="E4" s="16"/>
      <c r="F4" s="18">
        <f>(O54*E4)/100</f>
        <v>0</v>
      </c>
    </row>
    <row r="5" spans="2:6" x14ac:dyDescent="0.3">
      <c r="B5" s="6" t="s">
        <v>2</v>
      </c>
      <c r="C5" s="15">
        <v>1585.33</v>
      </c>
      <c r="D5" s="9">
        <f>(O54*C5)/100</f>
        <v>2276.9302124999999</v>
      </c>
      <c r="E5" s="15"/>
      <c r="F5" s="19">
        <f>(O54*E5)/100</f>
        <v>0</v>
      </c>
    </row>
    <row r="6" spans="2:6" x14ac:dyDescent="0.3">
      <c r="B6" s="5" t="s">
        <v>54</v>
      </c>
      <c r="C6" s="16">
        <v>1297.3399999999999</v>
      </c>
      <c r="D6" s="10">
        <f>(O54*C6)/100</f>
        <v>1863.3045749999999</v>
      </c>
      <c r="E6" s="16"/>
      <c r="F6" s="18">
        <f>(O54*E6)/100</f>
        <v>0</v>
      </c>
    </row>
    <row r="7" spans="2:6" x14ac:dyDescent="0.3">
      <c r="B7" s="6" t="s">
        <v>55</v>
      </c>
      <c r="C7" s="15">
        <v>1165.73</v>
      </c>
      <c r="D7" s="9">
        <f>(O54*C7)/100</f>
        <v>1674.2797125</v>
      </c>
      <c r="E7" s="15"/>
      <c r="F7" s="19">
        <f>(O54*E7)/100</f>
        <v>0</v>
      </c>
    </row>
    <row r="8" spans="2:6" x14ac:dyDescent="0.3">
      <c r="B8" s="5" t="s">
        <v>56</v>
      </c>
      <c r="C8" s="16">
        <v>800.16</v>
      </c>
      <c r="D8" s="10">
        <f>(O54*C8)/100</f>
        <v>1149.2298000000001</v>
      </c>
      <c r="E8" s="16"/>
      <c r="F8" s="18">
        <f>(O54*E8)/100</f>
        <v>0</v>
      </c>
    </row>
    <row r="9" spans="2:6" x14ac:dyDescent="0.3">
      <c r="B9" s="6" t="s">
        <v>57</v>
      </c>
      <c r="C9" s="15">
        <v>571.46</v>
      </c>
      <c r="D9" s="9">
        <f>(O54*C9)/100</f>
        <v>820.75942500000008</v>
      </c>
      <c r="E9" s="15"/>
      <c r="F9" s="19">
        <f>(O54*E9)/100</f>
        <v>0</v>
      </c>
    </row>
    <row r="10" spans="2:6" x14ac:dyDescent="0.3">
      <c r="B10" s="5" t="s">
        <v>58</v>
      </c>
      <c r="C10" s="16">
        <v>689.27</v>
      </c>
      <c r="D10" s="10">
        <f>(O54*C10)/100</f>
        <v>989.96403750000002</v>
      </c>
      <c r="E10" s="16"/>
      <c r="F10" s="18">
        <f>(O54*E10)/100</f>
        <v>0</v>
      </c>
    </row>
    <row r="11" spans="2:6" x14ac:dyDescent="0.3">
      <c r="B11" s="6" t="s">
        <v>59</v>
      </c>
      <c r="C11" s="26">
        <v>725.3</v>
      </c>
      <c r="D11" s="9">
        <f>(O54*C11)/100</f>
        <v>1041.712125</v>
      </c>
      <c r="E11" s="15"/>
      <c r="F11" s="19">
        <f>(O54*E11)/100</f>
        <v>0</v>
      </c>
    </row>
    <row r="12" spans="2:6" x14ac:dyDescent="0.3">
      <c r="B12" s="5" t="s">
        <v>60</v>
      </c>
      <c r="C12" s="16">
        <v>970.48</v>
      </c>
      <c r="D12" s="10">
        <f>(O54*C12)/100</f>
        <v>1393.8519000000001</v>
      </c>
      <c r="E12" s="16"/>
      <c r="F12" s="18">
        <f>(O54*E12)/100</f>
        <v>0</v>
      </c>
    </row>
    <row r="13" spans="2:6" x14ac:dyDescent="0.3">
      <c r="B13" s="6" t="s">
        <v>61</v>
      </c>
      <c r="C13" s="15">
        <v>1218.6300000000001</v>
      </c>
      <c r="D13" s="9">
        <f>(O54*C13)/100</f>
        <v>1750.2573375000002</v>
      </c>
      <c r="E13" s="15"/>
      <c r="F13" s="19">
        <f>(O54*E13)/100</f>
        <v>0</v>
      </c>
    </row>
    <row r="14" spans="2:6" x14ac:dyDescent="0.3">
      <c r="B14" s="5" t="s">
        <v>62</v>
      </c>
      <c r="C14" s="27">
        <v>1540.3</v>
      </c>
      <c r="D14" s="10">
        <f>(O54*C14)/100</f>
        <v>2212.2558749999998</v>
      </c>
      <c r="E14" s="25">
        <v>11049</v>
      </c>
      <c r="F14" s="20">
        <f>(O54*E14)/100</f>
        <v>15869.126249999999</v>
      </c>
    </row>
    <row r="15" spans="2:6" ht="15" thickBot="1" x14ac:dyDescent="0.35">
      <c r="B15" s="7" t="s">
        <v>69</v>
      </c>
      <c r="C15" s="21">
        <f>SUM(C3:C14)</f>
        <v>13986.46</v>
      </c>
      <c r="D15" s="11">
        <f>SUM(D3:D14)</f>
        <v>20088.053175000001</v>
      </c>
      <c r="E15" s="21">
        <f>SUM(E3:E14)</f>
        <v>11049</v>
      </c>
      <c r="F15" s="8">
        <f>SUM(F3:F14)</f>
        <v>15869.126249999999</v>
      </c>
    </row>
    <row r="20" spans="4:6" x14ac:dyDescent="0.3">
      <c r="D20" s="5"/>
      <c r="E20" s="22" t="s">
        <v>71</v>
      </c>
      <c r="F20" s="22">
        <f>C15-E15</f>
        <v>2937.4599999999991</v>
      </c>
    </row>
    <row r="21" spans="4:6" x14ac:dyDescent="0.3">
      <c r="D21" s="5"/>
      <c r="E21" s="22" t="s">
        <v>70</v>
      </c>
      <c r="F21" s="24">
        <f>O61+P61+Q61+R61+S61+T61+U61+V61+W61+X61+Y61-O62-P62-Q62-R62-S62-T62-U62-V62-W62-X62-Y62</f>
        <v>56101.814174999978</v>
      </c>
    </row>
    <row r="48" spans="2:25" x14ac:dyDescent="0.3">
      <c r="B48" s="1"/>
      <c r="C48" s="2" t="s">
        <v>3</v>
      </c>
      <c r="D48" s="2" t="s">
        <v>4</v>
      </c>
      <c r="E48" s="2" t="s">
        <v>5</v>
      </c>
      <c r="F48" s="2" t="s">
        <v>6</v>
      </c>
      <c r="G48" s="2" t="s">
        <v>7</v>
      </c>
      <c r="H48" s="2" t="s">
        <v>8</v>
      </c>
      <c r="I48" s="2" t="s">
        <v>9</v>
      </c>
      <c r="O48">
        <v>2022</v>
      </c>
      <c r="P48">
        <v>2021</v>
      </c>
      <c r="Q48">
        <v>2020</v>
      </c>
      <c r="R48">
        <v>2019</v>
      </c>
      <c r="S48">
        <v>2018</v>
      </c>
      <c r="T48">
        <v>2017</v>
      </c>
      <c r="U48">
        <v>2016</v>
      </c>
      <c r="V48">
        <v>2015</v>
      </c>
      <c r="W48">
        <v>2014</v>
      </c>
      <c r="X48">
        <v>2013</v>
      </c>
      <c r="Y48">
        <v>2012</v>
      </c>
    </row>
    <row r="49" spans="2:37" x14ac:dyDescent="0.3">
      <c r="B49" s="2" t="s">
        <v>10</v>
      </c>
      <c r="C49" s="3">
        <v>42</v>
      </c>
      <c r="D49" s="3">
        <v>45.6</v>
      </c>
      <c r="E49" s="3">
        <v>87.6</v>
      </c>
      <c r="F49" s="3">
        <v>87.6</v>
      </c>
      <c r="G49" s="3">
        <v>11.4</v>
      </c>
      <c r="H49" s="3">
        <v>25</v>
      </c>
      <c r="I49" s="3">
        <v>0</v>
      </c>
      <c r="L49" s="1"/>
      <c r="O49">
        <f>(F92+F91+F90+F89)/4</f>
        <v>143.625</v>
      </c>
      <c r="P49">
        <f>(F88+F87+F86+F85)/4</f>
        <v>136.97499999999999</v>
      </c>
      <c r="Q49">
        <f>(F84+F83+F82+F81)/4</f>
        <v>78.975000000000009</v>
      </c>
      <c r="R49">
        <f>(F80+F79+F78+F77)/4</f>
        <v>114.5</v>
      </c>
      <c r="S49">
        <f>(F76+F75+F74+F73)/4</f>
        <v>115.875</v>
      </c>
      <c r="T49">
        <f>(F72+F71+F70+F69)/4</f>
        <v>96.275000000000006</v>
      </c>
      <c r="U49">
        <f>(F68+F67+F66+F65)/4</f>
        <v>91.675000000000011</v>
      </c>
      <c r="V49">
        <f>(F64+F63+F62+F61)/4</f>
        <v>80.849999999999994</v>
      </c>
      <c r="W49">
        <f>(F60+F59+F58+F57)/4</f>
        <v>83.424999999999997</v>
      </c>
      <c r="X49">
        <f>(F56+F55+F54+F53)/4</f>
        <v>88.125</v>
      </c>
      <c r="Y49">
        <f>(F52+F51+F50+F49)/4</f>
        <v>79.45</v>
      </c>
    </row>
    <row r="50" spans="2:37" x14ac:dyDescent="0.3">
      <c r="B50" s="2" t="s">
        <v>11</v>
      </c>
      <c r="C50" s="3">
        <v>31.8</v>
      </c>
      <c r="D50" s="3">
        <v>45.6</v>
      </c>
      <c r="E50" s="3">
        <v>77.400000000000006</v>
      </c>
      <c r="F50" s="3">
        <v>77.400000000000006</v>
      </c>
      <c r="G50" s="3">
        <v>11.4</v>
      </c>
      <c r="H50" s="3">
        <v>25</v>
      </c>
      <c r="I50" s="3">
        <v>0</v>
      </c>
      <c r="L50" s="1"/>
    </row>
    <row r="51" spans="2:37" x14ac:dyDescent="0.3">
      <c r="B51" s="2" t="s">
        <v>12</v>
      </c>
      <c r="C51" s="3">
        <v>24.3</v>
      </c>
      <c r="D51" s="3">
        <v>45.4</v>
      </c>
      <c r="E51" s="3">
        <v>69.7</v>
      </c>
      <c r="F51" s="3">
        <v>69.7</v>
      </c>
      <c r="G51" s="3">
        <v>11.4</v>
      </c>
      <c r="H51" s="3">
        <v>25</v>
      </c>
      <c r="I51" s="3">
        <v>0</v>
      </c>
      <c r="L51" s="1"/>
      <c r="AA51">
        <v>2012</v>
      </c>
      <c r="AB51">
        <v>2013</v>
      </c>
      <c r="AC51">
        <v>2014</v>
      </c>
      <c r="AD51">
        <v>2015</v>
      </c>
      <c r="AE51">
        <v>2016</v>
      </c>
      <c r="AF51">
        <v>2017</v>
      </c>
      <c r="AG51">
        <v>2018</v>
      </c>
      <c r="AH51">
        <v>2019</v>
      </c>
      <c r="AI51">
        <v>2020</v>
      </c>
      <c r="AJ51">
        <v>2021</v>
      </c>
      <c r="AK51">
        <v>2022</v>
      </c>
    </row>
    <row r="52" spans="2:37" x14ac:dyDescent="0.3">
      <c r="B52" s="2" t="s">
        <v>13</v>
      </c>
      <c r="C52" s="3">
        <v>37.1</v>
      </c>
      <c r="D52" s="3">
        <v>46</v>
      </c>
      <c r="E52" s="3">
        <v>83.1</v>
      </c>
      <c r="F52" s="3">
        <v>83.1</v>
      </c>
      <c r="G52" s="3">
        <v>11.4</v>
      </c>
      <c r="H52" s="3">
        <v>25</v>
      </c>
      <c r="I52" s="3">
        <v>0</v>
      </c>
      <c r="L52" s="1"/>
      <c r="AA52">
        <v>79.45</v>
      </c>
      <c r="AB52">
        <v>88.125</v>
      </c>
      <c r="AC52">
        <v>83.424999999999997</v>
      </c>
      <c r="AD52">
        <v>80.849999999999994</v>
      </c>
      <c r="AE52">
        <v>91.674999999999997</v>
      </c>
      <c r="AF52">
        <v>96.275000000000006</v>
      </c>
      <c r="AG52">
        <v>115.875</v>
      </c>
      <c r="AH52">
        <v>114.5</v>
      </c>
      <c r="AI52">
        <v>78.974999999999994</v>
      </c>
      <c r="AJ52">
        <v>136.97499999999999</v>
      </c>
      <c r="AK52">
        <v>143.625</v>
      </c>
    </row>
    <row r="53" spans="2:37" x14ac:dyDescent="0.3">
      <c r="B53" s="2" t="s">
        <v>14</v>
      </c>
      <c r="C53" s="3">
        <v>42.6</v>
      </c>
      <c r="D53" s="3">
        <v>46</v>
      </c>
      <c r="E53" s="3">
        <v>88.6</v>
      </c>
      <c r="F53" s="3">
        <v>88.6</v>
      </c>
      <c r="G53" s="3">
        <v>11.6</v>
      </c>
      <c r="H53" s="3">
        <v>25</v>
      </c>
      <c r="I53" s="3">
        <v>0</v>
      </c>
      <c r="L53" s="1"/>
    </row>
    <row r="54" spans="2:37" x14ac:dyDescent="0.3">
      <c r="B54" s="2" t="s">
        <v>15</v>
      </c>
      <c r="C54" s="3">
        <v>42.2</v>
      </c>
      <c r="D54" s="3">
        <v>45.9</v>
      </c>
      <c r="E54" s="3">
        <v>88.1</v>
      </c>
      <c r="F54" s="3">
        <v>88.1</v>
      </c>
      <c r="G54" s="3">
        <v>11.6</v>
      </c>
      <c r="H54" s="3">
        <v>25</v>
      </c>
      <c r="I54" s="3">
        <v>0</v>
      </c>
      <c r="L54" s="1"/>
      <c r="O54">
        <f>_xlfn.XLOOKUP(B2,O48:Y48,O49:Y49)</f>
        <v>143.625</v>
      </c>
    </row>
    <row r="55" spans="2:37" x14ac:dyDescent="0.3">
      <c r="B55" s="2" t="s">
        <v>16</v>
      </c>
      <c r="C55" s="3">
        <v>40.6</v>
      </c>
      <c r="D55" s="3">
        <v>45.9</v>
      </c>
      <c r="E55" s="3">
        <v>86.5</v>
      </c>
      <c r="F55" s="3">
        <v>86.5</v>
      </c>
      <c r="G55" s="3">
        <v>11.6</v>
      </c>
      <c r="H55" s="3">
        <v>25</v>
      </c>
      <c r="I55" s="3">
        <v>0</v>
      </c>
      <c r="L55" s="1">
        <f>B2</f>
        <v>2022</v>
      </c>
    </row>
    <row r="56" spans="2:37" x14ac:dyDescent="0.3">
      <c r="B56" s="2" t="s">
        <v>17</v>
      </c>
      <c r="C56" s="3">
        <v>43.4</v>
      </c>
      <c r="D56" s="3">
        <v>45.9</v>
      </c>
      <c r="E56" s="3">
        <v>89.3</v>
      </c>
      <c r="F56" s="3">
        <v>89.3</v>
      </c>
      <c r="G56" s="3">
        <v>11.6</v>
      </c>
      <c r="H56" s="3">
        <v>25</v>
      </c>
      <c r="I56" s="3">
        <v>0</v>
      </c>
      <c r="L56" s="1">
        <f>_xlfn.XLOOKUP(B2,N71:X71,N72:X72)</f>
        <v>2023</v>
      </c>
      <c r="P56" s="23"/>
    </row>
    <row r="57" spans="2:37" x14ac:dyDescent="0.3">
      <c r="B57" s="2" t="s">
        <v>18</v>
      </c>
      <c r="C57" s="3">
        <v>38.4</v>
      </c>
      <c r="D57" s="3">
        <v>46.4</v>
      </c>
      <c r="E57" s="3">
        <v>84.8</v>
      </c>
      <c r="F57" s="3">
        <v>84.8</v>
      </c>
      <c r="G57" s="3">
        <v>12.4</v>
      </c>
      <c r="H57" s="3">
        <v>25</v>
      </c>
      <c r="I57" s="3">
        <v>0</v>
      </c>
      <c r="L57" s="1"/>
    </row>
    <row r="58" spans="2:37" x14ac:dyDescent="0.3">
      <c r="B58" s="2" t="s">
        <v>19</v>
      </c>
      <c r="C58" s="3">
        <v>32.5</v>
      </c>
      <c r="D58" s="3">
        <v>46.4</v>
      </c>
      <c r="E58" s="3">
        <v>78.900000000000006</v>
      </c>
      <c r="F58" s="3">
        <v>78.900000000000006</v>
      </c>
      <c r="G58" s="3">
        <v>12.4</v>
      </c>
      <c r="H58" s="3">
        <v>25</v>
      </c>
      <c r="I58" s="3">
        <v>0</v>
      </c>
      <c r="L58" s="1"/>
    </row>
    <row r="59" spans="2:37" x14ac:dyDescent="0.3">
      <c r="B59" s="2" t="s">
        <v>20</v>
      </c>
      <c r="C59" s="3">
        <v>38.5</v>
      </c>
      <c r="D59" s="3">
        <v>46.4</v>
      </c>
      <c r="E59" s="3">
        <v>84.9</v>
      </c>
      <c r="F59" s="3">
        <v>84.9</v>
      </c>
      <c r="G59" s="3">
        <v>12.4</v>
      </c>
      <c r="H59" s="3">
        <v>25</v>
      </c>
      <c r="I59" s="3">
        <v>0</v>
      </c>
      <c r="K59">
        <f>(SUM(C3:C14)*(O54-5))/100</f>
        <v>19388.730174999997</v>
      </c>
      <c r="O59">
        <v>2023</v>
      </c>
      <c r="P59">
        <v>2024</v>
      </c>
      <c r="Q59">
        <v>2025</v>
      </c>
      <c r="R59">
        <v>2026</v>
      </c>
      <c r="S59">
        <v>2027</v>
      </c>
      <c r="T59">
        <v>2028</v>
      </c>
      <c r="U59">
        <v>2029</v>
      </c>
      <c r="V59">
        <v>2030</v>
      </c>
      <c r="W59">
        <v>2031</v>
      </c>
      <c r="X59">
        <v>2032</v>
      </c>
      <c r="Y59">
        <v>2033</v>
      </c>
    </row>
    <row r="60" spans="2:37" x14ac:dyDescent="0.3">
      <c r="B60" s="2" t="s">
        <v>21</v>
      </c>
      <c r="C60" s="3">
        <v>38.700000000000003</v>
      </c>
      <c r="D60" s="3">
        <v>46.4</v>
      </c>
      <c r="E60" s="3">
        <v>85.1</v>
      </c>
      <c r="F60" s="3">
        <v>85.1</v>
      </c>
      <c r="G60" s="3">
        <v>12.4</v>
      </c>
      <c r="H60" s="3">
        <v>25</v>
      </c>
      <c r="I60" s="3">
        <v>0</v>
      </c>
      <c r="K60" s="4">
        <f>SUM(D3:D14)</f>
        <v>20088.053175000001</v>
      </c>
      <c r="O60">
        <f>O49+5</f>
        <v>148.625</v>
      </c>
      <c r="P60">
        <f t="shared" ref="P60:Y60" si="0">O60+5</f>
        <v>153.625</v>
      </c>
      <c r="Q60">
        <f t="shared" si="0"/>
        <v>158.625</v>
      </c>
      <c r="R60">
        <f t="shared" si="0"/>
        <v>163.625</v>
      </c>
      <c r="S60">
        <f t="shared" si="0"/>
        <v>168.625</v>
      </c>
      <c r="T60">
        <f t="shared" si="0"/>
        <v>173.625</v>
      </c>
      <c r="U60">
        <f t="shared" si="0"/>
        <v>178.625</v>
      </c>
      <c r="V60">
        <f t="shared" si="0"/>
        <v>183.625</v>
      </c>
      <c r="W60">
        <f t="shared" si="0"/>
        <v>188.625</v>
      </c>
      <c r="X60">
        <f t="shared" si="0"/>
        <v>193.625</v>
      </c>
      <c r="Y60">
        <f t="shared" si="0"/>
        <v>198.625</v>
      </c>
    </row>
    <row r="61" spans="2:37" x14ac:dyDescent="0.3">
      <c r="B61" s="2" t="s">
        <v>22</v>
      </c>
      <c r="C61" s="3">
        <v>38.1</v>
      </c>
      <c r="D61" s="3">
        <v>49.3</v>
      </c>
      <c r="E61" s="3">
        <v>87.4</v>
      </c>
      <c r="F61" s="3">
        <v>87.4</v>
      </c>
      <c r="G61" s="3">
        <v>13.7</v>
      </c>
      <c r="H61" s="3">
        <v>25</v>
      </c>
      <c r="I61" s="3">
        <v>0</v>
      </c>
      <c r="N61" t="s">
        <v>66</v>
      </c>
      <c r="O61">
        <f>(O60*(C3+C4+C5+C6+C7+C8+C9+C10+C11+C12+C13+C14))/100</f>
        <v>20787.376174999998</v>
      </c>
      <c r="P61">
        <f>(P60*(C3+C4+C5+C6+C7+C8+C9+C10+C11+C12+C13+C14))/100</f>
        <v>21486.699175000002</v>
      </c>
      <c r="Q61">
        <f>(Q60*(C3+C4+C5+C6+C7+C8+C9+C10+C11+C12+C13+C14))/100</f>
        <v>22186.022174999998</v>
      </c>
      <c r="R61">
        <f>(R60*(C3+C4+C5+C6+C7+C8+C9+C10+C11+C12+C13+C14))/100</f>
        <v>22885.345175000002</v>
      </c>
      <c r="S61">
        <f>(S60*(C3+C4+C5+C6+C7+C8+C9+C10+C11+C12+C13+C14))/100</f>
        <v>23584.668174999999</v>
      </c>
      <c r="T61">
        <f>(T60*(C3+C4+C5+C6+C7+C8+C9+C10+C11+C12+C13+C14))/100</f>
        <v>24283.991174999996</v>
      </c>
      <c r="U61">
        <f>(U60*(C3+C4+C5+C6+C7+C8+C9+C10+C11+C12+C13+C14))/100</f>
        <v>24983.314175</v>
      </c>
      <c r="V61">
        <f>(V60*(C3+C4+C5+C6+C7+C8+C9+C10+C11+C12+C13+C14))/100</f>
        <v>25682.637174999996</v>
      </c>
      <c r="W61">
        <f>(W60*(C3+C4+C5+C6+C7+C8+C9+C10+C11+C12+C13+C14))/100</f>
        <v>26381.960174999997</v>
      </c>
      <c r="X61">
        <f>(X60*(C3+C4+C5+C6+C7+C8+C9+C10+C11+C12+C13+C14))/100</f>
        <v>27081.283175</v>
      </c>
      <c r="Y61">
        <f>(Y60*(C3+C4+C5+C6+C7+C8+C9+C10+C11+C12+C13+C14))/100</f>
        <v>27780.606174999997</v>
      </c>
    </row>
    <row r="62" spans="2:37" x14ac:dyDescent="0.3">
      <c r="B62" s="2" t="s">
        <v>23</v>
      </c>
      <c r="C62" s="3">
        <v>31.7</v>
      </c>
      <c r="D62" s="3">
        <v>49.3</v>
      </c>
      <c r="E62" s="3">
        <v>81</v>
      </c>
      <c r="F62" s="3">
        <v>81</v>
      </c>
      <c r="G62" s="3">
        <v>13.7</v>
      </c>
      <c r="H62" s="3">
        <v>25</v>
      </c>
      <c r="I62" s="3">
        <v>0</v>
      </c>
      <c r="N62" t="s">
        <v>67</v>
      </c>
      <c r="O62">
        <f>(O60*(E3+E4+E5+E6+E7+E8+E9+E10+E11+E12+E13+E14))/100</f>
        <v>16421.576249999998</v>
      </c>
      <c r="P62">
        <f>(P60*(E3+E4+E5+E6+E7+E8+E9+E10+E11+E12+E13+E14))/100</f>
        <v>16974.026249999999</v>
      </c>
      <c r="Q62">
        <f>(Q60*(E3+E4+E5+E6+E7+E8+E9+E10+E11+E12+E13+E14))/100</f>
        <v>17526.47625</v>
      </c>
      <c r="R62">
        <f>(R60*(E3+E4+E5+E6+E7+E8+E9+E10+E11+E12+E13+E14))/100</f>
        <v>18078.92625</v>
      </c>
      <c r="S62">
        <f>(S60*(E3+E4+E5+E6+E7+E8+E9+E10+E11+E12+E13+E14))/100</f>
        <v>18631.376250000001</v>
      </c>
      <c r="T62">
        <f>(T60*(E3+E4+E5+E6+E7+E8+E9+E10+E11+E12+E13+E14))/100</f>
        <v>19183.826249999998</v>
      </c>
      <c r="U62">
        <f>(U60*(E3+E4+E5+E6+E7+E8+E9+E10+E11+E12+E13+E14))/100</f>
        <v>19736.276249999999</v>
      </c>
      <c r="V62">
        <f>(V60*(E3+E4+E5+E6+E7+E8+E9+E10+E11+E12+E13+E14))/100</f>
        <v>20288.72625</v>
      </c>
      <c r="W62">
        <f>(W60*(E3+E4+E5+E6+E7+E8+E9+E10+E11+E12+E13+E14))/100</f>
        <v>20841.17625</v>
      </c>
      <c r="X62">
        <f>(X60*(E3+E4+E5+E6+E7+E8+E9+E10+E11+E12+E13+E14))/100</f>
        <v>21393.626250000001</v>
      </c>
      <c r="Y62">
        <f>(Y60*(E3+E4+E5+E6+E7+E8+E9+E10+E11+E12+E13+E14))/100</f>
        <v>21946.076249999998</v>
      </c>
    </row>
    <row r="63" spans="2:37" x14ac:dyDescent="0.3">
      <c r="B63" s="2" t="s">
        <v>24</v>
      </c>
      <c r="C63" s="3">
        <v>24.4</v>
      </c>
      <c r="D63" s="3">
        <v>49.5</v>
      </c>
      <c r="E63" s="3">
        <v>73.900000000000006</v>
      </c>
      <c r="F63" s="3">
        <v>73.900000000000006</v>
      </c>
      <c r="G63" s="3">
        <v>14.2</v>
      </c>
      <c r="H63" s="3">
        <v>25</v>
      </c>
      <c r="I63" s="3">
        <v>0</v>
      </c>
    </row>
    <row r="64" spans="2:37" x14ac:dyDescent="0.3">
      <c r="B64" s="2" t="s">
        <v>25</v>
      </c>
      <c r="C64" s="3">
        <v>31.6</v>
      </c>
      <c r="D64" s="3">
        <v>49.5</v>
      </c>
      <c r="E64" s="3">
        <v>81.099999999999994</v>
      </c>
      <c r="F64" s="3">
        <v>81.099999999999994</v>
      </c>
      <c r="G64" s="3">
        <v>14.2</v>
      </c>
      <c r="H64" s="3">
        <v>25</v>
      </c>
      <c r="I64" s="3">
        <v>0</v>
      </c>
    </row>
    <row r="65" spans="2:25" x14ac:dyDescent="0.3">
      <c r="B65" s="2" t="s">
        <v>26</v>
      </c>
      <c r="C65" s="3">
        <v>35</v>
      </c>
      <c r="D65" s="3">
        <v>52.4</v>
      </c>
      <c r="E65" s="3">
        <v>87.4</v>
      </c>
      <c r="F65" s="3">
        <v>87.4</v>
      </c>
      <c r="G65" s="3">
        <v>16</v>
      </c>
      <c r="H65" s="3">
        <v>25</v>
      </c>
      <c r="I65" s="3">
        <v>0</v>
      </c>
      <c r="O65">
        <v>2012</v>
      </c>
      <c r="P65">
        <v>2013</v>
      </c>
      <c r="Q65">
        <v>2014</v>
      </c>
      <c r="R65">
        <v>2015</v>
      </c>
      <c r="S65">
        <v>2016</v>
      </c>
      <c r="T65">
        <v>2017</v>
      </c>
      <c r="U65">
        <v>2018</v>
      </c>
      <c r="V65">
        <v>2019</v>
      </c>
      <c r="W65">
        <v>2020</v>
      </c>
      <c r="X65">
        <v>2021</v>
      </c>
      <c r="Y65">
        <v>2022</v>
      </c>
    </row>
    <row r="66" spans="2:25" x14ac:dyDescent="0.3">
      <c r="B66" s="2" t="s">
        <v>27</v>
      </c>
      <c r="C66" s="3">
        <v>35.1</v>
      </c>
      <c r="D66" s="3">
        <v>53.3</v>
      </c>
      <c r="E66" s="3">
        <v>88.4</v>
      </c>
      <c r="F66" s="3">
        <v>88.4</v>
      </c>
      <c r="G66" s="3">
        <v>16</v>
      </c>
      <c r="H66" s="3">
        <v>25</v>
      </c>
      <c r="I66" s="3">
        <v>0</v>
      </c>
      <c r="N66" t="s">
        <v>66</v>
      </c>
      <c r="O66">
        <f>(O54*C15)/100</f>
        <v>20088.053174999997</v>
      </c>
      <c r="P66">
        <f>(O54*C15)/100</f>
        <v>20088.053174999997</v>
      </c>
      <c r="Q66">
        <f>(O54*C15)/100</f>
        <v>20088.053174999997</v>
      </c>
      <c r="R66">
        <f>(O54*C15)/100</f>
        <v>20088.053174999997</v>
      </c>
      <c r="S66">
        <f>(O54*C15)/100</f>
        <v>20088.053174999997</v>
      </c>
      <c r="T66">
        <f>(O54*C15)/100</f>
        <v>20088.053174999997</v>
      </c>
      <c r="U66">
        <f>(O54*C15)/100</f>
        <v>20088.053174999997</v>
      </c>
      <c r="V66">
        <f>(O54*C15)/100</f>
        <v>20088.053174999997</v>
      </c>
      <c r="W66">
        <f>(O54*C15)/100</f>
        <v>20088.053174999997</v>
      </c>
      <c r="X66">
        <f>(O54*C15)/100</f>
        <v>20088.053174999997</v>
      </c>
      <c r="Y66">
        <f>(O54*C15)/100</f>
        <v>20088.053174999997</v>
      </c>
    </row>
    <row r="67" spans="2:25" x14ac:dyDescent="0.3">
      <c r="B67" s="2" t="s">
        <v>28</v>
      </c>
      <c r="C67" s="3">
        <v>37.200000000000003</v>
      </c>
      <c r="D67" s="3">
        <v>53.3</v>
      </c>
      <c r="E67" s="3">
        <v>90.5</v>
      </c>
      <c r="F67" s="3">
        <v>90.5</v>
      </c>
      <c r="G67" s="3">
        <v>16</v>
      </c>
      <c r="H67" s="3">
        <v>25</v>
      </c>
      <c r="I67" s="3">
        <v>0</v>
      </c>
      <c r="N67" t="s">
        <v>68</v>
      </c>
      <c r="O67" s="4">
        <f>(O54*F15)/100</f>
        <v>22792.032576562498</v>
      </c>
      <c r="P67" s="4">
        <f>(O54*F15)/100</f>
        <v>22792.032576562498</v>
      </c>
      <c r="Q67" s="4">
        <f>(O54*F15)/100</f>
        <v>22792.032576562498</v>
      </c>
      <c r="R67" s="4">
        <f>(O54*F15)/100</f>
        <v>22792.032576562498</v>
      </c>
      <c r="S67" s="4">
        <f>(O54*F15)/100</f>
        <v>22792.032576562498</v>
      </c>
      <c r="T67" s="4">
        <f>(O54*F15)/100</f>
        <v>22792.032576562498</v>
      </c>
      <c r="U67" s="4">
        <f>(O54*F15)/100</f>
        <v>22792.032576562498</v>
      </c>
      <c r="V67" s="4">
        <f>(O54*F15)/100</f>
        <v>22792.032576562498</v>
      </c>
      <c r="W67" s="4">
        <f>(O54*F15)/100</f>
        <v>22792.032576562498</v>
      </c>
      <c r="X67" s="4">
        <f>(O54*F15)/100</f>
        <v>22792.032576562498</v>
      </c>
      <c r="Y67" s="4">
        <f>(O54*F15)/100</f>
        <v>22792.032576562498</v>
      </c>
    </row>
    <row r="68" spans="2:25" x14ac:dyDescent="0.3">
      <c r="B68" s="2" t="s">
        <v>29</v>
      </c>
      <c r="C68" s="3">
        <v>45.8</v>
      </c>
      <c r="D68" s="3">
        <v>54.6</v>
      </c>
      <c r="E68" s="3">
        <v>100.4</v>
      </c>
      <c r="F68" s="3">
        <v>100.4</v>
      </c>
      <c r="G68" s="3">
        <v>16</v>
      </c>
      <c r="H68" s="3">
        <v>25</v>
      </c>
      <c r="I68" s="3">
        <v>0</v>
      </c>
    </row>
    <row r="69" spans="2:25" x14ac:dyDescent="0.3">
      <c r="B69" s="2" t="s">
        <v>30</v>
      </c>
      <c r="C69" s="3">
        <v>41.9</v>
      </c>
      <c r="D69" s="3">
        <v>54.6</v>
      </c>
      <c r="E69" s="3">
        <v>96.5</v>
      </c>
      <c r="F69" s="3">
        <v>96.5</v>
      </c>
      <c r="G69" s="3">
        <v>16.3</v>
      </c>
      <c r="H69" s="3">
        <v>25</v>
      </c>
      <c r="I69" s="3">
        <v>0</v>
      </c>
    </row>
    <row r="70" spans="2:25" x14ac:dyDescent="0.3">
      <c r="B70" s="2" t="s">
        <v>31</v>
      </c>
      <c r="C70" s="3">
        <v>40.4</v>
      </c>
      <c r="D70" s="3">
        <v>54.6</v>
      </c>
      <c r="E70" s="3">
        <v>95</v>
      </c>
      <c r="F70" s="3">
        <v>95</v>
      </c>
      <c r="G70" s="3">
        <v>16.3</v>
      </c>
      <c r="H70" s="3">
        <v>25</v>
      </c>
      <c r="I70" s="3">
        <v>0</v>
      </c>
    </row>
    <row r="71" spans="2:25" x14ac:dyDescent="0.3">
      <c r="B71" s="2" t="s">
        <v>32</v>
      </c>
      <c r="C71" s="3">
        <v>40.6</v>
      </c>
      <c r="D71" s="3">
        <v>54.6</v>
      </c>
      <c r="E71" s="3">
        <v>95.2</v>
      </c>
      <c r="F71" s="3">
        <v>95.2</v>
      </c>
      <c r="G71" s="3">
        <v>16.3</v>
      </c>
      <c r="H71" s="3">
        <v>25</v>
      </c>
      <c r="I71" s="3">
        <v>0</v>
      </c>
      <c r="N71">
        <v>2022</v>
      </c>
      <c r="O71">
        <v>2021</v>
      </c>
      <c r="P71">
        <v>2020</v>
      </c>
      <c r="Q71">
        <v>2019</v>
      </c>
      <c r="R71">
        <v>2018</v>
      </c>
      <c r="S71">
        <v>2017</v>
      </c>
      <c r="T71">
        <v>2016</v>
      </c>
      <c r="U71">
        <v>2015</v>
      </c>
      <c r="V71">
        <v>2014</v>
      </c>
      <c r="W71">
        <v>2013</v>
      </c>
      <c r="X71">
        <v>2012</v>
      </c>
    </row>
    <row r="72" spans="2:25" x14ac:dyDescent="0.3">
      <c r="B72" s="2" t="s">
        <v>33</v>
      </c>
      <c r="C72" s="3">
        <v>43.8</v>
      </c>
      <c r="D72" s="3">
        <v>54.6</v>
      </c>
      <c r="E72" s="3">
        <v>98.4</v>
      </c>
      <c r="F72" s="3">
        <v>98.4</v>
      </c>
      <c r="G72" s="3">
        <v>16.3</v>
      </c>
      <c r="H72" s="3">
        <v>25</v>
      </c>
      <c r="I72" s="3">
        <v>0</v>
      </c>
      <c r="N72">
        <v>2023</v>
      </c>
      <c r="O72">
        <v>2022</v>
      </c>
      <c r="P72">
        <v>2021</v>
      </c>
      <c r="Q72">
        <v>2020</v>
      </c>
      <c r="R72">
        <v>2019</v>
      </c>
      <c r="S72">
        <v>2018</v>
      </c>
      <c r="T72">
        <v>2017</v>
      </c>
      <c r="U72">
        <v>2016</v>
      </c>
      <c r="V72">
        <v>2015</v>
      </c>
      <c r="W72">
        <v>2014</v>
      </c>
      <c r="X72">
        <v>2013</v>
      </c>
    </row>
    <row r="73" spans="2:25" x14ac:dyDescent="0.3">
      <c r="B73" s="2" t="s">
        <v>34</v>
      </c>
      <c r="C73" s="3">
        <v>51.8</v>
      </c>
      <c r="D73" s="3">
        <v>54.6</v>
      </c>
      <c r="E73" s="3">
        <v>106.4</v>
      </c>
      <c r="F73" s="3">
        <v>106.4</v>
      </c>
      <c r="G73" s="3">
        <v>16.600000000000001</v>
      </c>
      <c r="H73" s="3">
        <v>25</v>
      </c>
      <c r="I73" s="3">
        <v>0</v>
      </c>
    </row>
    <row r="74" spans="2:25" x14ac:dyDescent="0.3">
      <c r="B74" s="2" t="s">
        <v>35</v>
      </c>
      <c r="C74" s="3">
        <v>54.4</v>
      </c>
      <c r="D74" s="3">
        <v>55.9</v>
      </c>
      <c r="E74" s="3">
        <v>110.3</v>
      </c>
      <c r="F74" s="3">
        <v>110.3</v>
      </c>
      <c r="G74" s="3">
        <v>16.600000000000001</v>
      </c>
      <c r="H74" s="3">
        <v>25</v>
      </c>
      <c r="I74" s="3">
        <v>0</v>
      </c>
    </row>
    <row r="75" spans="2:25" x14ac:dyDescent="0.3">
      <c r="B75" s="2" t="s">
        <v>36</v>
      </c>
      <c r="C75" s="3">
        <v>67.5</v>
      </c>
      <c r="D75" s="3">
        <v>55.9</v>
      </c>
      <c r="E75" s="3">
        <v>123.4</v>
      </c>
      <c r="F75" s="3">
        <v>123.4</v>
      </c>
      <c r="G75" s="3">
        <v>16.600000000000001</v>
      </c>
      <c r="H75" s="3">
        <v>25</v>
      </c>
      <c r="I75" s="3">
        <v>0</v>
      </c>
    </row>
    <row r="76" spans="2:25" x14ac:dyDescent="0.3">
      <c r="B76" s="2" t="s">
        <v>37</v>
      </c>
      <c r="C76" s="3">
        <v>66.900000000000006</v>
      </c>
      <c r="D76" s="3">
        <v>56.5</v>
      </c>
      <c r="E76" s="3">
        <v>123.4</v>
      </c>
      <c r="F76" s="3">
        <v>123.4</v>
      </c>
      <c r="G76" s="3">
        <v>16.600000000000001</v>
      </c>
      <c r="H76" s="3">
        <v>25</v>
      </c>
      <c r="I76" s="3">
        <v>0</v>
      </c>
    </row>
    <row r="77" spans="2:25" x14ac:dyDescent="0.3">
      <c r="B77" s="2" t="s">
        <v>38</v>
      </c>
      <c r="C77" s="3">
        <v>67.400000000000006</v>
      </c>
      <c r="D77" s="3">
        <v>56.9</v>
      </c>
      <c r="E77" s="3">
        <v>124.3</v>
      </c>
      <c r="F77" s="3">
        <v>124.3</v>
      </c>
      <c r="G77" s="3">
        <v>15.8</v>
      </c>
      <c r="H77" s="3">
        <v>25</v>
      </c>
      <c r="I77" s="3">
        <v>0</v>
      </c>
    </row>
    <row r="78" spans="2:25" x14ac:dyDescent="0.3">
      <c r="B78" s="2" t="s">
        <v>39</v>
      </c>
      <c r="C78" s="3">
        <v>55.7</v>
      </c>
      <c r="D78" s="3">
        <v>56.9</v>
      </c>
      <c r="E78" s="3">
        <v>112.6</v>
      </c>
      <c r="F78" s="3">
        <v>112.6</v>
      </c>
      <c r="G78" s="3">
        <v>15.8</v>
      </c>
      <c r="H78" s="3">
        <v>25</v>
      </c>
      <c r="I78" s="3">
        <v>0</v>
      </c>
    </row>
    <row r="79" spans="2:25" x14ac:dyDescent="0.3">
      <c r="B79" s="2" t="s">
        <v>40</v>
      </c>
      <c r="C79" s="3">
        <v>51.9</v>
      </c>
      <c r="D79" s="3">
        <v>56.9</v>
      </c>
      <c r="E79" s="3">
        <v>108.8</v>
      </c>
      <c r="F79" s="3">
        <v>108.8</v>
      </c>
      <c r="G79" s="3">
        <v>15.8</v>
      </c>
      <c r="H79" s="3">
        <v>25</v>
      </c>
      <c r="I79" s="3">
        <v>0</v>
      </c>
    </row>
    <row r="80" spans="2:25" x14ac:dyDescent="0.3">
      <c r="B80" s="2" t="s">
        <v>41</v>
      </c>
      <c r="C80" s="3">
        <v>57.2</v>
      </c>
      <c r="D80" s="3">
        <v>55.1</v>
      </c>
      <c r="E80" s="3">
        <v>112.3</v>
      </c>
      <c r="F80" s="3">
        <v>112.3</v>
      </c>
      <c r="G80" s="3">
        <v>15.8</v>
      </c>
      <c r="H80" s="3">
        <v>25</v>
      </c>
      <c r="I80" s="3">
        <v>0</v>
      </c>
    </row>
    <row r="81" spans="2:9" x14ac:dyDescent="0.3">
      <c r="B81" s="2" t="s">
        <v>42</v>
      </c>
      <c r="C81" s="3">
        <v>32.700000000000003</v>
      </c>
      <c r="D81" s="3">
        <v>55.1</v>
      </c>
      <c r="E81" s="3">
        <v>87.8</v>
      </c>
      <c r="F81" s="3">
        <v>87.8</v>
      </c>
      <c r="G81" s="3">
        <v>16.100000000000001</v>
      </c>
      <c r="H81" s="3">
        <v>25</v>
      </c>
      <c r="I81" s="3">
        <v>0</v>
      </c>
    </row>
    <row r="82" spans="2:9" x14ac:dyDescent="0.3">
      <c r="B82" s="2" t="s">
        <v>43</v>
      </c>
      <c r="C82" s="3">
        <v>18.2</v>
      </c>
      <c r="D82" s="3">
        <v>54.6</v>
      </c>
      <c r="E82" s="3">
        <v>72.8</v>
      </c>
      <c r="F82" s="3">
        <v>72.8</v>
      </c>
      <c r="G82" s="3">
        <v>16.100000000000001</v>
      </c>
      <c r="H82" s="3">
        <v>25</v>
      </c>
      <c r="I82" s="3">
        <v>0</v>
      </c>
    </row>
    <row r="83" spans="2:9" x14ac:dyDescent="0.3">
      <c r="B83" s="2" t="s">
        <v>44</v>
      </c>
      <c r="C83" s="3">
        <v>17.600000000000001</v>
      </c>
      <c r="D83" s="3">
        <v>55.3</v>
      </c>
      <c r="E83" s="3">
        <v>72.900000000000006</v>
      </c>
      <c r="F83" s="3">
        <v>72.900000000000006</v>
      </c>
      <c r="G83" s="3">
        <v>16.100000000000001</v>
      </c>
      <c r="H83" s="3">
        <v>25</v>
      </c>
      <c r="I83" s="3">
        <v>0</v>
      </c>
    </row>
    <row r="84" spans="2:9" x14ac:dyDescent="0.3">
      <c r="B84" s="2" t="s">
        <v>45</v>
      </c>
      <c r="C84" s="3">
        <v>27.1</v>
      </c>
      <c r="D84" s="3">
        <v>55.3</v>
      </c>
      <c r="E84" s="3">
        <v>82.4</v>
      </c>
      <c r="F84" s="3">
        <v>82.4</v>
      </c>
      <c r="G84" s="3">
        <v>16.100000000000001</v>
      </c>
      <c r="H84" s="3">
        <v>25</v>
      </c>
      <c r="I84" s="3">
        <v>0</v>
      </c>
    </row>
    <row r="85" spans="2:9" x14ac:dyDescent="0.3">
      <c r="B85" s="2" t="s">
        <v>46</v>
      </c>
      <c r="C85" s="3">
        <v>65.3</v>
      </c>
      <c r="D85" s="3">
        <v>54.7</v>
      </c>
      <c r="E85" s="3">
        <v>120</v>
      </c>
      <c r="F85" s="3">
        <v>120</v>
      </c>
      <c r="G85" s="3">
        <v>16.7</v>
      </c>
      <c r="H85" s="3">
        <v>25</v>
      </c>
      <c r="I85" s="3">
        <v>0</v>
      </c>
    </row>
    <row r="86" spans="2:9" x14ac:dyDescent="0.3">
      <c r="B86" s="2" t="s">
        <v>47</v>
      </c>
      <c r="C86" s="3">
        <v>62.2</v>
      </c>
      <c r="D86" s="3">
        <v>53.9</v>
      </c>
      <c r="E86" s="3">
        <v>116.1</v>
      </c>
      <c r="F86" s="3">
        <v>116.1</v>
      </c>
      <c r="G86" s="3">
        <v>16.7</v>
      </c>
      <c r="H86" s="3">
        <v>25</v>
      </c>
      <c r="I86" s="3">
        <v>0</v>
      </c>
    </row>
    <row r="87" spans="2:9" x14ac:dyDescent="0.3">
      <c r="B87" s="2" t="s">
        <v>48</v>
      </c>
      <c r="C87" s="3">
        <v>93.1</v>
      </c>
      <c r="D87" s="3">
        <v>53.9</v>
      </c>
      <c r="E87" s="3">
        <v>147</v>
      </c>
      <c r="F87" s="3">
        <v>147</v>
      </c>
      <c r="G87" s="3">
        <v>16.7</v>
      </c>
      <c r="H87" s="3">
        <v>25</v>
      </c>
      <c r="I87" s="3">
        <v>0</v>
      </c>
    </row>
    <row r="88" spans="2:9" x14ac:dyDescent="0.3">
      <c r="B88" s="2" t="s">
        <v>49</v>
      </c>
      <c r="C88" s="3">
        <v>132</v>
      </c>
      <c r="D88" s="3">
        <v>54.6</v>
      </c>
      <c r="E88" s="3">
        <v>186.6</v>
      </c>
      <c r="F88" s="3">
        <v>164.8</v>
      </c>
      <c r="G88" s="3">
        <v>16.7</v>
      </c>
      <c r="H88" s="3">
        <v>25</v>
      </c>
      <c r="I88" s="3">
        <v>21.8</v>
      </c>
    </row>
    <row r="89" spans="2:9" x14ac:dyDescent="0.3">
      <c r="B89" s="2" t="s">
        <v>50</v>
      </c>
      <c r="C89" s="3">
        <v>143.1</v>
      </c>
      <c r="D89" s="3">
        <v>45.7</v>
      </c>
      <c r="E89" s="3">
        <v>188.8</v>
      </c>
      <c r="F89" s="3">
        <v>133.5</v>
      </c>
      <c r="G89" s="3">
        <v>8.9</v>
      </c>
      <c r="H89" s="3">
        <v>25</v>
      </c>
      <c r="I89" s="3">
        <v>55.3</v>
      </c>
    </row>
    <row r="90" spans="2:9" x14ac:dyDescent="0.3">
      <c r="B90" s="2" t="s">
        <v>51</v>
      </c>
      <c r="C90" s="3">
        <v>151.6</v>
      </c>
      <c r="D90" s="3">
        <v>53.7</v>
      </c>
      <c r="E90" s="3">
        <v>205.3</v>
      </c>
      <c r="F90" s="3">
        <v>137.30000000000001</v>
      </c>
      <c r="G90" s="3">
        <v>15.4</v>
      </c>
      <c r="H90" s="3">
        <v>25</v>
      </c>
      <c r="I90" s="3">
        <v>68</v>
      </c>
    </row>
    <row r="91" spans="2:9" x14ac:dyDescent="0.3">
      <c r="B91" s="2" t="s">
        <v>52</v>
      </c>
      <c r="C91" s="3">
        <v>261.60000000000002</v>
      </c>
      <c r="D91" s="3">
        <v>56</v>
      </c>
      <c r="E91" s="3">
        <v>317.60000000000002</v>
      </c>
      <c r="F91" s="3">
        <v>141.5</v>
      </c>
      <c r="G91" s="3">
        <v>15.4</v>
      </c>
      <c r="H91" s="3">
        <v>25</v>
      </c>
      <c r="I91" s="3">
        <v>176.1</v>
      </c>
    </row>
    <row r="92" spans="2:9" x14ac:dyDescent="0.3">
      <c r="B92" s="2" t="s">
        <v>53</v>
      </c>
      <c r="C92" s="3">
        <v>207</v>
      </c>
      <c r="D92" s="3">
        <v>57.9</v>
      </c>
      <c r="E92" s="3">
        <v>264.89999999999998</v>
      </c>
      <c r="F92" s="3">
        <v>162.19999999999999</v>
      </c>
      <c r="G92" s="3">
        <v>15.4</v>
      </c>
      <c r="H92" s="3">
        <v>25</v>
      </c>
      <c r="I92" s="3">
        <v>102.7</v>
      </c>
    </row>
  </sheetData>
  <phoneticPr fontId="2" type="noConversion"/>
  <dataValidations count="1">
    <dataValidation type="list" allowBlank="1" showInputMessage="1" showErrorMessage="1" sqref="B2" xr:uid="{E12BA43E-8490-49EF-A8CF-6844DA55EE18}">
      <formula1>$O$48:$Y$48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Wilhelmsen</dc:creator>
  <cp:lastModifiedBy>trymsimons1@gmail.com</cp:lastModifiedBy>
  <dcterms:created xsi:type="dcterms:W3CDTF">2023-02-27T08:35:49Z</dcterms:created>
  <dcterms:modified xsi:type="dcterms:W3CDTF">2023-05-22T08:53:30Z</dcterms:modified>
</cp:coreProperties>
</file>