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591264_stud_hvl_no/Documents/Dokumenter/Bacheloroppgave/Vedlegg/"/>
    </mc:Choice>
  </mc:AlternateContent>
  <xr:revisionPtr revIDLastSave="270" documentId="8_{2A9B95DA-5F13-4A16-B23A-ADA236DD149B}" xr6:coauthVersionLast="47" xr6:coauthVersionMax="47" xr10:uidLastSave="{BB18C703-592D-4579-8C1A-ECA7DD25803E}"/>
  <bookViews>
    <workbookView xWindow="-108" yWindow="-108" windowWidth="23256" windowHeight="12456" xr2:uid="{A59E90FA-CF99-4891-8DF3-D6B7ED49D11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D17" i="1"/>
  <c r="C17" i="1"/>
  <c r="F15" i="1"/>
  <c r="D15" i="1"/>
  <c r="D16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F17" i="1" l="1"/>
  <c r="F16" i="1"/>
  <c r="F14" i="1"/>
  <c r="Q7" i="1"/>
  <c r="R7" i="1" s="1"/>
  <c r="S7" i="1" s="1"/>
  <c r="T7" i="1" s="1"/>
  <c r="U7" i="1" s="1"/>
  <c r="V7" i="1" s="1"/>
  <c r="W7" i="1" s="1"/>
</calcChain>
</file>

<file path=xl/sharedStrings.xml><?xml version="1.0" encoding="utf-8"?>
<sst xmlns="http://schemas.openxmlformats.org/spreadsheetml/2006/main" count="20" uniqueCount="19">
  <si>
    <t>Tiltak</t>
  </si>
  <si>
    <t>Data</t>
  </si>
  <si>
    <t>Årlig energiforbruk [kWh]</t>
  </si>
  <si>
    <t>BRA [m^2]</t>
  </si>
  <si>
    <t>År</t>
  </si>
  <si>
    <t>Størømpris per år [øre]</t>
  </si>
  <si>
    <t>Tettelister</t>
  </si>
  <si>
    <t>Luft-til-luft varmepumpe</t>
  </si>
  <si>
    <t>Smart varmtvannsbereder</t>
  </si>
  <si>
    <t>Balansert ventilasjon</t>
  </si>
  <si>
    <t>Solcelleanlegg</t>
  </si>
  <si>
    <t>Væske-til-vann varmepumpe</t>
  </si>
  <si>
    <t>Luft-til-vann varmepumpe</t>
  </si>
  <si>
    <t>Støtte</t>
  </si>
  <si>
    <t>Årlig besparelse [kWh]</t>
  </si>
  <si>
    <t>Nedbetalingstid [år]</t>
  </si>
  <si>
    <t>Varierer</t>
  </si>
  <si>
    <t>kr 11,7/m</t>
  </si>
  <si>
    <t>Pris for tiltak (inkl. støtte)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</si>
</sst>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kr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AD530-A151-4DC5-BE2C-7B2DFC612AF0}">
  <dimension ref="A2:W20"/>
  <sheetViews>
    <sheetView tabSelected="1" workbookViewId="0">
      <selection activeCell="F13" sqref="F13"/>
    </sheetView>
  </sheetViews>
  <sheetFormatPr baseColWidth="10" defaultRowHeight="15.6" x14ac:dyDescent="0.3"/>
  <cols>
    <col min="1" max="1" width="24.77734375" style="1" customWidth="1"/>
    <col min="2" max="2" width="26.5546875" style="1" customWidth="1"/>
    <col min="3" max="3" width="14.5546875" style="1" customWidth="1"/>
    <col min="4" max="4" width="27.77734375" style="1" customWidth="1"/>
    <col min="5" max="5" width="24.5546875" style="1" customWidth="1"/>
    <col min="6" max="6" width="20.5546875" style="1" customWidth="1"/>
    <col min="7" max="16384" width="11.5546875" style="1"/>
  </cols>
  <sheetData>
    <row r="2" spans="1:23" x14ac:dyDescent="0.3">
      <c r="A2" s="2" t="s">
        <v>1</v>
      </c>
      <c r="B2" s="3"/>
    </row>
    <row r="3" spans="1:23" x14ac:dyDescent="0.3">
      <c r="A3" s="3" t="s">
        <v>3</v>
      </c>
      <c r="B3" s="3">
        <v>100</v>
      </c>
    </row>
    <row r="4" spans="1:23" x14ac:dyDescent="0.3">
      <c r="A4" s="3" t="s">
        <v>2</v>
      </c>
      <c r="B4" s="4">
        <v>25000</v>
      </c>
    </row>
    <row r="6" spans="1:23" x14ac:dyDescent="0.3">
      <c r="A6" s="3" t="s">
        <v>4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3">
        <v>19</v>
      </c>
      <c r="U6" s="3">
        <v>20</v>
      </c>
      <c r="V6" s="3">
        <v>21</v>
      </c>
      <c r="W6" s="3">
        <v>22</v>
      </c>
    </row>
    <row r="7" spans="1:23" x14ac:dyDescent="0.3">
      <c r="A7" s="3" t="s">
        <v>5</v>
      </c>
      <c r="B7" s="3">
        <v>148.625</v>
      </c>
      <c r="C7" s="3">
        <f>B7+5.4</f>
        <v>154.02500000000001</v>
      </c>
      <c r="D7" s="3">
        <f>C7+5.4</f>
        <v>159.42500000000001</v>
      </c>
      <c r="E7" s="3">
        <f t="shared" ref="E7:W7" si="0">D7+5.4</f>
        <v>164.82500000000002</v>
      </c>
      <c r="F7" s="3">
        <f t="shared" si="0"/>
        <v>170.22500000000002</v>
      </c>
      <c r="G7" s="3">
        <f t="shared" si="0"/>
        <v>175.62500000000003</v>
      </c>
      <c r="H7" s="3">
        <f t="shared" si="0"/>
        <v>181.02500000000003</v>
      </c>
      <c r="I7" s="3">
        <f t="shared" si="0"/>
        <v>186.42500000000004</v>
      </c>
      <c r="J7" s="3">
        <f t="shared" si="0"/>
        <v>191.82500000000005</v>
      </c>
      <c r="K7" s="3">
        <f t="shared" si="0"/>
        <v>197.22500000000005</v>
      </c>
      <c r="L7" s="3">
        <f t="shared" si="0"/>
        <v>202.62500000000006</v>
      </c>
      <c r="M7" s="3">
        <f t="shared" si="0"/>
        <v>208.02500000000006</v>
      </c>
      <c r="N7" s="3">
        <f t="shared" si="0"/>
        <v>213.42500000000007</v>
      </c>
      <c r="O7" s="3">
        <f t="shared" si="0"/>
        <v>218.82500000000007</v>
      </c>
      <c r="P7" s="3">
        <f t="shared" si="0"/>
        <v>224.22500000000008</v>
      </c>
      <c r="Q7" s="3">
        <f t="shared" si="0"/>
        <v>229.62500000000009</v>
      </c>
      <c r="R7" s="3">
        <f t="shared" si="0"/>
        <v>235.02500000000009</v>
      </c>
      <c r="S7" s="3">
        <f t="shared" si="0"/>
        <v>240.4250000000001</v>
      </c>
      <c r="T7" s="3">
        <f t="shared" si="0"/>
        <v>245.8250000000001</v>
      </c>
      <c r="U7" s="3">
        <f t="shared" si="0"/>
        <v>251.22500000000011</v>
      </c>
      <c r="V7" s="3">
        <f t="shared" si="0"/>
        <v>256.62500000000011</v>
      </c>
      <c r="W7" s="3">
        <f t="shared" si="0"/>
        <v>262.02500000000009</v>
      </c>
    </row>
    <row r="10" spans="1:23" x14ac:dyDescent="0.3">
      <c r="B10" s="11" t="s">
        <v>0</v>
      </c>
      <c r="C10" s="12" t="s">
        <v>13</v>
      </c>
      <c r="D10" s="12" t="s">
        <v>18</v>
      </c>
      <c r="E10" s="12" t="s">
        <v>14</v>
      </c>
      <c r="F10" s="12" t="s">
        <v>15</v>
      </c>
    </row>
    <row r="11" spans="1:23" x14ac:dyDescent="0.3">
      <c r="B11" s="10" t="s">
        <v>6</v>
      </c>
      <c r="C11" s="7">
        <v>0</v>
      </c>
      <c r="D11" s="8" t="s">
        <v>17</v>
      </c>
      <c r="E11" s="9" t="s">
        <v>16</v>
      </c>
      <c r="F11" s="6" t="s">
        <v>16</v>
      </c>
    </row>
    <row r="12" spans="1:23" x14ac:dyDescent="0.3">
      <c r="B12" s="10" t="s">
        <v>8</v>
      </c>
      <c r="C12" s="7">
        <v>5000</v>
      </c>
      <c r="D12" s="8">
        <v>15000</v>
      </c>
      <c r="E12" s="9">
        <v>0</v>
      </c>
      <c r="F12" s="6">
        <v>7</v>
      </c>
    </row>
    <row r="13" spans="1:23" x14ac:dyDescent="0.3">
      <c r="B13" s="10" t="s">
        <v>7</v>
      </c>
      <c r="C13" s="7">
        <v>0</v>
      </c>
      <c r="D13" s="8">
        <v>25887</v>
      </c>
      <c r="E13" s="9">
        <v>4800</v>
      </c>
      <c r="F13" s="6">
        <f>IF(D13-E13*(SUM(B7:E7)/100)&lt;=0,E6,F6)</f>
        <v>4</v>
      </c>
    </row>
    <row r="14" spans="1:23" x14ac:dyDescent="0.3">
      <c r="B14" s="10" t="s">
        <v>12</v>
      </c>
      <c r="C14" s="7">
        <v>0</v>
      </c>
      <c r="D14" s="8">
        <v>95000</v>
      </c>
      <c r="E14" s="9">
        <v>8800</v>
      </c>
      <c r="F14" s="6">
        <f>IF(D15-E15*(SUM(B7:H7)/100)&lt;=0,H6,"Ikke nedbetalt")</f>
        <v>7</v>
      </c>
    </row>
    <row r="15" spans="1:23" x14ac:dyDescent="0.3">
      <c r="B15" s="10" t="s">
        <v>11</v>
      </c>
      <c r="C15" s="7">
        <v>10000</v>
      </c>
      <c r="D15" s="8">
        <f>120000-C15</f>
        <v>110000</v>
      </c>
      <c r="E15" s="9">
        <v>11100</v>
      </c>
      <c r="F15" s="6">
        <f>IF(D15-E15*(SUM(B7:H7)/100)&lt;=0,H6,"Ikke nedbetalt")</f>
        <v>7</v>
      </c>
    </row>
    <row r="16" spans="1:23" x14ac:dyDescent="0.3">
      <c r="B16" s="10" t="s">
        <v>9</v>
      </c>
      <c r="C16" s="7">
        <v>10000</v>
      </c>
      <c r="D16" s="8">
        <f>67000-C16</f>
        <v>57000</v>
      </c>
      <c r="E16" s="9">
        <v>2952</v>
      </c>
      <c r="F16" s="6">
        <f>IF(D16-E16*(SUM(B7:L7)/100)&lt;=0,L6,"Ikke nedbetalt")</f>
        <v>11</v>
      </c>
    </row>
    <row r="17" spans="2:6" x14ac:dyDescent="0.3">
      <c r="B17" s="10" t="s">
        <v>10</v>
      </c>
      <c r="C17" s="7">
        <f>7500 + 4.5*2000</f>
        <v>16500</v>
      </c>
      <c r="D17" s="8">
        <f>153046-C17</f>
        <v>136546</v>
      </c>
      <c r="E17" s="9">
        <v>3200</v>
      </c>
      <c r="F17" s="6">
        <f>IF(D17-E17*(SUM(B7:W7)/100)&lt;=0,W6,"Ikke nedbetalt")</f>
        <v>22</v>
      </c>
    </row>
    <row r="20" spans="2:6" x14ac:dyDescent="0.3">
      <c r="C2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tryms</dc:creator>
  <cp:lastModifiedBy>trymsimons1@gmail.com</cp:lastModifiedBy>
  <dcterms:created xsi:type="dcterms:W3CDTF">2023-04-19T11:27:41Z</dcterms:created>
  <dcterms:modified xsi:type="dcterms:W3CDTF">2023-05-19T14:37:38Z</dcterms:modified>
</cp:coreProperties>
</file>