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fe3113de65aaf6e/Dokumenter/6. semster/Batchelor Organisert/"/>
    </mc:Choice>
  </mc:AlternateContent>
  <xr:revisionPtr revIDLastSave="3" documentId="8_{03997E6A-15EC-47FC-854D-83E31643A701}" xr6:coauthVersionLast="47" xr6:coauthVersionMax="47" xr10:uidLastSave="{33DB921A-A8DF-41AA-AECC-E38929A5BABE}"/>
  <bookViews>
    <workbookView xWindow="-108" yWindow="-108" windowWidth="23256" windowHeight="13176" firstSheet="1" activeTab="4" xr2:uid="{E0B9135F-7B12-4130-A6D5-F26DB9AD6303}"/>
  </bookViews>
  <sheets>
    <sheet name="Alle År Piviot" sheetId="34" r:id="rId1"/>
    <sheet name="2015 pivot" sheetId="31" r:id="rId2"/>
    <sheet name="2016 pivot" sheetId="21" r:id="rId3"/>
    <sheet name="2017 pivot" sheetId="20" r:id="rId4"/>
    <sheet name="2018 pivot" sheetId="18" r:id="rId5"/>
    <sheet name="2019 pivot" sheetId="19" r:id="rId6"/>
    <sheet name="Alle år" sheetId="32" r:id="rId7"/>
    <sheet name="2015" sheetId="3" r:id="rId8"/>
    <sheet name="2016" sheetId="2" r:id="rId9"/>
    <sheet name="2017" sheetId="4" r:id="rId10"/>
    <sheet name="2018" sheetId="6" r:id="rId11"/>
    <sheet name="2019" sheetId="7" r:id="rId12"/>
  </sheets>
  <externalReferences>
    <externalReference r:id="rId13"/>
  </externalReferences>
  <calcPr calcId="191028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34" l="1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5" i="34"/>
  <c r="AP490" i="32" l="1"/>
  <c r="AO490" i="32"/>
  <c r="AN490" i="32"/>
  <c r="AM490" i="32"/>
  <c r="AL490" i="32"/>
  <c r="AK490" i="32"/>
  <c r="AJ490" i="32"/>
  <c r="AI490" i="32"/>
  <c r="AH490" i="32"/>
  <c r="AG490" i="32"/>
  <c r="AF490" i="32"/>
  <c r="AE490" i="32"/>
  <c r="AD490" i="32"/>
  <c r="AC490" i="32"/>
  <c r="AB490" i="32"/>
  <c r="AA490" i="32"/>
  <c r="Z490" i="32"/>
  <c r="F490" i="32"/>
  <c r="H490" i="32" s="1"/>
  <c r="AP283" i="32"/>
  <c r="AO283" i="32"/>
  <c r="AN283" i="32"/>
  <c r="AM283" i="32"/>
  <c r="AL283" i="32"/>
  <c r="AK283" i="32"/>
  <c r="AJ283" i="32"/>
  <c r="AI283" i="32"/>
  <c r="AH283" i="32"/>
  <c r="AG283" i="32"/>
  <c r="AF283" i="32"/>
  <c r="AE283" i="32"/>
  <c r="AD283" i="32"/>
  <c r="AC283" i="32"/>
  <c r="AB283" i="32"/>
  <c r="AA283" i="32"/>
  <c r="Z283" i="32"/>
  <c r="F283" i="32"/>
  <c r="H283" i="32" s="1"/>
  <c r="AP362" i="32"/>
  <c r="AO362" i="32"/>
  <c r="AN362" i="32"/>
  <c r="AM362" i="32"/>
  <c r="AL362" i="32"/>
  <c r="AK362" i="32"/>
  <c r="AJ362" i="32"/>
  <c r="AI362" i="32"/>
  <c r="AH362" i="32"/>
  <c r="AG362" i="32"/>
  <c r="AF362" i="32"/>
  <c r="AE362" i="32"/>
  <c r="AD362" i="32"/>
  <c r="AC362" i="32"/>
  <c r="AB362" i="32"/>
  <c r="AA362" i="32"/>
  <c r="Z362" i="32"/>
  <c r="F362" i="32"/>
  <c r="H362" i="32" s="1"/>
  <c r="AP15" i="32"/>
  <c r="AO15" i="32"/>
  <c r="AN15" i="32"/>
  <c r="AM15" i="32"/>
  <c r="AL15" i="32"/>
  <c r="AK15" i="32"/>
  <c r="AJ15" i="32"/>
  <c r="AI15" i="32"/>
  <c r="AH15" i="32"/>
  <c r="AG15" i="32"/>
  <c r="AF15" i="32"/>
  <c r="AE15" i="32"/>
  <c r="AD15" i="32"/>
  <c r="AC15" i="32"/>
  <c r="AB15" i="32"/>
  <c r="AA15" i="32"/>
  <c r="Z15" i="32"/>
  <c r="F15" i="32"/>
  <c r="H15" i="32" s="1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F306" i="32"/>
  <c r="H306" i="32" s="1"/>
  <c r="AP458" i="32"/>
  <c r="AO458" i="32"/>
  <c r="AN458" i="32"/>
  <c r="AM458" i="32"/>
  <c r="AL458" i="32"/>
  <c r="AK458" i="32"/>
  <c r="AJ458" i="32"/>
  <c r="AI458" i="32"/>
  <c r="AH458" i="32"/>
  <c r="AG458" i="32"/>
  <c r="AF458" i="32"/>
  <c r="AE458" i="32"/>
  <c r="AD458" i="32"/>
  <c r="AC458" i="32"/>
  <c r="AB458" i="32"/>
  <c r="AA458" i="32"/>
  <c r="Z458" i="32"/>
  <c r="F458" i="32"/>
  <c r="H458" i="32" s="1"/>
  <c r="AP469" i="32"/>
  <c r="AO469" i="32"/>
  <c r="AN469" i="32"/>
  <c r="AM469" i="32"/>
  <c r="AL469" i="32"/>
  <c r="AK469" i="32"/>
  <c r="AJ469" i="32"/>
  <c r="AI469" i="32"/>
  <c r="AH469" i="32"/>
  <c r="AG469" i="32"/>
  <c r="AF469" i="32"/>
  <c r="AE469" i="32"/>
  <c r="AD469" i="32"/>
  <c r="AC469" i="32"/>
  <c r="AB469" i="32"/>
  <c r="AA469" i="32"/>
  <c r="Z469" i="32"/>
  <c r="F469" i="32"/>
  <c r="H469" i="32" s="1"/>
  <c r="AP315" i="32"/>
  <c r="AO315" i="32"/>
  <c r="AN315" i="32"/>
  <c r="AM315" i="32"/>
  <c r="AL315" i="32"/>
  <c r="AK315" i="32"/>
  <c r="AJ315" i="32"/>
  <c r="AI315" i="32"/>
  <c r="AH315" i="32"/>
  <c r="AG315" i="32"/>
  <c r="AF315" i="32"/>
  <c r="AE315" i="32"/>
  <c r="AD315" i="32"/>
  <c r="AC315" i="32"/>
  <c r="AB315" i="32"/>
  <c r="AA315" i="32"/>
  <c r="Z315" i="32"/>
  <c r="F315" i="32"/>
  <c r="H315" i="32" s="1"/>
  <c r="E315" i="32"/>
  <c r="AP243" i="32"/>
  <c r="AO243" i="32"/>
  <c r="AN243" i="32"/>
  <c r="AM243" i="32"/>
  <c r="AL243" i="32"/>
  <c r="AK243" i="32"/>
  <c r="AJ243" i="32"/>
  <c r="AI243" i="32"/>
  <c r="AH243" i="32"/>
  <c r="AG243" i="32"/>
  <c r="AF243" i="32"/>
  <c r="AE243" i="32"/>
  <c r="AD243" i="32"/>
  <c r="AC243" i="32"/>
  <c r="AB243" i="32"/>
  <c r="AA243" i="32"/>
  <c r="Z243" i="32"/>
  <c r="F243" i="32"/>
  <c r="H243" i="32" s="1"/>
  <c r="AP206" i="32"/>
  <c r="AO206" i="32"/>
  <c r="AN206" i="32"/>
  <c r="AM206" i="32"/>
  <c r="AL206" i="32"/>
  <c r="AK206" i="32"/>
  <c r="AJ206" i="32"/>
  <c r="AI206" i="32"/>
  <c r="AH206" i="32"/>
  <c r="AG206" i="32"/>
  <c r="AF206" i="32"/>
  <c r="AE206" i="32"/>
  <c r="AD206" i="32"/>
  <c r="AC206" i="32"/>
  <c r="AB206" i="32"/>
  <c r="AA206" i="32"/>
  <c r="Z206" i="32"/>
  <c r="F206" i="32"/>
  <c r="H206" i="32" s="1"/>
  <c r="AP214" i="32"/>
  <c r="AO214" i="32"/>
  <c r="AN214" i="32"/>
  <c r="AM214" i="32"/>
  <c r="AL214" i="32"/>
  <c r="AK214" i="32"/>
  <c r="AJ214" i="32"/>
  <c r="AI214" i="32"/>
  <c r="AH214" i="32"/>
  <c r="AG214" i="32"/>
  <c r="AF214" i="32"/>
  <c r="AE214" i="32"/>
  <c r="AD214" i="32"/>
  <c r="AC214" i="32"/>
  <c r="AB214" i="32"/>
  <c r="AA214" i="32"/>
  <c r="Z214" i="32"/>
  <c r="F214" i="32"/>
  <c r="H214" i="32" s="1"/>
  <c r="AP459" i="32"/>
  <c r="AO459" i="32"/>
  <c r="AN459" i="32"/>
  <c r="AM459" i="32"/>
  <c r="AL459" i="32"/>
  <c r="AK459" i="32"/>
  <c r="AJ459" i="32"/>
  <c r="AI459" i="32"/>
  <c r="AH459" i="32"/>
  <c r="AG459" i="32"/>
  <c r="AF459" i="32"/>
  <c r="AE459" i="32"/>
  <c r="AD459" i="32"/>
  <c r="AC459" i="32"/>
  <c r="AB459" i="32"/>
  <c r="AA459" i="32"/>
  <c r="Z459" i="32"/>
  <c r="F459" i="32"/>
  <c r="H459" i="32" s="1"/>
  <c r="AP133" i="32"/>
  <c r="AO133" i="32"/>
  <c r="AN133" i="32"/>
  <c r="AM133" i="32"/>
  <c r="AL133" i="32"/>
  <c r="AK133" i="32"/>
  <c r="AJ133" i="32"/>
  <c r="AI133" i="32"/>
  <c r="AH133" i="32"/>
  <c r="AG133" i="32"/>
  <c r="AF133" i="32"/>
  <c r="AE133" i="32"/>
  <c r="AD133" i="32"/>
  <c r="AC133" i="32"/>
  <c r="AB133" i="32"/>
  <c r="AA133" i="32"/>
  <c r="Z133" i="32"/>
  <c r="F133" i="32"/>
  <c r="H133" i="32" s="1"/>
  <c r="AP365" i="32"/>
  <c r="AO365" i="32"/>
  <c r="AN365" i="32"/>
  <c r="AM365" i="32"/>
  <c r="AL365" i="32"/>
  <c r="AK365" i="32"/>
  <c r="AJ365" i="32"/>
  <c r="AI365" i="32"/>
  <c r="AH365" i="32"/>
  <c r="AG365" i="32"/>
  <c r="AF365" i="32"/>
  <c r="AE365" i="32"/>
  <c r="AD365" i="32"/>
  <c r="AC365" i="32"/>
  <c r="AB365" i="32"/>
  <c r="AA365" i="32"/>
  <c r="Z365" i="32"/>
  <c r="F365" i="32"/>
  <c r="H365" i="32" s="1"/>
  <c r="AP349" i="32"/>
  <c r="AO349" i="32"/>
  <c r="AN349" i="32"/>
  <c r="AM349" i="32"/>
  <c r="AL349" i="32"/>
  <c r="AK349" i="32"/>
  <c r="AJ349" i="32"/>
  <c r="AI349" i="32"/>
  <c r="AH349" i="32"/>
  <c r="AG349" i="32"/>
  <c r="AF349" i="32"/>
  <c r="AE349" i="32"/>
  <c r="AD349" i="32"/>
  <c r="AC349" i="32"/>
  <c r="AB349" i="32"/>
  <c r="AA349" i="32"/>
  <c r="Z349" i="32"/>
  <c r="F349" i="32"/>
  <c r="H349" i="32" s="1"/>
  <c r="AP28" i="32"/>
  <c r="AO28" i="32"/>
  <c r="AN28" i="32"/>
  <c r="AM28" i="32"/>
  <c r="AL28" i="32"/>
  <c r="AK28" i="32"/>
  <c r="AJ28" i="32"/>
  <c r="AI28" i="32"/>
  <c r="AH28" i="32"/>
  <c r="AG28" i="32"/>
  <c r="AF28" i="32"/>
  <c r="AE28" i="32"/>
  <c r="AD28" i="32"/>
  <c r="AC28" i="32"/>
  <c r="AB28" i="32"/>
  <c r="AA28" i="32"/>
  <c r="Z28" i="32"/>
  <c r="F28" i="32"/>
  <c r="H28" i="32" s="1"/>
  <c r="AP364" i="32"/>
  <c r="AO364" i="32"/>
  <c r="AN364" i="32"/>
  <c r="AM364" i="32"/>
  <c r="AL364" i="32"/>
  <c r="AK364" i="32"/>
  <c r="AJ364" i="32"/>
  <c r="AI364" i="32"/>
  <c r="AH364" i="32"/>
  <c r="AG364" i="32"/>
  <c r="AF364" i="32"/>
  <c r="AE364" i="32"/>
  <c r="AD364" i="32"/>
  <c r="AC364" i="32"/>
  <c r="AB364" i="32"/>
  <c r="AA364" i="32"/>
  <c r="Z364" i="32"/>
  <c r="F364" i="32"/>
  <c r="H364" i="32" s="1"/>
  <c r="AP177" i="32"/>
  <c r="AO177" i="32"/>
  <c r="AN177" i="32"/>
  <c r="AM177" i="32"/>
  <c r="AL177" i="32"/>
  <c r="AK177" i="32"/>
  <c r="AJ177" i="32"/>
  <c r="AI177" i="32"/>
  <c r="AH177" i="32"/>
  <c r="AG177" i="32"/>
  <c r="AF177" i="32"/>
  <c r="AE177" i="32"/>
  <c r="AD177" i="32"/>
  <c r="AC177" i="32"/>
  <c r="AB177" i="32"/>
  <c r="AA177" i="32"/>
  <c r="Z177" i="32"/>
  <c r="F177" i="32"/>
  <c r="H177" i="32" s="1"/>
  <c r="AP404" i="32"/>
  <c r="AO404" i="32"/>
  <c r="AN404" i="32"/>
  <c r="AM404" i="32"/>
  <c r="AL404" i="32"/>
  <c r="AK404" i="32"/>
  <c r="AJ404" i="32"/>
  <c r="AI404" i="32"/>
  <c r="AH404" i="32"/>
  <c r="AG404" i="32"/>
  <c r="AF404" i="32"/>
  <c r="AE404" i="32"/>
  <c r="AD404" i="32"/>
  <c r="AC404" i="32"/>
  <c r="AB404" i="32"/>
  <c r="AA404" i="32"/>
  <c r="Z404" i="32"/>
  <c r="F404" i="32"/>
  <c r="H404" i="32" s="1"/>
  <c r="AP411" i="32"/>
  <c r="AO411" i="32"/>
  <c r="AN411" i="32"/>
  <c r="AM411" i="32"/>
  <c r="AL411" i="32"/>
  <c r="AK411" i="32"/>
  <c r="AJ411" i="32"/>
  <c r="AI411" i="32"/>
  <c r="AH411" i="32"/>
  <c r="AG411" i="32"/>
  <c r="AF411" i="32"/>
  <c r="AE411" i="32"/>
  <c r="AD411" i="32"/>
  <c r="AC411" i="32"/>
  <c r="AB411" i="32"/>
  <c r="AA411" i="32"/>
  <c r="Z411" i="32"/>
  <c r="F411" i="32"/>
  <c r="H411" i="32" s="1"/>
  <c r="AP261" i="32"/>
  <c r="AO261" i="32"/>
  <c r="AN261" i="32"/>
  <c r="AM261" i="32"/>
  <c r="AL261" i="32"/>
  <c r="AK261" i="32"/>
  <c r="AJ261" i="32"/>
  <c r="AI261" i="32"/>
  <c r="AH261" i="32"/>
  <c r="AG261" i="32"/>
  <c r="AF261" i="32"/>
  <c r="AE261" i="32"/>
  <c r="AD261" i="32"/>
  <c r="AC261" i="32"/>
  <c r="AB261" i="32"/>
  <c r="AA261" i="32"/>
  <c r="Z261" i="32"/>
  <c r="F261" i="32"/>
  <c r="H261" i="32" s="1"/>
  <c r="AP250" i="32"/>
  <c r="AO250" i="32"/>
  <c r="AN250" i="32"/>
  <c r="AM250" i="32"/>
  <c r="AL250" i="32"/>
  <c r="AK250" i="32"/>
  <c r="AJ250" i="32"/>
  <c r="AI250" i="32"/>
  <c r="AH250" i="32"/>
  <c r="AG250" i="32"/>
  <c r="AF250" i="32"/>
  <c r="AE250" i="32"/>
  <c r="AD250" i="32"/>
  <c r="AC250" i="32"/>
  <c r="AB250" i="32"/>
  <c r="AA250" i="32"/>
  <c r="Z250" i="32"/>
  <c r="F250" i="32"/>
  <c r="H250" i="32" s="1"/>
  <c r="AP265" i="32"/>
  <c r="AO265" i="32"/>
  <c r="AN265" i="32"/>
  <c r="AM265" i="32"/>
  <c r="AL265" i="32"/>
  <c r="AK265" i="32"/>
  <c r="AJ265" i="32"/>
  <c r="AI265" i="32"/>
  <c r="AH265" i="32"/>
  <c r="AG265" i="32"/>
  <c r="AF265" i="32"/>
  <c r="AE265" i="32"/>
  <c r="AD265" i="32"/>
  <c r="AC265" i="32"/>
  <c r="AB265" i="32"/>
  <c r="AA265" i="32"/>
  <c r="Z265" i="32"/>
  <c r="F265" i="32"/>
  <c r="H265" i="32" s="1"/>
  <c r="AP470" i="32"/>
  <c r="AO470" i="32"/>
  <c r="AN470" i="32"/>
  <c r="AM470" i="32"/>
  <c r="AL470" i="32"/>
  <c r="AK470" i="32"/>
  <c r="AJ470" i="32"/>
  <c r="AI470" i="32"/>
  <c r="AH470" i="32"/>
  <c r="AG470" i="32"/>
  <c r="AF470" i="32"/>
  <c r="AE470" i="32"/>
  <c r="AD470" i="32"/>
  <c r="AC470" i="32"/>
  <c r="AB470" i="32"/>
  <c r="AA470" i="32"/>
  <c r="Z470" i="32"/>
  <c r="F470" i="32"/>
  <c r="H470" i="32" s="1"/>
  <c r="AP484" i="32"/>
  <c r="AO484" i="32"/>
  <c r="AN484" i="32"/>
  <c r="AM484" i="32"/>
  <c r="AL484" i="32"/>
  <c r="AK484" i="32"/>
  <c r="AJ484" i="32"/>
  <c r="AI484" i="32"/>
  <c r="AH484" i="32"/>
  <c r="AG484" i="32"/>
  <c r="AF484" i="32"/>
  <c r="AE484" i="32"/>
  <c r="AD484" i="32"/>
  <c r="AC484" i="32"/>
  <c r="AB484" i="32"/>
  <c r="AA484" i="32"/>
  <c r="Z484" i="32"/>
  <c r="F484" i="32"/>
  <c r="H484" i="32" s="1"/>
  <c r="AP452" i="32"/>
  <c r="AO452" i="32"/>
  <c r="AN452" i="32"/>
  <c r="AM452" i="32"/>
  <c r="AL452" i="32"/>
  <c r="AK452" i="32"/>
  <c r="AJ452" i="32"/>
  <c r="AI452" i="32"/>
  <c r="AH452" i="32"/>
  <c r="AG452" i="32"/>
  <c r="AF452" i="32"/>
  <c r="AE452" i="32"/>
  <c r="AD452" i="32"/>
  <c r="AC452" i="32"/>
  <c r="AB452" i="32"/>
  <c r="AA452" i="32"/>
  <c r="Z452" i="32"/>
  <c r="F452" i="32"/>
  <c r="H452" i="32" s="1"/>
  <c r="AP392" i="32"/>
  <c r="AO392" i="32"/>
  <c r="AN392" i="32"/>
  <c r="AM392" i="32"/>
  <c r="AL392" i="32"/>
  <c r="AK392" i="32"/>
  <c r="AJ392" i="32"/>
  <c r="AI392" i="32"/>
  <c r="AH392" i="32"/>
  <c r="AG392" i="32"/>
  <c r="AF392" i="32"/>
  <c r="AE392" i="32"/>
  <c r="AD392" i="32"/>
  <c r="AC392" i="32"/>
  <c r="AB392" i="32"/>
  <c r="AA392" i="32"/>
  <c r="Z392" i="32"/>
  <c r="F392" i="32"/>
  <c r="H392" i="32" s="1"/>
  <c r="AP75" i="32"/>
  <c r="AO75" i="32"/>
  <c r="AN75" i="32"/>
  <c r="AM75" i="32"/>
  <c r="AL75" i="32"/>
  <c r="AK75" i="32"/>
  <c r="AJ75" i="32"/>
  <c r="AI75" i="32"/>
  <c r="AH75" i="32"/>
  <c r="AG75" i="32"/>
  <c r="AF75" i="32"/>
  <c r="AE75" i="32"/>
  <c r="AD75" i="32"/>
  <c r="AC75" i="32"/>
  <c r="AB75" i="32"/>
  <c r="AA75" i="32"/>
  <c r="Z75" i="32"/>
  <c r="F75" i="32"/>
  <c r="H75" i="32" s="1"/>
  <c r="AP58" i="32"/>
  <c r="AO58" i="32"/>
  <c r="AN58" i="32"/>
  <c r="AM58" i="32"/>
  <c r="AL58" i="32"/>
  <c r="AK58" i="32"/>
  <c r="AJ58" i="32"/>
  <c r="AI58" i="32"/>
  <c r="AH58" i="32"/>
  <c r="AG58" i="32"/>
  <c r="AF58" i="32"/>
  <c r="AE58" i="32"/>
  <c r="AD58" i="32"/>
  <c r="AC58" i="32"/>
  <c r="AB58" i="32"/>
  <c r="AA58" i="32"/>
  <c r="Z58" i="32"/>
  <c r="F58" i="32"/>
  <c r="H58" i="32" s="1"/>
  <c r="AP114" i="32"/>
  <c r="AO114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AC114" i="32"/>
  <c r="AB114" i="32"/>
  <c r="AA114" i="32"/>
  <c r="Z114" i="32"/>
  <c r="F114" i="32"/>
  <c r="H114" i="32" s="1"/>
  <c r="AP45" i="32"/>
  <c r="AO45" i="32"/>
  <c r="AN45" i="32"/>
  <c r="AM45" i="32"/>
  <c r="AL45" i="32"/>
  <c r="AK45" i="32"/>
  <c r="AJ45" i="32"/>
  <c r="AI45" i="32"/>
  <c r="AH45" i="32"/>
  <c r="AG45" i="32"/>
  <c r="AF45" i="32"/>
  <c r="AE45" i="32"/>
  <c r="AD45" i="32"/>
  <c r="AC45" i="32"/>
  <c r="AB45" i="32"/>
  <c r="AA45" i="32"/>
  <c r="Z45" i="32"/>
  <c r="F45" i="32"/>
  <c r="H45" i="32" s="1"/>
  <c r="AP380" i="32"/>
  <c r="AO380" i="32"/>
  <c r="AN380" i="32"/>
  <c r="AM380" i="32"/>
  <c r="AL380" i="32"/>
  <c r="AK380" i="32"/>
  <c r="AJ380" i="32"/>
  <c r="AI380" i="32"/>
  <c r="AH380" i="32"/>
  <c r="AG380" i="32"/>
  <c r="AF380" i="32"/>
  <c r="AE380" i="32"/>
  <c r="AD380" i="32"/>
  <c r="AC380" i="32"/>
  <c r="AB380" i="32"/>
  <c r="AA380" i="32"/>
  <c r="Z380" i="32"/>
  <c r="F380" i="32"/>
  <c r="H380" i="32" s="1"/>
  <c r="AP408" i="32"/>
  <c r="AO408" i="32"/>
  <c r="AN408" i="32"/>
  <c r="AM408" i="32"/>
  <c r="AL408" i="32"/>
  <c r="AK408" i="32"/>
  <c r="AJ408" i="32"/>
  <c r="AI408" i="32"/>
  <c r="AH408" i="32"/>
  <c r="AG408" i="32"/>
  <c r="AF408" i="32"/>
  <c r="AE408" i="32"/>
  <c r="AD408" i="32"/>
  <c r="AC408" i="32"/>
  <c r="AB408" i="32"/>
  <c r="AA408" i="32"/>
  <c r="Z408" i="32"/>
  <c r="F408" i="32"/>
  <c r="H408" i="32" s="1"/>
  <c r="AP264" i="32"/>
  <c r="AO264" i="32"/>
  <c r="AN264" i="32"/>
  <c r="AM264" i="32"/>
  <c r="AL264" i="32"/>
  <c r="AK264" i="32"/>
  <c r="AJ264" i="32"/>
  <c r="AI264" i="32"/>
  <c r="AH264" i="32"/>
  <c r="AG264" i="32"/>
  <c r="AF264" i="32"/>
  <c r="AE264" i="32"/>
  <c r="AD264" i="32"/>
  <c r="AC264" i="32"/>
  <c r="AB264" i="32"/>
  <c r="AA264" i="32"/>
  <c r="Z264" i="32"/>
  <c r="F264" i="32"/>
  <c r="H264" i="32" s="1"/>
  <c r="AP323" i="32"/>
  <c r="AO323" i="32"/>
  <c r="AN323" i="32"/>
  <c r="AM323" i="32"/>
  <c r="AL323" i="32"/>
  <c r="AK323" i="32"/>
  <c r="AJ323" i="32"/>
  <c r="AI323" i="32"/>
  <c r="AH323" i="32"/>
  <c r="AG323" i="32"/>
  <c r="AF323" i="32"/>
  <c r="AE323" i="32"/>
  <c r="AD323" i="32"/>
  <c r="AC323" i="32"/>
  <c r="AB323" i="32"/>
  <c r="AA323" i="32"/>
  <c r="Z323" i="32"/>
  <c r="F323" i="32"/>
  <c r="H323" i="32" s="1"/>
  <c r="AP229" i="32"/>
  <c r="AO229" i="32"/>
  <c r="AN229" i="32"/>
  <c r="AM229" i="32"/>
  <c r="AL229" i="32"/>
  <c r="AK229" i="32"/>
  <c r="AJ229" i="32"/>
  <c r="AI229" i="32"/>
  <c r="AH229" i="32"/>
  <c r="AG229" i="32"/>
  <c r="AF229" i="32"/>
  <c r="AE229" i="32"/>
  <c r="AD229" i="32"/>
  <c r="AC229" i="32"/>
  <c r="AB229" i="32"/>
  <c r="AA229" i="32"/>
  <c r="Z229" i="32"/>
  <c r="F229" i="32"/>
  <c r="H229" i="32" s="1"/>
  <c r="AP303" i="32"/>
  <c r="AO303" i="32"/>
  <c r="AN303" i="32"/>
  <c r="AM303" i="32"/>
  <c r="AL303" i="32"/>
  <c r="AK303" i="32"/>
  <c r="AJ303" i="32"/>
  <c r="AI303" i="32"/>
  <c r="AH303" i="32"/>
  <c r="AG303" i="32"/>
  <c r="AF303" i="32"/>
  <c r="AE303" i="32"/>
  <c r="AD303" i="32"/>
  <c r="AC303" i="32"/>
  <c r="AB303" i="32"/>
  <c r="AA303" i="32"/>
  <c r="Z303" i="32"/>
  <c r="F303" i="32"/>
  <c r="H303" i="32" s="1"/>
  <c r="AP146" i="32"/>
  <c r="AO146" i="32"/>
  <c r="AN146" i="32"/>
  <c r="AM146" i="32"/>
  <c r="AL146" i="32"/>
  <c r="AK146" i="32"/>
  <c r="AJ146" i="32"/>
  <c r="AI146" i="32"/>
  <c r="AH146" i="32"/>
  <c r="AG146" i="32"/>
  <c r="AF146" i="32"/>
  <c r="AE146" i="32"/>
  <c r="AD146" i="32"/>
  <c r="AC146" i="32"/>
  <c r="AB146" i="32"/>
  <c r="AA146" i="32"/>
  <c r="Z146" i="32"/>
  <c r="F146" i="32"/>
  <c r="H146" i="32" s="1"/>
  <c r="AP164" i="32"/>
  <c r="AO164" i="32"/>
  <c r="AN164" i="32"/>
  <c r="AM164" i="32"/>
  <c r="AL164" i="32"/>
  <c r="AK164" i="32"/>
  <c r="AJ164" i="32"/>
  <c r="AI164" i="32"/>
  <c r="AH164" i="32"/>
  <c r="AG164" i="32"/>
  <c r="AF164" i="32"/>
  <c r="AE164" i="32"/>
  <c r="AD164" i="32"/>
  <c r="AC164" i="32"/>
  <c r="AB164" i="32"/>
  <c r="AA164" i="32"/>
  <c r="Z164" i="32"/>
  <c r="F164" i="32"/>
  <c r="H164" i="32" s="1"/>
  <c r="AP384" i="32"/>
  <c r="AO384" i="32"/>
  <c r="AN384" i="32"/>
  <c r="AM384" i="32"/>
  <c r="AL384" i="32"/>
  <c r="AK384" i="32"/>
  <c r="AJ384" i="32"/>
  <c r="AI384" i="32"/>
  <c r="AH384" i="32"/>
  <c r="AG384" i="32"/>
  <c r="AF384" i="32"/>
  <c r="AE384" i="32"/>
  <c r="AD384" i="32"/>
  <c r="AC384" i="32"/>
  <c r="AB384" i="32"/>
  <c r="AA384" i="32"/>
  <c r="Z384" i="32"/>
  <c r="F384" i="32"/>
  <c r="H384" i="32" s="1"/>
  <c r="AP259" i="32"/>
  <c r="AO259" i="32"/>
  <c r="AN259" i="32"/>
  <c r="AM259" i="32"/>
  <c r="AL259" i="32"/>
  <c r="AK259" i="32"/>
  <c r="AJ259" i="32"/>
  <c r="AI259" i="32"/>
  <c r="AH259" i="32"/>
  <c r="AG259" i="32"/>
  <c r="AF259" i="32"/>
  <c r="AE259" i="32"/>
  <c r="AD259" i="32"/>
  <c r="AC259" i="32"/>
  <c r="AB259" i="32"/>
  <c r="AA259" i="32"/>
  <c r="Z259" i="32"/>
  <c r="F259" i="32"/>
  <c r="H259" i="32" s="1"/>
  <c r="AP311" i="32"/>
  <c r="AO311" i="32"/>
  <c r="AN311" i="32"/>
  <c r="AM311" i="32"/>
  <c r="AL311" i="32"/>
  <c r="AK311" i="32"/>
  <c r="AJ311" i="32"/>
  <c r="AI311" i="32"/>
  <c r="AH311" i="32"/>
  <c r="AG311" i="32"/>
  <c r="AF311" i="32"/>
  <c r="AE311" i="32"/>
  <c r="AD311" i="32"/>
  <c r="AC311" i="32"/>
  <c r="AB311" i="32"/>
  <c r="AA311" i="32"/>
  <c r="Z311" i="32"/>
  <c r="F311" i="32"/>
  <c r="H311" i="32" s="1"/>
  <c r="AP455" i="32"/>
  <c r="AO455" i="32"/>
  <c r="AN455" i="32"/>
  <c r="AM455" i="32"/>
  <c r="AL455" i="32"/>
  <c r="AK455" i="32"/>
  <c r="AJ455" i="32"/>
  <c r="AI455" i="32"/>
  <c r="AH455" i="32"/>
  <c r="AG455" i="32"/>
  <c r="AF455" i="32"/>
  <c r="AE455" i="32"/>
  <c r="AD455" i="32"/>
  <c r="AC455" i="32"/>
  <c r="AB455" i="32"/>
  <c r="AA455" i="32"/>
  <c r="Z455" i="32"/>
  <c r="F455" i="32"/>
  <c r="H455" i="32" s="1"/>
  <c r="AP464" i="32"/>
  <c r="AO464" i="32"/>
  <c r="AN464" i="32"/>
  <c r="AM464" i="32"/>
  <c r="AL464" i="32"/>
  <c r="AK464" i="32"/>
  <c r="AJ464" i="32"/>
  <c r="AI464" i="32"/>
  <c r="AH464" i="32"/>
  <c r="AG464" i="32"/>
  <c r="AF464" i="32"/>
  <c r="AE464" i="32"/>
  <c r="AD464" i="32"/>
  <c r="AC464" i="32"/>
  <c r="AB464" i="32"/>
  <c r="AA464" i="32"/>
  <c r="Z464" i="32"/>
  <c r="F464" i="32"/>
  <c r="H464" i="32" s="1"/>
  <c r="AP382" i="32"/>
  <c r="AO382" i="32"/>
  <c r="AN382" i="32"/>
  <c r="AM382" i="32"/>
  <c r="AL382" i="32"/>
  <c r="AK382" i="32"/>
  <c r="AJ382" i="32"/>
  <c r="AI382" i="32"/>
  <c r="AH382" i="32"/>
  <c r="AG382" i="32"/>
  <c r="AF382" i="32"/>
  <c r="AE382" i="32"/>
  <c r="AD382" i="32"/>
  <c r="AC382" i="32"/>
  <c r="AB382" i="32"/>
  <c r="AA382" i="32"/>
  <c r="Z382" i="32"/>
  <c r="F382" i="32"/>
  <c r="H382" i="32" s="1"/>
  <c r="AP307" i="32"/>
  <c r="AO307" i="32"/>
  <c r="AN307" i="32"/>
  <c r="AM307" i="32"/>
  <c r="AL307" i="32"/>
  <c r="AK307" i="32"/>
  <c r="AJ307" i="32"/>
  <c r="AI307" i="32"/>
  <c r="AH307" i="32"/>
  <c r="AG307" i="32"/>
  <c r="AF307" i="32"/>
  <c r="AE307" i="32"/>
  <c r="AD307" i="32"/>
  <c r="AC307" i="32"/>
  <c r="AB307" i="32"/>
  <c r="AA307" i="32"/>
  <c r="Z307" i="32"/>
  <c r="F307" i="32"/>
  <c r="H307" i="32" s="1"/>
  <c r="AP110" i="32"/>
  <c r="AO110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AC110" i="32"/>
  <c r="AB110" i="32"/>
  <c r="AA110" i="32"/>
  <c r="Z110" i="32"/>
  <c r="F110" i="32"/>
  <c r="H110" i="32" s="1"/>
  <c r="AP507" i="32"/>
  <c r="AO507" i="32"/>
  <c r="AN507" i="32"/>
  <c r="AM507" i="32"/>
  <c r="AL507" i="32"/>
  <c r="AK507" i="32"/>
  <c r="AJ507" i="32"/>
  <c r="AI507" i="32"/>
  <c r="AH507" i="32"/>
  <c r="AG507" i="32"/>
  <c r="AF507" i="32"/>
  <c r="AE507" i="32"/>
  <c r="AD507" i="32"/>
  <c r="AC507" i="32"/>
  <c r="AB507" i="32"/>
  <c r="AA507" i="32"/>
  <c r="Z507" i="32"/>
  <c r="F507" i="32"/>
  <c r="H507" i="32" s="1"/>
  <c r="AP126" i="32"/>
  <c r="AO126" i="32"/>
  <c r="AN126" i="32"/>
  <c r="AM126" i="32"/>
  <c r="AL126" i="32"/>
  <c r="AK126" i="32"/>
  <c r="AJ126" i="32"/>
  <c r="AI126" i="32"/>
  <c r="AH126" i="32"/>
  <c r="AG126" i="32"/>
  <c r="AF126" i="32"/>
  <c r="AE126" i="32"/>
  <c r="AD126" i="32"/>
  <c r="AC126" i="32"/>
  <c r="AB126" i="32"/>
  <c r="AA126" i="32"/>
  <c r="Z126" i="32"/>
  <c r="F126" i="32"/>
  <c r="H126" i="32" s="1"/>
  <c r="AP395" i="32"/>
  <c r="AO395" i="32"/>
  <c r="AN395" i="32"/>
  <c r="AM395" i="32"/>
  <c r="AL395" i="32"/>
  <c r="AK395" i="32"/>
  <c r="AJ395" i="32"/>
  <c r="AI395" i="32"/>
  <c r="AH395" i="32"/>
  <c r="AG395" i="32"/>
  <c r="AF395" i="32"/>
  <c r="AE395" i="32"/>
  <c r="AD395" i="32"/>
  <c r="AC395" i="32"/>
  <c r="AB395" i="32"/>
  <c r="AA395" i="32"/>
  <c r="Z395" i="32"/>
  <c r="F395" i="32"/>
  <c r="H395" i="32" s="1"/>
  <c r="AP479" i="32"/>
  <c r="AO479" i="32"/>
  <c r="AN479" i="32"/>
  <c r="AM479" i="32"/>
  <c r="AL479" i="32"/>
  <c r="AK479" i="32"/>
  <c r="AJ479" i="32"/>
  <c r="AI479" i="32"/>
  <c r="AH479" i="32"/>
  <c r="AG479" i="32"/>
  <c r="AF479" i="32"/>
  <c r="AE479" i="32"/>
  <c r="AD479" i="32"/>
  <c r="AC479" i="32"/>
  <c r="AB479" i="32"/>
  <c r="AA479" i="32"/>
  <c r="Z479" i="32"/>
  <c r="F479" i="32"/>
  <c r="H479" i="32" s="1"/>
  <c r="AP335" i="32"/>
  <c r="AO335" i="32"/>
  <c r="AN335" i="32"/>
  <c r="AM335" i="32"/>
  <c r="AL335" i="32"/>
  <c r="AK335" i="32"/>
  <c r="AJ335" i="32"/>
  <c r="AI335" i="32"/>
  <c r="AH335" i="32"/>
  <c r="AG335" i="32"/>
  <c r="AF335" i="32"/>
  <c r="AE335" i="32"/>
  <c r="AD335" i="32"/>
  <c r="AC335" i="32"/>
  <c r="AB335" i="32"/>
  <c r="AA335" i="32"/>
  <c r="Z335" i="32"/>
  <c r="F335" i="32"/>
  <c r="H335" i="32" s="1"/>
  <c r="AP443" i="32"/>
  <c r="AO443" i="32"/>
  <c r="AN443" i="32"/>
  <c r="AM443" i="32"/>
  <c r="AL443" i="32"/>
  <c r="AK443" i="32"/>
  <c r="AJ443" i="32"/>
  <c r="AI443" i="32"/>
  <c r="AH443" i="32"/>
  <c r="AG443" i="32"/>
  <c r="AF443" i="32"/>
  <c r="AE443" i="32"/>
  <c r="AD443" i="32"/>
  <c r="AC443" i="32"/>
  <c r="AB443" i="32"/>
  <c r="AA443" i="32"/>
  <c r="Z443" i="32"/>
  <c r="F443" i="32"/>
  <c r="H443" i="32" s="1"/>
  <c r="AP228" i="32"/>
  <c r="AO228" i="32"/>
  <c r="AN228" i="32"/>
  <c r="AM228" i="32"/>
  <c r="AL228" i="32"/>
  <c r="AK228" i="32"/>
  <c r="AJ228" i="32"/>
  <c r="AI228" i="32"/>
  <c r="AH228" i="32"/>
  <c r="AG228" i="32"/>
  <c r="AF228" i="32"/>
  <c r="AE228" i="32"/>
  <c r="AD228" i="32"/>
  <c r="AC228" i="32"/>
  <c r="AB228" i="32"/>
  <c r="AA228" i="32"/>
  <c r="Z228" i="32"/>
  <c r="F228" i="32"/>
  <c r="H228" i="32" s="1"/>
  <c r="AP266" i="32"/>
  <c r="AO266" i="32"/>
  <c r="AN266" i="32"/>
  <c r="AM266" i="32"/>
  <c r="AL266" i="32"/>
  <c r="AK266" i="32"/>
  <c r="AJ266" i="32"/>
  <c r="AI266" i="32"/>
  <c r="AH266" i="32"/>
  <c r="AG266" i="32"/>
  <c r="AF266" i="32"/>
  <c r="AE266" i="32"/>
  <c r="AD266" i="32"/>
  <c r="AC266" i="32"/>
  <c r="AB266" i="32"/>
  <c r="AA266" i="32"/>
  <c r="Z266" i="32"/>
  <c r="F266" i="32"/>
  <c r="H266" i="32" s="1"/>
  <c r="AP500" i="32"/>
  <c r="AO500" i="32"/>
  <c r="AN500" i="32"/>
  <c r="AM500" i="32"/>
  <c r="AL500" i="32"/>
  <c r="AK500" i="32"/>
  <c r="AJ500" i="32"/>
  <c r="AI500" i="32"/>
  <c r="AH500" i="32"/>
  <c r="AG500" i="32"/>
  <c r="AF500" i="32"/>
  <c r="AE500" i="32"/>
  <c r="AD500" i="32"/>
  <c r="AC500" i="32"/>
  <c r="AB500" i="32"/>
  <c r="AA500" i="32"/>
  <c r="Z500" i="32"/>
  <c r="F500" i="32"/>
  <c r="H500" i="32" s="1"/>
  <c r="AP499" i="32"/>
  <c r="AO499" i="32"/>
  <c r="AN499" i="32"/>
  <c r="AM499" i="32"/>
  <c r="AL499" i="32"/>
  <c r="AK499" i="32"/>
  <c r="AJ499" i="32"/>
  <c r="AI499" i="32"/>
  <c r="AH499" i="32"/>
  <c r="AG499" i="32"/>
  <c r="AF499" i="32"/>
  <c r="AE499" i="32"/>
  <c r="AD499" i="32"/>
  <c r="AC499" i="32"/>
  <c r="AB499" i="32"/>
  <c r="AA499" i="32"/>
  <c r="Z499" i="32"/>
  <c r="F499" i="32"/>
  <c r="H499" i="32" s="1"/>
  <c r="AP123" i="32"/>
  <c r="AO123" i="32"/>
  <c r="AN123" i="32"/>
  <c r="AM123" i="32"/>
  <c r="AL123" i="32"/>
  <c r="AK123" i="32"/>
  <c r="AJ123" i="32"/>
  <c r="AI123" i="32"/>
  <c r="AH123" i="32"/>
  <c r="AG123" i="32"/>
  <c r="AF123" i="32"/>
  <c r="AE123" i="32"/>
  <c r="AD123" i="32"/>
  <c r="AC123" i="32"/>
  <c r="AB123" i="32"/>
  <c r="AA123" i="32"/>
  <c r="Z123" i="32"/>
  <c r="F123" i="32"/>
  <c r="H123" i="32" s="1"/>
  <c r="AP506" i="32"/>
  <c r="AO506" i="32"/>
  <c r="AN506" i="32"/>
  <c r="AM506" i="32"/>
  <c r="AL506" i="32"/>
  <c r="AK506" i="32"/>
  <c r="AJ506" i="32"/>
  <c r="AI506" i="32"/>
  <c r="AH506" i="32"/>
  <c r="AG506" i="32"/>
  <c r="AF506" i="32"/>
  <c r="AE506" i="32"/>
  <c r="AD506" i="32"/>
  <c r="AC506" i="32"/>
  <c r="AB506" i="32"/>
  <c r="AA506" i="32"/>
  <c r="Z506" i="32"/>
  <c r="F506" i="32"/>
  <c r="H506" i="32" s="1"/>
  <c r="AP279" i="32"/>
  <c r="AO279" i="32"/>
  <c r="AN279" i="32"/>
  <c r="AM279" i="32"/>
  <c r="AL279" i="32"/>
  <c r="AK279" i="32"/>
  <c r="AJ279" i="32"/>
  <c r="AI279" i="32"/>
  <c r="AH279" i="32"/>
  <c r="AG279" i="32"/>
  <c r="AF279" i="32"/>
  <c r="AE279" i="32"/>
  <c r="AD279" i="32"/>
  <c r="AC279" i="32"/>
  <c r="AB279" i="32"/>
  <c r="AA279" i="32"/>
  <c r="Z279" i="32"/>
  <c r="F279" i="32"/>
  <c r="H279" i="32" s="1"/>
  <c r="AP159" i="32"/>
  <c r="AO159" i="32"/>
  <c r="AN159" i="32"/>
  <c r="AM159" i="32"/>
  <c r="AL159" i="32"/>
  <c r="AK159" i="32"/>
  <c r="AJ159" i="32"/>
  <c r="AI159" i="32"/>
  <c r="AH159" i="32"/>
  <c r="AG159" i="32"/>
  <c r="AF159" i="32"/>
  <c r="AE159" i="32"/>
  <c r="AD159" i="32"/>
  <c r="AC159" i="32"/>
  <c r="AB159" i="32"/>
  <c r="AA159" i="32"/>
  <c r="Z159" i="32"/>
  <c r="F159" i="32"/>
  <c r="H159" i="32" s="1"/>
  <c r="AP34" i="32"/>
  <c r="AO34" i="32"/>
  <c r="AN34" i="32"/>
  <c r="AM34" i="32"/>
  <c r="AL34" i="32"/>
  <c r="AK34" i="32"/>
  <c r="AJ34" i="32"/>
  <c r="AI34" i="32"/>
  <c r="AH34" i="32"/>
  <c r="AG34" i="32"/>
  <c r="AF34" i="32"/>
  <c r="AE34" i="32"/>
  <c r="AD34" i="32"/>
  <c r="AC34" i="32"/>
  <c r="AB34" i="32"/>
  <c r="AA34" i="32"/>
  <c r="Z34" i="32"/>
  <c r="F34" i="32"/>
  <c r="H34" i="32" s="1"/>
  <c r="AP21" i="32"/>
  <c r="AO21" i="32"/>
  <c r="AN21" i="32"/>
  <c r="AM21" i="32"/>
  <c r="AL21" i="32"/>
  <c r="AK21" i="32"/>
  <c r="AJ21" i="32"/>
  <c r="AI21" i="32"/>
  <c r="AH21" i="32"/>
  <c r="AG21" i="32"/>
  <c r="AF21" i="32"/>
  <c r="AE21" i="32"/>
  <c r="AD21" i="32"/>
  <c r="AC21" i="32"/>
  <c r="AB21" i="32"/>
  <c r="AA21" i="32"/>
  <c r="Z21" i="32"/>
  <c r="F21" i="32"/>
  <c r="H21" i="32" s="1"/>
  <c r="AP413" i="32"/>
  <c r="AO413" i="32"/>
  <c r="AN413" i="32"/>
  <c r="AM413" i="32"/>
  <c r="AL413" i="32"/>
  <c r="AK413" i="32"/>
  <c r="AJ413" i="32"/>
  <c r="AI413" i="32"/>
  <c r="AH413" i="32"/>
  <c r="AG413" i="32"/>
  <c r="AF413" i="32"/>
  <c r="AE413" i="32"/>
  <c r="AD413" i="32"/>
  <c r="AC413" i="32"/>
  <c r="AB413" i="32"/>
  <c r="AA413" i="32"/>
  <c r="Z413" i="32"/>
  <c r="F413" i="32"/>
  <c r="H413" i="32" s="1"/>
  <c r="AP246" i="32"/>
  <c r="AO246" i="32"/>
  <c r="AN246" i="32"/>
  <c r="AM246" i="32"/>
  <c r="AL246" i="32"/>
  <c r="AK246" i="32"/>
  <c r="AJ246" i="32"/>
  <c r="AI246" i="32"/>
  <c r="AH246" i="32"/>
  <c r="AG246" i="32"/>
  <c r="AF246" i="32"/>
  <c r="AE246" i="32"/>
  <c r="AD246" i="32"/>
  <c r="AC246" i="32"/>
  <c r="AB246" i="32"/>
  <c r="AA246" i="32"/>
  <c r="Z246" i="32"/>
  <c r="F246" i="32"/>
  <c r="H246" i="32" s="1"/>
  <c r="AP83" i="32"/>
  <c r="AO83" i="32"/>
  <c r="AN83" i="32"/>
  <c r="AM83" i="32"/>
  <c r="AL83" i="32"/>
  <c r="AK83" i="32"/>
  <c r="AJ83" i="32"/>
  <c r="AI83" i="32"/>
  <c r="AH83" i="32"/>
  <c r="AG83" i="32"/>
  <c r="AF83" i="32"/>
  <c r="AE83" i="32"/>
  <c r="AD83" i="32"/>
  <c r="AC83" i="32"/>
  <c r="AB83" i="32"/>
  <c r="AA83" i="32"/>
  <c r="Z83" i="32"/>
  <c r="F83" i="32"/>
  <c r="H83" i="32" s="1"/>
  <c r="AP351" i="32"/>
  <c r="AO351" i="32"/>
  <c r="AN351" i="32"/>
  <c r="AM351" i="32"/>
  <c r="AL351" i="32"/>
  <c r="AK351" i="32"/>
  <c r="AJ351" i="32"/>
  <c r="AI351" i="32"/>
  <c r="AH351" i="32"/>
  <c r="AG351" i="32"/>
  <c r="AF351" i="32"/>
  <c r="AE351" i="32"/>
  <c r="AD351" i="32"/>
  <c r="AC351" i="32"/>
  <c r="AB351" i="32"/>
  <c r="AA351" i="32"/>
  <c r="Z351" i="32"/>
  <c r="F351" i="32"/>
  <c r="H351" i="32" s="1"/>
  <c r="AP318" i="32"/>
  <c r="AO318" i="32"/>
  <c r="AN318" i="32"/>
  <c r="AM318" i="32"/>
  <c r="AL318" i="32"/>
  <c r="AK318" i="32"/>
  <c r="AJ318" i="32"/>
  <c r="AI318" i="32"/>
  <c r="AH318" i="32"/>
  <c r="AG318" i="32"/>
  <c r="AF318" i="32"/>
  <c r="AE318" i="32"/>
  <c r="AD318" i="32"/>
  <c r="AC318" i="32"/>
  <c r="AB318" i="32"/>
  <c r="AA318" i="32"/>
  <c r="Z318" i="32"/>
  <c r="F318" i="32"/>
  <c r="H318" i="32" s="1"/>
  <c r="AP225" i="32"/>
  <c r="AO225" i="32"/>
  <c r="AN225" i="32"/>
  <c r="AM225" i="32"/>
  <c r="AL225" i="32"/>
  <c r="AK225" i="32"/>
  <c r="AJ225" i="32"/>
  <c r="AI225" i="32"/>
  <c r="AH225" i="32"/>
  <c r="AG225" i="32"/>
  <c r="AF225" i="32"/>
  <c r="AE225" i="32"/>
  <c r="AD225" i="32"/>
  <c r="AC225" i="32"/>
  <c r="AB225" i="32"/>
  <c r="AA225" i="32"/>
  <c r="Z225" i="32"/>
  <c r="F225" i="32"/>
  <c r="H225" i="32" s="1"/>
  <c r="AP359" i="32"/>
  <c r="AO359" i="32"/>
  <c r="AN359" i="32"/>
  <c r="AM359" i="32"/>
  <c r="AL359" i="32"/>
  <c r="AK359" i="32"/>
  <c r="AJ359" i="32"/>
  <c r="AI359" i="32"/>
  <c r="AH359" i="32"/>
  <c r="AG359" i="32"/>
  <c r="AF359" i="32"/>
  <c r="AE359" i="32"/>
  <c r="AD359" i="32"/>
  <c r="AC359" i="32"/>
  <c r="AB359" i="32"/>
  <c r="AA359" i="32"/>
  <c r="Z359" i="32"/>
  <c r="F359" i="32"/>
  <c r="H359" i="32" s="1"/>
  <c r="AP350" i="32"/>
  <c r="AO350" i="32"/>
  <c r="AN350" i="32"/>
  <c r="AM350" i="32"/>
  <c r="AL350" i="32"/>
  <c r="AK350" i="32"/>
  <c r="AJ350" i="32"/>
  <c r="AI350" i="32"/>
  <c r="AH350" i="32"/>
  <c r="AG350" i="32"/>
  <c r="AF350" i="32"/>
  <c r="AE350" i="32"/>
  <c r="AD350" i="32"/>
  <c r="AC350" i="32"/>
  <c r="AB350" i="32"/>
  <c r="AA350" i="32"/>
  <c r="Z350" i="32"/>
  <c r="F350" i="32"/>
  <c r="H350" i="32" s="1"/>
  <c r="AP493" i="32"/>
  <c r="AO493" i="32"/>
  <c r="AN493" i="32"/>
  <c r="AM493" i="32"/>
  <c r="AL493" i="32"/>
  <c r="AK493" i="32"/>
  <c r="AJ493" i="32"/>
  <c r="AI493" i="32"/>
  <c r="AH493" i="32"/>
  <c r="AG493" i="32"/>
  <c r="AF493" i="32"/>
  <c r="AE493" i="32"/>
  <c r="AD493" i="32"/>
  <c r="AC493" i="32"/>
  <c r="AB493" i="32"/>
  <c r="AA493" i="32"/>
  <c r="Z493" i="32"/>
  <c r="F493" i="32"/>
  <c r="H493" i="32" s="1"/>
  <c r="AP258" i="32"/>
  <c r="AO258" i="32"/>
  <c r="AN258" i="32"/>
  <c r="AM258" i="32"/>
  <c r="AL258" i="32"/>
  <c r="AK258" i="32"/>
  <c r="AJ258" i="32"/>
  <c r="AI258" i="32"/>
  <c r="AH258" i="32"/>
  <c r="AG258" i="32"/>
  <c r="AF258" i="32"/>
  <c r="AE258" i="32"/>
  <c r="AD258" i="32"/>
  <c r="AC258" i="32"/>
  <c r="AB258" i="32"/>
  <c r="AA258" i="32"/>
  <c r="Z258" i="32"/>
  <c r="F258" i="32"/>
  <c r="H258" i="32" s="1"/>
  <c r="AP494" i="32"/>
  <c r="AO494" i="32"/>
  <c r="AN494" i="32"/>
  <c r="AM494" i="32"/>
  <c r="AL494" i="32"/>
  <c r="AK494" i="32"/>
  <c r="AJ494" i="32"/>
  <c r="AI494" i="32"/>
  <c r="AH494" i="32"/>
  <c r="AG494" i="32"/>
  <c r="AF494" i="32"/>
  <c r="AE494" i="32"/>
  <c r="AD494" i="32"/>
  <c r="AC494" i="32"/>
  <c r="AB494" i="32"/>
  <c r="AA494" i="32"/>
  <c r="Z494" i="32"/>
  <c r="F494" i="32"/>
  <c r="H494" i="32" s="1"/>
  <c r="AP231" i="32"/>
  <c r="AO231" i="32"/>
  <c r="AN231" i="32"/>
  <c r="AM231" i="32"/>
  <c r="AL231" i="32"/>
  <c r="AK231" i="32"/>
  <c r="AJ231" i="32"/>
  <c r="AI231" i="32"/>
  <c r="AH231" i="32"/>
  <c r="AG231" i="32"/>
  <c r="AF231" i="32"/>
  <c r="AE231" i="32"/>
  <c r="AD231" i="32"/>
  <c r="AC231" i="32"/>
  <c r="AB231" i="32"/>
  <c r="AA231" i="32"/>
  <c r="Z231" i="32"/>
  <c r="F231" i="32"/>
  <c r="H231" i="32" s="1"/>
  <c r="AP434" i="32"/>
  <c r="AO434" i="32"/>
  <c r="AN434" i="32"/>
  <c r="AM434" i="32"/>
  <c r="AL434" i="32"/>
  <c r="AK434" i="32"/>
  <c r="AJ434" i="32"/>
  <c r="AI434" i="32"/>
  <c r="AH434" i="32"/>
  <c r="AG434" i="32"/>
  <c r="AF434" i="32"/>
  <c r="AE434" i="32"/>
  <c r="AD434" i="32"/>
  <c r="AC434" i="32"/>
  <c r="AB434" i="32"/>
  <c r="AA434" i="32"/>
  <c r="Z434" i="32"/>
  <c r="F434" i="32"/>
  <c r="H434" i="32" s="1"/>
  <c r="AP77" i="32"/>
  <c r="AO77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F77" i="32"/>
  <c r="H77" i="32" s="1"/>
  <c r="AP52" i="32"/>
  <c r="AO52" i="32"/>
  <c r="AN52" i="32"/>
  <c r="AM52" i="32"/>
  <c r="AL52" i="32"/>
  <c r="AK52" i="32"/>
  <c r="AJ52" i="32"/>
  <c r="AI52" i="32"/>
  <c r="AH52" i="32"/>
  <c r="AG52" i="32"/>
  <c r="AF52" i="32"/>
  <c r="AE52" i="32"/>
  <c r="AD52" i="32"/>
  <c r="AC52" i="32"/>
  <c r="AB52" i="32"/>
  <c r="AA52" i="32"/>
  <c r="Z52" i="32"/>
  <c r="F52" i="32"/>
  <c r="H52" i="32" s="1"/>
  <c r="AP375" i="32"/>
  <c r="AO375" i="32"/>
  <c r="AN375" i="32"/>
  <c r="AM375" i="32"/>
  <c r="AL375" i="32"/>
  <c r="AK375" i="32"/>
  <c r="AJ375" i="32"/>
  <c r="AI375" i="32"/>
  <c r="AH375" i="32"/>
  <c r="AG375" i="32"/>
  <c r="AF375" i="32"/>
  <c r="AE375" i="32"/>
  <c r="AD375" i="32"/>
  <c r="AC375" i="32"/>
  <c r="AB375" i="32"/>
  <c r="AA375" i="32"/>
  <c r="Z375" i="32"/>
  <c r="F375" i="32"/>
  <c r="H375" i="32" s="1"/>
  <c r="AP180" i="32"/>
  <c r="AO180" i="32"/>
  <c r="AN180" i="32"/>
  <c r="AM180" i="32"/>
  <c r="AL180" i="32"/>
  <c r="AK180" i="32"/>
  <c r="AJ180" i="32"/>
  <c r="AI180" i="32"/>
  <c r="AH180" i="32"/>
  <c r="AG180" i="32"/>
  <c r="AF180" i="32"/>
  <c r="AE180" i="32"/>
  <c r="AD180" i="32"/>
  <c r="AC180" i="32"/>
  <c r="AB180" i="32"/>
  <c r="AA180" i="32"/>
  <c r="Z180" i="32"/>
  <c r="F180" i="32"/>
  <c r="H180" i="32" s="1"/>
  <c r="AP446" i="32"/>
  <c r="AO446" i="32"/>
  <c r="AN446" i="32"/>
  <c r="AM446" i="32"/>
  <c r="AL446" i="32"/>
  <c r="AK446" i="32"/>
  <c r="AJ446" i="32"/>
  <c r="AI446" i="32"/>
  <c r="AH446" i="32"/>
  <c r="AG446" i="32"/>
  <c r="AF446" i="32"/>
  <c r="AE446" i="32"/>
  <c r="AD446" i="32"/>
  <c r="AC446" i="32"/>
  <c r="AB446" i="32"/>
  <c r="AA446" i="32"/>
  <c r="Z446" i="32"/>
  <c r="F446" i="32"/>
  <c r="H446" i="32" s="1"/>
  <c r="AP398" i="32"/>
  <c r="AO398" i="32"/>
  <c r="AN398" i="32"/>
  <c r="AM398" i="32"/>
  <c r="AL398" i="32"/>
  <c r="AK398" i="32"/>
  <c r="AJ398" i="32"/>
  <c r="AI398" i="32"/>
  <c r="AH398" i="32"/>
  <c r="AG398" i="32"/>
  <c r="AF398" i="32"/>
  <c r="AE398" i="32"/>
  <c r="AD398" i="32"/>
  <c r="AC398" i="32"/>
  <c r="AB398" i="32"/>
  <c r="AA398" i="32"/>
  <c r="Z398" i="32"/>
  <c r="F398" i="32"/>
  <c r="H398" i="32" s="1"/>
  <c r="AP5" i="32"/>
  <c r="AO5" i="32"/>
  <c r="AN5" i="32"/>
  <c r="AM5" i="32"/>
  <c r="AL5" i="32"/>
  <c r="AK5" i="32"/>
  <c r="AJ5" i="32"/>
  <c r="AI5" i="32"/>
  <c r="AH5" i="32"/>
  <c r="AG5" i="32"/>
  <c r="AF5" i="32"/>
  <c r="AE5" i="32"/>
  <c r="AD5" i="32"/>
  <c r="AC5" i="32"/>
  <c r="AB5" i="32"/>
  <c r="AA5" i="32"/>
  <c r="Z5" i="32"/>
  <c r="F5" i="32"/>
  <c r="H5" i="32" s="1"/>
  <c r="AP357" i="32"/>
  <c r="AO357" i="32"/>
  <c r="AN357" i="32"/>
  <c r="AM357" i="32"/>
  <c r="AL357" i="32"/>
  <c r="AK357" i="32"/>
  <c r="AJ357" i="32"/>
  <c r="AI357" i="32"/>
  <c r="AH357" i="32"/>
  <c r="AG357" i="32"/>
  <c r="AF357" i="32"/>
  <c r="AE357" i="32"/>
  <c r="AD357" i="32"/>
  <c r="AC357" i="32"/>
  <c r="AB357" i="32"/>
  <c r="AA357" i="32"/>
  <c r="Z357" i="32"/>
  <c r="F357" i="32"/>
  <c r="H357" i="32" s="1"/>
  <c r="AP71" i="32"/>
  <c r="AO71" i="32"/>
  <c r="AN71" i="32"/>
  <c r="AM71" i="32"/>
  <c r="AL71" i="32"/>
  <c r="AK71" i="32"/>
  <c r="AJ71" i="32"/>
  <c r="AI71" i="32"/>
  <c r="AH71" i="32"/>
  <c r="AG71" i="32"/>
  <c r="AF71" i="32"/>
  <c r="AE71" i="32"/>
  <c r="AD71" i="32"/>
  <c r="AC71" i="32"/>
  <c r="AB71" i="32"/>
  <c r="AA71" i="32"/>
  <c r="Z71" i="32"/>
  <c r="F71" i="32"/>
  <c r="H71" i="32" s="1"/>
  <c r="AP256" i="32"/>
  <c r="AO256" i="32"/>
  <c r="AN256" i="32"/>
  <c r="AM256" i="32"/>
  <c r="AL256" i="32"/>
  <c r="AK256" i="32"/>
  <c r="AJ256" i="32"/>
  <c r="AI256" i="32"/>
  <c r="AH256" i="32"/>
  <c r="AG256" i="32"/>
  <c r="AF256" i="32"/>
  <c r="AE256" i="32"/>
  <c r="AD256" i="32"/>
  <c r="AC256" i="32"/>
  <c r="AB256" i="32"/>
  <c r="AA256" i="32"/>
  <c r="Z256" i="32"/>
  <c r="F256" i="32"/>
  <c r="H256" i="32" s="1"/>
  <c r="AP314" i="32"/>
  <c r="AO314" i="32"/>
  <c r="AN314" i="32"/>
  <c r="AM314" i="32"/>
  <c r="AL314" i="32"/>
  <c r="AK314" i="32"/>
  <c r="AJ314" i="32"/>
  <c r="AI314" i="32"/>
  <c r="AH314" i="32"/>
  <c r="AG314" i="32"/>
  <c r="AF314" i="32"/>
  <c r="AE314" i="32"/>
  <c r="AD314" i="32"/>
  <c r="AC314" i="32"/>
  <c r="AB314" i="32"/>
  <c r="AA314" i="32"/>
  <c r="Z314" i="32"/>
  <c r="F314" i="32"/>
  <c r="H314" i="32" s="1"/>
  <c r="AP439" i="32"/>
  <c r="AO439" i="32"/>
  <c r="AN439" i="32"/>
  <c r="AM439" i="32"/>
  <c r="AL439" i="32"/>
  <c r="AK439" i="32"/>
  <c r="AJ439" i="32"/>
  <c r="AI439" i="32"/>
  <c r="AH439" i="32"/>
  <c r="AG439" i="32"/>
  <c r="AF439" i="32"/>
  <c r="AE439" i="32"/>
  <c r="AD439" i="32"/>
  <c r="AC439" i="32"/>
  <c r="AB439" i="32"/>
  <c r="AA439" i="32"/>
  <c r="Z439" i="32"/>
  <c r="F439" i="32"/>
  <c r="H439" i="32" s="1"/>
  <c r="AP391" i="32"/>
  <c r="AO391" i="32"/>
  <c r="AN391" i="32"/>
  <c r="AM391" i="32"/>
  <c r="AL391" i="32"/>
  <c r="AK391" i="32"/>
  <c r="AJ391" i="32"/>
  <c r="AI391" i="32"/>
  <c r="AH391" i="32"/>
  <c r="AG391" i="32"/>
  <c r="AF391" i="32"/>
  <c r="AE391" i="32"/>
  <c r="AD391" i="32"/>
  <c r="AC391" i="32"/>
  <c r="AB391" i="32"/>
  <c r="AA391" i="32"/>
  <c r="Z391" i="32"/>
  <c r="F391" i="32"/>
  <c r="H391" i="32" s="1"/>
  <c r="AP386" i="32"/>
  <c r="AO386" i="32"/>
  <c r="AN386" i="32"/>
  <c r="AM386" i="32"/>
  <c r="AL386" i="32"/>
  <c r="AK386" i="32"/>
  <c r="AJ386" i="32"/>
  <c r="AI386" i="32"/>
  <c r="AH386" i="32"/>
  <c r="AG386" i="32"/>
  <c r="AF386" i="32"/>
  <c r="AE386" i="32"/>
  <c r="AD386" i="32"/>
  <c r="AC386" i="32"/>
  <c r="AB386" i="32"/>
  <c r="AA386" i="32"/>
  <c r="Z386" i="32"/>
  <c r="F386" i="32"/>
  <c r="H386" i="32" s="1"/>
  <c r="AP337" i="32"/>
  <c r="AO337" i="32"/>
  <c r="AN337" i="32"/>
  <c r="AM337" i="32"/>
  <c r="AL337" i="32"/>
  <c r="AK337" i="32"/>
  <c r="AJ337" i="32"/>
  <c r="AI337" i="32"/>
  <c r="AH337" i="32"/>
  <c r="AG337" i="32"/>
  <c r="AF337" i="32"/>
  <c r="AE337" i="32"/>
  <c r="AD337" i="32"/>
  <c r="AC337" i="32"/>
  <c r="AB337" i="32"/>
  <c r="AA337" i="32"/>
  <c r="Z337" i="32"/>
  <c r="F337" i="32"/>
  <c r="H337" i="32" s="1"/>
  <c r="AP16" i="32"/>
  <c r="AO16" i="32"/>
  <c r="AN16" i="32"/>
  <c r="AM16" i="32"/>
  <c r="AL16" i="32"/>
  <c r="AK16" i="32"/>
  <c r="AJ16" i="32"/>
  <c r="AI16" i="32"/>
  <c r="AH16" i="32"/>
  <c r="AG16" i="32"/>
  <c r="AF16" i="32"/>
  <c r="AE16" i="32"/>
  <c r="AD16" i="32"/>
  <c r="AC16" i="32"/>
  <c r="AB16" i="32"/>
  <c r="AA16" i="32"/>
  <c r="Z16" i="32"/>
  <c r="F16" i="32"/>
  <c r="H16" i="32" s="1"/>
  <c r="AP182" i="32"/>
  <c r="AO182" i="32"/>
  <c r="AN182" i="32"/>
  <c r="AM182" i="32"/>
  <c r="AL182" i="32"/>
  <c r="AK182" i="32"/>
  <c r="AJ182" i="32"/>
  <c r="AI182" i="32"/>
  <c r="AH182" i="32"/>
  <c r="AG182" i="32"/>
  <c r="AF182" i="32"/>
  <c r="AE182" i="32"/>
  <c r="AD182" i="32"/>
  <c r="AC182" i="32"/>
  <c r="AB182" i="32"/>
  <c r="AA182" i="32"/>
  <c r="Z182" i="32"/>
  <c r="F182" i="32"/>
  <c r="H182" i="32" s="1"/>
  <c r="AP137" i="32"/>
  <c r="AO137" i="32"/>
  <c r="AN137" i="32"/>
  <c r="AM137" i="32"/>
  <c r="AL137" i="32"/>
  <c r="AK137" i="32"/>
  <c r="AJ137" i="32"/>
  <c r="AI137" i="32"/>
  <c r="AH137" i="32"/>
  <c r="AG137" i="32"/>
  <c r="AF137" i="32"/>
  <c r="AE137" i="32"/>
  <c r="AD137" i="32"/>
  <c r="AC137" i="32"/>
  <c r="AB137" i="32"/>
  <c r="AA137" i="32"/>
  <c r="Z137" i="32"/>
  <c r="F137" i="32"/>
  <c r="H137" i="32" s="1"/>
  <c r="AP438" i="32"/>
  <c r="AO438" i="32"/>
  <c r="AN438" i="32"/>
  <c r="AM438" i="32"/>
  <c r="AL438" i="32"/>
  <c r="AK438" i="32"/>
  <c r="AJ438" i="32"/>
  <c r="AI438" i="32"/>
  <c r="AH438" i="32"/>
  <c r="AG438" i="32"/>
  <c r="AF438" i="32"/>
  <c r="AE438" i="32"/>
  <c r="AD438" i="32"/>
  <c r="AC438" i="32"/>
  <c r="AB438" i="32"/>
  <c r="AA438" i="32"/>
  <c r="Z438" i="32"/>
  <c r="F438" i="32"/>
  <c r="H438" i="32" s="1"/>
  <c r="AP440" i="32"/>
  <c r="AO440" i="32"/>
  <c r="AN440" i="32"/>
  <c r="AM440" i="32"/>
  <c r="AL440" i="32"/>
  <c r="AK440" i="32"/>
  <c r="AJ440" i="32"/>
  <c r="AI440" i="32"/>
  <c r="AH440" i="32"/>
  <c r="AG440" i="32"/>
  <c r="AF440" i="32"/>
  <c r="AE440" i="32"/>
  <c r="AD440" i="32"/>
  <c r="AC440" i="32"/>
  <c r="AB440" i="32"/>
  <c r="AA440" i="32"/>
  <c r="Z440" i="32"/>
  <c r="F440" i="32"/>
  <c r="H440" i="32" s="1"/>
  <c r="AP248" i="32"/>
  <c r="AO248" i="32"/>
  <c r="AN248" i="32"/>
  <c r="AM248" i="32"/>
  <c r="AL248" i="32"/>
  <c r="AK248" i="32"/>
  <c r="AJ248" i="32"/>
  <c r="AI248" i="32"/>
  <c r="AH248" i="32"/>
  <c r="AG248" i="32"/>
  <c r="AF248" i="32"/>
  <c r="AE248" i="32"/>
  <c r="AD248" i="32"/>
  <c r="AC248" i="32"/>
  <c r="AB248" i="32"/>
  <c r="AA248" i="32"/>
  <c r="Z248" i="32"/>
  <c r="F248" i="32"/>
  <c r="H248" i="32" s="1"/>
  <c r="AP498" i="32"/>
  <c r="AO498" i="32"/>
  <c r="AN498" i="32"/>
  <c r="AM498" i="32"/>
  <c r="AL498" i="32"/>
  <c r="AK498" i="32"/>
  <c r="AJ498" i="32"/>
  <c r="AI498" i="32"/>
  <c r="AH498" i="32"/>
  <c r="AG498" i="32"/>
  <c r="AF498" i="32"/>
  <c r="AE498" i="32"/>
  <c r="AD498" i="32"/>
  <c r="AC498" i="32"/>
  <c r="AB498" i="32"/>
  <c r="AA498" i="32"/>
  <c r="Z498" i="32"/>
  <c r="F498" i="32"/>
  <c r="H498" i="32" s="1"/>
  <c r="AP150" i="32"/>
  <c r="AO150" i="32"/>
  <c r="AN150" i="32"/>
  <c r="AM150" i="32"/>
  <c r="AL150" i="32"/>
  <c r="AK150" i="32"/>
  <c r="AJ150" i="32"/>
  <c r="AI150" i="32"/>
  <c r="AH150" i="32"/>
  <c r="AG150" i="32"/>
  <c r="AF150" i="32"/>
  <c r="AE150" i="32"/>
  <c r="AD150" i="32"/>
  <c r="AC150" i="32"/>
  <c r="AB150" i="32"/>
  <c r="AA150" i="32"/>
  <c r="Z150" i="32"/>
  <c r="F150" i="32"/>
  <c r="H150" i="32" s="1"/>
  <c r="AP374" i="32"/>
  <c r="AO374" i="32"/>
  <c r="AN374" i="32"/>
  <c r="AM374" i="32"/>
  <c r="AL374" i="32"/>
  <c r="AK374" i="32"/>
  <c r="AJ374" i="32"/>
  <c r="AI374" i="32"/>
  <c r="AH374" i="32"/>
  <c r="AG374" i="32"/>
  <c r="AF374" i="32"/>
  <c r="AE374" i="32"/>
  <c r="AD374" i="32"/>
  <c r="AC374" i="32"/>
  <c r="AB374" i="32"/>
  <c r="AA374" i="32"/>
  <c r="Z374" i="32"/>
  <c r="F374" i="32"/>
  <c r="H374" i="32" s="1"/>
  <c r="AP465" i="32"/>
  <c r="AO465" i="32"/>
  <c r="AN465" i="32"/>
  <c r="AM465" i="32"/>
  <c r="AL465" i="32"/>
  <c r="AK465" i="32"/>
  <c r="AJ465" i="32"/>
  <c r="AI465" i="32"/>
  <c r="AH465" i="32"/>
  <c r="AG465" i="32"/>
  <c r="AF465" i="32"/>
  <c r="AE465" i="32"/>
  <c r="AD465" i="32"/>
  <c r="AC465" i="32"/>
  <c r="AB465" i="32"/>
  <c r="AA465" i="32"/>
  <c r="Z465" i="32"/>
  <c r="F465" i="32"/>
  <c r="H465" i="32" s="1"/>
  <c r="AP492" i="32"/>
  <c r="AO492" i="32"/>
  <c r="AN492" i="32"/>
  <c r="AM492" i="32"/>
  <c r="AL492" i="32"/>
  <c r="AK492" i="32"/>
  <c r="AJ492" i="32"/>
  <c r="AI492" i="32"/>
  <c r="AH492" i="32"/>
  <c r="AG492" i="32"/>
  <c r="AF492" i="32"/>
  <c r="AE492" i="32"/>
  <c r="AD492" i="32"/>
  <c r="AC492" i="32"/>
  <c r="AB492" i="32"/>
  <c r="AA492" i="32"/>
  <c r="Z492" i="32"/>
  <c r="F492" i="32"/>
  <c r="H492" i="32" s="1"/>
  <c r="AP288" i="32"/>
  <c r="AO288" i="32"/>
  <c r="AN288" i="32"/>
  <c r="AM288" i="32"/>
  <c r="AL288" i="32"/>
  <c r="AK288" i="32"/>
  <c r="AJ288" i="32"/>
  <c r="AI288" i="32"/>
  <c r="AH288" i="32"/>
  <c r="AG288" i="32"/>
  <c r="AF288" i="32"/>
  <c r="AE288" i="32"/>
  <c r="AD288" i="32"/>
  <c r="AC288" i="32"/>
  <c r="AB288" i="32"/>
  <c r="AA288" i="32"/>
  <c r="Z288" i="32"/>
  <c r="F288" i="32"/>
  <c r="H288" i="32" s="1"/>
  <c r="AP387" i="32"/>
  <c r="AO387" i="32"/>
  <c r="AN387" i="32"/>
  <c r="AM387" i="32"/>
  <c r="AL387" i="32"/>
  <c r="AK387" i="32"/>
  <c r="AJ387" i="32"/>
  <c r="AI387" i="32"/>
  <c r="AH387" i="32"/>
  <c r="AG387" i="32"/>
  <c r="AF387" i="32"/>
  <c r="AE387" i="32"/>
  <c r="AD387" i="32"/>
  <c r="AC387" i="32"/>
  <c r="AB387" i="32"/>
  <c r="AA387" i="32"/>
  <c r="Z387" i="32"/>
  <c r="F387" i="32"/>
  <c r="H387" i="32" s="1"/>
  <c r="AP18" i="32"/>
  <c r="AO18" i="32"/>
  <c r="AN18" i="32"/>
  <c r="AM18" i="32"/>
  <c r="AL18" i="32"/>
  <c r="AK18" i="32"/>
  <c r="AJ18" i="32"/>
  <c r="AI18" i="32"/>
  <c r="AH18" i="32"/>
  <c r="AG18" i="32"/>
  <c r="AF18" i="32"/>
  <c r="AE18" i="32"/>
  <c r="AD18" i="32"/>
  <c r="AC18" i="32"/>
  <c r="AB18" i="32"/>
  <c r="AA18" i="32"/>
  <c r="Z18" i="32"/>
  <c r="F18" i="32"/>
  <c r="H18" i="32" s="1"/>
  <c r="AP393" i="32"/>
  <c r="AO393" i="32"/>
  <c r="AN393" i="32"/>
  <c r="AM393" i="32"/>
  <c r="AL393" i="32"/>
  <c r="AK393" i="32"/>
  <c r="AJ393" i="32"/>
  <c r="AI393" i="32"/>
  <c r="AH393" i="32"/>
  <c r="AG393" i="32"/>
  <c r="AF393" i="32"/>
  <c r="AE393" i="32"/>
  <c r="AD393" i="32"/>
  <c r="AC393" i="32"/>
  <c r="AB393" i="32"/>
  <c r="AA393" i="32"/>
  <c r="Z393" i="32"/>
  <c r="F393" i="32"/>
  <c r="H393" i="32" s="1"/>
  <c r="AP491" i="32"/>
  <c r="AO491" i="32"/>
  <c r="AN491" i="32"/>
  <c r="AM491" i="32"/>
  <c r="AL491" i="32"/>
  <c r="AK491" i="32"/>
  <c r="AJ491" i="32"/>
  <c r="AI491" i="32"/>
  <c r="AH491" i="32"/>
  <c r="AG491" i="32"/>
  <c r="AF491" i="32"/>
  <c r="AE491" i="32"/>
  <c r="AD491" i="32"/>
  <c r="AC491" i="32"/>
  <c r="AB491" i="32"/>
  <c r="AA491" i="32"/>
  <c r="Z491" i="32"/>
  <c r="F491" i="32"/>
  <c r="H491" i="32" s="1"/>
  <c r="AP467" i="32"/>
  <c r="AO467" i="32"/>
  <c r="AN467" i="32"/>
  <c r="AM467" i="32"/>
  <c r="AL467" i="32"/>
  <c r="AK467" i="32"/>
  <c r="AJ467" i="32"/>
  <c r="AI467" i="32"/>
  <c r="AH467" i="32"/>
  <c r="AG467" i="32"/>
  <c r="AF467" i="32"/>
  <c r="AE467" i="32"/>
  <c r="AD467" i="32"/>
  <c r="AC467" i="32"/>
  <c r="AB467" i="32"/>
  <c r="AA467" i="32"/>
  <c r="Z467" i="32"/>
  <c r="F467" i="32"/>
  <c r="H467" i="32" s="1"/>
  <c r="AP262" i="32"/>
  <c r="AO262" i="32"/>
  <c r="AN262" i="32"/>
  <c r="AM262" i="32"/>
  <c r="AL262" i="32"/>
  <c r="AK262" i="32"/>
  <c r="AJ262" i="32"/>
  <c r="AI262" i="32"/>
  <c r="AH262" i="32"/>
  <c r="AG262" i="32"/>
  <c r="AF262" i="32"/>
  <c r="AE262" i="32"/>
  <c r="AD262" i="32"/>
  <c r="AC262" i="32"/>
  <c r="AB262" i="32"/>
  <c r="AA262" i="32"/>
  <c r="Z262" i="32"/>
  <c r="F262" i="32"/>
  <c r="H262" i="32" s="1"/>
  <c r="AP280" i="32"/>
  <c r="AO280" i="32"/>
  <c r="AN280" i="32"/>
  <c r="AM280" i="32"/>
  <c r="AL280" i="32"/>
  <c r="AK280" i="32"/>
  <c r="AJ280" i="32"/>
  <c r="AI280" i="32"/>
  <c r="AH280" i="32"/>
  <c r="AG280" i="32"/>
  <c r="AF280" i="32"/>
  <c r="AE280" i="32"/>
  <c r="AD280" i="32"/>
  <c r="AC280" i="32"/>
  <c r="AB280" i="32"/>
  <c r="AA280" i="32"/>
  <c r="Z280" i="32"/>
  <c r="F280" i="32"/>
  <c r="H280" i="32" s="1"/>
  <c r="AP213" i="32"/>
  <c r="AO213" i="32"/>
  <c r="AN213" i="32"/>
  <c r="AM213" i="32"/>
  <c r="AL213" i="32"/>
  <c r="AK213" i="32"/>
  <c r="AJ213" i="32"/>
  <c r="AI213" i="32"/>
  <c r="AH213" i="32"/>
  <c r="AG213" i="32"/>
  <c r="AF213" i="32"/>
  <c r="AE213" i="32"/>
  <c r="AD213" i="32"/>
  <c r="AC213" i="32"/>
  <c r="AB213" i="32"/>
  <c r="AA213" i="32"/>
  <c r="Z213" i="32"/>
  <c r="F213" i="32"/>
  <c r="H213" i="32" s="1"/>
  <c r="AP97" i="32"/>
  <c r="AO97" i="32"/>
  <c r="AN97" i="32"/>
  <c r="AM97" i="32"/>
  <c r="AL97" i="32"/>
  <c r="AK97" i="32"/>
  <c r="AJ97" i="32"/>
  <c r="AI97" i="32"/>
  <c r="AH97" i="32"/>
  <c r="AG97" i="32"/>
  <c r="AF97" i="32"/>
  <c r="AE97" i="32"/>
  <c r="AD97" i="32"/>
  <c r="AC97" i="32"/>
  <c r="AB97" i="32"/>
  <c r="AA97" i="32"/>
  <c r="Z97" i="32"/>
  <c r="F97" i="32"/>
  <c r="H97" i="32" s="1"/>
  <c r="AP320" i="32"/>
  <c r="AO320" i="32"/>
  <c r="AN320" i="32"/>
  <c r="AM320" i="32"/>
  <c r="AL320" i="32"/>
  <c r="AK320" i="32"/>
  <c r="AJ320" i="32"/>
  <c r="AI320" i="32"/>
  <c r="AH320" i="32"/>
  <c r="AG320" i="32"/>
  <c r="AF320" i="32"/>
  <c r="AE320" i="32"/>
  <c r="AD320" i="32"/>
  <c r="AC320" i="32"/>
  <c r="AB320" i="32"/>
  <c r="AA320" i="32"/>
  <c r="Z320" i="32"/>
  <c r="F320" i="32"/>
  <c r="H320" i="32" s="1"/>
  <c r="AP285" i="32"/>
  <c r="AO285" i="32"/>
  <c r="AN285" i="32"/>
  <c r="AM285" i="32"/>
  <c r="AL285" i="32"/>
  <c r="AK285" i="32"/>
  <c r="AJ285" i="32"/>
  <c r="AI285" i="32"/>
  <c r="AH285" i="32"/>
  <c r="AG285" i="32"/>
  <c r="AF285" i="32"/>
  <c r="AE285" i="32"/>
  <c r="AD285" i="32"/>
  <c r="AC285" i="32"/>
  <c r="AB285" i="32"/>
  <c r="AA285" i="32"/>
  <c r="Z285" i="32"/>
  <c r="F285" i="32"/>
  <c r="H285" i="32" s="1"/>
  <c r="AP353" i="32"/>
  <c r="AO353" i="32"/>
  <c r="AN353" i="32"/>
  <c r="AM353" i="32"/>
  <c r="AL353" i="32"/>
  <c r="AK353" i="32"/>
  <c r="AJ353" i="32"/>
  <c r="AI353" i="32"/>
  <c r="AH353" i="32"/>
  <c r="AG353" i="32"/>
  <c r="AF353" i="32"/>
  <c r="AE353" i="32"/>
  <c r="AD353" i="32"/>
  <c r="AC353" i="32"/>
  <c r="AB353" i="32"/>
  <c r="AA353" i="32"/>
  <c r="Z353" i="32"/>
  <c r="F353" i="32"/>
  <c r="H353" i="32" s="1"/>
  <c r="AP29" i="32"/>
  <c r="AO29" i="32"/>
  <c r="AN29" i="32"/>
  <c r="AM29" i="32"/>
  <c r="AL29" i="32"/>
  <c r="AK29" i="32"/>
  <c r="AJ29" i="32"/>
  <c r="AI29" i="32"/>
  <c r="AH29" i="32"/>
  <c r="AG29" i="32"/>
  <c r="AF29" i="32"/>
  <c r="AE29" i="32"/>
  <c r="AD29" i="32"/>
  <c r="AC29" i="32"/>
  <c r="AB29" i="32"/>
  <c r="AA29" i="32"/>
  <c r="Z29" i="32"/>
  <c r="F29" i="32"/>
  <c r="H29" i="32" s="1"/>
  <c r="AP397" i="32"/>
  <c r="AO397" i="32"/>
  <c r="AN397" i="32"/>
  <c r="AM397" i="32"/>
  <c r="AL397" i="32"/>
  <c r="AK397" i="32"/>
  <c r="AJ397" i="32"/>
  <c r="AI397" i="32"/>
  <c r="AH397" i="32"/>
  <c r="AG397" i="32"/>
  <c r="AF397" i="32"/>
  <c r="AE397" i="32"/>
  <c r="AD397" i="32"/>
  <c r="AC397" i="32"/>
  <c r="AB397" i="32"/>
  <c r="AA397" i="32"/>
  <c r="Z397" i="32"/>
  <c r="F397" i="32"/>
  <c r="H397" i="32" s="1"/>
  <c r="AP449" i="32"/>
  <c r="AO449" i="32"/>
  <c r="AN449" i="32"/>
  <c r="AM449" i="32"/>
  <c r="AL449" i="32"/>
  <c r="AK449" i="32"/>
  <c r="AJ449" i="32"/>
  <c r="AI449" i="32"/>
  <c r="AH449" i="32"/>
  <c r="AG449" i="32"/>
  <c r="AF449" i="32"/>
  <c r="AE449" i="32"/>
  <c r="AD449" i="32"/>
  <c r="AC449" i="32"/>
  <c r="AB449" i="32"/>
  <c r="AA449" i="32"/>
  <c r="Z449" i="32"/>
  <c r="F449" i="32"/>
  <c r="H449" i="32" s="1"/>
  <c r="AP441" i="32"/>
  <c r="AO441" i="32"/>
  <c r="AN441" i="32"/>
  <c r="AM441" i="32"/>
  <c r="AL441" i="32"/>
  <c r="AK441" i="32"/>
  <c r="AJ441" i="32"/>
  <c r="AI441" i="32"/>
  <c r="AH441" i="32"/>
  <c r="AG441" i="32"/>
  <c r="AF441" i="32"/>
  <c r="AE441" i="32"/>
  <c r="AD441" i="32"/>
  <c r="AC441" i="32"/>
  <c r="AB441" i="32"/>
  <c r="AA441" i="32"/>
  <c r="Z441" i="32"/>
  <c r="F441" i="32"/>
  <c r="H441" i="32" s="1"/>
  <c r="AP453" i="32"/>
  <c r="AO453" i="32"/>
  <c r="AN453" i="32"/>
  <c r="AM453" i="32"/>
  <c r="AL453" i="32"/>
  <c r="AK453" i="32"/>
  <c r="AJ453" i="32"/>
  <c r="AI453" i="32"/>
  <c r="AH453" i="32"/>
  <c r="AG453" i="32"/>
  <c r="AF453" i="32"/>
  <c r="AE453" i="32"/>
  <c r="AD453" i="32"/>
  <c r="AC453" i="32"/>
  <c r="AB453" i="32"/>
  <c r="AA453" i="32"/>
  <c r="Z453" i="32"/>
  <c r="F453" i="32"/>
  <c r="H453" i="32" s="1"/>
  <c r="AP331" i="32"/>
  <c r="AO331" i="32"/>
  <c r="AN331" i="32"/>
  <c r="AM331" i="32"/>
  <c r="AL331" i="32"/>
  <c r="AK331" i="32"/>
  <c r="AJ331" i="32"/>
  <c r="AI331" i="32"/>
  <c r="AH331" i="32"/>
  <c r="AG331" i="32"/>
  <c r="AF331" i="32"/>
  <c r="AE331" i="32"/>
  <c r="AD331" i="32"/>
  <c r="AC331" i="32"/>
  <c r="AB331" i="32"/>
  <c r="AA331" i="32"/>
  <c r="Z331" i="32"/>
  <c r="F331" i="32"/>
  <c r="H331" i="32" s="1"/>
  <c r="AP322" i="32"/>
  <c r="AO322" i="32"/>
  <c r="AN322" i="32"/>
  <c r="AM322" i="32"/>
  <c r="AL322" i="32"/>
  <c r="AK322" i="32"/>
  <c r="AJ322" i="32"/>
  <c r="AI322" i="32"/>
  <c r="AH322" i="32"/>
  <c r="AG322" i="32"/>
  <c r="AF322" i="32"/>
  <c r="AE322" i="32"/>
  <c r="AD322" i="32"/>
  <c r="AC322" i="32"/>
  <c r="AB322" i="32"/>
  <c r="AA322" i="32"/>
  <c r="Z322" i="32"/>
  <c r="F322" i="32"/>
  <c r="H322" i="32" s="1"/>
  <c r="AP296" i="32"/>
  <c r="AO296" i="32"/>
  <c r="AN296" i="32"/>
  <c r="AM296" i="32"/>
  <c r="AL296" i="32"/>
  <c r="AK296" i="32"/>
  <c r="AJ296" i="32"/>
  <c r="AI296" i="32"/>
  <c r="AH296" i="32"/>
  <c r="AG296" i="32"/>
  <c r="AF296" i="32"/>
  <c r="AE296" i="32"/>
  <c r="AD296" i="32"/>
  <c r="AC296" i="32"/>
  <c r="AB296" i="32"/>
  <c r="AA296" i="32"/>
  <c r="Z296" i="32"/>
  <c r="F296" i="32"/>
  <c r="H296" i="32" s="1"/>
  <c r="AP481" i="32"/>
  <c r="AO481" i="32"/>
  <c r="AN481" i="32"/>
  <c r="AM481" i="32"/>
  <c r="AL481" i="32"/>
  <c r="AK481" i="32"/>
  <c r="AJ481" i="32"/>
  <c r="AI481" i="32"/>
  <c r="AH481" i="32"/>
  <c r="AG481" i="32"/>
  <c r="AF481" i="32"/>
  <c r="AE481" i="32"/>
  <c r="AD481" i="32"/>
  <c r="AC481" i="32"/>
  <c r="AB481" i="32"/>
  <c r="AA481" i="32"/>
  <c r="Z481" i="32"/>
  <c r="F481" i="32"/>
  <c r="H481" i="32" s="1"/>
  <c r="AP417" i="32"/>
  <c r="AO417" i="32"/>
  <c r="AN417" i="32"/>
  <c r="AM417" i="32"/>
  <c r="AL417" i="32"/>
  <c r="AK417" i="32"/>
  <c r="AJ417" i="32"/>
  <c r="AI417" i="32"/>
  <c r="AH417" i="32"/>
  <c r="AG417" i="32"/>
  <c r="AF417" i="32"/>
  <c r="AE417" i="32"/>
  <c r="AD417" i="32"/>
  <c r="AC417" i="32"/>
  <c r="AB417" i="32"/>
  <c r="AA417" i="32"/>
  <c r="Z417" i="32"/>
  <c r="F417" i="32"/>
  <c r="H417" i="32" s="1"/>
  <c r="AP281" i="32"/>
  <c r="AO281" i="32"/>
  <c r="AN281" i="32"/>
  <c r="AM281" i="32"/>
  <c r="AL281" i="32"/>
  <c r="AK281" i="32"/>
  <c r="AJ281" i="32"/>
  <c r="AI281" i="32"/>
  <c r="AH281" i="32"/>
  <c r="AG281" i="32"/>
  <c r="AF281" i="32"/>
  <c r="AE281" i="32"/>
  <c r="AD281" i="32"/>
  <c r="AC281" i="32"/>
  <c r="AB281" i="32"/>
  <c r="AA281" i="32"/>
  <c r="Z281" i="32"/>
  <c r="F281" i="32"/>
  <c r="H281" i="32" s="1"/>
  <c r="AP427" i="32"/>
  <c r="AO427" i="32"/>
  <c r="AN427" i="32"/>
  <c r="AM427" i="32"/>
  <c r="AL427" i="32"/>
  <c r="AK427" i="32"/>
  <c r="AJ427" i="32"/>
  <c r="AI427" i="32"/>
  <c r="AH427" i="32"/>
  <c r="AG427" i="32"/>
  <c r="AF427" i="32"/>
  <c r="AE427" i="32"/>
  <c r="AD427" i="32"/>
  <c r="AC427" i="32"/>
  <c r="AB427" i="32"/>
  <c r="AA427" i="32"/>
  <c r="Z427" i="32"/>
  <c r="F427" i="32"/>
  <c r="H427" i="32" s="1"/>
  <c r="AP394" i="32"/>
  <c r="AO394" i="32"/>
  <c r="AN394" i="32"/>
  <c r="AM394" i="32"/>
  <c r="AL394" i="32"/>
  <c r="AK394" i="32"/>
  <c r="AJ394" i="32"/>
  <c r="AI394" i="32"/>
  <c r="AH394" i="32"/>
  <c r="AG394" i="32"/>
  <c r="AF394" i="32"/>
  <c r="AE394" i="32"/>
  <c r="AD394" i="32"/>
  <c r="AC394" i="32"/>
  <c r="AB394" i="32"/>
  <c r="AA394" i="32"/>
  <c r="Z394" i="32"/>
  <c r="F394" i="32"/>
  <c r="H394" i="32" s="1"/>
  <c r="AP38" i="32"/>
  <c r="AO38" i="32"/>
  <c r="AN38" i="32"/>
  <c r="AM38" i="32"/>
  <c r="AL38" i="32"/>
  <c r="AK38" i="32"/>
  <c r="AJ38" i="32"/>
  <c r="AI38" i="32"/>
  <c r="AH38" i="32"/>
  <c r="AG38" i="32"/>
  <c r="AF38" i="32"/>
  <c r="AE38" i="32"/>
  <c r="AD38" i="32"/>
  <c r="AC38" i="32"/>
  <c r="AB38" i="32"/>
  <c r="AA38" i="32"/>
  <c r="Z38" i="32"/>
  <c r="F38" i="32"/>
  <c r="H38" i="32" s="1"/>
  <c r="AP219" i="32"/>
  <c r="AO219" i="32"/>
  <c r="AN219" i="32"/>
  <c r="AM219" i="32"/>
  <c r="AL219" i="32"/>
  <c r="AK219" i="32"/>
  <c r="AJ219" i="32"/>
  <c r="AI219" i="32"/>
  <c r="AH219" i="32"/>
  <c r="AG219" i="32"/>
  <c r="AF219" i="32"/>
  <c r="AE219" i="32"/>
  <c r="AD219" i="32"/>
  <c r="AC219" i="32"/>
  <c r="AB219" i="32"/>
  <c r="AA219" i="32"/>
  <c r="Z219" i="32"/>
  <c r="F219" i="32"/>
  <c r="H219" i="32" s="1"/>
  <c r="AP49" i="32"/>
  <c r="AO49" i="32"/>
  <c r="AN49" i="32"/>
  <c r="AM49" i="32"/>
  <c r="AL49" i="32"/>
  <c r="AK49" i="32"/>
  <c r="AJ49" i="32"/>
  <c r="AI49" i="32"/>
  <c r="AH49" i="32"/>
  <c r="AG49" i="32"/>
  <c r="AF49" i="32"/>
  <c r="AE49" i="32"/>
  <c r="AD49" i="32"/>
  <c r="AC49" i="32"/>
  <c r="AB49" i="32"/>
  <c r="AA49" i="32"/>
  <c r="Z49" i="32"/>
  <c r="F49" i="32"/>
  <c r="H49" i="32" s="1"/>
  <c r="AP354" i="32"/>
  <c r="AO354" i="32"/>
  <c r="AN354" i="32"/>
  <c r="AM354" i="32"/>
  <c r="AL354" i="32"/>
  <c r="AK354" i="32"/>
  <c r="AJ354" i="32"/>
  <c r="AI354" i="32"/>
  <c r="AH354" i="32"/>
  <c r="AG354" i="32"/>
  <c r="AF354" i="32"/>
  <c r="AE354" i="32"/>
  <c r="AD354" i="32"/>
  <c r="AC354" i="32"/>
  <c r="AB354" i="32"/>
  <c r="AA354" i="32"/>
  <c r="Z354" i="32"/>
  <c r="F354" i="32"/>
  <c r="H354" i="32" s="1"/>
  <c r="AP432" i="32"/>
  <c r="AO432" i="32"/>
  <c r="AN432" i="32"/>
  <c r="AM432" i="32"/>
  <c r="AL432" i="32"/>
  <c r="AK432" i="32"/>
  <c r="AJ432" i="32"/>
  <c r="AI432" i="32"/>
  <c r="AH432" i="32"/>
  <c r="AG432" i="32"/>
  <c r="AF432" i="32"/>
  <c r="AE432" i="32"/>
  <c r="AD432" i="32"/>
  <c r="AC432" i="32"/>
  <c r="AB432" i="32"/>
  <c r="AA432" i="32"/>
  <c r="Z432" i="32"/>
  <c r="F432" i="32"/>
  <c r="H432" i="32" s="1"/>
  <c r="AP473" i="32"/>
  <c r="AO473" i="32"/>
  <c r="AN473" i="32"/>
  <c r="AM473" i="32"/>
  <c r="AL473" i="32"/>
  <c r="AK473" i="32"/>
  <c r="AJ473" i="32"/>
  <c r="AI473" i="32"/>
  <c r="AH473" i="32"/>
  <c r="AG473" i="32"/>
  <c r="AF473" i="32"/>
  <c r="AE473" i="32"/>
  <c r="AD473" i="32"/>
  <c r="AC473" i="32"/>
  <c r="AB473" i="32"/>
  <c r="AA473" i="32"/>
  <c r="Z473" i="32"/>
  <c r="F473" i="32"/>
  <c r="H473" i="32" s="1"/>
  <c r="AP342" i="32"/>
  <c r="AO342" i="32"/>
  <c r="AN342" i="32"/>
  <c r="AM342" i="32"/>
  <c r="AL342" i="32"/>
  <c r="AK342" i="32"/>
  <c r="AJ342" i="32"/>
  <c r="AI342" i="32"/>
  <c r="AH342" i="32"/>
  <c r="AG342" i="32"/>
  <c r="AF342" i="32"/>
  <c r="AE342" i="32"/>
  <c r="AD342" i="32"/>
  <c r="AC342" i="32"/>
  <c r="AB342" i="32"/>
  <c r="AA342" i="32"/>
  <c r="Z342" i="32"/>
  <c r="F342" i="32"/>
  <c r="H342" i="32" s="1"/>
  <c r="AP418" i="32"/>
  <c r="AO418" i="32"/>
  <c r="AN418" i="32"/>
  <c r="AM418" i="32"/>
  <c r="AL418" i="32"/>
  <c r="AK418" i="32"/>
  <c r="AJ418" i="32"/>
  <c r="AI418" i="32"/>
  <c r="AH418" i="32"/>
  <c r="AG418" i="32"/>
  <c r="AF418" i="32"/>
  <c r="AE418" i="32"/>
  <c r="AD418" i="32"/>
  <c r="AC418" i="32"/>
  <c r="AB418" i="32"/>
  <c r="AA418" i="32"/>
  <c r="Z418" i="32"/>
  <c r="F418" i="32"/>
  <c r="H418" i="32" s="1"/>
  <c r="AP287" i="32"/>
  <c r="AO287" i="32"/>
  <c r="AN287" i="32"/>
  <c r="AM287" i="32"/>
  <c r="AL287" i="32"/>
  <c r="AK287" i="32"/>
  <c r="AJ287" i="32"/>
  <c r="AI287" i="32"/>
  <c r="AH287" i="32"/>
  <c r="AG287" i="32"/>
  <c r="AF287" i="32"/>
  <c r="AE287" i="32"/>
  <c r="AD287" i="32"/>
  <c r="AC287" i="32"/>
  <c r="AB287" i="32"/>
  <c r="AA287" i="32"/>
  <c r="Z287" i="32"/>
  <c r="F287" i="32"/>
  <c r="H287" i="32" s="1"/>
  <c r="AP138" i="32"/>
  <c r="AO138" i="32"/>
  <c r="AN138" i="32"/>
  <c r="AM138" i="32"/>
  <c r="AL138" i="32"/>
  <c r="AK138" i="32"/>
  <c r="AJ138" i="32"/>
  <c r="AI138" i="32"/>
  <c r="AH138" i="32"/>
  <c r="AG138" i="32"/>
  <c r="AF138" i="32"/>
  <c r="AE138" i="32"/>
  <c r="AD138" i="32"/>
  <c r="AC138" i="32"/>
  <c r="AB138" i="32"/>
  <c r="AA138" i="32"/>
  <c r="Z138" i="32"/>
  <c r="F138" i="32"/>
  <c r="H138" i="32" s="1"/>
  <c r="AP203" i="32"/>
  <c r="AO203" i="32"/>
  <c r="AN203" i="32"/>
  <c r="AM203" i="32"/>
  <c r="AL203" i="32"/>
  <c r="AK203" i="32"/>
  <c r="AJ203" i="32"/>
  <c r="AI203" i="32"/>
  <c r="AH203" i="32"/>
  <c r="AG203" i="32"/>
  <c r="AF203" i="32"/>
  <c r="AE203" i="32"/>
  <c r="AD203" i="32"/>
  <c r="AC203" i="32"/>
  <c r="AB203" i="32"/>
  <c r="AA203" i="32"/>
  <c r="Z203" i="32"/>
  <c r="F203" i="32"/>
  <c r="H203" i="32" s="1"/>
  <c r="AP461" i="32"/>
  <c r="AO461" i="32"/>
  <c r="AN461" i="32"/>
  <c r="AM461" i="32"/>
  <c r="AL461" i="32"/>
  <c r="AK461" i="32"/>
  <c r="AJ461" i="32"/>
  <c r="AI461" i="32"/>
  <c r="AH461" i="32"/>
  <c r="AG461" i="32"/>
  <c r="AF461" i="32"/>
  <c r="AE461" i="32"/>
  <c r="AD461" i="32"/>
  <c r="AC461" i="32"/>
  <c r="AB461" i="32"/>
  <c r="AA461" i="32"/>
  <c r="Z461" i="32"/>
  <c r="F461" i="32"/>
  <c r="H461" i="32" s="1"/>
  <c r="AP330" i="32"/>
  <c r="AO330" i="32"/>
  <c r="AN330" i="32"/>
  <c r="AM330" i="32"/>
  <c r="AL330" i="32"/>
  <c r="AK330" i="32"/>
  <c r="AJ330" i="32"/>
  <c r="AI330" i="32"/>
  <c r="AH330" i="32"/>
  <c r="AG330" i="32"/>
  <c r="AF330" i="32"/>
  <c r="AE330" i="32"/>
  <c r="AD330" i="32"/>
  <c r="AC330" i="32"/>
  <c r="AB330" i="32"/>
  <c r="AA330" i="32"/>
  <c r="Z330" i="32"/>
  <c r="F330" i="32"/>
  <c r="H330" i="32" s="1"/>
  <c r="AP340" i="32"/>
  <c r="AO340" i="32"/>
  <c r="AN340" i="32"/>
  <c r="AM340" i="32"/>
  <c r="AL340" i="32"/>
  <c r="AK340" i="32"/>
  <c r="AJ340" i="32"/>
  <c r="AI340" i="32"/>
  <c r="AH340" i="32"/>
  <c r="AG340" i="32"/>
  <c r="AF340" i="32"/>
  <c r="AE340" i="32"/>
  <c r="AD340" i="32"/>
  <c r="AC340" i="32"/>
  <c r="AB340" i="32"/>
  <c r="AA340" i="32"/>
  <c r="Z340" i="32"/>
  <c r="F340" i="32"/>
  <c r="H340" i="32" s="1"/>
  <c r="AP134" i="32"/>
  <c r="AO134" i="32"/>
  <c r="AN134" i="32"/>
  <c r="AM134" i="32"/>
  <c r="AL134" i="32"/>
  <c r="AK134" i="32"/>
  <c r="AJ134" i="32"/>
  <c r="AI134" i="32"/>
  <c r="AH134" i="32"/>
  <c r="AG134" i="32"/>
  <c r="AF134" i="32"/>
  <c r="AE134" i="32"/>
  <c r="AD134" i="32"/>
  <c r="AC134" i="32"/>
  <c r="AB134" i="32"/>
  <c r="AA134" i="32"/>
  <c r="Z134" i="32"/>
  <c r="F134" i="32"/>
  <c r="H134" i="32" s="1"/>
  <c r="AP216" i="32"/>
  <c r="AO216" i="32"/>
  <c r="AN216" i="32"/>
  <c r="AM216" i="32"/>
  <c r="AL216" i="32"/>
  <c r="AK216" i="32"/>
  <c r="AJ216" i="32"/>
  <c r="AI216" i="32"/>
  <c r="AH216" i="32"/>
  <c r="AG216" i="32"/>
  <c r="AF216" i="32"/>
  <c r="AE216" i="32"/>
  <c r="AD216" i="32"/>
  <c r="AC216" i="32"/>
  <c r="AB216" i="32"/>
  <c r="AA216" i="32"/>
  <c r="Z216" i="32"/>
  <c r="F216" i="32"/>
  <c r="H216" i="32" s="1"/>
  <c r="AP402" i="32"/>
  <c r="AO402" i="32"/>
  <c r="AN402" i="32"/>
  <c r="AM402" i="32"/>
  <c r="AL402" i="32"/>
  <c r="AK402" i="32"/>
  <c r="AJ402" i="32"/>
  <c r="AI402" i="32"/>
  <c r="AH402" i="32"/>
  <c r="AG402" i="32"/>
  <c r="AF402" i="32"/>
  <c r="AE402" i="32"/>
  <c r="AD402" i="32"/>
  <c r="AC402" i="32"/>
  <c r="AB402" i="32"/>
  <c r="AA402" i="32"/>
  <c r="Z402" i="32"/>
  <c r="F402" i="32"/>
  <c r="H402" i="32" s="1"/>
  <c r="AP345" i="32"/>
  <c r="AO345" i="32"/>
  <c r="AN345" i="32"/>
  <c r="AM345" i="32"/>
  <c r="AL345" i="32"/>
  <c r="AK345" i="32"/>
  <c r="AJ345" i="32"/>
  <c r="AI345" i="32"/>
  <c r="AH345" i="32"/>
  <c r="AG345" i="32"/>
  <c r="AF345" i="32"/>
  <c r="AE345" i="32"/>
  <c r="AD345" i="32"/>
  <c r="AC345" i="32"/>
  <c r="AB345" i="32"/>
  <c r="AA345" i="32"/>
  <c r="Z345" i="32"/>
  <c r="F345" i="32"/>
  <c r="H345" i="32" s="1"/>
  <c r="AP95" i="32"/>
  <c r="AO95" i="32"/>
  <c r="AN95" i="32"/>
  <c r="AM95" i="32"/>
  <c r="AL95" i="32"/>
  <c r="AK95" i="32"/>
  <c r="AJ95" i="32"/>
  <c r="AI95" i="32"/>
  <c r="AH95" i="32"/>
  <c r="AG95" i="32"/>
  <c r="AF95" i="32"/>
  <c r="AE95" i="32"/>
  <c r="AD95" i="32"/>
  <c r="AC95" i="32"/>
  <c r="AB95" i="32"/>
  <c r="AA95" i="32"/>
  <c r="Z95" i="32"/>
  <c r="H95" i="32"/>
  <c r="D95" i="32"/>
  <c r="AP466" i="32"/>
  <c r="AO466" i="32"/>
  <c r="AN466" i="32"/>
  <c r="AM466" i="32"/>
  <c r="AL466" i="32"/>
  <c r="AK466" i="32"/>
  <c r="AJ466" i="32"/>
  <c r="AI466" i="32"/>
  <c r="AH466" i="32"/>
  <c r="AG466" i="32"/>
  <c r="AF466" i="32"/>
  <c r="AE466" i="32"/>
  <c r="AD466" i="32"/>
  <c r="AC466" i="32"/>
  <c r="AB466" i="32"/>
  <c r="AA466" i="32"/>
  <c r="Z466" i="32"/>
  <c r="F466" i="32"/>
  <c r="H466" i="32" s="1"/>
  <c r="AP132" i="32"/>
  <c r="AO132" i="32"/>
  <c r="AN132" i="32"/>
  <c r="AM132" i="32"/>
  <c r="AL132" i="32"/>
  <c r="AK132" i="32"/>
  <c r="AJ132" i="32"/>
  <c r="AI132" i="32"/>
  <c r="AH132" i="32"/>
  <c r="AG132" i="32"/>
  <c r="AF132" i="32"/>
  <c r="AE132" i="32"/>
  <c r="AD132" i="32"/>
  <c r="AC132" i="32"/>
  <c r="AB132" i="32"/>
  <c r="AA132" i="32"/>
  <c r="Z132" i="32"/>
  <c r="F132" i="32"/>
  <c r="H132" i="32" s="1"/>
  <c r="AP406" i="32"/>
  <c r="AO406" i="32"/>
  <c r="AN406" i="32"/>
  <c r="AM406" i="32"/>
  <c r="AL406" i="32"/>
  <c r="AK406" i="32"/>
  <c r="AJ406" i="32"/>
  <c r="AI406" i="32"/>
  <c r="AH406" i="32"/>
  <c r="AG406" i="32"/>
  <c r="AF406" i="32"/>
  <c r="AE406" i="32"/>
  <c r="AD406" i="32"/>
  <c r="AC406" i="32"/>
  <c r="AB406" i="32"/>
  <c r="AA406" i="32"/>
  <c r="Z406" i="32"/>
  <c r="F406" i="32"/>
  <c r="H406" i="32" s="1"/>
  <c r="AP502" i="32"/>
  <c r="AO502" i="32"/>
  <c r="AN502" i="32"/>
  <c r="AM502" i="32"/>
  <c r="AL502" i="32"/>
  <c r="AK502" i="32"/>
  <c r="AJ502" i="32"/>
  <c r="AI502" i="32"/>
  <c r="AH502" i="32"/>
  <c r="AG502" i="32"/>
  <c r="AF502" i="32"/>
  <c r="AE502" i="32"/>
  <c r="AD502" i="32"/>
  <c r="AC502" i="32"/>
  <c r="AB502" i="32"/>
  <c r="AA502" i="32"/>
  <c r="Z502" i="32"/>
  <c r="F502" i="32"/>
  <c r="H502" i="32" s="1"/>
  <c r="AP352" i="32"/>
  <c r="AO352" i="32"/>
  <c r="AN352" i="32"/>
  <c r="AM352" i="32"/>
  <c r="AL352" i="32"/>
  <c r="AK352" i="32"/>
  <c r="AJ352" i="32"/>
  <c r="AI352" i="32"/>
  <c r="AH352" i="32"/>
  <c r="AG352" i="32"/>
  <c r="AF352" i="32"/>
  <c r="AE352" i="32"/>
  <c r="AD352" i="32"/>
  <c r="AC352" i="32"/>
  <c r="AB352" i="32"/>
  <c r="AA352" i="32"/>
  <c r="Z352" i="32"/>
  <c r="F352" i="32"/>
  <c r="H352" i="32" s="1"/>
  <c r="AP462" i="32"/>
  <c r="AO462" i="32"/>
  <c r="AN462" i="32"/>
  <c r="AM462" i="32"/>
  <c r="AL462" i="32"/>
  <c r="AK462" i="32"/>
  <c r="AJ462" i="32"/>
  <c r="AI462" i="32"/>
  <c r="AH462" i="32"/>
  <c r="AG462" i="32"/>
  <c r="AF462" i="32"/>
  <c r="AE462" i="32"/>
  <c r="AD462" i="32"/>
  <c r="AC462" i="32"/>
  <c r="AB462" i="32"/>
  <c r="AA462" i="32"/>
  <c r="Z462" i="32"/>
  <c r="F462" i="32"/>
  <c r="H462" i="32" s="1"/>
  <c r="AP244" i="32"/>
  <c r="AO244" i="32"/>
  <c r="AN244" i="32"/>
  <c r="AM244" i="32"/>
  <c r="AL244" i="32"/>
  <c r="AK244" i="32"/>
  <c r="AJ244" i="32"/>
  <c r="AI244" i="32"/>
  <c r="AH244" i="32"/>
  <c r="AG244" i="32"/>
  <c r="AF244" i="32"/>
  <c r="AE244" i="32"/>
  <c r="AD244" i="32"/>
  <c r="AC244" i="32"/>
  <c r="AB244" i="32"/>
  <c r="AA244" i="32"/>
  <c r="Z244" i="32"/>
  <c r="F244" i="32"/>
  <c r="H244" i="32" s="1"/>
  <c r="AP154" i="32"/>
  <c r="AO154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AC154" i="32"/>
  <c r="AB154" i="32"/>
  <c r="AA154" i="32"/>
  <c r="Z154" i="32"/>
  <c r="F154" i="32"/>
  <c r="H154" i="32" s="1"/>
  <c r="AP74" i="32"/>
  <c r="AO74" i="32"/>
  <c r="AN74" i="32"/>
  <c r="AM74" i="32"/>
  <c r="AL74" i="32"/>
  <c r="AK74" i="32"/>
  <c r="AJ74" i="32"/>
  <c r="AI74" i="32"/>
  <c r="AH74" i="32"/>
  <c r="AG74" i="32"/>
  <c r="AF74" i="32"/>
  <c r="AE74" i="32"/>
  <c r="AD74" i="32"/>
  <c r="AC74" i="32"/>
  <c r="AB74" i="32"/>
  <c r="AA74" i="32"/>
  <c r="Z74" i="32"/>
  <c r="F74" i="32"/>
  <c r="H74" i="32" s="1"/>
  <c r="AP171" i="32"/>
  <c r="AO171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AC171" i="32"/>
  <c r="AB171" i="32"/>
  <c r="AA171" i="32"/>
  <c r="Z171" i="32"/>
  <c r="F171" i="32"/>
  <c r="H171" i="32" s="1"/>
  <c r="AP501" i="32"/>
  <c r="AO501" i="32"/>
  <c r="AN501" i="32"/>
  <c r="AM501" i="32"/>
  <c r="AL501" i="32"/>
  <c r="AK501" i="32"/>
  <c r="AJ501" i="32"/>
  <c r="AI501" i="32"/>
  <c r="AH501" i="32"/>
  <c r="AG501" i="32"/>
  <c r="AF501" i="32"/>
  <c r="AE501" i="32"/>
  <c r="AD501" i="32"/>
  <c r="AC501" i="32"/>
  <c r="AB501" i="32"/>
  <c r="AA501" i="32"/>
  <c r="Z501" i="32"/>
  <c r="F501" i="32"/>
  <c r="H501" i="32" s="1"/>
  <c r="AP273" i="32"/>
  <c r="AO273" i="32"/>
  <c r="AN273" i="32"/>
  <c r="AM273" i="32"/>
  <c r="AL273" i="32"/>
  <c r="AK273" i="32"/>
  <c r="AJ273" i="32"/>
  <c r="AI273" i="32"/>
  <c r="AH273" i="32"/>
  <c r="AG273" i="32"/>
  <c r="AF273" i="32"/>
  <c r="AE273" i="32"/>
  <c r="AD273" i="32"/>
  <c r="AC273" i="32"/>
  <c r="AB273" i="32"/>
  <c r="AA273" i="32"/>
  <c r="Z273" i="32"/>
  <c r="F273" i="32"/>
  <c r="H273" i="32" s="1"/>
  <c r="AP131" i="32"/>
  <c r="AO131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AC131" i="32"/>
  <c r="AB131" i="32"/>
  <c r="AA131" i="32"/>
  <c r="Z131" i="32"/>
  <c r="H131" i="32"/>
  <c r="D131" i="32"/>
  <c r="AP403" i="32"/>
  <c r="AO403" i="32"/>
  <c r="AN403" i="32"/>
  <c r="AM403" i="32"/>
  <c r="AL403" i="32"/>
  <c r="AK403" i="32"/>
  <c r="AJ403" i="32"/>
  <c r="AI403" i="32"/>
  <c r="AH403" i="32"/>
  <c r="AG403" i="32"/>
  <c r="AF403" i="32"/>
  <c r="AE403" i="32"/>
  <c r="AD403" i="32"/>
  <c r="AC403" i="32"/>
  <c r="AB403" i="32"/>
  <c r="AA403" i="32"/>
  <c r="Z403" i="32"/>
  <c r="F403" i="32"/>
  <c r="H403" i="32" s="1"/>
  <c r="AP400" i="32"/>
  <c r="AO400" i="32"/>
  <c r="AN400" i="32"/>
  <c r="AM400" i="32"/>
  <c r="AL400" i="32"/>
  <c r="AK400" i="32"/>
  <c r="AJ400" i="32"/>
  <c r="AI400" i="32"/>
  <c r="AH400" i="32"/>
  <c r="AG400" i="32"/>
  <c r="AF400" i="32"/>
  <c r="AE400" i="32"/>
  <c r="AD400" i="32"/>
  <c r="AC400" i="32"/>
  <c r="AB400" i="32"/>
  <c r="AA400" i="32"/>
  <c r="Z400" i="32"/>
  <c r="F400" i="32"/>
  <c r="H400" i="32" s="1"/>
  <c r="AP94" i="32"/>
  <c r="AO94" i="32"/>
  <c r="AN94" i="32"/>
  <c r="AM94" i="32"/>
  <c r="AL94" i="32"/>
  <c r="AK94" i="32"/>
  <c r="AJ94" i="32"/>
  <c r="AI94" i="32"/>
  <c r="AH94" i="32"/>
  <c r="AG94" i="32"/>
  <c r="AF94" i="32"/>
  <c r="AE94" i="32"/>
  <c r="AD94" i="32"/>
  <c r="AC94" i="32"/>
  <c r="AB94" i="32"/>
  <c r="AA94" i="32"/>
  <c r="Z94" i="32"/>
  <c r="F94" i="32"/>
  <c r="H94" i="32" s="1"/>
  <c r="AP93" i="32"/>
  <c r="AO93" i="32"/>
  <c r="AN93" i="32"/>
  <c r="AM93" i="32"/>
  <c r="AL93" i="32"/>
  <c r="AK93" i="32"/>
  <c r="AJ93" i="32"/>
  <c r="AI93" i="32"/>
  <c r="AH93" i="32"/>
  <c r="AG93" i="32"/>
  <c r="AF93" i="32"/>
  <c r="AE93" i="32"/>
  <c r="AD93" i="32"/>
  <c r="AC93" i="32"/>
  <c r="AB93" i="32"/>
  <c r="AA93" i="32"/>
  <c r="Z93" i="32"/>
  <c r="F93" i="32"/>
  <c r="H93" i="32" s="1"/>
  <c r="F36" i="32"/>
  <c r="H36" i="32" s="1"/>
  <c r="F22" i="32"/>
  <c r="H22" i="32" s="1"/>
  <c r="F412" i="32"/>
  <c r="H412" i="32" s="1"/>
  <c r="AP249" i="32"/>
  <c r="AO249" i="32"/>
  <c r="AN249" i="32"/>
  <c r="AM249" i="32"/>
  <c r="AL249" i="32"/>
  <c r="AK249" i="32"/>
  <c r="AJ249" i="32"/>
  <c r="AI249" i="32"/>
  <c r="AH249" i="32"/>
  <c r="AG249" i="32"/>
  <c r="AF249" i="32"/>
  <c r="AE249" i="32"/>
  <c r="AD249" i="32"/>
  <c r="AC249" i="32"/>
  <c r="AB249" i="32"/>
  <c r="AA249" i="32"/>
  <c r="Z249" i="32"/>
  <c r="F249" i="32"/>
  <c r="H249" i="32" s="1"/>
  <c r="AP85" i="32"/>
  <c r="AO85" i="32"/>
  <c r="AN85" i="32"/>
  <c r="AM85" i="32"/>
  <c r="AL85" i="32"/>
  <c r="AK85" i="32"/>
  <c r="AJ85" i="32"/>
  <c r="AI85" i="32"/>
  <c r="AH85" i="32"/>
  <c r="AG85" i="32"/>
  <c r="AF85" i="32"/>
  <c r="AE85" i="32"/>
  <c r="AD85" i="32"/>
  <c r="AC85" i="32"/>
  <c r="AB85" i="32"/>
  <c r="AA85" i="32"/>
  <c r="Z85" i="32"/>
  <c r="F85" i="32"/>
  <c r="H85" i="32" s="1"/>
  <c r="AP442" i="32"/>
  <c r="AO442" i="32"/>
  <c r="AN442" i="32"/>
  <c r="AM442" i="32"/>
  <c r="AL442" i="32"/>
  <c r="AK442" i="32"/>
  <c r="AJ442" i="32"/>
  <c r="AI442" i="32"/>
  <c r="AH442" i="32"/>
  <c r="AG442" i="32"/>
  <c r="AF442" i="32"/>
  <c r="AE442" i="32"/>
  <c r="AD442" i="32"/>
  <c r="AC442" i="32"/>
  <c r="AB442" i="32"/>
  <c r="AA442" i="32"/>
  <c r="Z442" i="32"/>
  <c r="F442" i="32"/>
  <c r="H442" i="32" s="1"/>
  <c r="AP390" i="32"/>
  <c r="AO390" i="32"/>
  <c r="AN390" i="32"/>
  <c r="AM390" i="32"/>
  <c r="AL390" i="32"/>
  <c r="AK390" i="32"/>
  <c r="AJ390" i="32"/>
  <c r="AI390" i="32"/>
  <c r="AH390" i="32"/>
  <c r="AG390" i="32"/>
  <c r="AF390" i="32"/>
  <c r="AE390" i="32"/>
  <c r="AD390" i="32"/>
  <c r="AC390" i="32"/>
  <c r="AB390" i="32"/>
  <c r="AA390" i="32"/>
  <c r="Z390" i="32"/>
  <c r="F390" i="32"/>
  <c r="H390" i="32" s="1"/>
  <c r="AP222" i="32"/>
  <c r="AO222" i="32"/>
  <c r="AN222" i="32"/>
  <c r="AM222" i="32"/>
  <c r="AL222" i="32"/>
  <c r="AK222" i="32"/>
  <c r="AJ222" i="32"/>
  <c r="AI222" i="32"/>
  <c r="AH222" i="32"/>
  <c r="AG222" i="32"/>
  <c r="AF222" i="32"/>
  <c r="AE222" i="32"/>
  <c r="AD222" i="32"/>
  <c r="AC222" i="32"/>
  <c r="AB222" i="32"/>
  <c r="AA222" i="32"/>
  <c r="Z222" i="32"/>
  <c r="F222" i="32"/>
  <c r="H222" i="32" s="1"/>
  <c r="AP223" i="32"/>
  <c r="AO223" i="32"/>
  <c r="AN223" i="32"/>
  <c r="AM223" i="32"/>
  <c r="AL223" i="32"/>
  <c r="AK223" i="32"/>
  <c r="AJ223" i="32"/>
  <c r="AI223" i="32"/>
  <c r="AH223" i="32"/>
  <c r="AG223" i="32"/>
  <c r="AF223" i="32"/>
  <c r="AE223" i="32"/>
  <c r="AD223" i="32"/>
  <c r="AC223" i="32"/>
  <c r="AB223" i="32"/>
  <c r="AA223" i="32"/>
  <c r="Z223" i="32"/>
  <c r="F223" i="32"/>
  <c r="H223" i="32" s="1"/>
  <c r="AP260" i="32"/>
  <c r="AO260" i="32"/>
  <c r="AN260" i="32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F260" i="32"/>
  <c r="H260" i="32" s="1"/>
  <c r="AP115" i="32"/>
  <c r="AO115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AC115" i="32"/>
  <c r="AB115" i="32"/>
  <c r="AA115" i="32"/>
  <c r="Z115" i="32"/>
  <c r="F115" i="32"/>
  <c r="H115" i="32" s="1"/>
  <c r="AP482" i="32"/>
  <c r="AO482" i="32"/>
  <c r="AN482" i="32"/>
  <c r="AM482" i="32"/>
  <c r="AL482" i="32"/>
  <c r="AK482" i="32"/>
  <c r="AJ482" i="32"/>
  <c r="AI482" i="32"/>
  <c r="AH482" i="32"/>
  <c r="AG482" i="32"/>
  <c r="AF482" i="32"/>
  <c r="AE482" i="32"/>
  <c r="AD482" i="32"/>
  <c r="AC482" i="32"/>
  <c r="AB482" i="32"/>
  <c r="AA482" i="32"/>
  <c r="Z482" i="32"/>
  <c r="F482" i="32"/>
  <c r="H482" i="32" s="1"/>
  <c r="AP230" i="32"/>
  <c r="AO230" i="32"/>
  <c r="AN230" i="32"/>
  <c r="AM230" i="32"/>
  <c r="AL230" i="32"/>
  <c r="AK230" i="32"/>
  <c r="AJ230" i="32"/>
  <c r="AI230" i="32"/>
  <c r="AH230" i="32"/>
  <c r="AG230" i="32"/>
  <c r="AF230" i="32"/>
  <c r="AE230" i="32"/>
  <c r="AD230" i="32"/>
  <c r="AC230" i="32"/>
  <c r="AB230" i="32"/>
  <c r="AA230" i="32"/>
  <c r="Z230" i="32"/>
  <c r="F230" i="32"/>
  <c r="H230" i="32" s="1"/>
  <c r="AP436" i="32"/>
  <c r="AO436" i="32"/>
  <c r="AN436" i="32"/>
  <c r="AM436" i="32"/>
  <c r="AL436" i="32"/>
  <c r="AK436" i="32"/>
  <c r="AJ436" i="32"/>
  <c r="AI436" i="32"/>
  <c r="AH436" i="32"/>
  <c r="AG436" i="32"/>
  <c r="AF436" i="32"/>
  <c r="AE436" i="32"/>
  <c r="AD436" i="32"/>
  <c r="AC436" i="32"/>
  <c r="AB436" i="32"/>
  <c r="AA436" i="32"/>
  <c r="Z436" i="32"/>
  <c r="F436" i="32"/>
  <c r="H436" i="32" s="1"/>
  <c r="AP80" i="32"/>
  <c r="AO80" i="32"/>
  <c r="AN80" i="32"/>
  <c r="AM80" i="32"/>
  <c r="AL80" i="32"/>
  <c r="AK80" i="32"/>
  <c r="AJ80" i="32"/>
  <c r="AI80" i="32"/>
  <c r="AH80" i="32"/>
  <c r="AG80" i="32"/>
  <c r="AF80" i="32"/>
  <c r="AE80" i="32"/>
  <c r="AD80" i="32"/>
  <c r="AC80" i="32"/>
  <c r="AB80" i="32"/>
  <c r="AA80" i="32"/>
  <c r="Z80" i="32"/>
  <c r="F80" i="32"/>
  <c r="H80" i="32" s="1"/>
  <c r="AP47" i="32"/>
  <c r="AO47" i="32"/>
  <c r="AN47" i="32"/>
  <c r="AM47" i="32"/>
  <c r="AL47" i="32"/>
  <c r="AK47" i="32"/>
  <c r="AJ47" i="32"/>
  <c r="AI47" i="32"/>
  <c r="AH47" i="32"/>
  <c r="AG47" i="32"/>
  <c r="AF47" i="32"/>
  <c r="AE47" i="32"/>
  <c r="AD47" i="32"/>
  <c r="AC47" i="32"/>
  <c r="AB47" i="32"/>
  <c r="AA47" i="32"/>
  <c r="Z47" i="32"/>
  <c r="F47" i="32"/>
  <c r="H47" i="32" s="1"/>
  <c r="AP149" i="32"/>
  <c r="AO149" i="32"/>
  <c r="AN149" i="32"/>
  <c r="AM149" i="32"/>
  <c r="AL149" i="32"/>
  <c r="AK149" i="32"/>
  <c r="AJ149" i="32"/>
  <c r="AI149" i="32"/>
  <c r="AH149" i="32"/>
  <c r="AG149" i="32"/>
  <c r="AF149" i="32"/>
  <c r="AE149" i="32"/>
  <c r="AD149" i="32"/>
  <c r="AC149" i="32"/>
  <c r="AB149" i="32"/>
  <c r="AA149" i="32"/>
  <c r="Z149" i="32"/>
  <c r="F149" i="32"/>
  <c r="H149" i="32" s="1"/>
  <c r="AP89" i="32"/>
  <c r="AO89" i="32"/>
  <c r="AN89" i="32"/>
  <c r="AM89" i="32"/>
  <c r="AL89" i="32"/>
  <c r="AK89" i="32"/>
  <c r="AJ89" i="32"/>
  <c r="AI89" i="32"/>
  <c r="AH89" i="32"/>
  <c r="AG89" i="32"/>
  <c r="AF89" i="32"/>
  <c r="AE89" i="32"/>
  <c r="AD89" i="32"/>
  <c r="AC89" i="32"/>
  <c r="AB89" i="32"/>
  <c r="AA89" i="32"/>
  <c r="Z89" i="32"/>
  <c r="F89" i="32"/>
  <c r="H89" i="32" s="1"/>
  <c r="AP286" i="32"/>
  <c r="AO286" i="32"/>
  <c r="AN286" i="32"/>
  <c r="AM286" i="32"/>
  <c r="AL286" i="32"/>
  <c r="AK286" i="32"/>
  <c r="AJ286" i="32"/>
  <c r="AI286" i="32"/>
  <c r="AH286" i="32"/>
  <c r="AG286" i="32"/>
  <c r="AF286" i="32"/>
  <c r="AE286" i="32"/>
  <c r="AD286" i="32"/>
  <c r="AC286" i="32"/>
  <c r="AB286" i="32"/>
  <c r="AA286" i="32"/>
  <c r="Z286" i="32"/>
  <c r="F286" i="32"/>
  <c r="H286" i="32" s="1"/>
  <c r="AP460" i="32"/>
  <c r="AO460" i="32"/>
  <c r="AN460" i="32"/>
  <c r="AM460" i="32"/>
  <c r="AL460" i="32"/>
  <c r="AK460" i="32"/>
  <c r="AJ460" i="32"/>
  <c r="AI460" i="32"/>
  <c r="AH460" i="32"/>
  <c r="AG460" i="32"/>
  <c r="AF460" i="32"/>
  <c r="AE460" i="32"/>
  <c r="AD460" i="32"/>
  <c r="AC460" i="32"/>
  <c r="AB460" i="32"/>
  <c r="AA460" i="32"/>
  <c r="Z460" i="32"/>
  <c r="F460" i="32"/>
  <c r="H460" i="32" s="1"/>
  <c r="AP415" i="32"/>
  <c r="AO415" i="32"/>
  <c r="AN415" i="32"/>
  <c r="AM415" i="32"/>
  <c r="AL415" i="32"/>
  <c r="AK415" i="32"/>
  <c r="AJ415" i="32"/>
  <c r="AI415" i="32"/>
  <c r="AH415" i="32"/>
  <c r="AG415" i="32"/>
  <c r="AF415" i="32"/>
  <c r="AE415" i="32"/>
  <c r="AD415" i="32"/>
  <c r="AC415" i="32"/>
  <c r="AB415" i="32"/>
  <c r="AA415" i="32"/>
  <c r="Z415" i="32"/>
  <c r="F415" i="32"/>
  <c r="H415" i="32" s="1"/>
  <c r="AP4" i="32"/>
  <c r="AO4" i="32"/>
  <c r="AN4" i="32"/>
  <c r="AM4" i="32"/>
  <c r="AL4" i="32"/>
  <c r="AK4" i="32"/>
  <c r="AJ4" i="32"/>
  <c r="AI4" i="32"/>
  <c r="AH4" i="32"/>
  <c r="AG4" i="32"/>
  <c r="AF4" i="32"/>
  <c r="AE4" i="32"/>
  <c r="AD4" i="32"/>
  <c r="AC4" i="32"/>
  <c r="AB4" i="32"/>
  <c r="AA4" i="32"/>
  <c r="Z4" i="32"/>
  <c r="G4" i="32"/>
  <c r="F4" i="32"/>
  <c r="AP381" i="32"/>
  <c r="AO381" i="32"/>
  <c r="AN381" i="32"/>
  <c r="AM381" i="32"/>
  <c r="AL381" i="32"/>
  <c r="AK381" i="32"/>
  <c r="AJ381" i="32"/>
  <c r="AI381" i="32"/>
  <c r="AH381" i="32"/>
  <c r="AG381" i="32"/>
  <c r="AF381" i="32"/>
  <c r="AE381" i="32"/>
  <c r="AD381" i="32"/>
  <c r="AC381" i="32"/>
  <c r="AB381" i="32"/>
  <c r="AA381" i="32"/>
  <c r="Z381" i="32"/>
  <c r="F381" i="32"/>
  <c r="H381" i="32" s="1"/>
  <c r="AP66" i="32"/>
  <c r="AO66" i="32"/>
  <c r="AN66" i="32"/>
  <c r="AM66" i="32"/>
  <c r="AL66" i="32"/>
  <c r="AK66" i="32"/>
  <c r="AJ66" i="32"/>
  <c r="AI66" i="32"/>
  <c r="AH66" i="32"/>
  <c r="AG66" i="32"/>
  <c r="AF66" i="32"/>
  <c r="AE66" i="32"/>
  <c r="AD66" i="32"/>
  <c r="AC66" i="32"/>
  <c r="AB66" i="32"/>
  <c r="AA66" i="32"/>
  <c r="Z66" i="32"/>
  <c r="F66" i="32"/>
  <c r="H66" i="32" s="1"/>
  <c r="AP277" i="32"/>
  <c r="AO277" i="32"/>
  <c r="AN277" i="32"/>
  <c r="AM277" i="32"/>
  <c r="AL277" i="32"/>
  <c r="AK277" i="32"/>
  <c r="AJ277" i="32"/>
  <c r="AI277" i="32"/>
  <c r="AH277" i="32"/>
  <c r="AG277" i="32"/>
  <c r="AF277" i="32"/>
  <c r="AE277" i="32"/>
  <c r="AD277" i="32"/>
  <c r="AC277" i="32"/>
  <c r="AB277" i="32"/>
  <c r="AA277" i="32"/>
  <c r="Z277" i="32"/>
  <c r="F277" i="32"/>
  <c r="H277" i="32" s="1"/>
  <c r="AP355" i="32"/>
  <c r="AO355" i="32"/>
  <c r="AN355" i="32"/>
  <c r="AM355" i="32"/>
  <c r="AL355" i="32"/>
  <c r="AK355" i="32"/>
  <c r="AJ355" i="32"/>
  <c r="AI355" i="32"/>
  <c r="AH355" i="32"/>
  <c r="AG355" i="32"/>
  <c r="AF355" i="32"/>
  <c r="AE355" i="32"/>
  <c r="AD355" i="32"/>
  <c r="AC355" i="32"/>
  <c r="AB355" i="32"/>
  <c r="AA355" i="32"/>
  <c r="Z355" i="32"/>
  <c r="F355" i="32"/>
  <c r="H355" i="32" s="1"/>
  <c r="AP472" i="32"/>
  <c r="AO472" i="32"/>
  <c r="AN472" i="32"/>
  <c r="AM472" i="32"/>
  <c r="AL472" i="32"/>
  <c r="AK472" i="32"/>
  <c r="AJ472" i="32"/>
  <c r="AI472" i="32"/>
  <c r="AH472" i="32"/>
  <c r="AG472" i="32"/>
  <c r="AF472" i="32"/>
  <c r="AE472" i="32"/>
  <c r="AD472" i="32"/>
  <c r="AC472" i="32"/>
  <c r="AB472" i="32"/>
  <c r="AA472" i="32"/>
  <c r="Z472" i="32"/>
  <c r="F472" i="32"/>
  <c r="H472" i="32" s="1"/>
  <c r="AP414" i="32"/>
  <c r="AO414" i="32"/>
  <c r="AN414" i="32"/>
  <c r="AM414" i="32"/>
  <c r="AL414" i="32"/>
  <c r="AK414" i="32"/>
  <c r="AJ414" i="32"/>
  <c r="AI414" i="32"/>
  <c r="AH414" i="32"/>
  <c r="AG414" i="32"/>
  <c r="AF414" i="32"/>
  <c r="AE414" i="32"/>
  <c r="AD414" i="32"/>
  <c r="AC414" i="32"/>
  <c r="AB414" i="32"/>
  <c r="AA414" i="32"/>
  <c r="Z414" i="32"/>
  <c r="F414" i="32"/>
  <c r="H414" i="32" s="1"/>
  <c r="AP347" i="32"/>
  <c r="AO347" i="32"/>
  <c r="AN347" i="32"/>
  <c r="AM347" i="32"/>
  <c r="AL347" i="32"/>
  <c r="AK347" i="32"/>
  <c r="AJ347" i="32"/>
  <c r="AI347" i="32"/>
  <c r="AH347" i="32"/>
  <c r="AG347" i="32"/>
  <c r="AF347" i="32"/>
  <c r="AE347" i="32"/>
  <c r="AD347" i="32"/>
  <c r="AC347" i="32"/>
  <c r="AB347" i="32"/>
  <c r="AA347" i="32"/>
  <c r="Z347" i="32"/>
  <c r="F347" i="32"/>
  <c r="H347" i="32" s="1"/>
  <c r="AP160" i="32"/>
  <c r="AO160" i="32"/>
  <c r="AN160" i="32"/>
  <c r="AM160" i="32"/>
  <c r="AL160" i="32"/>
  <c r="AK160" i="32"/>
  <c r="AJ160" i="32"/>
  <c r="AI160" i="32"/>
  <c r="AH160" i="32"/>
  <c r="AG160" i="32"/>
  <c r="AF160" i="32"/>
  <c r="AE160" i="32"/>
  <c r="AD160" i="32"/>
  <c r="AC160" i="32"/>
  <c r="AB160" i="32"/>
  <c r="AA160" i="32"/>
  <c r="Z160" i="32"/>
  <c r="F160" i="32"/>
  <c r="H160" i="32" s="1"/>
  <c r="AP14" i="32"/>
  <c r="AO14" i="32"/>
  <c r="AN14" i="32"/>
  <c r="AM14" i="32"/>
  <c r="AL14" i="32"/>
  <c r="AK14" i="32"/>
  <c r="AJ14" i="32"/>
  <c r="AI14" i="32"/>
  <c r="AH14" i="32"/>
  <c r="AG14" i="32"/>
  <c r="AF14" i="32"/>
  <c r="AE14" i="32"/>
  <c r="AD14" i="32"/>
  <c r="AC14" i="32"/>
  <c r="AB14" i="32"/>
  <c r="AA14" i="32"/>
  <c r="Z14" i="32"/>
  <c r="F14" i="32"/>
  <c r="H14" i="32" s="1"/>
  <c r="AP207" i="32"/>
  <c r="AO207" i="32"/>
  <c r="AN207" i="32"/>
  <c r="AM207" i="32"/>
  <c r="AL207" i="32"/>
  <c r="AK207" i="32"/>
  <c r="AJ207" i="32"/>
  <c r="AI207" i="32"/>
  <c r="AH207" i="32"/>
  <c r="AG207" i="32"/>
  <c r="AF207" i="32"/>
  <c r="AE207" i="32"/>
  <c r="AD207" i="32"/>
  <c r="AC207" i="32"/>
  <c r="AB207" i="32"/>
  <c r="AA207" i="32"/>
  <c r="Z207" i="32"/>
  <c r="F207" i="32"/>
  <c r="H207" i="32" s="1"/>
  <c r="AP153" i="32"/>
  <c r="AO153" i="32"/>
  <c r="AN153" i="32"/>
  <c r="AM153" i="32"/>
  <c r="AL153" i="32"/>
  <c r="AK153" i="32"/>
  <c r="AJ153" i="32"/>
  <c r="AI153" i="32"/>
  <c r="AH153" i="32"/>
  <c r="AG153" i="32"/>
  <c r="AF153" i="32"/>
  <c r="AE153" i="32"/>
  <c r="AD153" i="32"/>
  <c r="AC153" i="32"/>
  <c r="AB153" i="32"/>
  <c r="AA153" i="32"/>
  <c r="Z153" i="32"/>
  <c r="F153" i="32"/>
  <c r="H153" i="32" s="1"/>
  <c r="AP497" i="32"/>
  <c r="AO497" i="32"/>
  <c r="AN497" i="32"/>
  <c r="AM497" i="32"/>
  <c r="AL497" i="32"/>
  <c r="AK497" i="32"/>
  <c r="AJ497" i="32"/>
  <c r="AI497" i="32"/>
  <c r="AH497" i="32"/>
  <c r="AG497" i="32"/>
  <c r="AF497" i="32"/>
  <c r="AE497" i="32"/>
  <c r="AD497" i="32"/>
  <c r="AC497" i="32"/>
  <c r="AB497" i="32"/>
  <c r="AA497" i="32"/>
  <c r="Z497" i="32"/>
  <c r="F497" i="32"/>
  <c r="H497" i="32" s="1"/>
  <c r="AP179" i="32"/>
  <c r="AO179" i="32"/>
  <c r="AN179" i="32"/>
  <c r="AM179" i="32"/>
  <c r="AL179" i="32"/>
  <c r="AK179" i="32"/>
  <c r="AJ179" i="32"/>
  <c r="AI179" i="32"/>
  <c r="AH179" i="32"/>
  <c r="AG179" i="32"/>
  <c r="AF179" i="32"/>
  <c r="AE179" i="32"/>
  <c r="AD179" i="32"/>
  <c r="AC179" i="32"/>
  <c r="AB179" i="32"/>
  <c r="AA179" i="32"/>
  <c r="Z179" i="32"/>
  <c r="F179" i="32"/>
  <c r="H179" i="32" s="1"/>
  <c r="AP495" i="32"/>
  <c r="AO495" i="32"/>
  <c r="AN495" i="32"/>
  <c r="AM495" i="32"/>
  <c r="AL495" i="32"/>
  <c r="AK495" i="32"/>
  <c r="AJ495" i="32"/>
  <c r="AI495" i="32"/>
  <c r="AH495" i="32"/>
  <c r="AG495" i="32"/>
  <c r="AF495" i="32"/>
  <c r="AE495" i="32"/>
  <c r="AD495" i="32"/>
  <c r="AC495" i="32"/>
  <c r="AB495" i="32"/>
  <c r="AA495" i="32"/>
  <c r="Z495" i="32"/>
  <c r="F495" i="32"/>
  <c r="H495" i="32" s="1"/>
  <c r="AP152" i="32"/>
  <c r="AO152" i="32"/>
  <c r="AN152" i="32"/>
  <c r="AM152" i="32"/>
  <c r="AL152" i="32"/>
  <c r="AK152" i="32"/>
  <c r="AJ152" i="32"/>
  <c r="AI152" i="32"/>
  <c r="AH152" i="32"/>
  <c r="AG152" i="32"/>
  <c r="AF152" i="32"/>
  <c r="AE152" i="32"/>
  <c r="AD152" i="32"/>
  <c r="AC152" i="32"/>
  <c r="AB152" i="32"/>
  <c r="AA152" i="32"/>
  <c r="Z152" i="32"/>
  <c r="F152" i="32"/>
  <c r="H152" i="32" s="1"/>
  <c r="AP383" i="32"/>
  <c r="AO383" i="32"/>
  <c r="AN383" i="32"/>
  <c r="AM383" i="32"/>
  <c r="AL383" i="32"/>
  <c r="AK383" i="32"/>
  <c r="AJ383" i="32"/>
  <c r="AI383" i="32"/>
  <c r="AH383" i="32"/>
  <c r="AG383" i="32"/>
  <c r="AF383" i="32"/>
  <c r="AE383" i="32"/>
  <c r="AD383" i="32"/>
  <c r="AC383" i="32"/>
  <c r="AB383" i="32"/>
  <c r="AA383" i="32"/>
  <c r="Z383" i="32"/>
  <c r="F383" i="32"/>
  <c r="H383" i="32" s="1"/>
  <c r="AP468" i="32"/>
  <c r="AO468" i="32"/>
  <c r="AN468" i="32"/>
  <c r="AM468" i="32"/>
  <c r="AL468" i="32"/>
  <c r="AK468" i="32"/>
  <c r="AJ468" i="32"/>
  <c r="AI468" i="32"/>
  <c r="AH468" i="32"/>
  <c r="AG468" i="32"/>
  <c r="AF468" i="32"/>
  <c r="AE468" i="32"/>
  <c r="AD468" i="32"/>
  <c r="AC468" i="32"/>
  <c r="AB468" i="32"/>
  <c r="AA468" i="32"/>
  <c r="Z468" i="32"/>
  <c r="F468" i="32"/>
  <c r="H468" i="32" s="1"/>
  <c r="F489" i="32"/>
  <c r="H489" i="32" s="1"/>
  <c r="F325" i="32"/>
  <c r="H325" i="32" s="1"/>
  <c r="F401" i="32"/>
  <c r="H401" i="32" s="1"/>
  <c r="F23" i="32"/>
  <c r="H23" i="32" s="1"/>
  <c r="F379" i="32"/>
  <c r="H379" i="32" s="1"/>
  <c r="F496" i="32"/>
  <c r="H496" i="32" s="1"/>
  <c r="AP332" i="32"/>
  <c r="AO332" i="32"/>
  <c r="AN332" i="32"/>
  <c r="AM332" i="32"/>
  <c r="AL332" i="32"/>
  <c r="AK332" i="32"/>
  <c r="AJ332" i="32"/>
  <c r="AI332" i="32"/>
  <c r="AH332" i="32"/>
  <c r="AG332" i="32"/>
  <c r="AF332" i="32"/>
  <c r="AC332" i="32"/>
  <c r="AB332" i="32"/>
  <c r="AA332" i="32"/>
  <c r="F332" i="32"/>
  <c r="H332" i="32" s="1"/>
  <c r="F278" i="32"/>
  <c r="H278" i="32" s="1"/>
  <c r="F302" i="32"/>
  <c r="H302" i="32" s="1"/>
  <c r="F245" i="32"/>
  <c r="H245" i="32" s="1"/>
  <c r="F99" i="32"/>
  <c r="H99" i="32" s="1"/>
  <c r="F275" i="32"/>
  <c r="H275" i="32" s="1"/>
  <c r="AP189" i="32"/>
  <c r="AO189" i="32"/>
  <c r="AN189" i="32"/>
  <c r="AM189" i="32"/>
  <c r="AL189" i="32"/>
  <c r="AK189" i="32"/>
  <c r="AJ189" i="32"/>
  <c r="AI189" i="32"/>
  <c r="AH189" i="32"/>
  <c r="AG189" i="32"/>
  <c r="AF189" i="32"/>
  <c r="AE189" i="32"/>
  <c r="AD189" i="32"/>
  <c r="AC189" i="32"/>
  <c r="AB189" i="32"/>
  <c r="AA189" i="32"/>
  <c r="Z189" i="32"/>
  <c r="F189" i="32"/>
  <c r="H189" i="32" s="1"/>
  <c r="F356" i="32"/>
  <c r="H356" i="32" s="1"/>
  <c r="F299" i="32"/>
  <c r="H299" i="32" s="1"/>
  <c r="F30" i="32"/>
  <c r="H30" i="32" s="1"/>
  <c r="F456" i="32"/>
  <c r="H456" i="32" s="1"/>
  <c r="F478" i="32"/>
  <c r="H478" i="32" s="1"/>
  <c r="F44" i="32"/>
  <c r="H44" i="32" s="1"/>
  <c r="F416" i="32"/>
  <c r="H416" i="32" s="1"/>
  <c r="F389" i="32"/>
  <c r="H389" i="32" s="1"/>
  <c r="F316" i="32"/>
  <c r="H316" i="32" s="1"/>
  <c r="F274" i="32"/>
  <c r="H274" i="32" s="1"/>
  <c r="F483" i="32"/>
  <c r="H483" i="32" s="1"/>
  <c r="F422" i="32"/>
  <c r="H422" i="32" s="1"/>
  <c r="F178" i="32"/>
  <c r="H178" i="32" s="1"/>
  <c r="AP124" i="32"/>
  <c r="AO124" i="32"/>
  <c r="AN124" i="32"/>
  <c r="AM124" i="32"/>
  <c r="AL124" i="32"/>
  <c r="AK124" i="32"/>
  <c r="AJ124" i="32"/>
  <c r="AI124" i="32"/>
  <c r="AH124" i="32"/>
  <c r="AG124" i="32"/>
  <c r="AF124" i="32"/>
  <c r="AE124" i="32"/>
  <c r="AD124" i="32"/>
  <c r="AC124" i="32"/>
  <c r="AB124" i="32"/>
  <c r="AA124" i="32"/>
  <c r="Z124" i="32"/>
  <c r="F124" i="32"/>
  <c r="H124" i="32" s="1"/>
  <c r="F79" i="32"/>
  <c r="H79" i="32" s="1"/>
  <c r="F107" i="32"/>
  <c r="H107" i="32" s="1"/>
  <c r="F346" i="32"/>
  <c r="H346" i="32" s="1"/>
  <c r="F445" i="32"/>
  <c r="H445" i="32" s="1"/>
  <c r="F309" i="32"/>
  <c r="H309" i="32" s="1"/>
  <c r="F358" i="32"/>
  <c r="H358" i="32" s="1"/>
  <c r="F450" i="32"/>
  <c r="H450" i="32" s="1"/>
  <c r="F338" i="32"/>
  <c r="H338" i="32" s="1"/>
  <c r="F295" i="32"/>
  <c r="H295" i="32" s="1"/>
  <c r="F151" i="32"/>
  <c r="H151" i="32" s="1"/>
  <c r="F211" i="32"/>
  <c r="H211" i="32" s="1"/>
  <c r="F91" i="32"/>
  <c r="H91" i="32" s="1"/>
  <c r="F334" i="32"/>
  <c r="H334" i="32" s="1"/>
  <c r="F348" i="32"/>
  <c r="H348" i="32" s="1"/>
  <c r="F247" i="32"/>
  <c r="H247" i="32" s="1"/>
  <c r="F377" i="32"/>
  <c r="H377" i="32" s="1"/>
  <c r="F424" i="32"/>
  <c r="H424" i="32" s="1"/>
  <c r="F385" i="32"/>
  <c r="H385" i="32" s="1"/>
  <c r="F27" i="32"/>
  <c r="H27" i="32" s="1"/>
  <c r="F476" i="32"/>
  <c r="H476" i="32" s="1"/>
  <c r="F143" i="32"/>
  <c r="H143" i="32" s="1"/>
  <c r="F435" i="32"/>
  <c r="H435" i="32" s="1"/>
  <c r="F341" i="32"/>
  <c r="H341" i="32" s="1"/>
  <c r="F366" i="32"/>
  <c r="H366" i="32" s="1"/>
  <c r="F488" i="32"/>
  <c r="H488" i="32" s="1"/>
  <c r="F239" i="32"/>
  <c r="H239" i="32" s="1"/>
  <c r="F165" i="32"/>
  <c r="H165" i="32" s="1"/>
  <c r="F69" i="32"/>
  <c r="H69" i="32" s="1"/>
  <c r="F173" i="32"/>
  <c r="H173" i="32" s="1"/>
  <c r="F172" i="32"/>
  <c r="H172" i="32" s="1"/>
  <c r="F344" i="32"/>
  <c r="H344" i="32" s="1"/>
  <c r="F73" i="32"/>
  <c r="H73" i="32" s="1"/>
  <c r="F139" i="32"/>
  <c r="H139" i="32" s="1"/>
  <c r="F76" i="32"/>
  <c r="H76" i="32" s="1"/>
  <c r="AP3" i="32"/>
  <c r="AO3" i="32"/>
  <c r="AN3" i="32"/>
  <c r="AM3" i="32"/>
  <c r="AL3" i="32"/>
  <c r="AK3" i="32"/>
  <c r="AJ3" i="32"/>
  <c r="AI3" i="32"/>
  <c r="AH3" i="32"/>
  <c r="AG3" i="32"/>
  <c r="AF3" i="32"/>
  <c r="AE3" i="32"/>
  <c r="AD3" i="32"/>
  <c r="AC3" i="32"/>
  <c r="AB3" i="32"/>
  <c r="AA3" i="32"/>
  <c r="Z3" i="32"/>
  <c r="F3" i="32"/>
  <c r="H3" i="32" s="1"/>
  <c r="AP2" i="32"/>
  <c r="AO2" i="32"/>
  <c r="AN2" i="32"/>
  <c r="AM2" i="32"/>
  <c r="AL2" i="32"/>
  <c r="AK2" i="32"/>
  <c r="AJ2" i="32"/>
  <c r="AI2" i="32"/>
  <c r="AH2" i="32"/>
  <c r="AG2" i="32"/>
  <c r="AF2" i="32"/>
  <c r="AE2" i="32"/>
  <c r="AD2" i="32"/>
  <c r="AC2" i="32"/>
  <c r="AB2" i="32"/>
  <c r="AA2" i="32"/>
  <c r="Z2" i="32"/>
  <c r="F2" i="32"/>
  <c r="H2" i="32" s="1"/>
  <c r="F35" i="32"/>
  <c r="H35" i="32" s="1"/>
  <c r="F20" i="32"/>
  <c r="H20" i="32" s="1"/>
  <c r="F187" i="32"/>
  <c r="H187" i="32" s="1"/>
  <c r="F313" i="32"/>
  <c r="H313" i="32" s="1"/>
  <c r="F84" i="32"/>
  <c r="H84" i="32" s="1"/>
  <c r="AP156" i="32"/>
  <c r="AO156" i="32"/>
  <c r="AN156" i="32"/>
  <c r="AM156" i="32"/>
  <c r="AL156" i="32"/>
  <c r="AK156" i="32"/>
  <c r="AJ156" i="32"/>
  <c r="AI156" i="32"/>
  <c r="AH156" i="32"/>
  <c r="AG156" i="32"/>
  <c r="AF156" i="32"/>
  <c r="AE156" i="32"/>
  <c r="AD156" i="32"/>
  <c r="AC156" i="32"/>
  <c r="AB156" i="32"/>
  <c r="AA156" i="32"/>
  <c r="Z156" i="32"/>
  <c r="F156" i="32"/>
  <c r="H156" i="32" s="1"/>
  <c r="F399" i="32"/>
  <c r="H399" i="32" s="1"/>
  <c r="F209" i="32"/>
  <c r="H209" i="32" s="1"/>
  <c r="F215" i="32"/>
  <c r="H215" i="32" s="1"/>
  <c r="F158" i="32"/>
  <c r="H158" i="32" s="1"/>
  <c r="F116" i="32"/>
  <c r="H116" i="32" s="1"/>
  <c r="F477" i="32"/>
  <c r="H477" i="32" s="1"/>
  <c r="F232" i="32"/>
  <c r="H232" i="32" s="1"/>
  <c r="F448" i="32"/>
  <c r="H448" i="32" s="1"/>
  <c r="F505" i="32"/>
  <c r="H505" i="32" s="1"/>
  <c r="F46" i="32"/>
  <c r="H46" i="32" s="1"/>
  <c r="F161" i="32"/>
  <c r="H161" i="32" s="1"/>
  <c r="F25" i="32"/>
  <c r="H25" i="32" s="1"/>
  <c r="AP129" i="32"/>
  <c r="AO129" i="32"/>
  <c r="AN129" i="32"/>
  <c r="AM129" i="32"/>
  <c r="AL129" i="32"/>
  <c r="AK129" i="32"/>
  <c r="AJ129" i="32"/>
  <c r="AI129" i="32"/>
  <c r="AH129" i="32"/>
  <c r="AG129" i="32"/>
  <c r="AF129" i="32"/>
  <c r="AE129" i="32"/>
  <c r="AD129" i="32"/>
  <c r="AC129" i="32"/>
  <c r="AB129" i="32"/>
  <c r="AA129" i="32"/>
  <c r="Z129" i="32"/>
  <c r="F129" i="32"/>
  <c r="H129" i="32" s="1"/>
  <c r="E129" i="32"/>
  <c r="F297" i="32"/>
  <c r="H297" i="32" s="1"/>
  <c r="F444" i="32"/>
  <c r="H444" i="32" s="1"/>
  <c r="F8" i="32"/>
  <c r="H8" i="32" s="1"/>
  <c r="F419" i="32"/>
  <c r="H419" i="32" s="1"/>
  <c r="F70" i="32"/>
  <c r="H70" i="32" s="1"/>
  <c r="F127" i="32"/>
  <c r="H127" i="32" s="1"/>
  <c r="F298" i="32"/>
  <c r="H298" i="32" s="1"/>
  <c r="F421" i="32"/>
  <c r="H421" i="32" s="1"/>
  <c r="F312" i="32"/>
  <c r="H312" i="32" s="1"/>
  <c r="F181" i="32"/>
  <c r="H181" i="32" s="1"/>
  <c r="F13" i="32"/>
  <c r="H13" i="32" s="1"/>
  <c r="F233" i="32"/>
  <c r="H233" i="32" s="1"/>
  <c r="F57" i="32"/>
  <c r="H57" i="32" s="1"/>
  <c r="F396" i="32"/>
  <c r="H396" i="32" s="1"/>
  <c r="F475" i="32"/>
  <c r="H475" i="32" s="1"/>
  <c r="F282" i="32"/>
  <c r="H282" i="32" s="1"/>
  <c r="F147" i="32"/>
  <c r="H147" i="32" s="1"/>
  <c r="F363" i="32"/>
  <c r="H363" i="32" s="1"/>
  <c r="F463" i="32"/>
  <c r="H463" i="32" s="1"/>
  <c r="E431" i="32"/>
  <c r="D431" i="32"/>
  <c r="F431" i="32" s="1"/>
  <c r="H431" i="32" s="1"/>
  <c r="F339" i="32"/>
  <c r="H339" i="32" s="1"/>
  <c r="F321" i="32"/>
  <c r="H321" i="32" s="1"/>
  <c r="F24" i="32"/>
  <c r="H24" i="32" s="1"/>
  <c r="F487" i="32"/>
  <c r="H487" i="32" s="1"/>
  <c r="F426" i="32"/>
  <c r="H426" i="32" s="1"/>
  <c r="AP190" i="32"/>
  <c r="AO190" i="32"/>
  <c r="AN190" i="32"/>
  <c r="AM190" i="32"/>
  <c r="AL190" i="32"/>
  <c r="AK190" i="32"/>
  <c r="AJ190" i="32"/>
  <c r="AI190" i="32"/>
  <c r="AH190" i="32"/>
  <c r="AG190" i="32"/>
  <c r="AF190" i="32"/>
  <c r="AE190" i="32"/>
  <c r="AD190" i="32"/>
  <c r="AC190" i="32"/>
  <c r="AB190" i="32"/>
  <c r="AA190" i="32"/>
  <c r="Z190" i="32"/>
  <c r="F190" i="32"/>
  <c r="H190" i="32" s="1"/>
  <c r="F240" i="32"/>
  <c r="H240" i="32" s="1"/>
  <c r="F324" i="32"/>
  <c r="H324" i="32" s="1"/>
  <c r="F301" i="32"/>
  <c r="H301" i="32" s="1"/>
  <c r="F103" i="32"/>
  <c r="H103" i="32" s="1"/>
  <c r="F87" i="32"/>
  <c r="H87" i="32" s="1"/>
  <c r="AP194" i="32"/>
  <c r="AO194" i="32"/>
  <c r="AN194" i="32"/>
  <c r="AM194" i="32"/>
  <c r="AL194" i="32"/>
  <c r="AK194" i="32"/>
  <c r="AJ194" i="32"/>
  <c r="AI194" i="32"/>
  <c r="AH194" i="32"/>
  <c r="AG194" i="32"/>
  <c r="AF194" i="32"/>
  <c r="AE194" i="32"/>
  <c r="AD194" i="32"/>
  <c r="AC194" i="32"/>
  <c r="AB194" i="32"/>
  <c r="AA194" i="32"/>
  <c r="Z194" i="32"/>
  <c r="F194" i="32"/>
  <c r="H194" i="32" s="1"/>
  <c r="F420" i="32"/>
  <c r="H420" i="32" s="1"/>
  <c r="F471" i="32"/>
  <c r="H471" i="32" s="1"/>
  <c r="F32" i="32"/>
  <c r="H32" i="32" s="1"/>
  <c r="F447" i="32"/>
  <c r="H447" i="32" s="1"/>
  <c r="F242" i="32"/>
  <c r="H242" i="32" s="1"/>
  <c r="F43" i="32"/>
  <c r="H43" i="32" s="1"/>
  <c r="F238" i="32"/>
  <c r="H238" i="32" s="1"/>
  <c r="F378" i="32"/>
  <c r="H378" i="32" s="1"/>
  <c r="AP372" i="32"/>
  <c r="AO372" i="32"/>
  <c r="AN372" i="32"/>
  <c r="AM372" i="32"/>
  <c r="AL372" i="32"/>
  <c r="AC372" i="32"/>
  <c r="F372" i="32"/>
  <c r="H372" i="32" s="1"/>
  <c r="F276" i="32"/>
  <c r="H276" i="32" s="1"/>
  <c r="F485" i="32"/>
  <c r="H485" i="32" s="1"/>
  <c r="F360" i="32"/>
  <c r="H360" i="32" s="1"/>
  <c r="F155" i="32"/>
  <c r="H155" i="32" s="1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F305" i="32"/>
  <c r="H305" i="32" s="1"/>
  <c r="F125" i="32"/>
  <c r="H125" i="32" s="1"/>
  <c r="F61" i="32"/>
  <c r="H61" i="32" s="1"/>
  <c r="F111" i="32"/>
  <c r="H111" i="32" s="1"/>
  <c r="F204" i="32"/>
  <c r="H204" i="32" s="1"/>
  <c r="F457" i="32"/>
  <c r="H457" i="32" s="1"/>
  <c r="F308" i="32"/>
  <c r="H308" i="32" s="1"/>
  <c r="E308" i="32"/>
  <c r="F373" i="32"/>
  <c r="H373" i="32" s="1"/>
  <c r="F410" i="32"/>
  <c r="H410" i="32" s="1"/>
  <c r="F317" i="32"/>
  <c r="H317" i="32" s="1"/>
  <c r="F405" i="32"/>
  <c r="H405" i="32" s="1"/>
  <c r="F169" i="32"/>
  <c r="H169" i="32" s="1"/>
  <c r="F257" i="32"/>
  <c r="H257" i="32" s="1"/>
  <c r="F92" i="32"/>
  <c r="H92" i="32" s="1"/>
  <c r="F423" i="32"/>
  <c r="H423" i="32" s="1"/>
  <c r="F343" i="32"/>
  <c r="H343" i="32" s="1"/>
  <c r="F136" i="32"/>
  <c r="H136" i="32" s="1"/>
  <c r="F224" i="32"/>
  <c r="H224" i="32" s="1"/>
  <c r="F210" i="32"/>
  <c r="H210" i="32" s="1"/>
  <c r="F104" i="32"/>
  <c r="H104" i="32" s="1"/>
  <c r="F26" i="32"/>
  <c r="H26" i="32" s="1"/>
  <c r="AP480" i="32"/>
  <c r="AO480" i="32"/>
  <c r="AN480" i="32"/>
  <c r="AM480" i="32"/>
  <c r="AL480" i="32"/>
  <c r="AC480" i="32"/>
  <c r="F480" i="32"/>
  <c r="H480" i="32" s="1"/>
  <c r="F433" i="32"/>
  <c r="H433" i="32" s="1"/>
  <c r="F454" i="32"/>
  <c r="H454" i="32" s="1"/>
  <c r="F336" i="32"/>
  <c r="H336" i="32" s="1"/>
  <c r="F376" i="32"/>
  <c r="H376" i="32" s="1"/>
  <c r="F50" i="32"/>
  <c r="H50" i="32" s="1"/>
  <c r="F241" i="32"/>
  <c r="H241" i="32" s="1"/>
  <c r="F170" i="32"/>
  <c r="H170" i="32" s="1"/>
  <c r="F67" i="32"/>
  <c r="H67" i="32" s="1"/>
  <c r="F42" i="32"/>
  <c r="H42" i="32" s="1"/>
  <c r="F41" i="32"/>
  <c r="H41" i="32" s="1"/>
  <c r="F451" i="32"/>
  <c r="H451" i="32" s="1"/>
  <c r="F119" i="32"/>
  <c r="H119" i="32" s="1"/>
  <c r="F144" i="32"/>
  <c r="H144" i="32" s="1"/>
  <c r="F78" i="32"/>
  <c r="H78" i="32" s="1"/>
  <c r="AP39" i="32"/>
  <c r="AO39" i="32"/>
  <c r="AN39" i="32"/>
  <c r="AM39" i="32"/>
  <c r="AL39" i="32"/>
  <c r="AK39" i="32"/>
  <c r="AJ39" i="32"/>
  <c r="AI39" i="32"/>
  <c r="AH39" i="32"/>
  <c r="AG39" i="32"/>
  <c r="AF39" i="32"/>
  <c r="AE39" i="32"/>
  <c r="AD39" i="32"/>
  <c r="AC39" i="32"/>
  <c r="AB39" i="32"/>
  <c r="AA39" i="32"/>
  <c r="Z39" i="32"/>
  <c r="F39" i="32"/>
  <c r="H39" i="32" s="1"/>
  <c r="F37" i="32"/>
  <c r="H37" i="32" s="1"/>
  <c r="F19" i="32"/>
  <c r="H19" i="32" s="1"/>
  <c r="F195" i="32"/>
  <c r="H195" i="32" s="1"/>
  <c r="F304" i="32"/>
  <c r="H304" i="32" s="1"/>
  <c r="F98" i="32"/>
  <c r="H98" i="32" s="1"/>
  <c r="F409" i="32"/>
  <c r="H409" i="32" s="1"/>
  <c r="AP193" i="32"/>
  <c r="AO193" i="32"/>
  <c r="AN193" i="32"/>
  <c r="AM193" i="32"/>
  <c r="AL193" i="32"/>
  <c r="AK193" i="32"/>
  <c r="AJ193" i="32"/>
  <c r="AI193" i="32"/>
  <c r="AH193" i="32"/>
  <c r="AG193" i="32"/>
  <c r="AF193" i="32"/>
  <c r="AE193" i="32"/>
  <c r="AD193" i="32"/>
  <c r="AC193" i="32"/>
  <c r="AB193" i="32"/>
  <c r="AA193" i="32"/>
  <c r="Z193" i="32"/>
  <c r="F193" i="32"/>
  <c r="H193" i="32" s="1"/>
  <c r="F221" i="32"/>
  <c r="H221" i="32" s="1"/>
  <c r="F361" i="32"/>
  <c r="H361" i="32" s="1"/>
  <c r="AP263" i="32"/>
  <c r="AO263" i="32"/>
  <c r="AN263" i="32"/>
  <c r="AM263" i="32"/>
  <c r="AL263" i="32"/>
  <c r="AK263" i="32"/>
  <c r="AJ263" i="32"/>
  <c r="AI263" i="32"/>
  <c r="AH263" i="32"/>
  <c r="AG263" i="32"/>
  <c r="AF263" i="32"/>
  <c r="AE263" i="32"/>
  <c r="AD263" i="32"/>
  <c r="AC263" i="32"/>
  <c r="AB263" i="32"/>
  <c r="AA263" i="32"/>
  <c r="Z263" i="32"/>
  <c r="F263" i="32"/>
  <c r="H263" i="32" s="1"/>
  <c r="F120" i="32"/>
  <c r="H120" i="32" s="1"/>
  <c r="F122" i="32"/>
  <c r="H122" i="32" s="1"/>
  <c r="F474" i="32"/>
  <c r="H474" i="32" s="1"/>
  <c r="F188" i="32"/>
  <c r="H188" i="32" s="1"/>
  <c r="F407" i="32"/>
  <c r="H407" i="32" s="1"/>
  <c r="F60" i="32"/>
  <c r="H60" i="32" s="1"/>
  <c r="F53" i="32"/>
  <c r="H53" i="32" s="1"/>
  <c r="F168" i="32"/>
  <c r="H168" i="32" s="1"/>
  <c r="AP220" i="32"/>
  <c r="AO220" i="32"/>
  <c r="AN220" i="32"/>
  <c r="AM220" i="32"/>
  <c r="AL220" i="32"/>
  <c r="AK220" i="32"/>
  <c r="AJ220" i="32"/>
  <c r="AI220" i="32"/>
  <c r="AH220" i="32"/>
  <c r="AG220" i="32"/>
  <c r="AF220" i="32"/>
  <c r="AE220" i="32"/>
  <c r="AD220" i="32"/>
  <c r="AC220" i="32"/>
  <c r="AB220" i="32"/>
  <c r="AA220" i="32"/>
  <c r="Z220" i="32"/>
  <c r="F220" i="32"/>
  <c r="H220" i="32" s="1"/>
  <c r="F300" i="32"/>
  <c r="H300" i="32" s="1"/>
  <c r="F437" i="32"/>
  <c r="H437" i="32" s="1"/>
  <c r="F7" i="32"/>
  <c r="H7" i="32" s="1"/>
  <c r="F208" i="32"/>
  <c r="H208" i="32" s="1"/>
  <c r="F65" i="32"/>
  <c r="H65" i="32" s="1"/>
  <c r="F109" i="32"/>
  <c r="H109" i="32" s="1"/>
  <c r="F319" i="32"/>
  <c r="H319" i="32" s="1"/>
  <c r="F428" i="32"/>
  <c r="H428" i="32" s="1"/>
  <c r="F310" i="32"/>
  <c r="H310" i="32" s="1"/>
  <c r="F196" i="32"/>
  <c r="H196" i="32" s="1"/>
  <c r="F12" i="32"/>
  <c r="H12" i="32" s="1"/>
  <c r="F226" i="32"/>
  <c r="H226" i="32" s="1"/>
  <c r="F59" i="32"/>
  <c r="H59" i="32" s="1"/>
  <c r="F425" i="32"/>
  <c r="H425" i="32" s="1"/>
  <c r="F486" i="32"/>
  <c r="H486" i="32" s="1"/>
  <c r="F284" i="32"/>
  <c r="H284" i="32" s="1"/>
  <c r="F205" i="32"/>
  <c r="H205" i="32" s="1"/>
  <c r="F333" i="32"/>
  <c r="H333" i="32" s="1"/>
  <c r="F227" i="32"/>
  <c r="H227" i="32" s="1"/>
  <c r="F294" i="32"/>
  <c r="F329" i="32"/>
  <c r="F371" i="32"/>
  <c r="F293" i="32"/>
  <c r="F430" i="32"/>
  <c r="F163" i="32"/>
  <c r="AP96" i="32"/>
  <c r="AO96" i="32"/>
  <c r="AN96" i="32"/>
  <c r="AM96" i="32"/>
  <c r="AL96" i="32"/>
  <c r="AK96" i="32"/>
  <c r="AJ96" i="32"/>
  <c r="AI96" i="32"/>
  <c r="AH96" i="32"/>
  <c r="AG96" i="32"/>
  <c r="AF96" i="32"/>
  <c r="AE96" i="32"/>
  <c r="AD96" i="32"/>
  <c r="AC96" i="32"/>
  <c r="AB96" i="32"/>
  <c r="AA96" i="32"/>
  <c r="Z96" i="32"/>
  <c r="F96" i="32"/>
  <c r="F118" i="32"/>
  <c r="F292" i="32"/>
  <c r="F176" i="32"/>
  <c r="F272" i="32"/>
  <c r="F237" i="32"/>
  <c r="AP328" i="32"/>
  <c r="AO328" i="32"/>
  <c r="AN328" i="32"/>
  <c r="AM328" i="32"/>
  <c r="AL328" i="32"/>
  <c r="AK328" i="32"/>
  <c r="AJ328" i="32"/>
  <c r="AI328" i="32"/>
  <c r="AH328" i="32"/>
  <c r="AG328" i="32"/>
  <c r="AF328" i="32"/>
  <c r="AE328" i="32"/>
  <c r="AD328" i="32"/>
  <c r="AC328" i="32"/>
  <c r="AB328" i="32"/>
  <c r="AA328" i="32"/>
  <c r="Z328" i="32"/>
  <c r="F328" i="32"/>
  <c r="F327" i="32"/>
  <c r="F271" i="32"/>
  <c r="F31" i="32"/>
  <c r="F106" i="32"/>
  <c r="F270" i="32"/>
  <c r="F40" i="32"/>
  <c r="F90" i="32"/>
  <c r="F142" i="32"/>
  <c r="F255" i="32"/>
  <c r="F202" i="32"/>
  <c r="F326" i="32"/>
  <c r="F141" i="32"/>
  <c r="F113" i="32"/>
  <c r="F9" i="32"/>
  <c r="F117" i="32"/>
  <c r="F186" i="32"/>
  <c r="F102" i="32"/>
  <c r="F291" i="32"/>
  <c r="F185" i="32"/>
  <c r="F201" i="32"/>
  <c r="F269" i="32"/>
  <c r="F254" i="32"/>
  <c r="F175" i="32"/>
  <c r="F184" i="32"/>
  <c r="F200" i="32"/>
  <c r="F101" i="32"/>
  <c r="F504" i="32"/>
  <c r="F199" i="32"/>
  <c r="F148" i="32"/>
  <c r="F212" i="32"/>
  <c r="F198" i="32"/>
  <c r="F112" i="32"/>
  <c r="F121" i="32"/>
  <c r="F370" i="32"/>
  <c r="F268" i="32"/>
  <c r="F290" i="32"/>
  <c r="F128" i="32"/>
  <c r="F56" i="32"/>
  <c r="F253" i="32"/>
  <c r="F183" i="32"/>
  <c r="F68" i="32"/>
  <c r="F167" i="32"/>
  <c r="F429" i="32"/>
  <c r="F64" i="32"/>
  <c r="F81" i="32"/>
  <c r="F82" i="32"/>
  <c r="AP10" i="32"/>
  <c r="AO10" i="32"/>
  <c r="AN10" i="32"/>
  <c r="AM10" i="32"/>
  <c r="AL10" i="32"/>
  <c r="AK10" i="32"/>
  <c r="AJ10" i="32"/>
  <c r="AI10" i="32"/>
  <c r="AH10" i="32"/>
  <c r="AG10" i="32"/>
  <c r="AF10" i="32"/>
  <c r="AE10" i="32"/>
  <c r="AD10" i="32"/>
  <c r="AC10" i="32"/>
  <c r="AB10" i="32"/>
  <c r="AA10" i="32"/>
  <c r="Z10" i="32"/>
  <c r="F10" i="32"/>
  <c r="F33" i="32"/>
  <c r="F55" i="32"/>
  <c r="F17" i="32"/>
  <c r="F192" i="32"/>
  <c r="F166" i="32"/>
  <c r="F162" i="32"/>
  <c r="AP236" i="32"/>
  <c r="AO236" i="32"/>
  <c r="AN236" i="32"/>
  <c r="AM236" i="32"/>
  <c r="AL236" i="32"/>
  <c r="AK236" i="32"/>
  <c r="AJ236" i="32"/>
  <c r="AI236" i="32"/>
  <c r="AH236" i="32"/>
  <c r="AG236" i="32"/>
  <c r="AF236" i="32"/>
  <c r="AE236" i="32"/>
  <c r="AD236" i="32"/>
  <c r="AC236" i="32"/>
  <c r="AB236" i="32"/>
  <c r="AA236" i="32"/>
  <c r="Z236" i="32"/>
  <c r="F236" i="32"/>
  <c r="F157" i="32"/>
  <c r="F105" i="32"/>
  <c r="AP63" i="32"/>
  <c r="AO63" i="32"/>
  <c r="AN63" i="32"/>
  <c r="AM63" i="32"/>
  <c r="AL63" i="32"/>
  <c r="AK63" i="32"/>
  <c r="AJ63" i="32"/>
  <c r="AI63" i="32"/>
  <c r="AH63" i="32"/>
  <c r="AG63" i="32"/>
  <c r="AF63" i="32"/>
  <c r="AE63" i="32"/>
  <c r="AD63" i="32"/>
  <c r="AC63" i="32"/>
  <c r="AB63" i="32"/>
  <c r="AA63" i="32"/>
  <c r="Z63" i="32"/>
  <c r="F63" i="32"/>
  <c r="F130" i="32"/>
  <c r="AP235" i="32"/>
  <c r="AO235" i="32"/>
  <c r="AN235" i="32"/>
  <c r="AM235" i="32"/>
  <c r="AL235" i="32"/>
  <c r="AK235" i="32"/>
  <c r="AJ235" i="32"/>
  <c r="AI235" i="32"/>
  <c r="AH235" i="32"/>
  <c r="AG235" i="32"/>
  <c r="AF235" i="32"/>
  <c r="AE235" i="32"/>
  <c r="AD235" i="32"/>
  <c r="AC235" i="32"/>
  <c r="AB235" i="32"/>
  <c r="AA235" i="32"/>
  <c r="Z235" i="32"/>
  <c r="F235" i="32"/>
  <c r="F191" i="32"/>
  <c r="F140" i="32"/>
  <c r="F234" i="32"/>
  <c r="F252" i="32"/>
  <c r="F251" i="32"/>
  <c r="F48" i="32"/>
  <c r="F54" i="32"/>
  <c r="F86" i="32"/>
  <c r="F135" i="32"/>
  <c r="F369" i="32"/>
  <c r="F6" i="32"/>
  <c r="F145" i="32"/>
  <c r="F100" i="32"/>
  <c r="F368" i="32"/>
  <c r="F51" i="32"/>
  <c r="F367" i="32"/>
  <c r="F108" i="32"/>
  <c r="F197" i="32"/>
  <c r="F174" i="32"/>
  <c r="F289" i="32"/>
  <c r="F11" i="32"/>
  <c r="F218" i="32"/>
  <c r="F62" i="32"/>
  <c r="F503" i="32"/>
  <c r="AP267" i="32"/>
  <c r="AO267" i="32"/>
  <c r="AN267" i="32"/>
  <c r="AM267" i="32"/>
  <c r="AL267" i="32"/>
  <c r="AK267" i="32"/>
  <c r="AJ267" i="32"/>
  <c r="AI267" i="32"/>
  <c r="AH267" i="32"/>
  <c r="AG267" i="32"/>
  <c r="AF267" i="32"/>
  <c r="AE267" i="32"/>
  <c r="AD267" i="32"/>
  <c r="AC267" i="32"/>
  <c r="AB267" i="32"/>
  <c r="AA267" i="32"/>
  <c r="Z267" i="32"/>
  <c r="F267" i="32"/>
  <c r="F72" i="32"/>
  <c r="F88" i="32"/>
  <c r="F217" i="32"/>
  <c r="AP35" i="7"/>
  <c r="AP20" i="7"/>
  <c r="AP5" i="7"/>
  <c r="AP6" i="7"/>
  <c r="AP4" i="7"/>
  <c r="AP3" i="7"/>
  <c r="AP2" i="7"/>
  <c r="F20" i="7"/>
  <c r="F19" i="6"/>
  <c r="F11" i="7"/>
  <c r="H11" i="7" s="1"/>
  <c r="H3" i="7"/>
  <c r="H4" i="7"/>
  <c r="H5" i="7"/>
  <c r="H6" i="7"/>
  <c r="H7" i="7"/>
  <c r="H8" i="7"/>
  <c r="H9" i="7"/>
  <c r="H10" i="7"/>
  <c r="H12" i="7"/>
  <c r="H13" i="7"/>
  <c r="H14" i="7"/>
  <c r="H15" i="7"/>
  <c r="H16" i="7"/>
  <c r="H17" i="7"/>
  <c r="H18" i="7"/>
  <c r="H19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2" i="7"/>
  <c r="F4" i="7"/>
  <c r="F5" i="7"/>
  <c r="F6" i="7"/>
  <c r="F7" i="7"/>
  <c r="F8" i="7"/>
  <c r="F9" i="7"/>
  <c r="F10" i="7"/>
  <c r="F12" i="7"/>
  <c r="F13" i="7"/>
  <c r="F14" i="7"/>
  <c r="F15" i="7"/>
  <c r="F16" i="7"/>
  <c r="F17" i="7"/>
  <c r="F18" i="7"/>
  <c r="F19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3" i="7"/>
  <c r="F2" i="7"/>
  <c r="F10" i="3"/>
  <c r="F11" i="2"/>
  <c r="F18" i="2"/>
  <c r="H23" i="2"/>
  <c r="F9" i="6"/>
  <c r="F6" i="6"/>
  <c r="F4" i="6"/>
  <c r="H4" i="6"/>
  <c r="AD40" i="7"/>
  <c r="Z2" i="7"/>
  <c r="AA2" i="7"/>
  <c r="AB2" i="7"/>
  <c r="AC2" i="7"/>
  <c r="AD2" i="7"/>
  <c r="Z3" i="7"/>
  <c r="AA3" i="7"/>
  <c r="AB3" i="7"/>
  <c r="AC3" i="7"/>
  <c r="AD3" i="7"/>
  <c r="Z4" i="7"/>
  <c r="AA4" i="7"/>
  <c r="AB4" i="7"/>
  <c r="AC4" i="7"/>
  <c r="AD4" i="7"/>
  <c r="Z5" i="7"/>
  <c r="AA5" i="7"/>
  <c r="AB5" i="7"/>
  <c r="AC5" i="7"/>
  <c r="AD5" i="7"/>
  <c r="Z6" i="7"/>
  <c r="AA6" i="7"/>
  <c r="AB6" i="7"/>
  <c r="AC6" i="7"/>
  <c r="AD6" i="7"/>
  <c r="Z7" i="7"/>
  <c r="AA7" i="7"/>
  <c r="AB7" i="7"/>
  <c r="AC7" i="7"/>
  <c r="AD7" i="7"/>
  <c r="Z8" i="7"/>
  <c r="AA8" i="7"/>
  <c r="AB8" i="7"/>
  <c r="AC8" i="7"/>
  <c r="AD8" i="7"/>
  <c r="Z9" i="7"/>
  <c r="AA9" i="7"/>
  <c r="AB9" i="7"/>
  <c r="AC9" i="7"/>
  <c r="AD9" i="7"/>
  <c r="Z10" i="7"/>
  <c r="AA10" i="7"/>
  <c r="AB10" i="7"/>
  <c r="AC10" i="7"/>
  <c r="AD10" i="7"/>
  <c r="Z11" i="7"/>
  <c r="AA11" i="7"/>
  <c r="AB11" i="7"/>
  <c r="AC11" i="7"/>
  <c r="AD11" i="7"/>
  <c r="Z12" i="7"/>
  <c r="AA12" i="7"/>
  <c r="AB12" i="7"/>
  <c r="AC12" i="7"/>
  <c r="AD12" i="7"/>
  <c r="Z13" i="7"/>
  <c r="AA13" i="7"/>
  <c r="AB13" i="7"/>
  <c r="AC13" i="7"/>
  <c r="AD13" i="7"/>
  <c r="Z14" i="7"/>
  <c r="AA14" i="7"/>
  <c r="AB14" i="7"/>
  <c r="AC14" i="7"/>
  <c r="AD14" i="7"/>
  <c r="Z15" i="7"/>
  <c r="AA15" i="7"/>
  <c r="AB15" i="7"/>
  <c r="AC15" i="7"/>
  <c r="AD15" i="7"/>
  <c r="Z16" i="7"/>
  <c r="AA16" i="7"/>
  <c r="AB16" i="7"/>
  <c r="AC16" i="7"/>
  <c r="AD16" i="7"/>
  <c r="Z17" i="7"/>
  <c r="AA17" i="7"/>
  <c r="AB17" i="7"/>
  <c r="AC17" i="7"/>
  <c r="AD17" i="7"/>
  <c r="Z18" i="7"/>
  <c r="AA18" i="7"/>
  <c r="AB18" i="7"/>
  <c r="AC18" i="7"/>
  <c r="AD18" i="7"/>
  <c r="Z19" i="7"/>
  <c r="AA19" i="7"/>
  <c r="AB19" i="7"/>
  <c r="AC19" i="7"/>
  <c r="AD19" i="7"/>
  <c r="Z20" i="7"/>
  <c r="AA20" i="7"/>
  <c r="AB20" i="7"/>
  <c r="AC20" i="7"/>
  <c r="AD20" i="7"/>
  <c r="Z21" i="7"/>
  <c r="AA21" i="7"/>
  <c r="AB21" i="7"/>
  <c r="AC21" i="7"/>
  <c r="AD21" i="7"/>
  <c r="Z22" i="7"/>
  <c r="AA22" i="7"/>
  <c r="AB22" i="7"/>
  <c r="AC22" i="7"/>
  <c r="AD22" i="7"/>
  <c r="Z23" i="7"/>
  <c r="AA23" i="7"/>
  <c r="AB23" i="7"/>
  <c r="AC23" i="7"/>
  <c r="AD23" i="7"/>
  <c r="Z24" i="7"/>
  <c r="AA24" i="7"/>
  <c r="AB24" i="7"/>
  <c r="AC24" i="7"/>
  <c r="AD24" i="7"/>
  <c r="Z25" i="7"/>
  <c r="AA25" i="7"/>
  <c r="AB25" i="7"/>
  <c r="AC25" i="7"/>
  <c r="AD25" i="7"/>
  <c r="Z26" i="7"/>
  <c r="AA26" i="7"/>
  <c r="AB26" i="7"/>
  <c r="AC26" i="7"/>
  <c r="AD26" i="7"/>
  <c r="Z27" i="7"/>
  <c r="AA27" i="7"/>
  <c r="AB27" i="7"/>
  <c r="AC27" i="7"/>
  <c r="AD27" i="7"/>
  <c r="Z28" i="7"/>
  <c r="AA28" i="7"/>
  <c r="AB28" i="7"/>
  <c r="AC28" i="7"/>
  <c r="AD28" i="7"/>
  <c r="Z29" i="7"/>
  <c r="AA29" i="7"/>
  <c r="AB29" i="7"/>
  <c r="AC29" i="7"/>
  <c r="AD29" i="7"/>
  <c r="Z30" i="7"/>
  <c r="AA30" i="7"/>
  <c r="AB30" i="7"/>
  <c r="AC30" i="7"/>
  <c r="AD30" i="7"/>
  <c r="Z31" i="7"/>
  <c r="AA31" i="7"/>
  <c r="AB31" i="7"/>
  <c r="AC31" i="7"/>
  <c r="AD31" i="7"/>
  <c r="Z32" i="7"/>
  <c r="AA32" i="7"/>
  <c r="AB32" i="7"/>
  <c r="AC32" i="7"/>
  <c r="AD32" i="7"/>
  <c r="Z33" i="7"/>
  <c r="AA33" i="7"/>
  <c r="AB33" i="7"/>
  <c r="AC33" i="7"/>
  <c r="AD33" i="7"/>
  <c r="Z34" i="7"/>
  <c r="AA34" i="7"/>
  <c r="AB34" i="7"/>
  <c r="AC34" i="7"/>
  <c r="AD34" i="7"/>
  <c r="Z35" i="7"/>
  <c r="AA35" i="7"/>
  <c r="AB35" i="7"/>
  <c r="AC35" i="7"/>
  <c r="AD35" i="7"/>
  <c r="Z36" i="7"/>
  <c r="AA36" i="7"/>
  <c r="AB36" i="7"/>
  <c r="AC36" i="7"/>
  <c r="AD36" i="7"/>
  <c r="Z37" i="7"/>
  <c r="AA37" i="7"/>
  <c r="AB37" i="7"/>
  <c r="AC37" i="7"/>
  <c r="AD37" i="7"/>
  <c r="Z38" i="7"/>
  <c r="AA38" i="7"/>
  <c r="AB38" i="7"/>
  <c r="AC38" i="7"/>
  <c r="AD38" i="7"/>
  <c r="Z39" i="7"/>
  <c r="AA39" i="7"/>
  <c r="AB39" i="7"/>
  <c r="AC39" i="7"/>
  <c r="AD39" i="7"/>
  <c r="Z40" i="7"/>
  <c r="AA40" i="7"/>
  <c r="AB40" i="7"/>
  <c r="AC40" i="7"/>
  <c r="Z41" i="7"/>
  <c r="AA41" i="7"/>
  <c r="AB41" i="7"/>
  <c r="AC41" i="7"/>
  <c r="AD41" i="7"/>
  <c r="Z42" i="7"/>
  <c r="AA42" i="7"/>
  <c r="AB42" i="7"/>
  <c r="AC42" i="7"/>
  <c r="AD42" i="7"/>
  <c r="Z43" i="7"/>
  <c r="AA43" i="7"/>
  <c r="AB43" i="7"/>
  <c r="AC43" i="7"/>
  <c r="AD43" i="7"/>
  <c r="Z44" i="7"/>
  <c r="AA44" i="7"/>
  <c r="AB44" i="7"/>
  <c r="AC44" i="7"/>
  <c r="AD44" i="7"/>
  <c r="Z45" i="7"/>
  <c r="AA45" i="7"/>
  <c r="AB45" i="7"/>
  <c r="AC45" i="7"/>
  <c r="AD45" i="7"/>
  <c r="Z46" i="7"/>
  <c r="AA46" i="7"/>
  <c r="AB46" i="7"/>
  <c r="AC46" i="7"/>
  <c r="AD46" i="7"/>
  <c r="Z47" i="7"/>
  <c r="AA47" i="7"/>
  <c r="AB47" i="7"/>
  <c r="AC47" i="7"/>
  <c r="AD47" i="7"/>
  <c r="Z48" i="7"/>
  <c r="AA48" i="7"/>
  <c r="AB48" i="7"/>
  <c r="AC48" i="7"/>
  <c r="AD48" i="7"/>
  <c r="Z49" i="7"/>
  <c r="AA49" i="7"/>
  <c r="AB49" i="7"/>
  <c r="AC49" i="7"/>
  <c r="AD49" i="7"/>
  <c r="Z50" i="7"/>
  <c r="AA50" i="7"/>
  <c r="AB50" i="7"/>
  <c r="AC50" i="7"/>
  <c r="AD50" i="7"/>
  <c r="Z51" i="7"/>
  <c r="AA51" i="7"/>
  <c r="AB51" i="7"/>
  <c r="AC51" i="7"/>
  <c r="AD51" i="7"/>
  <c r="Z52" i="7"/>
  <c r="AA52" i="7"/>
  <c r="AB52" i="7"/>
  <c r="AC52" i="7"/>
  <c r="AD52" i="7"/>
  <c r="Z53" i="7"/>
  <c r="AA53" i="7"/>
  <c r="AB53" i="7"/>
  <c r="AC53" i="7"/>
  <c r="AD53" i="7"/>
  <c r="Z54" i="7"/>
  <c r="AA54" i="7"/>
  <c r="AB54" i="7"/>
  <c r="AC54" i="7"/>
  <c r="AD54" i="7"/>
  <c r="Z55" i="7"/>
  <c r="AA55" i="7"/>
  <c r="AB55" i="7"/>
  <c r="AC55" i="7"/>
  <c r="AD55" i="7"/>
  <c r="Z56" i="7"/>
  <c r="AA56" i="7"/>
  <c r="AB56" i="7"/>
  <c r="AC56" i="7"/>
  <c r="AD56" i="7"/>
  <c r="Z57" i="7"/>
  <c r="AA57" i="7"/>
  <c r="AB57" i="7"/>
  <c r="AC57" i="7"/>
  <c r="AD57" i="7"/>
  <c r="Z58" i="7"/>
  <c r="AA58" i="7"/>
  <c r="AB58" i="7"/>
  <c r="AC58" i="7"/>
  <c r="AD58" i="7"/>
  <c r="Z59" i="7"/>
  <c r="AA59" i="7"/>
  <c r="AB59" i="7"/>
  <c r="AC59" i="7"/>
  <c r="AD59" i="7"/>
  <c r="Z60" i="7"/>
  <c r="AA60" i="7"/>
  <c r="AB60" i="7"/>
  <c r="AC60" i="7"/>
  <c r="AD60" i="7"/>
  <c r="Z61" i="7"/>
  <c r="AA61" i="7"/>
  <c r="AB61" i="7"/>
  <c r="AC61" i="7"/>
  <c r="AD61" i="7"/>
  <c r="Z62" i="7"/>
  <c r="AA62" i="7"/>
  <c r="AB62" i="7"/>
  <c r="AC62" i="7"/>
  <c r="AD62" i="7"/>
  <c r="Z63" i="7"/>
  <c r="AA63" i="7"/>
  <c r="AB63" i="7"/>
  <c r="AC63" i="7"/>
  <c r="AD63" i="7"/>
  <c r="Z64" i="7"/>
  <c r="AA64" i="7"/>
  <c r="AB64" i="7"/>
  <c r="AC64" i="7"/>
  <c r="AD64" i="7"/>
  <c r="Z65" i="7"/>
  <c r="AA65" i="7"/>
  <c r="AB65" i="7"/>
  <c r="AC65" i="7"/>
  <c r="AD65" i="7"/>
  <c r="Z66" i="7"/>
  <c r="AA66" i="7"/>
  <c r="AB66" i="7"/>
  <c r="AC66" i="7"/>
  <c r="AD66" i="7"/>
  <c r="Z67" i="7"/>
  <c r="AA67" i="7"/>
  <c r="AB67" i="7"/>
  <c r="AC67" i="7"/>
  <c r="AD67" i="7"/>
  <c r="Z68" i="7"/>
  <c r="AA68" i="7"/>
  <c r="AB68" i="7"/>
  <c r="AC68" i="7"/>
  <c r="AD68" i="7"/>
  <c r="Z69" i="7"/>
  <c r="AA69" i="7"/>
  <c r="AB69" i="7"/>
  <c r="AC69" i="7"/>
  <c r="AD69" i="7"/>
  <c r="Z70" i="7"/>
  <c r="AA70" i="7"/>
  <c r="AB70" i="7"/>
  <c r="AC70" i="7"/>
  <c r="AD70" i="7"/>
  <c r="Z71" i="7"/>
  <c r="AA71" i="7"/>
  <c r="AB71" i="7"/>
  <c r="AC71" i="7"/>
  <c r="AD71" i="7"/>
  <c r="Z72" i="7"/>
  <c r="AA72" i="7"/>
  <c r="AB72" i="7"/>
  <c r="AC72" i="7"/>
  <c r="AD72" i="7"/>
  <c r="Z73" i="7"/>
  <c r="AA73" i="7"/>
  <c r="AB73" i="7"/>
  <c r="AC73" i="7"/>
  <c r="AD73" i="7"/>
  <c r="Z74" i="7"/>
  <c r="AA74" i="7"/>
  <c r="AB74" i="7"/>
  <c r="AC74" i="7"/>
  <c r="AD74" i="7"/>
  <c r="Z75" i="7"/>
  <c r="AA75" i="7"/>
  <c r="AB75" i="7"/>
  <c r="AC75" i="7"/>
  <c r="AD75" i="7"/>
  <c r="Z76" i="7"/>
  <c r="AA76" i="7"/>
  <c r="AB76" i="7"/>
  <c r="AC76" i="7"/>
  <c r="AD76" i="7"/>
  <c r="Z77" i="7"/>
  <c r="AA77" i="7"/>
  <c r="AB77" i="7"/>
  <c r="AC77" i="7"/>
  <c r="AD77" i="7"/>
  <c r="Z78" i="7"/>
  <c r="AA78" i="7"/>
  <c r="AB78" i="7"/>
  <c r="AC78" i="7"/>
  <c r="AD78" i="7"/>
  <c r="Z79" i="7"/>
  <c r="AA79" i="7"/>
  <c r="AB79" i="7"/>
  <c r="AC79" i="7"/>
  <c r="AD79" i="7"/>
  <c r="Z80" i="7"/>
  <c r="AA80" i="7"/>
  <c r="AB80" i="7"/>
  <c r="AC80" i="7"/>
  <c r="AD80" i="7"/>
  <c r="Z81" i="7"/>
  <c r="AA81" i="7"/>
  <c r="AB81" i="7"/>
  <c r="AC81" i="7"/>
  <c r="AD81" i="7"/>
  <c r="Z82" i="7"/>
  <c r="AA82" i="7"/>
  <c r="AB82" i="7"/>
  <c r="AC82" i="7"/>
  <c r="AD82" i="7"/>
  <c r="Z83" i="7"/>
  <c r="AA83" i="7"/>
  <c r="AB83" i="7"/>
  <c r="AC83" i="7"/>
  <c r="AD83" i="7"/>
  <c r="Z84" i="7"/>
  <c r="AA84" i="7"/>
  <c r="AB84" i="7"/>
  <c r="AC84" i="7"/>
  <c r="AD84" i="7"/>
  <c r="Z85" i="7"/>
  <c r="AA85" i="7"/>
  <c r="AB85" i="7"/>
  <c r="AC85" i="7"/>
  <c r="AD85" i="7"/>
  <c r="Z86" i="7"/>
  <c r="AA86" i="7"/>
  <c r="AB86" i="7"/>
  <c r="AC86" i="7"/>
  <c r="AD86" i="7"/>
  <c r="Z87" i="7"/>
  <c r="AA87" i="7"/>
  <c r="AB87" i="7"/>
  <c r="AC87" i="7"/>
  <c r="AD87" i="7"/>
  <c r="Z88" i="7"/>
  <c r="AA88" i="7"/>
  <c r="AB88" i="7"/>
  <c r="AC88" i="7"/>
  <c r="AD88" i="7"/>
  <c r="Z89" i="7"/>
  <c r="AA89" i="7"/>
  <c r="AB89" i="7"/>
  <c r="AC89" i="7"/>
  <c r="AD89" i="7"/>
  <c r="Z90" i="7"/>
  <c r="AA90" i="7"/>
  <c r="AB90" i="7"/>
  <c r="AC90" i="7"/>
  <c r="AD90" i="7"/>
  <c r="Z91" i="7"/>
  <c r="AA91" i="7"/>
  <c r="AB91" i="7"/>
  <c r="AC91" i="7"/>
  <c r="AD91" i="7"/>
  <c r="Z92" i="7"/>
  <c r="AA92" i="7"/>
  <c r="AB92" i="7"/>
  <c r="AC92" i="7"/>
  <c r="AD92" i="7"/>
  <c r="Z93" i="7"/>
  <c r="AA93" i="7"/>
  <c r="AB93" i="7"/>
  <c r="AC93" i="7"/>
  <c r="AD93" i="7"/>
  <c r="Z94" i="7"/>
  <c r="AA94" i="7"/>
  <c r="AB94" i="7"/>
  <c r="AC94" i="7"/>
  <c r="AD94" i="7"/>
  <c r="Z95" i="7"/>
  <c r="AA95" i="7"/>
  <c r="AB95" i="7"/>
  <c r="AC95" i="7"/>
  <c r="AD95" i="7"/>
  <c r="Z96" i="7"/>
  <c r="AA96" i="7"/>
  <c r="AB96" i="7"/>
  <c r="AC96" i="7"/>
  <c r="AD96" i="7"/>
  <c r="Z97" i="7"/>
  <c r="AA97" i="7"/>
  <c r="AB97" i="7"/>
  <c r="AC97" i="7"/>
  <c r="AD97" i="7"/>
  <c r="Z98" i="7"/>
  <c r="AA98" i="7"/>
  <c r="AB98" i="7"/>
  <c r="AC98" i="7"/>
  <c r="AD98" i="7"/>
  <c r="Z99" i="7"/>
  <c r="AA99" i="7"/>
  <c r="AB99" i="7"/>
  <c r="AC99" i="7"/>
  <c r="AD99" i="7"/>
  <c r="Z100" i="7"/>
  <c r="AA100" i="7"/>
  <c r="AB100" i="7"/>
  <c r="AC100" i="7"/>
  <c r="AD100" i="7"/>
  <c r="Z101" i="7"/>
  <c r="AA101" i="7"/>
  <c r="AB101" i="7"/>
  <c r="AC101" i="7"/>
  <c r="AD101" i="7"/>
  <c r="Z102" i="7"/>
  <c r="AA102" i="7"/>
  <c r="AB102" i="7"/>
  <c r="AC102" i="7"/>
  <c r="AD102" i="7"/>
  <c r="AD22" i="6"/>
  <c r="AA18" i="6"/>
  <c r="AL81" i="2"/>
  <c r="AM81" i="2"/>
  <c r="AN81" i="2"/>
  <c r="AO81" i="2"/>
  <c r="AP81" i="2"/>
  <c r="AO30" i="3"/>
  <c r="AP30" i="3"/>
  <c r="AO32" i="3"/>
  <c r="AP32" i="3"/>
  <c r="AO35" i="3"/>
  <c r="AP35" i="3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67" i="6"/>
  <c r="F68" i="6"/>
  <c r="F60" i="6"/>
  <c r="F61" i="6"/>
  <c r="F62" i="6"/>
  <c r="F63" i="6"/>
  <c r="F64" i="6"/>
  <c r="F65" i="6"/>
  <c r="F66" i="6"/>
  <c r="F59" i="6"/>
  <c r="F47" i="6"/>
  <c r="F48" i="6"/>
  <c r="F49" i="6"/>
  <c r="F50" i="6"/>
  <c r="F51" i="6"/>
  <c r="F52" i="6"/>
  <c r="F53" i="6"/>
  <c r="F54" i="6"/>
  <c r="F55" i="6"/>
  <c r="F56" i="6"/>
  <c r="F57" i="6"/>
  <c r="F4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26" i="6"/>
  <c r="F25" i="6"/>
  <c r="F12" i="6"/>
  <c r="F13" i="6"/>
  <c r="F14" i="6"/>
  <c r="F15" i="6"/>
  <c r="F16" i="6"/>
  <c r="F17" i="6"/>
  <c r="F18" i="6"/>
  <c r="F20" i="6"/>
  <c r="F21" i="6"/>
  <c r="F22" i="6"/>
  <c r="F23" i="6"/>
  <c r="F24" i="6"/>
  <c r="F11" i="6"/>
  <c r="F10" i="6"/>
  <c r="F3" i="6"/>
  <c r="F5" i="6"/>
  <c r="F7" i="6"/>
  <c r="F8" i="6"/>
  <c r="F2" i="6"/>
  <c r="F68" i="4"/>
  <c r="F69" i="4"/>
  <c r="F70" i="4"/>
  <c r="F71" i="4"/>
  <c r="F72" i="4"/>
  <c r="F73" i="4"/>
  <c r="F74" i="4"/>
  <c r="F75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67" i="4"/>
  <c r="F66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25" i="4"/>
  <c r="F24" i="4"/>
  <c r="F12" i="4"/>
  <c r="F13" i="4"/>
  <c r="F14" i="4"/>
  <c r="F15" i="4"/>
  <c r="F16" i="4"/>
  <c r="F17" i="4"/>
  <c r="F18" i="4"/>
  <c r="F19" i="4"/>
  <c r="F20" i="4"/>
  <c r="F21" i="4"/>
  <c r="F22" i="4"/>
  <c r="F23" i="4"/>
  <c r="F11" i="4"/>
  <c r="F10" i="4"/>
  <c r="F3" i="4"/>
  <c r="F4" i="4"/>
  <c r="F5" i="4"/>
  <c r="F6" i="4"/>
  <c r="F7" i="4"/>
  <c r="F8" i="4"/>
  <c r="F9" i="4"/>
  <c r="F2" i="4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89" i="2"/>
  <c r="F88" i="2"/>
  <c r="F85" i="2"/>
  <c r="F86" i="2"/>
  <c r="F87" i="2"/>
  <c r="F84" i="2"/>
  <c r="F83" i="2"/>
  <c r="F80" i="2"/>
  <c r="F81" i="2"/>
  <c r="F82" i="2"/>
  <c r="F79" i="2"/>
  <c r="F78" i="2"/>
  <c r="F74" i="2"/>
  <c r="F75" i="2"/>
  <c r="F76" i="2"/>
  <c r="F77" i="2"/>
  <c r="F73" i="2"/>
  <c r="F72" i="2"/>
  <c r="F71" i="2"/>
  <c r="F70" i="2"/>
  <c r="F69" i="2"/>
  <c r="F67" i="2"/>
  <c r="F68" i="2"/>
  <c r="F66" i="2"/>
  <c r="F65" i="2"/>
  <c r="F53" i="2"/>
  <c r="F54" i="2"/>
  <c r="F55" i="2"/>
  <c r="F56" i="2"/>
  <c r="F57" i="2"/>
  <c r="F58" i="2"/>
  <c r="F59" i="2"/>
  <c r="F60" i="2"/>
  <c r="F61" i="2"/>
  <c r="F62" i="2"/>
  <c r="F63" i="2"/>
  <c r="F64" i="2"/>
  <c r="F52" i="2"/>
  <c r="F51" i="2"/>
  <c r="F50" i="2"/>
  <c r="F48" i="2"/>
  <c r="F49" i="2"/>
  <c r="F47" i="2"/>
  <c r="F46" i="2"/>
  <c r="F45" i="2"/>
  <c r="F38" i="2"/>
  <c r="F39" i="2"/>
  <c r="F40" i="2"/>
  <c r="F41" i="2"/>
  <c r="F42" i="2"/>
  <c r="F43" i="2"/>
  <c r="F44" i="2"/>
  <c r="F37" i="2"/>
  <c r="F36" i="2"/>
  <c r="F33" i="2"/>
  <c r="F34" i="2"/>
  <c r="F35" i="2"/>
  <c r="F32" i="2"/>
  <c r="F31" i="2"/>
  <c r="F30" i="2"/>
  <c r="F24" i="2"/>
  <c r="F25" i="2"/>
  <c r="F26" i="2"/>
  <c r="F27" i="2"/>
  <c r="F28" i="2"/>
  <c r="F29" i="2"/>
  <c r="F23" i="2"/>
  <c r="F4" i="2"/>
  <c r="F5" i="2"/>
  <c r="F6" i="2"/>
  <c r="F7" i="2"/>
  <c r="F8" i="2"/>
  <c r="F9" i="2"/>
  <c r="F10" i="2"/>
  <c r="F12" i="2"/>
  <c r="F13" i="2"/>
  <c r="F14" i="2"/>
  <c r="F15" i="2"/>
  <c r="F16" i="2"/>
  <c r="F17" i="2"/>
  <c r="F19" i="2"/>
  <c r="F20" i="2"/>
  <c r="F21" i="2"/>
  <c r="F22" i="2"/>
  <c r="F2" i="2"/>
  <c r="F3" i="2"/>
  <c r="F3" i="3"/>
  <c r="F4" i="3"/>
  <c r="F5" i="3"/>
  <c r="F6" i="3"/>
  <c r="F7" i="3"/>
  <c r="F8" i="3"/>
  <c r="F9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2" i="3"/>
  <c r="E95" i="7"/>
  <c r="AP42" i="7"/>
  <c r="AO42" i="7"/>
  <c r="AN42" i="7"/>
  <c r="AM42" i="7"/>
  <c r="AL42" i="7"/>
  <c r="AK42" i="7"/>
  <c r="AJ42" i="7"/>
  <c r="AI42" i="7"/>
  <c r="AH42" i="7"/>
  <c r="AG42" i="7"/>
  <c r="AF42" i="7"/>
  <c r="AP41" i="7"/>
  <c r="AO41" i="7"/>
  <c r="AN41" i="7"/>
  <c r="AM41" i="7"/>
  <c r="AL41" i="7"/>
  <c r="AK41" i="7"/>
  <c r="AJ41" i="7"/>
  <c r="AI41" i="7"/>
  <c r="AH41" i="7"/>
  <c r="AG41" i="7"/>
  <c r="AF41" i="7"/>
  <c r="AO35" i="7"/>
  <c r="AN35" i="7"/>
  <c r="AM35" i="7"/>
  <c r="AL35" i="7"/>
  <c r="AK35" i="7"/>
  <c r="AJ35" i="7"/>
  <c r="AI35" i="7"/>
  <c r="AH35" i="7"/>
  <c r="AG35" i="7"/>
  <c r="AF35" i="7"/>
  <c r="AP22" i="7"/>
  <c r="AO22" i="7"/>
  <c r="AN22" i="7"/>
  <c r="AM22" i="7"/>
  <c r="AL22" i="7"/>
  <c r="AK22" i="7"/>
  <c r="AJ22" i="7"/>
  <c r="AI22" i="7"/>
  <c r="AH22" i="7"/>
  <c r="AG22" i="7"/>
  <c r="AF22" i="7"/>
  <c r="Z5" i="3"/>
  <c r="AA5" i="3"/>
  <c r="AB5" i="3"/>
  <c r="AC5" i="3"/>
  <c r="AD5" i="3"/>
  <c r="Z30" i="3"/>
  <c r="AA30" i="3"/>
  <c r="AB30" i="3"/>
  <c r="AC30" i="3"/>
  <c r="AD30" i="3"/>
  <c r="Z32" i="3"/>
  <c r="AA32" i="3"/>
  <c r="AB32" i="3"/>
  <c r="AC32" i="3"/>
  <c r="AD32" i="3"/>
  <c r="Z35" i="3"/>
  <c r="AA35" i="3"/>
  <c r="AB35" i="3"/>
  <c r="AC35" i="3"/>
  <c r="AD35" i="3"/>
  <c r="Z42" i="3"/>
  <c r="AA42" i="3"/>
  <c r="AB42" i="3"/>
  <c r="AC42" i="3"/>
  <c r="AD42" i="3"/>
  <c r="Z89" i="3"/>
  <c r="AA89" i="3"/>
  <c r="AB89" i="3"/>
  <c r="AC89" i="3"/>
  <c r="AD89" i="3"/>
  <c r="Z95" i="3"/>
  <c r="AA95" i="3"/>
  <c r="AB95" i="3"/>
  <c r="AC95" i="3"/>
  <c r="AD95" i="3"/>
  <c r="I430" i="32" a="1"/>
  <c r="I92" i="32" a="1"/>
  <c r="I22" i="32" a="1"/>
  <c r="I447" i="32" a="1"/>
  <c r="I284" i="32" a="1"/>
  <c r="I204" i="32" a="1"/>
  <c r="I48" i="32" a="1"/>
  <c r="I368" i="32" a="1"/>
  <c r="I184" i="32" a="1"/>
  <c r="I237" i="32" a="1"/>
  <c r="I118" i="32" a="1"/>
  <c r="I240" i="32" a="1"/>
  <c r="I46" i="32" a="1"/>
  <c r="I425" i="32" a="1"/>
  <c r="I57" i="32" a="1"/>
  <c r="I53" i="32" a="1"/>
  <c r="I282" i="32" a="1"/>
  <c r="I363" i="32" a="1"/>
  <c r="I450" i="32" a="1"/>
  <c r="I76" i="32" a="1"/>
  <c r="I200" i="32" a="1"/>
  <c r="I301" i="32" a="1"/>
  <c r="I399" i="32" a="1"/>
  <c r="I125" i="32" a="1"/>
  <c r="I141" i="32" a="1"/>
  <c r="I130" i="32" a="1"/>
  <c r="I396" i="32" a="1"/>
  <c r="I6" i="32" a="1"/>
  <c r="I192" i="32" a="1"/>
  <c r="I478" i="32" a="1"/>
  <c r="I334" i="32" a="1"/>
  <c r="I90" i="32" a="1"/>
  <c r="I103" i="32" a="1"/>
  <c r="I148" i="32" a="1"/>
  <c r="I35" i="32" a="1"/>
  <c r="I174" i="32" a="1"/>
  <c r="I147" i="32" a="1"/>
  <c r="I344" i="32" a="1"/>
  <c r="I188" i="32" a="1"/>
  <c r="I59" i="32" a="1"/>
  <c r="I445" i="32" a="1"/>
  <c r="I88" i="32" a="1"/>
  <c r="I99" i="32" a="1"/>
  <c r="I20" i="32" a="1"/>
  <c r="I419" i="32" a="1"/>
  <c r="I389" i="32" a="1"/>
  <c r="I310" i="32" a="1"/>
  <c r="I163" i="32" a="1"/>
  <c r="I68" i="32" a="1"/>
  <c r="I496" i="32" a="1"/>
  <c r="I253" i="32" a="1"/>
  <c r="I55" i="32" a="1"/>
  <c r="I40" i="32" a="1"/>
  <c r="I196" i="32" a="1"/>
  <c r="I358" i="32" a="1"/>
  <c r="I73" i="32" a="1"/>
  <c r="I54" i="32" a="1"/>
  <c r="I41" i="32" a="1"/>
  <c r="I136" i="32" a="1"/>
  <c r="I448" i="32" a="1"/>
  <c r="I367" i="32" a="1"/>
  <c r="I424" i="32" a="1"/>
  <c r="I426" i="32" a="1"/>
  <c r="I186" i="32" a="1"/>
  <c r="I205" i="32" a="1"/>
  <c r="I56" i="32" a="1"/>
  <c r="I9" i="32" a="1"/>
  <c r="I271" i="32" a="1"/>
  <c r="I316" i="32" a="1"/>
  <c r="I313" i="32" a="1"/>
  <c r="I241" i="32" a="1"/>
  <c r="I319" i="32" a="1"/>
  <c r="I332" i="32" a="1"/>
  <c r="I276" i="32" a="1"/>
  <c r="I43" i="32" a="1"/>
  <c r="I377" i="32" a="1"/>
  <c r="I298" i="32" a="1"/>
  <c r="I348" i="32" a="1"/>
  <c r="I224" i="32" a="1"/>
  <c r="I81" i="2" a="1"/>
  <c r="I477" i="32" a="1"/>
  <c r="I444" i="32" a="1"/>
  <c r="I295" i="32" a="1"/>
  <c r="I183" i="32" a="1"/>
  <c r="I339" i="32" a="1"/>
  <c r="I309" i="32" a="1"/>
  <c r="I91" i="32" a="1"/>
  <c r="I420" i="32" a="1"/>
  <c r="I503" i="32" a="1"/>
  <c r="I161" i="32" a="1"/>
  <c r="I33" i="32" a="1"/>
  <c r="I378" i="32" a="1"/>
  <c r="I336" i="32" a="1"/>
  <c r="I169" i="32" a="1"/>
  <c r="I32" i="32" a="1"/>
  <c r="I297" i="32" a="1"/>
  <c r="I245" i="32" a="1"/>
  <c r="I325" i="32" a="1"/>
  <c r="I208" i="32" a="1"/>
  <c r="I26" i="32" a="1"/>
  <c r="I122" i="32" a="1"/>
  <c r="I198" i="32" a="1"/>
  <c r="I463" i="32" a="1"/>
  <c r="I109" i="32" a="1"/>
  <c r="I84" i="32" a="1"/>
  <c r="I456" i="32" a="1"/>
  <c r="I135" i="32" a="1"/>
  <c r="I321" i="32" a="1"/>
  <c r="I217" i="32" a="1"/>
  <c r="I475" i="32" a="1"/>
  <c r="I72" i="32" a="1"/>
  <c r="I409" i="32" a="1"/>
  <c r="I437" i="32" a="1"/>
  <c r="I504" i="32" a="1"/>
  <c r="I17" i="32" a="1"/>
  <c r="I238" i="32" a="1"/>
  <c r="I104" i="32" a="1"/>
  <c r="I421" i="32" a="1"/>
  <c r="I210" i="32" a="1"/>
  <c r="I251" i="32" a="1"/>
  <c r="I50" i="32" a="1"/>
  <c r="I483" i="32" a="1"/>
  <c r="I31" i="32" a="1"/>
  <c r="I162" i="32" a="1"/>
  <c r="I221" i="32" a="1"/>
  <c r="I486" i="32" a="1"/>
  <c r="I117" i="32" a="1"/>
  <c r="I197" i="32" a="1"/>
  <c r="I185" i="32" a="1"/>
  <c r="I242" i="32" a="1"/>
  <c r="I317" i="32" a="1"/>
  <c r="I195" i="32" a="1"/>
  <c r="I181" i="32" a="1"/>
  <c r="I505" i="32" a="1"/>
  <c r="I346" i="32" a="1"/>
  <c r="I106" i="32" a="1"/>
  <c r="I226" i="32" a="1"/>
  <c r="I170" i="32" a="1"/>
  <c r="I116" i="32" a="1"/>
  <c r="I19" i="32" a="1"/>
  <c r="I304" i="32" a="1"/>
  <c r="I119" i="32" a="1"/>
  <c r="I78" i="32" a="1"/>
  <c r="I215" i="32" a="1"/>
  <c r="I457" i="32" a="1"/>
  <c r="I87" i="32" a="1"/>
  <c r="I371" i="32" a="1"/>
  <c r="I158" i="32" a="1"/>
  <c r="I233" i="32" a="1"/>
  <c r="I128" i="32" a="1"/>
  <c r="I269" i="32" a="1"/>
  <c r="I343" i="32" a="1"/>
  <c r="I405" i="32" a="1"/>
  <c r="I410" i="32" a="1"/>
  <c r="I112" i="32" a="1"/>
  <c r="I40" i="6" a="1"/>
  <c r="I239" i="32" a="1"/>
  <c r="I252" i="32" a="1"/>
  <c r="I42" i="32" a="1"/>
  <c r="I270" i="32" a="1"/>
  <c r="I121" i="32" a="1"/>
  <c r="I143" i="32" a="1"/>
  <c r="I379" i="32" a="1"/>
  <c r="I255" i="32" a="1"/>
  <c r="I274" i="32" a="1"/>
  <c r="I167" i="32" a="1"/>
  <c r="I327" i="32" a="1"/>
  <c r="I81" i="32" a="1"/>
  <c r="I489" i="32" a="1"/>
  <c r="I476" i="32" a="1"/>
  <c r="I13" i="32" a="1"/>
  <c r="I272" i="32" a="1"/>
  <c r="I370" i="32" a="1"/>
  <c r="I416" i="32" a="1"/>
  <c r="I232" i="32" a="1"/>
  <c r="I36" i="32" a="1"/>
  <c r="I98" i="32" a="1"/>
  <c r="I101" i="32" a="1"/>
  <c r="I454" i="32" a="1"/>
  <c r="I62" i="32" a="1"/>
  <c r="I86" i="32" a="1"/>
  <c r="I268" i="32" a="1"/>
  <c r="I176" i="32" a="1"/>
  <c r="I385" i="32" a="1"/>
  <c r="I487" i="32" a="1"/>
  <c r="I428" i="32" a="1"/>
  <c r="I275" i="32" a="1"/>
  <c r="I212" i="32" a="1"/>
  <c r="I324" i="32" a="1"/>
  <c r="I108" i="32" a="1"/>
  <c r="I247" i="32" a="1"/>
  <c r="I257" i="32" a="1"/>
  <c r="I312" i="32" a="1"/>
  <c r="I111" i="32" a="1"/>
  <c r="I144" i="32" a="1"/>
  <c r="I140" i="32" a="1"/>
  <c r="I67" i="32" a="1"/>
  <c r="I433" i="32" a="1"/>
  <c r="I431" i="32" a="1"/>
  <c r="I166" i="32" a="1"/>
  <c r="I172" i="32" a="1"/>
  <c r="I7" i="32" a="1"/>
  <c r="I299" i="32" a="1"/>
  <c r="I356" i="32" a="1"/>
  <c r="I202" i="32" a="1"/>
  <c r="I120" i="32" a="1"/>
  <c r="I326" i="32" a="1"/>
  <c r="I60" i="32" a="1"/>
  <c r="I25" i="32" a="1"/>
  <c r="I209" i="32" a="1"/>
  <c r="I175" i="32" a="1"/>
  <c r="I412" i="32" a="1"/>
  <c r="I51" i="32" a="1"/>
  <c r="I407" i="32" a="1"/>
  <c r="I30" i="32" a="1"/>
  <c r="I199" i="32" a="1"/>
  <c r="I113" i="32" a="1"/>
  <c r="I289" i="32" a="1"/>
  <c r="I157" i="32" a="1"/>
  <c r="I165" i="32" a="1"/>
  <c r="I474" i="32" a="1"/>
  <c r="I79" i="32" a="1"/>
  <c r="I254" i="32" a="1"/>
  <c r="I341" i="32" a="1"/>
  <c r="I24" i="32" a="1"/>
  <c r="I300" i="32" a="1"/>
  <c r="I102" i="32" a="1"/>
  <c r="I155" i="32" a="1"/>
  <c r="I168" i="32" a="1"/>
  <c r="I139" i="32" a="1"/>
  <c r="I23" i="32" a="1"/>
  <c r="I142" i="32" a="1"/>
  <c r="I173" i="32" a="1"/>
  <c r="I100" i="32" a="1"/>
  <c r="I333" i="32" a="1"/>
  <c r="I65" i="32" a="1"/>
  <c r="I278" i="32" a="1"/>
  <c r="I488" i="32" a="1"/>
  <c r="I227" i="32" a="1"/>
  <c r="I191" i="32" a="1"/>
  <c r="I338" i="32" a="1"/>
  <c r="I302" i="32" a="1"/>
  <c r="I61" i="32" a="1"/>
  <c r="I291" i="32" a="1"/>
  <c r="I372" i="32" a="1"/>
  <c r="I107" i="32" a="1"/>
  <c r="I69" i="32" a="1"/>
  <c r="I11" i="32" a="1"/>
  <c r="I12" i="32" a="1"/>
  <c r="I360" i="32" a="1"/>
  <c r="I401" i="32" a="1"/>
  <c r="I373" i="32" a="1"/>
  <c r="I423" i="32" a="1"/>
  <c r="I308" i="32" a="1"/>
  <c r="I376" i="32" a="1"/>
  <c r="I292" i="32" a="1"/>
  <c r="I369" i="32" a="1"/>
  <c r="I127" i="32" a="1"/>
  <c r="I429" i="32" a="1"/>
  <c r="I44" i="32" a="1"/>
  <c r="I8" i="32" a="1"/>
  <c r="I329" i="32" a="1"/>
  <c r="I485" i="32" a="1"/>
  <c r="I151" i="32" a="1"/>
  <c r="I388" i="32" a="1"/>
  <c r="I435" i="32" a="1"/>
  <c r="I293" i="32" a="1"/>
  <c r="I218" i="32" a="1"/>
  <c r="I361" i="32" a="1"/>
  <c r="I27" i="32" a="1"/>
  <c r="I366" i="32" a="1"/>
  <c r="I37" i="32" a="1"/>
  <c r="I82" i="32" a="1"/>
  <c r="I211" i="32" a="1"/>
  <c r="I105" i="32" a="1"/>
  <c r="I294" i="32" a="1"/>
  <c r="I70" i="32" a="1"/>
  <c r="I471" i="32" a="1"/>
  <c r="I187" i="32" a="1"/>
  <c r="I234" i="32" a="1"/>
  <c r="I178" i="32" a="1"/>
  <c r="I201" i="32" a="1"/>
  <c r="I64" i="32" a="1"/>
  <c r="I451" i="32" a="1"/>
  <c r="I422" i="32" a="1"/>
  <c r="I145" i="32" a="1"/>
  <c r="I290" i="32" a="1"/>
  <c r="I480" i="32" a="1"/>
  <c r="AJ36" i="32" l="1"/>
  <c r="AI36" i="32"/>
  <c r="AL36" i="32"/>
  <c r="AP36" i="32"/>
  <c r="AH36" i="32"/>
  <c r="AO36" i="32"/>
  <c r="AG36" i="32"/>
  <c r="AN36" i="32"/>
  <c r="AF36" i="32"/>
  <c r="AM36" i="32"/>
  <c r="AK36" i="32"/>
  <c r="AA36" i="32"/>
  <c r="AC36" i="32"/>
  <c r="AB36" i="32"/>
  <c r="AI22" i="32"/>
  <c r="AL22" i="32"/>
  <c r="AA22" i="32"/>
  <c r="AP22" i="32"/>
  <c r="AH22" i="32"/>
  <c r="AO22" i="32"/>
  <c r="AG22" i="32"/>
  <c r="AN22" i="32"/>
  <c r="AF22" i="32"/>
  <c r="AB22" i="32"/>
  <c r="AK22" i="32"/>
  <c r="AM22" i="32"/>
  <c r="AC22" i="32"/>
  <c r="AJ22" i="32"/>
  <c r="AP412" i="32"/>
  <c r="AH412" i="32"/>
  <c r="AO412" i="32"/>
  <c r="AG412" i="32"/>
  <c r="AK412" i="32"/>
  <c r="AN412" i="32"/>
  <c r="AF412" i="32"/>
  <c r="AM412" i="32"/>
  <c r="AC412" i="32"/>
  <c r="AL412" i="32"/>
  <c r="AB412" i="32"/>
  <c r="AJ412" i="32"/>
  <c r="AI412" i="32"/>
  <c r="AA412" i="32"/>
  <c r="I412" i="32"/>
  <c r="I22" i="32"/>
  <c r="I36" i="32"/>
  <c r="AI172" i="32"/>
  <c r="AA172" i="32"/>
  <c r="AP172" i="32"/>
  <c r="AH172" i="32"/>
  <c r="AM172" i="32"/>
  <c r="AC172" i="32"/>
  <c r="AK172" i="32"/>
  <c r="AL172" i="32"/>
  <c r="AB172" i="32"/>
  <c r="I172" i="32"/>
  <c r="AD172" i="32" s="1"/>
  <c r="AN172" i="32"/>
  <c r="AG172" i="32"/>
  <c r="AF172" i="32"/>
  <c r="AJ172" i="32"/>
  <c r="AO172" i="32"/>
  <c r="AK158" i="32"/>
  <c r="AC158" i="32"/>
  <c r="AJ158" i="32"/>
  <c r="AB158" i="32"/>
  <c r="AN158" i="32"/>
  <c r="AL158" i="32"/>
  <c r="AM158" i="32"/>
  <c r="AA158" i="32"/>
  <c r="AI158" i="32"/>
  <c r="AG158" i="32"/>
  <c r="AF158" i="32"/>
  <c r="AH158" i="32"/>
  <c r="I158" i="32"/>
  <c r="AD158" i="32" s="1"/>
  <c r="AP158" i="32"/>
  <c r="AO158" i="32"/>
  <c r="AP35" i="32"/>
  <c r="AH35" i="32"/>
  <c r="AO35" i="32"/>
  <c r="AG35" i="32"/>
  <c r="I35" i="32"/>
  <c r="Z35" i="32" s="1"/>
  <c r="AI35" i="32"/>
  <c r="AF35" i="32"/>
  <c r="AK35" i="32"/>
  <c r="AC35" i="32"/>
  <c r="AB35" i="32"/>
  <c r="AA35" i="32"/>
  <c r="AJ35" i="32"/>
  <c r="AN35" i="32"/>
  <c r="AM35" i="32"/>
  <c r="AL35" i="32"/>
  <c r="AM76" i="32"/>
  <c r="AL76" i="32"/>
  <c r="AK76" i="32"/>
  <c r="AA76" i="32"/>
  <c r="AJ76" i="32"/>
  <c r="AI76" i="32"/>
  <c r="I76" i="32"/>
  <c r="Z76" i="32" s="1"/>
  <c r="AN76" i="32"/>
  <c r="AG76" i="32"/>
  <c r="AF76" i="32"/>
  <c r="AC76" i="32"/>
  <c r="AB76" i="32"/>
  <c r="AH76" i="32"/>
  <c r="AP76" i="32"/>
  <c r="AO76" i="32"/>
  <c r="AK366" i="32"/>
  <c r="AC366" i="32"/>
  <c r="AI366" i="32"/>
  <c r="AH366" i="32"/>
  <c r="I366" i="32"/>
  <c r="AD366" i="32" s="1"/>
  <c r="AP366" i="32"/>
  <c r="AN366" i="32"/>
  <c r="AO366" i="32"/>
  <c r="AB366" i="32"/>
  <c r="AM366" i="32"/>
  <c r="AJ366" i="32"/>
  <c r="AG366" i="32"/>
  <c r="AF366" i="32"/>
  <c r="AA366" i="32"/>
  <c r="AL366" i="32"/>
  <c r="AP116" i="32"/>
  <c r="AH116" i="32"/>
  <c r="AO116" i="32"/>
  <c r="AG116" i="32"/>
  <c r="I116" i="32"/>
  <c r="Z116" i="32" s="1"/>
  <c r="AM116" i="32"/>
  <c r="AC116" i="32"/>
  <c r="AK116" i="32"/>
  <c r="AL116" i="32"/>
  <c r="AB116" i="32"/>
  <c r="AA116" i="32"/>
  <c r="AJ116" i="32"/>
  <c r="AI116" i="32"/>
  <c r="AF116" i="32"/>
  <c r="AN116" i="32"/>
  <c r="AK25" i="32"/>
  <c r="AC25" i="32"/>
  <c r="AJ25" i="32"/>
  <c r="AB25" i="32"/>
  <c r="AN25" i="32"/>
  <c r="AL25" i="32"/>
  <c r="AM25" i="32"/>
  <c r="AA25" i="32"/>
  <c r="AI25" i="32"/>
  <c r="AG25" i="32"/>
  <c r="AF25" i="32"/>
  <c r="I25" i="32"/>
  <c r="AD25" i="32" s="1"/>
  <c r="AH25" i="32"/>
  <c r="AP25" i="32"/>
  <c r="AO25" i="32"/>
  <c r="AJ401" i="32"/>
  <c r="AB401" i="32"/>
  <c r="AI401" i="32"/>
  <c r="AA401" i="32"/>
  <c r="AP401" i="32"/>
  <c r="AH401" i="32"/>
  <c r="AF401" i="32"/>
  <c r="AG401" i="32"/>
  <c r="AL401" i="32"/>
  <c r="AC401" i="32"/>
  <c r="AK401" i="32"/>
  <c r="AN401" i="32"/>
  <c r="I401" i="32"/>
  <c r="AD401" i="32" s="1"/>
  <c r="AM401" i="32"/>
  <c r="AO401" i="32"/>
  <c r="AJ358" i="32"/>
  <c r="AB358" i="32"/>
  <c r="AI358" i="32"/>
  <c r="AA358" i="32"/>
  <c r="AP358" i="32"/>
  <c r="AH358" i="32"/>
  <c r="AN358" i="32"/>
  <c r="AC358" i="32"/>
  <c r="AM358" i="32"/>
  <c r="I358" i="32"/>
  <c r="AE358" i="32" s="1"/>
  <c r="AO358" i="32"/>
  <c r="AL358" i="32"/>
  <c r="AK358" i="32"/>
  <c r="AG358" i="32"/>
  <c r="AF358" i="32"/>
  <c r="AI79" i="32"/>
  <c r="AA79" i="32"/>
  <c r="AP79" i="32"/>
  <c r="AH79" i="32"/>
  <c r="AO79" i="32"/>
  <c r="AG79" i="32"/>
  <c r="I79" i="32"/>
  <c r="Z79" i="32" s="1"/>
  <c r="AF79" i="32"/>
  <c r="AC79" i="32"/>
  <c r="AM79" i="32"/>
  <c r="AL79" i="32"/>
  <c r="AK79" i="32"/>
  <c r="AN79" i="32"/>
  <c r="AB79" i="32"/>
  <c r="AJ79" i="32"/>
  <c r="AJ99" i="32"/>
  <c r="AB99" i="32"/>
  <c r="AI99" i="32"/>
  <c r="AA99" i="32"/>
  <c r="AP99" i="32"/>
  <c r="AH99" i="32"/>
  <c r="AF99" i="32"/>
  <c r="AM99" i="32"/>
  <c r="AL99" i="32"/>
  <c r="AN99" i="32"/>
  <c r="AK99" i="32"/>
  <c r="AG99" i="32"/>
  <c r="AC99" i="32"/>
  <c r="I99" i="32"/>
  <c r="AD99" i="32" s="1"/>
  <c r="AO99" i="32"/>
  <c r="AK178" i="32"/>
  <c r="AC178" i="32"/>
  <c r="AJ178" i="32"/>
  <c r="AB178" i="32"/>
  <c r="AI178" i="32"/>
  <c r="AA178" i="32"/>
  <c r="AF178" i="32"/>
  <c r="AP178" i="32"/>
  <c r="AO178" i="32"/>
  <c r="I178" i="32"/>
  <c r="AD178" i="32" s="1"/>
  <c r="AG178" i="32"/>
  <c r="AN178" i="32"/>
  <c r="AM178" i="32"/>
  <c r="AL178" i="32"/>
  <c r="AH178" i="32"/>
  <c r="AJ232" i="32"/>
  <c r="AB232" i="32"/>
  <c r="AI232" i="32"/>
  <c r="AA232" i="32"/>
  <c r="AN232" i="32"/>
  <c r="AL232" i="32"/>
  <c r="AM232" i="32"/>
  <c r="AC232" i="32"/>
  <c r="AG232" i="32"/>
  <c r="I232" i="32"/>
  <c r="AE232" i="32" s="1"/>
  <c r="AP232" i="32"/>
  <c r="AO232" i="32"/>
  <c r="AF232" i="32"/>
  <c r="AK232" i="32"/>
  <c r="AH232" i="32"/>
  <c r="AL173" i="32"/>
  <c r="AN173" i="32"/>
  <c r="AM173" i="32"/>
  <c r="AC173" i="32"/>
  <c r="AO173" i="32"/>
  <c r="AA173" i="32"/>
  <c r="AJ173" i="32"/>
  <c r="AK173" i="32"/>
  <c r="I173" i="32"/>
  <c r="AD173" i="32" s="1"/>
  <c r="AH173" i="32"/>
  <c r="AF173" i="32"/>
  <c r="AB173" i="32"/>
  <c r="AG173" i="32"/>
  <c r="AP173" i="32"/>
  <c r="AI173" i="32"/>
  <c r="AP143" i="32"/>
  <c r="AH143" i="32"/>
  <c r="AO143" i="32"/>
  <c r="AG143" i="32"/>
  <c r="I143" i="32"/>
  <c r="AE143" i="32" s="1"/>
  <c r="AK143" i="32"/>
  <c r="AA143" i="32"/>
  <c r="AF143" i="32"/>
  <c r="AI143" i="32"/>
  <c r="AC143" i="32"/>
  <c r="AM143" i="32"/>
  <c r="AJ143" i="32"/>
  <c r="AB143" i="32"/>
  <c r="AL143" i="32"/>
  <c r="AN143" i="32"/>
  <c r="AO69" i="32"/>
  <c r="AG69" i="32"/>
  <c r="I69" i="32"/>
  <c r="Z69" i="32" s="1"/>
  <c r="AK69" i="32"/>
  <c r="AB69" i="32"/>
  <c r="AJ69" i="32"/>
  <c r="AA69" i="32"/>
  <c r="AC69" i="32"/>
  <c r="AP69" i="32"/>
  <c r="AN69" i="32"/>
  <c r="AH69" i="32"/>
  <c r="AF69" i="32"/>
  <c r="AM69" i="32"/>
  <c r="AI69" i="32"/>
  <c r="AL69" i="32"/>
  <c r="AP70" i="32"/>
  <c r="AH70" i="32"/>
  <c r="AO70" i="32"/>
  <c r="AG70" i="32"/>
  <c r="I70" i="32"/>
  <c r="AD70" i="32" s="1"/>
  <c r="AI70" i="32"/>
  <c r="AF70" i="32"/>
  <c r="AB70" i="32"/>
  <c r="AM70" i="32"/>
  <c r="AL70" i="32"/>
  <c r="AK70" i="32"/>
  <c r="AN70" i="32"/>
  <c r="AA70" i="32"/>
  <c r="AJ70" i="32"/>
  <c r="AC70" i="32"/>
  <c r="AI46" i="32"/>
  <c r="AA46" i="32"/>
  <c r="AP46" i="32"/>
  <c r="AH46" i="32"/>
  <c r="AN46" i="32"/>
  <c r="AL46" i="32"/>
  <c r="AM46" i="32"/>
  <c r="AC46" i="32"/>
  <c r="AB46" i="32"/>
  <c r="AO46" i="32"/>
  <c r="AK46" i="32"/>
  <c r="I46" i="32"/>
  <c r="AD46" i="32" s="1"/>
  <c r="AJ46" i="32"/>
  <c r="AG46" i="32"/>
  <c r="AF46" i="32"/>
  <c r="AM477" i="32"/>
  <c r="AL477" i="32"/>
  <c r="AN477" i="32"/>
  <c r="AB477" i="32"/>
  <c r="AJ477" i="32"/>
  <c r="AK477" i="32"/>
  <c r="AA477" i="32"/>
  <c r="AC477" i="32"/>
  <c r="AP477" i="32"/>
  <c r="AO477" i="32"/>
  <c r="AI477" i="32"/>
  <c r="I477" i="32"/>
  <c r="AD477" i="32" s="1"/>
  <c r="AH477" i="32"/>
  <c r="AF477" i="32"/>
  <c r="AG477" i="32"/>
  <c r="AI209" i="32"/>
  <c r="AA209" i="32"/>
  <c r="AP209" i="32"/>
  <c r="AH209" i="32"/>
  <c r="AN209" i="32"/>
  <c r="AL209" i="32"/>
  <c r="AM209" i="32"/>
  <c r="AC209" i="32"/>
  <c r="AB209" i="32"/>
  <c r="AO209" i="32"/>
  <c r="AK209" i="32"/>
  <c r="AJ209" i="32"/>
  <c r="I209" i="32"/>
  <c r="AD209" i="32" s="1"/>
  <c r="AF209" i="32"/>
  <c r="AG209" i="32"/>
  <c r="AK73" i="32"/>
  <c r="AC73" i="32"/>
  <c r="AJ73" i="32"/>
  <c r="AB73" i="32"/>
  <c r="AM73" i="32"/>
  <c r="AA73" i="32"/>
  <c r="AI73" i="32"/>
  <c r="AL73" i="32"/>
  <c r="I73" i="32"/>
  <c r="AE73" i="32" s="1"/>
  <c r="AP73" i="32"/>
  <c r="AO73" i="32"/>
  <c r="AN73" i="32"/>
  <c r="AH73" i="32"/>
  <c r="AF73" i="32"/>
  <c r="AG73" i="32"/>
  <c r="AM309" i="32"/>
  <c r="AL309" i="32"/>
  <c r="AK309" i="32"/>
  <c r="AC309" i="32"/>
  <c r="AP309" i="32"/>
  <c r="AB309" i="32"/>
  <c r="AO309" i="32"/>
  <c r="AA309" i="32"/>
  <c r="AH309" i="32"/>
  <c r="AG309" i="32"/>
  <c r="AJ309" i="32"/>
  <c r="AI309" i="32"/>
  <c r="AN309" i="32"/>
  <c r="AF309" i="32"/>
  <c r="I309" i="32"/>
  <c r="AE309" i="32" s="1"/>
  <c r="AP57" i="32"/>
  <c r="AH57" i="32"/>
  <c r="AO57" i="32"/>
  <c r="AG57" i="32"/>
  <c r="I57" i="32"/>
  <c r="AD57" i="32" s="1"/>
  <c r="AI57" i="32"/>
  <c r="AF57" i="32"/>
  <c r="AL57" i="32"/>
  <c r="AJ57" i="32"/>
  <c r="AK57" i="32"/>
  <c r="AA57" i="32"/>
  <c r="AM57" i="32"/>
  <c r="AB57" i="32"/>
  <c r="AN57" i="32"/>
  <c r="AC57" i="32"/>
  <c r="AL505" i="32"/>
  <c r="AK505" i="32"/>
  <c r="AC505" i="32"/>
  <c r="AN505" i="32"/>
  <c r="AB505" i="32"/>
  <c r="AJ505" i="32"/>
  <c r="AM505" i="32"/>
  <c r="AA505" i="32"/>
  <c r="AP505" i="32"/>
  <c r="AI505" i="32"/>
  <c r="AH505" i="32"/>
  <c r="AF505" i="32"/>
  <c r="AO505" i="32"/>
  <c r="AG505" i="32"/>
  <c r="I505" i="32"/>
  <c r="AD505" i="32" s="1"/>
  <c r="AL399" i="32"/>
  <c r="AK399" i="32"/>
  <c r="AC399" i="32"/>
  <c r="AN399" i="32"/>
  <c r="AB399" i="32"/>
  <c r="AJ399" i="32"/>
  <c r="AM399" i="32"/>
  <c r="AA399" i="32"/>
  <c r="AP399" i="32"/>
  <c r="AI399" i="32"/>
  <c r="AH399" i="32"/>
  <c r="AG399" i="32"/>
  <c r="AO399" i="32"/>
  <c r="AF399" i="32"/>
  <c r="I399" i="32"/>
  <c r="AD399" i="32" s="1"/>
  <c r="AI385" i="32"/>
  <c r="AA385" i="32"/>
  <c r="AP385" i="32"/>
  <c r="AH385" i="32"/>
  <c r="AL385" i="32"/>
  <c r="AB385" i="32"/>
  <c r="AK385" i="32"/>
  <c r="AJ385" i="32"/>
  <c r="AG385" i="32"/>
  <c r="AF385" i="32"/>
  <c r="AO385" i="32"/>
  <c r="AN385" i="32"/>
  <c r="AM385" i="32"/>
  <c r="AC385" i="32"/>
  <c r="I385" i="32"/>
  <c r="AE385" i="32" s="1"/>
  <c r="AP488" i="32"/>
  <c r="AH488" i="32"/>
  <c r="AL488" i="32"/>
  <c r="AC488" i="32"/>
  <c r="AK488" i="32"/>
  <c r="AB488" i="32"/>
  <c r="AN488" i="32"/>
  <c r="AA488" i="32"/>
  <c r="AJ488" i="32"/>
  <c r="AM488" i="32"/>
  <c r="I488" i="32"/>
  <c r="AD488" i="32" s="1"/>
  <c r="AI488" i="32"/>
  <c r="AG488" i="32"/>
  <c r="AF488" i="32"/>
  <c r="AO488" i="32"/>
  <c r="AI496" i="32"/>
  <c r="AA496" i="32"/>
  <c r="AP496" i="32"/>
  <c r="AH496" i="32"/>
  <c r="AO496" i="32"/>
  <c r="AG496" i="32"/>
  <c r="I496" i="32"/>
  <c r="AD496" i="32" s="1"/>
  <c r="AF496" i="32"/>
  <c r="AC496" i="32"/>
  <c r="AL496" i="32"/>
  <c r="AK496" i="32"/>
  <c r="AJ496" i="32"/>
  <c r="AM496" i="32"/>
  <c r="AB496" i="32"/>
  <c r="AN496" i="32"/>
  <c r="AM239" i="32"/>
  <c r="AO239" i="32"/>
  <c r="AF239" i="32"/>
  <c r="AN239" i="32"/>
  <c r="AJ239" i="32"/>
  <c r="I239" i="32"/>
  <c r="AE239" i="32" s="1"/>
  <c r="AH239" i="32"/>
  <c r="AI239" i="32"/>
  <c r="AL239" i="32"/>
  <c r="AK239" i="32"/>
  <c r="AG239" i="32"/>
  <c r="AP239" i="32"/>
  <c r="AC239" i="32"/>
  <c r="AB239" i="32"/>
  <c r="AA239" i="32"/>
  <c r="AP139" i="32"/>
  <c r="AH139" i="32"/>
  <c r="AO139" i="32"/>
  <c r="AG139" i="32"/>
  <c r="I139" i="32"/>
  <c r="AE139" i="32" s="1"/>
  <c r="AL139" i="32"/>
  <c r="AB139" i="32"/>
  <c r="AK139" i="32"/>
  <c r="AA139" i="32"/>
  <c r="AJ139" i="32"/>
  <c r="AF139" i="32"/>
  <c r="AC139" i="32"/>
  <c r="AN139" i="32"/>
  <c r="AI139" i="32"/>
  <c r="AM139" i="32"/>
  <c r="AL424" i="32"/>
  <c r="AK424" i="32"/>
  <c r="AC424" i="32"/>
  <c r="AJ424" i="32"/>
  <c r="AI424" i="32"/>
  <c r="I424" i="32"/>
  <c r="Z424" i="32" s="1"/>
  <c r="AM424" i="32"/>
  <c r="AH424" i="32"/>
  <c r="AB424" i="32"/>
  <c r="AA424" i="32"/>
  <c r="AP424" i="32"/>
  <c r="AO424" i="32"/>
  <c r="AN424" i="32"/>
  <c r="AF424" i="32"/>
  <c r="AG424" i="32"/>
  <c r="AI363" i="32"/>
  <c r="AA363" i="32"/>
  <c r="AP363" i="32"/>
  <c r="AH363" i="32"/>
  <c r="AJ363" i="32"/>
  <c r="AG363" i="32"/>
  <c r="AM363" i="32"/>
  <c r="I363" i="32"/>
  <c r="AE363" i="32" s="1"/>
  <c r="AK363" i="32"/>
  <c r="AF363" i="32"/>
  <c r="AL363" i="32"/>
  <c r="AN363" i="32"/>
  <c r="AC363" i="32"/>
  <c r="AB363" i="32"/>
  <c r="AO363" i="32"/>
  <c r="AL147" i="32"/>
  <c r="AK147" i="32"/>
  <c r="AC147" i="32"/>
  <c r="AH147" i="32"/>
  <c r="AG147" i="32"/>
  <c r="AP147" i="32"/>
  <c r="AB147" i="32"/>
  <c r="AN147" i="32"/>
  <c r="AM147" i="32"/>
  <c r="I147" i="32"/>
  <c r="AE147" i="32" s="1"/>
  <c r="AJ147" i="32"/>
  <c r="AO147" i="32"/>
  <c r="AA147" i="32"/>
  <c r="AF147" i="32"/>
  <c r="AI147" i="32"/>
  <c r="AJ475" i="32"/>
  <c r="AB475" i="32"/>
  <c r="AI475" i="32"/>
  <c r="AA475" i="32"/>
  <c r="AH475" i="32"/>
  <c r="AG475" i="32"/>
  <c r="AO475" i="32"/>
  <c r="AC475" i="32"/>
  <c r="AM475" i="32"/>
  <c r="I475" i="32"/>
  <c r="AD475" i="32" s="1"/>
  <c r="AL475" i="32"/>
  <c r="AK475" i="32"/>
  <c r="AN475" i="32"/>
  <c r="AF475" i="32"/>
  <c r="AP475" i="32"/>
  <c r="AM396" i="32"/>
  <c r="AL396" i="32"/>
  <c r="AH396" i="32"/>
  <c r="AG396" i="32"/>
  <c r="AF396" i="32"/>
  <c r="AP396" i="32"/>
  <c r="AB396" i="32"/>
  <c r="AO396" i="32"/>
  <c r="AA396" i="32"/>
  <c r="AN396" i="32"/>
  <c r="AC396" i="32"/>
  <c r="AJ396" i="32"/>
  <c r="AI396" i="32"/>
  <c r="AK396" i="32"/>
  <c r="I396" i="32"/>
  <c r="Z396" i="32" s="1"/>
  <c r="AK233" i="32"/>
  <c r="AC233" i="32"/>
  <c r="AJ233" i="32"/>
  <c r="AB233" i="32"/>
  <c r="AH233" i="32"/>
  <c r="AG233" i="32"/>
  <c r="AO233" i="32"/>
  <c r="AA233" i="32"/>
  <c r="AN233" i="32"/>
  <c r="AM233" i="32"/>
  <c r="I233" i="32"/>
  <c r="Z233" i="32" s="1"/>
  <c r="AP233" i="32"/>
  <c r="AL233" i="32"/>
  <c r="AF233" i="32"/>
  <c r="AI233" i="32"/>
  <c r="AI181" i="32"/>
  <c r="AA181" i="32"/>
  <c r="AP181" i="32"/>
  <c r="AH181" i="32"/>
  <c r="AJ181" i="32"/>
  <c r="AG181" i="32"/>
  <c r="AN181" i="32"/>
  <c r="AB181" i="32"/>
  <c r="AM181" i="32"/>
  <c r="I181" i="32"/>
  <c r="AE181" i="32" s="1"/>
  <c r="AL181" i="32"/>
  <c r="AO181" i="32"/>
  <c r="AC181" i="32"/>
  <c r="AF181" i="32"/>
  <c r="AK181" i="32"/>
  <c r="AL312" i="32"/>
  <c r="AK312" i="32"/>
  <c r="AC312" i="32"/>
  <c r="AH312" i="32"/>
  <c r="AF312" i="32"/>
  <c r="AG312" i="32"/>
  <c r="AP312" i="32"/>
  <c r="AJ312" i="32"/>
  <c r="AB312" i="32"/>
  <c r="AA312" i="32"/>
  <c r="AI312" i="32"/>
  <c r="AM312" i="32"/>
  <c r="I312" i="32"/>
  <c r="AD312" i="32" s="1"/>
  <c r="AN312" i="32"/>
  <c r="AO312" i="32"/>
  <c r="AJ298" i="32"/>
  <c r="AB298" i="32"/>
  <c r="AI298" i="32"/>
  <c r="AA298" i="32"/>
  <c r="AH298" i="32"/>
  <c r="AF298" i="32"/>
  <c r="AG298" i="32"/>
  <c r="AP298" i="32"/>
  <c r="AN298" i="32"/>
  <c r="I298" i="32"/>
  <c r="AE298" i="32" s="1"/>
  <c r="AL298" i="32"/>
  <c r="AK298" i="32"/>
  <c r="AM298" i="32"/>
  <c r="AC298" i="32"/>
  <c r="AO298" i="32"/>
  <c r="AM127" i="32"/>
  <c r="AL127" i="32"/>
  <c r="AH127" i="32"/>
  <c r="AF127" i="32"/>
  <c r="AG127" i="32"/>
  <c r="AP127" i="32"/>
  <c r="AI127" i="32"/>
  <c r="AB127" i="32"/>
  <c r="AA127" i="32"/>
  <c r="AO127" i="32"/>
  <c r="AC127" i="32"/>
  <c r="AN127" i="32"/>
  <c r="AJ127" i="32"/>
  <c r="I127" i="32"/>
  <c r="AD127" i="32" s="1"/>
  <c r="AK127" i="32"/>
  <c r="AK419" i="32"/>
  <c r="AC419" i="32"/>
  <c r="AJ419" i="32"/>
  <c r="AB419" i="32"/>
  <c r="AH419" i="32"/>
  <c r="AF419" i="32"/>
  <c r="AG419" i="32"/>
  <c r="AP419" i="32"/>
  <c r="AM419" i="32"/>
  <c r="AI419" i="32"/>
  <c r="AL419" i="32"/>
  <c r="AA419" i="32"/>
  <c r="AN419" i="32"/>
  <c r="I419" i="32"/>
  <c r="AE419" i="32" s="1"/>
  <c r="AO419" i="32"/>
  <c r="AI444" i="32"/>
  <c r="AA444" i="32"/>
  <c r="AP444" i="32"/>
  <c r="AH444" i="32"/>
  <c r="AJ444" i="32"/>
  <c r="AF444" i="32"/>
  <c r="AG444" i="32"/>
  <c r="AO444" i="32"/>
  <c r="AB444" i="32"/>
  <c r="AM444" i="32"/>
  <c r="AL444" i="32"/>
  <c r="AK444" i="32"/>
  <c r="AN444" i="32"/>
  <c r="I444" i="32"/>
  <c r="AE444" i="32" s="1"/>
  <c r="AC444" i="32"/>
  <c r="AL297" i="32"/>
  <c r="AK297" i="32"/>
  <c r="AC297" i="32"/>
  <c r="AH297" i="32"/>
  <c r="AF297" i="32"/>
  <c r="AG297" i="32"/>
  <c r="AP297" i="32"/>
  <c r="AI297" i="32"/>
  <c r="AB297" i="32"/>
  <c r="AA297" i="32"/>
  <c r="AO297" i="32"/>
  <c r="AN297" i="32"/>
  <c r="AM297" i="32"/>
  <c r="AJ297" i="32"/>
  <c r="I297" i="32"/>
  <c r="Z297" i="32" s="1"/>
  <c r="AL84" i="32"/>
  <c r="AK84" i="32"/>
  <c r="AC84" i="32"/>
  <c r="AH84" i="32"/>
  <c r="AP84" i="32"/>
  <c r="AG84" i="32"/>
  <c r="AF84" i="32"/>
  <c r="AA84" i="32"/>
  <c r="AN84" i="32"/>
  <c r="I84" i="32"/>
  <c r="Z84" i="32" s="1"/>
  <c r="AM84" i="32"/>
  <c r="AJ84" i="32"/>
  <c r="AI84" i="32"/>
  <c r="AO84" i="32"/>
  <c r="AB84" i="32"/>
  <c r="AJ187" i="32"/>
  <c r="AB187" i="32"/>
  <c r="AI187" i="32"/>
  <c r="AA187" i="32"/>
  <c r="AH187" i="32"/>
  <c r="AP187" i="32"/>
  <c r="AG187" i="32"/>
  <c r="AF187" i="32"/>
  <c r="AC187" i="32"/>
  <c r="AO187" i="32"/>
  <c r="AN187" i="32"/>
  <c r="I187" i="32"/>
  <c r="AE187" i="32" s="1"/>
  <c r="AM187" i="32"/>
  <c r="AL187" i="32"/>
  <c r="AK187" i="32"/>
  <c r="AM20" i="32"/>
  <c r="AL20" i="32"/>
  <c r="AH20" i="32"/>
  <c r="AP20" i="32"/>
  <c r="AG20" i="32"/>
  <c r="AF20" i="32"/>
  <c r="AO20" i="32"/>
  <c r="AK20" i="32"/>
  <c r="AJ20" i="32"/>
  <c r="AI20" i="32"/>
  <c r="AN20" i="32"/>
  <c r="I20" i="32"/>
  <c r="AE20" i="32" s="1"/>
  <c r="AC20" i="32"/>
  <c r="AA20" i="32"/>
  <c r="AB20" i="32"/>
  <c r="AM435" i="32"/>
  <c r="AL435" i="32"/>
  <c r="AJ435" i="32"/>
  <c r="AA435" i="32"/>
  <c r="AP435" i="32"/>
  <c r="AO435" i="32"/>
  <c r="AC435" i="32"/>
  <c r="AK435" i="32"/>
  <c r="AI435" i="32"/>
  <c r="AH435" i="32"/>
  <c r="AG435" i="32"/>
  <c r="AB435" i="32"/>
  <c r="I435" i="32"/>
  <c r="AD435" i="32" s="1"/>
  <c r="AF435" i="32"/>
  <c r="AN435" i="32"/>
  <c r="AL338" i="32"/>
  <c r="AK338" i="32"/>
  <c r="AC338" i="32"/>
  <c r="AJ338" i="32"/>
  <c r="AB338" i="32"/>
  <c r="AF338" i="32"/>
  <c r="AP338" i="32"/>
  <c r="AH338" i="32"/>
  <c r="AG338" i="32"/>
  <c r="AN338" i="32"/>
  <c r="AM338" i="32"/>
  <c r="AO338" i="32"/>
  <c r="AI338" i="32"/>
  <c r="AA338" i="32"/>
  <c r="I338" i="32"/>
  <c r="AE338" i="32" s="1"/>
  <c r="AK388" i="32"/>
  <c r="AC388" i="32"/>
  <c r="AJ388" i="32"/>
  <c r="AB388" i="32"/>
  <c r="AI388" i="32"/>
  <c r="AA388" i="32"/>
  <c r="AH388" i="32"/>
  <c r="AG388" i="32"/>
  <c r="AP388" i="32"/>
  <c r="AO388" i="32"/>
  <c r="I388" i="32"/>
  <c r="D388" i="32" s="1"/>
  <c r="F388" i="32" s="1"/>
  <c r="H388" i="32" s="1"/>
  <c r="AN388" i="32"/>
  <c r="AM388" i="32"/>
  <c r="AL388" i="32"/>
  <c r="AF388" i="32"/>
  <c r="AO282" i="32"/>
  <c r="AG282" i="32"/>
  <c r="I282" i="32"/>
  <c r="AD282" i="32" s="1"/>
  <c r="AN282" i="32"/>
  <c r="AF282" i="32"/>
  <c r="AI282" i="32"/>
  <c r="AH282" i="32"/>
  <c r="AJ282" i="32"/>
  <c r="AC282" i="32"/>
  <c r="AP282" i="32"/>
  <c r="AB282" i="32"/>
  <c r="AL282" i="32"/>
  <c r="AK282" i="32"/>
  <c r="AA282" i="32"/>
  <c r="AM282" i="32"/>
  <c r="AO421" i="32"/>
  <c r="AG421" i="32"/>
  <c r="I421" i="32"/>
  <c r="Z421" i="32" s="1"/>
  <c r="AN421" i="32"/>
  <c r="AF421" i="32"/>
  <c r="AI421" i="32"/>
  <c r="AH421" i="32"/>
  <c r="AC421" i="32"/>
  <c r="AP421" i="32"/>
  <c r="AA421" i="32"/>
  <c r="AM421" i="32"/>
  <c r="AL421" i="32"/>
  <c r="AB421" i="32"/>
  <c r="AK421" i="32"/>
  <c r="AJ421" i="32"/>
  <c r="AO448" i="32"/>
  <c r="AG448" i="32"/>
  <c r="I448" i="32"/>
  <c r="AE448" i="32" s="1"/>
  <c r="AN448" i="32"/>
  <c r="AF448" i="32"/>
  <c r="AM448" i="32"/>
  <c r="AC448" i="32"/>
  <c r="AK448" i="32"/>
  <c r="AL448" i="32"/>
  <c r="AB448" i="32"/>
  <c r="AA448" i="32"/>
  <c r="AJ448" i="32"/>
  <c r="AH448" i="32"/>
  <c r="AI448" i="32"/>
  <c r="AP448" i="32"/>
  <c r="AO313" i="32"/>
  <c r="AG313" i="32"/>
  <c r="I313" i="32"/>
  <c r="Z313" i="32" s="1"/>
  <c r="AN313" i="32"/>
  <c r="AF313" i="32"/>
  <c r="AI313" i="32"/>
  <c r="AH313" i="32"/>
  <c r="AL313" i="32"/>
  <c r="AJ313" i="32"/>
  <c r="AC313" i="32"/>
  <c r="AB313" i="32"/>
  <c r="AK313" i="32"/>
  <c r="AM313" i="32"/>
  <c r="AP313" i="32"/>
  <c r="AA313" i="32"/>
  <c r="AJ165" i="32"/>
  <c r="AB165" i="32"/>
  <c r="AH165" i="32"/>
  <c r="I165" i="32"/>
  <c r="AE165" i="32" s="1"/>
  <c r="AP165" i="32"/>
  <c r="AG165" i="32"/>
  <c r="AI165" i="32"/>
  <c r="AF165" i="32"/>
  <c r="AC165" i="32"/>
  <c r="AO165" i="32"/>
  <c r="AN165" i="32"/>
  <c r="AM165" i="32"/>
  <c r="AL165" i="32"/>
  <c r="AA165" i="32"/>
  <c r="AK165" i="32"/>
  <c r="AM416" i="32"/>
  <c r="AL416" i="32"/>
  <c r="AK416" i="32"/>
  <c r="AC416" i="32"/>
  <c r="AO416" i="32"/>
  <c r="AA416" i="32"/>
  <c r="AN416" i="32"/>
  <c r="AF416" i="32"/>
  <c r="AB416" i="32"/>
  <c r="I416" i="32"/>
  <c r="AD416" i="32" s="1"/>
  <c r="AG416" i="32"/>
  <c r="AP416" i="32"/>
  <c r="AJ416" i="32"/>
  <c r="AI416" i="32"/>
  <c r="AH416" i="32"/>
  <c r="AI30" i="32"/>
  <c r="AA30" i="32"/>
  <c r="AP30" i="32"/>
  <c r="AH30" i="32"/>
  <c r="AO30" i="32"/>
  <c r="AG30" i="32"/>
  <c r="I30" i="32"/>
  <c r="Z30" i="32" s="1"/>
  <c r="AC30" i="32"/>
  <c r="AB30" i="32"/>
  <c r="AF30" i="32"/>
  <c r="AN30" i="32"/>
  <c r="AM30" i="32"/>
  <c r="AL30" i="32"/>
  <c r="AK30" i="32"/>
  <c r="AJ30" i="32"/>
  <c r="AN463" i="32"/>
  <c r="AF463" i="32"/>
  <c r="AM463" i="32"/>
  <c r="AI463" i="32"/>
  <c r="I463" i="32"/>
  <c r="AE463" i="32" s="1"/>
  <c r="AH463" i="32"/>
  <c r="AP463" i="32"/>
  <c r="AB463" i="32"/>
  <c r="AO463" i="32"/>
  <c r="AA463" i="32"/>
  <c r="AL463" i="32"/>
  <c r="AC463" i="32"/>
  <c r="AK463" i="32"/>
  <c r="AG463" i="32"/>
  <c r="AJ463" i="32"/>
  <c r="AN13" i="32"/>
  <c r="AF13" i="32"/>
  <c r="AM13" i="32"/>
  <c r="AI13" i="32"/>
  <c r="I13" i="32"/>
  <c r="AE13" i="32" s="1"/>
  <c r="AH13" i="32"/>
  <c r="AK13" i="32"/>
  <c r="AG13" i="32"/>
  <c r="AC13" i="32"/>
  <c r="AJ13" i="32"/>
  <c r="AL13" i="32"/>
  <c r="AB13" i="32"/>
  <c r="AA13" i="32"/>
  <c r="AP13" i="32"/>
  <c r="AO13" i="32"/>
  <c r="AN8" i="32"/>
  <c r="AF8" i="32"/>
  <c r="AM8" i="32"/>
  <c r="AI8" i="32"/>
  <c r="I8" i="32"/>
  <c r="AE8" i="32" s="1"/>
  <c r="AG8" i="32"/>
  <c r="AH8" i="32"/>
  <c r="AB8" i="32"/>
  <c r="AP8" i="32"/>
  <c r="AA8" i="32"/>
  <c r="AO8" i="32"/>
  <c r="AC8" i="32"/>
  <c r="AL8" i="32"/>
  <c r="AK8" i="32"/>
  <c r="AJ8" i="32"/>
  <c r="AN161" i="32"/>
  <c r="AF161" i="32"/>
  <c r="AM161" i="32"/>
  <c r="AO161" i="32"/>
  <c r="AC161" i="32"/>
  <c r="AK161" i="32"/>
  <c r="AL161" i="32"/>
  <c r="AB161" i="32"/>
  <c r="AA161" i="32"/>
  <c r="AH161" i="32"/>
  <c r="I161" i="32"/>
  <c r="AE161" i="32" s="1"/>
  <c r="AP161" i="32"/>
  <c r="AG161" i="32"/>
  <c r="AJ161" i="32"/>
  <c r="AI161" i="32"/>
  <c r="AN215" i="32"/>
  <c r="AF215" i="32"/>
  <c r="AM215" i="32"/>
  <c r="AO215" i="32"/>
  <c r="AC215" i="32"/>
  <c r="AK215" i="32"/>
  <c r="AL215" i="32"/>
  <c r="AB215" i="32"/>
  <c r="AA215" i="32"/>
  <c r="AH215" i="32"/>
  <c r="I215" i="32"/>
  <c r="Z215" i="32" s="1"/>
  <c r="AG215" i="32"/>
  <c r="AP215" i="32"/>
  <c r="AJ215" i="32"/>
  <c r="AI215" i="32"/>
  <c r="AN344" i="32"/>
  <c r="AF344" i="32"/>
  <c r="AM344" i="32"/>
  <c r="AL344" i="32"/>
  <c r="AB344" i="32"/>
  <c r="AJ344" i="32"/>
  <c r="AK344" i="32"/>
  <c r="AA344" i="32"/>
  <c r="I344" i="32"/>
  <c r="Z344" i="32" s="1"/>
  <c r="AO344" i="32"/>
  <c r="AI344" i="32"/>
  <c r="AH344" i="32"/>
  <c r="AP344" i="32"/>
  <c r="AG344" i="32"/>
  <c r="AC344" i="32"/>
  <c r="AK476" i="32"/>
  <c r="AC476" i="32"/>
  <c r="AJ476" i="32"/>
  <c r="AB476" i="32"/>
  <c r="AL476" i="32"/>
  <c r="AI476" i="32"/>
  <c r="AH476" i="32"/>
  <c r="I476" i="32"/>
  <c r="Z476" i="32" s="1"/>
  <c r="AP476" i="32"/>
  <c r="AA476" i="32"/>
  <c r="AO476" i="32"/>
  <c r="AM476" i="32"/>
  <c r="AG476" i="32"/>
  <c r="AF476" i="32"/>
  <c r="AN476" i="32"/>
  <c r="AL299" i="32"/>
  <c r="AK299" i="32"/>
  <c r="AC299" i="32"/>
  <c r="AJ299" i="32"/>
  <c r="AB299" i="32"/>
  <c r="AH299" i="32"/>
  <c r="AG299" i="32"/>
  <c r="AM299" i="32"/>
  <c r="AI299" i="32"/>
  <c r="AP299" i="32"/>
  <c r="AO299" i="32"/>
  <c r="I299" i="32"/>
  <c r="AD299" i="32" s="1"/>
  <c r="AN299" i="32"/>
  <c r="AF299" i="32"/>
  <c r="AA299" i="32"/>
  <c r="AI247" i="32"/>
  <c r="AA247" i="32"/>
  <c r="AP247" i="32"/>
  <c r="AH247" i="32"/>
  <c r="AK247" i="32"/>
  <c r="I247" i="32"/>
  <c r="E247" i="32" s="1"/>
  <c r="AJ247" i="32"/>
  <c r="AL247" i="32"/>
  <c r="AG247" i="32"/>
  <c r="AN247" i="32"/>
  <c r="AM247" i="32"/>
  <c r="AF247" i="32"/>
  <c r="AC247" i="32"/>
  <c r="AB247" i="32"/>
  <c r="AO247" i="32"/>
  <c r="AL348" i="32"/>
  <c r="AK348" i="32"/>
  <c r="AC348" i="32"/>
  <c r="AI348" i="32"/>
  <c r="I348" i="32"/>
  <c r="AE348" i="32" s="1"/>
  <c r="AH348" i="32"/>
  <c r="AP348" i="32"/>
  <c r="AB348" i="32"/>
  <c r="AO348" i="32"/>
  <c r="AA348" i="32"/>
  <c r="AJ348" i="32"/>
  <c r="AF348" i="32"/>
  <c r="AG348" i="32"/>
  <c r="AM348" i="32"/>
  <c r="AN348" i="32"/>
  <c r="AJ91" i="32"/>
  <c r="AB91" i="32"/>
  <c r="AI91" i="32"/>
  <c r="AA91" i="32"/>
  <c r="AK91" i="32"/>
  <c r="I91" i="32"/>
  <c r="AD91" i="32" s="1"/>
  <c r="AH91" i="32"/>
  <c r="AP91" i="32"/>
  <c r="AO91" i="32"/>
  <c r="AC91" i="32"/>
  <c r="AF91" i="32"/>
  <c r="AG91" i="32"/>
  <c r="AN91" i="32"/>
  <c r="AM91" i="32"/>
  <c r="AL91" i="32"/>
  <c r="AM211" i="32"/>
  <c r="AL211" i="32"/>
  <c r="AI211" i="32"/>
  <c r="I211" i="32"/>
  <c r="AD211" i="32" s="1"/>
  <c r="AH211" i="32"/>
  <c r="AJ211" i="32"/>
  <c r="AG211" i="32"/>
  <c r="AB211" i="32"/>
  <c r="AP211" i="32"/>
  <c r="AA211" i="32"/>
  <c r="AN211" i="32"/>
  <c r="AF211" i="32"/>
  <c r="AC211" i="32"/>
  <c r="AK211" i="32"/>
  <c r="AO211" i="32"/>
  <c r="AI295" i="32"/>
  <c r="AA295" i="32"/>
  <c r="AP295" i="32"/>
  <c r="AO295" i="32"/>
  <c r="AG295" i="32"/>
  <c r="AN295" i="32"/>
  <c r="AM295" i="32"/>
  <c r="AC295" i="32"/>
  <c r="AL295" i="32"/>
  <c r="I295" i="32"/>
  <c r="Z295" i="32" s="1"/>
  <c r="AK295" i="32"/>
  <c r="AJ295" i="32"/>
  <c r="AH295" i="32"/>
  <c r="AF295" i="32"/>
  <c r="AB295" i="32"/>
  <c r="AL274" i="32"/>
  <c r="AK274" i="32"/>
  <c r="AC274" i="32"/>
  <c r="AJ274" i="32"/>
  <c r="AB274" i="32"/>
  <c r="AO274" i="32"/>
  <c r="AA274" i="32"/>
  <c r="AN274" i="32"/>
  <c r="I274" i="32"/>
  <c r="Z274" i="32" s="1"/>
  <c r="AP274" i="32"/>
  <c r="AG274" i="32"/>
  <c r="AF274" i="32"/>
  <c r="AI274" i="32"/>
  <c r="AH274" i="32"/>
  <c r="AM274" i="32"/>
  <c r="AN341" i="32"/>
  <c r="AF341" i="32"/>
  <c r="AP341" i="32"/>
  <c r="AG341" i="32"/>
  <c r="AO341" i="32"/>
  <c r="AH341" i="32"/>
  <c r="AC341" i="32"/>
  <c r="AK341" i="32"/>
  <c r="AI341" i="32"/>
  <c r="AB341" i="32"/>
  <c r="AA341" i="32"/>
  <c r="AJ341" i="32"/>
  <c r="AM341" i="32"/>
  <c r="I341" i="32"/>
  <c r="AE341" i="32" s="1"/>
  <c r="AL341" i="32"/>
  <c r="AP151" i="32"/>
  <c r="AH151" i="32"/>
  <c r="AO151" i="32"/>
  <c r="AG151" i="32"/>
  <c r="I151" i="32"/>
  <c r="Z151" i="32" s="1"/>
  <c r="AJ151" i="32"/>
  <c r="AI151" i="32"/>
  <c r="AC151" i="32"/>
  <c r="AN151" i="32"/>
  <c r="AB151" i="32"/>
  <c r="AA151" i="32"/>
  <c r="AM151" i="32"/>
  <c r="AK151" i="32"/>
  <c r="AF151" i="32"/>
  <c r="AL151" i="32"/>
  <c r="AK278" i="32"/>
  <c r="AC278" i="32"/>
  <c r="AJ278" i="32"/>
  <c r="AB278" i="32"/>
  <c r="AI278" i="32"/>
  <c r="AA278" i="32"/>
  <c r="AF278" i="32"/>
  <c r="AP278" i="32"/>
  <c r="AN278" i="32"/>
  <c r="AM278" i="32"/>
  <c r="AO278" i="32"/>
  <c r="AL278" i="32"/>
  <c r="I278" i="32"/>
  <c r="AE278" i="32" s="1"/>
  <c r="AH278" i="32"/>
  <c r="AG278" i="32"/>
  <c r="AO377" i="32"/>
  <c r="AG377" i="32"/>
  <c r="I377" i="32"/>
  <c r="AD377" i="32" s="1"/>
  <c r="AN377" i="32"/>
  <c r="AF377" i="32"/>
  <c r="AK377" i="32"/>
  <c r="AA377" i="32"/>
  <c r="AJ377" i="32"/>
  <c r="AC377" i="32"/>
  <c r="AM377" i="32"/>
  <c r="AP377" i="32"/>
  <c r="AH377" i="32"/>
  <c r="AB377" i="32"/>
  <c r="AL377" i="32"/>
  <c r="AI377" i="32"/>
  <c r="AO334" i="32"/>
  <c r="AG334" i="32"/>
  <c r="I334" i="32"/>
  <c r="Z334" i="32" s="1"/>
  <c r="AN334" i="32"/>
  <c r="AF334" i="32"/>
  <c r="AJ334" i="32"/>
  <c r="AI334" i="32"/>
  <c r="AK334" i="32"/>
  <c r="AH334" i="32"/>
  <c r="AC334" i="32"/>
  <c r="AP334" i="32"/>
  <c r="AM334" i="32"/>
  <c r="AL334" i="32"/>
  <c r="AB334" i="32"/>
  <c r="AA334" i="32"/>
  <c r="AK346" i="32"/>
  <c r="AC346" i="32"/>
  <c r="AJ346" i="32"/>
  <c r="AB346" i="32"/>
  <c r="AI346" i="32"/>
  <c r="AA346" i="32"/>
  <c r="AM346" i="32"/>
  <c r="I346" i="32"/>
  <c r="Z346" i="32" s="1"/>
  <c r="AL346" i="32"/>
  <c r="AP346" i="32"/>
  <c r="AO346" i="32"/>
  <c r="AN346" i="32"/>
  <c r="AH346" i="32"/>
  <c r="AF346" i="32"/>
  <c r="AG346" i="32"/>
  <c r="AN27" i="32"/>
  <c r="AF27" i="32"/>
  <c r="AM27" i="32"/>
  <c r="AK27" i="32"/>
  <c r="AA27" i="32"/>
  <c r="AO27" i="32"/>
  <c r="AB27" i="32"/>
  <c r="AL27" i="32"/>
  <c r="AP27" i="32"/>
  <c r="AJ27" i="32"/>
  <c r="AI27" i="32"/>
  <c r="AH27" i="32"/>
  <c r="AG27" i="32"/>
  <c r="AC27" i="32"/>
  <c r="I27" i="32"/>
  <c r="Z27" i="32" s="1"/>
  <c r="AI483" i="32"/>
  <c r="AA483" i="32"/>
  <c r="AP483" i="32"/>
  <c r="AH483" i="32"/>
  <c r="AO483" i="32"/>
  <c r="AG483" i="32"/>
  <c r="I483" i="32"/>
  <c r="Z483" i="32" s="1"/>
  <c r="AL483" i="32"/>
  <c r="AK483" i="32"/>
  <c r="AB483" i="32"/>
  <c r="AC483" i="32"/>
  <c r="AJ483" i="32"/>
  <c r="AF483" i="32"/>
  <c r="AM483" i="32"/>
  <c r="AN483" i="32"/>
  <c r="AJ389" i="32"/>
  <c r="AB389" i="32"/>
  <c r="AI389" i="32"/>
  <c r="AA389" i="32"/>
  <c r="AP389" i="32"/>
  <c r="AH389" i="32"/>
  <c r="AL389" i="32"/>
  <c r="AK389" i="32"/>
  <c r="AG389" i="32"/>
  <c r="AF389" i="32"/>
  <c r="AC389" i="32"/>
  <c r="I389" i="32"/>
  <c r="Z389" i="32" s="1"/>
  <c r="AO389" i="32"/>
  <c r="AN389" i="32"/>
  <c r="AM389" i="32"/>
  <c r="AK478" i="32"/>
  <c r="AC478" i="32"/>
  <c r="AJ478" i="32"/>
  <c r="AB478" i="32"/>
  <c r="AI478" i="32"/>
  <c r="AA478" i="32"/>
  <c r="AL478" i="32"/>
  <c r="AH478" i="32"/>
  <c r="AN478" i="32"/>
  <c r="AM478" i="32"/>
  <c r="AO478" i="32"/>
  <c r="AG478" i="32"/>
  <c r="AF478" i="32"/>
  <c r="AP478" i="32"/>
  <c r="I478" i="32"/>
  <c r="AD478" i="32" s="1"/>
  <c r="AM245" i="32"/>
  <c r="AL245" i="32"/>
  <c r="AK245" i="32"/>
  <c r="AC245" i="32"/>
  <c r="AI245" i="32"/>
  <c r="AH245" i="32"/>
  <c r="AF245" i="32"/>
  <c r="AB245" i="32"/>
  <c r="AN245" i="32"/>
  <c r="AJ245" i="32"/>
  <c r="AP245" i="32"/>
  <c r="AG245" i="32"/>
  <c r="AO245" i="32"/>
  <c r="AA245" i="32"/>
  <c r="I245" i="32"/>
  <c r="AE245" i="32" s="1"/>
  <c r="AL379" i="32"/>
  <c r="AK379" i="32"/>
  <c r="AC379" i="32"/>
  <c r="AJ379" i="32"/>
  <c r="AB379" i="32"/>
  <c r="AI379" i="32"/>
  <c r="AH379" i="32"/>
  <c r="AO379" i="32"/>
  <c r="I379" i="32"/>
  <c r="AD379" i="32" s="1"/>
  <c r="AN379" i="32"/>
  <c r="AF379" i="32"/>
  <c r="AA379" i="32"/>
  <c r="AM379" i="32"/>
  <c r="AP379" i="32"/>
  <c r="AG379" i="32"/>
  <c r="AM325" i="32"/>
  <c r="AL325" i="32"/>
  <c r="AK325" i="32"/>
  <c r="AC325" i="32"/>
  <c r="AI325" i="32"/>
  <c r="AH325" i="32"/>
  <c r="AP325" i="32"/>
  <c r="AO325" i="32"/>
  <c r="I325" i="32"/>
  <c r="Z325" i="32" s="1"/>
  <c r="AG325" i="32"/>
  <c r="AB325" i="32"/>
  <c r="AF325" i="32"/>
  <c r="AJ325" i="32"/>
  <c r="AA325" i="32"/>
  <c r="AN325" i="32"/>
  <c r="AP445" i="32"/>
  <c r="AH445" i="32"/>
  <c r="AO445" i="32"/>
  <c r="AG445" i="32"/>
  <c r="I445" i="32"/>
  <c r="Z445" i="32" s="1"/>
  <c r="AN445" i="32"/>
  <c r="AF445" i="32"/>
  <c r="AI445" i="32"/>
  <c r="AC445" i="32"/>
  <c r="AB445" i="32"/>
  <c r="AL445" i="32"/>
  <c r="AK445" i="32"/>
  <c r="AM445" i="32"/>
  <c r="AJ445" i="32"/>
  <c r="AA445" i="32"/>
  <c r="AP44" i="32"/>
  <c r="AH44" i="32"/>
  <c r="AO44" i="32"/>
  <c r="AG44" i="32"/>
  <c r="I44" i="32"/>
  <c r="AE44" i="32" s="1"/>
  <c r="AN44" i="32"/>
  <c r="AF44" i="32"/>
  <c r="AA44" i="32"/>
  <c r="AM44" i="32"/>
  <c r="AC44" i="32"/>
  <c r="AB44" i="32"/>
  <c r="AJ44" i="32"/>
  <c r="AI44" i="32"/>
  <c r="AK44" i="32"/>
  <c r="AL44" i="32"/>
  <c r="AP302" i="32"/>
  <c r="AH302" i="32"/>
  <c r="AO302" i="32"/>
  <c r="AG302" i="32"/>
  <c r="I302" i="32"/>
  <c r="AE302" i="32" s="1"/>
  <c r="AN302" i="32"/>
  <c r="AF302" i="32"/>
  <c r="AM302" i="32"/>
  <c r="AB302" i="32"/>
  <c r="AL302" i="32"/>
  <c r="AA302" i="32"/>
  <c r="AC302" i="32"/>
  <c r="AK302" i="32"/>
  <c r="AJ302" i="32"/>
  <c r="AI302" i="32"/>
  <c r="AP489" i="32"/>
  <c r="AH489" i="32"/>
  <c r="AO489" i="32"/>
  <c r="AG489" i="32"/>
  <c r="I489" i="32"/>
  <c r="Z489" i="32" s="1"/>
  <c r="AN489" i="32"/>
  <c r="AF489" i="32"/>
  <c r="AM489" i="32"/>
  <c r="AB489" i="32"/>
  <c r="AL489" i="32"/>
  <c r="AA489" i="32"/>
  <c r="AK489" i="32"/>
  <c r="AJ489" i="32"/>
  <c r="AI489" i="32"/>
  <c r="AC489" i="32"/>
  <c r="AO450" i="32"/>
  <c r="AG450" i="32"/>
  <c r="I450" i="32"/>
  <c r="AD450" i="32" s="1"/>
  <c r="AN450" i="32"/>
  <c r="AF450" i="32"/>
  <c r="AM450" i="32"/>
  <c r="AJ450" i="32"/>
  <c r="AI450" i="32"/>
  <c r="AB450" i="32"/>
  <c r="AA450" i="32"/>
  <c r="AL450" i="32"/>
  <c r="AK450" i="32"/>
  <c r="AC450" i="32"/>
  <c r="AH450" i="32"/>
  <c r="AP450" i="32"/>
  <c r="AO316" i="32"/>
  <c r="AG316" i="32"/>
  <c r="I316" i="32"/>
  <c r="AD316" i="32" s="1"/>
  <c r="AN316" i="32"/>
  <c r="AF316" i="32"/>
  <c r="AM316" i="32"/>
  <c r="AH316" i="32"/>
  <c r="AL316" i="32"/>
  <c r="AK316" i="32"/>
  <c r="AA316" i="32"/>
  <c r="AJ316" i="32"/>
  <c r="AI316" i="32"/>
  <c r="AC316" i="32"/>
  <c r="AP316" i="32"/>
  <c r="AB316" i="32"/>
  <c r="AO356" i="32"/>
  <c r="AG356" i="32"/>
  <c r="I356" i="32"/>
  <c r="AE356" i="32" s="1"/>
  <c r="AN356" i="32"/>
  <c r="AF356" i="32"/>
  <c r="AM356" i="32"/>
  <c r="AL356" i="32"/>
  <c r="AA356" i="32"/>
  <c r="AK356" i="32"/>
  <c r="AH356" i="32"/>
  <c r="AC356" i="32"/>
  <c r="AB356" i="32"/>
  <c r="AP356" i="32"/>
  <c r="AI356" i="32"/>
  <c r="AJ356" i="32"/>
  <c r="AO275" i="32"/>
  <c r="AG275" i="32"/>
  <c r="I275" i="32"/>
  <c r="AE275" i="32" s="1"/>
  <c r="AN275" i="32"/>
  <c r="AF275" i="32"/>
  <c r="AM275" i="32"/>
  <c r="AP275" i="32"/>
  <c r="AB275" i="32"/>
  <c r="AL275" i="32"/>
  <c r="AA275" i="32"/>
  <c r="Z275" i="32"/>
  <c r="AK275" i="32"/>
  <c r="AJ275" i="32"/>
  <c r="AC275" i="32"/>
  <c r="AI275" i="32"/>
  <c r="AH275" i="32"/>
  <c r="AO23" i="32"/>
  <c r="AG23" i="32"/>
  <c r="I23" i="32"/>
  <c r="AE23" i="32" s="1"/>
  <c r="AN23" i="32"/>
  <c r="AF23" i="32"/>
  <c r="AM23" i="32"/>
  <c r="AP23" i="32"/>
  <c r="AB23" i="32"/>
  <c r="AL23" i="32"/>
  <c r="AA23" i="32"/>
  <c r="AJ23" i="32"/>
  <c r="AI23" i="32"/>
  <c r="AH23" i="32"/>
  <c r="AC23" i="32"/>
  <c r="AK23" i="32"/>
  <c r="AN107" i="32"/>
  <c r="AF107" i="32"/>
  <c r="AM107" i="32"/>
  <c r="AL107" i="32"/>
  <c r="AO107" i="32"/>
  <c r="AA107" i="32"/>
  <c r="AK107" i="32"/>
  <c r="AI107" i="32"/>
  <c r="AH107" i="32"/>
  <c r="AP107" i="32"/>
  <c r="AJ107" i="32"/>
  <c r="AG107" i="32"/>
  <c r="AC107" i="32"/>
  <c r="AB107" i="32"/>
  <c r="I107" i="32"/>
  <c r="Z107" i="32" s="1"/>
  <c r="AN422" i="32"/>
  <c r="AF422" i="32"/>
  <c r="AM422" i="32"/>
  <c r="AL422" i="32"/>
  <c r="AH422" i="32"/>
  <c r="AG422" i="32"/>
  <c r="AJ422" i="32"/>
  <c r="AI422" i="32"/>
  <c r="I422" i="32"/>
  <c r="Z422" i="32" s="1"/>
  <c r="AP422" i="32"/>
  <c r="AO422" i="32"/>
  <c r="AK422" i="32"/>
  <c r="AC422" i="32"/>
  <c r="AB422" i="32"/>
  <c r="AA422" i="32"/>
  <c r="AN456" i="32"/>
  <c r="AF456" i="32"/>
  <c r="AM456" i="32"/>
  <c r="AL456" i="32"/>
  <c r="AO456" i="32"/>
  <c r="AA456" i="32"/>
  <c r="AK456" i="32"/>
  <c r="AH456" i="32"/>
  <c r="AG456" i="32"/>
  <c r="AB456" i="32"/>
  <c r="I456" i="32"/>
  <c r="AD456" i="32" s="1"/>
  <c r="AP456" i="32"/>
  <c r="AI456" i="32"/>
  <c r="AC456" i="32"/>
  <c r="AJ456" i="32"/>
  <c r="I332" i="32"/>
  <c r="AK284" i="32"/>
  <c r="AC284" i="32"/>
  <c r="AJ284" i="32"/>
  <c r="AB284" i="32"/>
  <c r="AI284" i="32"/>
  <c r="AA284" i="32"/>
  <c r="AG284" i="32"/>
  <c r="AO284" i="32"/>
  <c r="AF284" i="32"/>
  <c r="AN284" i="32"/>
  <c r="AP284" i="32"/>
  <c r="I284" i="32"/>
  <c r="Z284" i="32" s="1"/>
  <c r="AM284" i="32"/>
  <c r="AL284" i="32"/>
  <c r="AH284" i="32"/>
  <c r="AK144" i="32"/>
  <c r="AC144" i="32"/>
  <c r="AJ144" i="32"/>
  <c r="AB144" i="32"/>
  <c r="AN144" i="32"/>
  <c r="I144" i="32"/>
  <c r="AE144" i="32" s="1"/>
  <c r="AM144" i="32"/>
  <c r="AA144" i="32"/>
  <c r="AL144" i="32"/>
  <c r="AI144" i="32"/>
  <c r="AH144" i="32"/>
  <c r="AG144" i="32"/>
  <c r="AP144" i="32"/>
  <c r="AO144" i="32"/>
  <c r="AF144" i="32"/>
  <c r="AK242" i="32"/>
  <c r="AC242" i="32"/>
  <c r="AJ242" i="32"/>
  <c r="AB242" i="32"/>
  <c r="AI242" i="32"/>
  <c r="AA242" i="32"/>
  <c r="AF242" i="32"/>
  <c r="AP242" i="32"/>
  <c r="AO242" i="32"/>
  <c r="AH242" i="32"/>
  <c r="AG242" i="32"/>
  <c r="AN242" i="32"/>
  <c r="AM242" i="32"/>
  <c r="AL242" i="32"/>
  <c r="I242" i="32"/>
  <c r="Z242" i="32" s="1"/>
  <c r="AM196" i="32"/>
  <c r="AL196" i="32"/>
  <c r="AK196" i="32"/>
  <c r="AC196" i="32"/>
  <c r="AF196" i="32"/>
  <c r="AN196" i="32"/>
  <c r="AJ196" i="32"/>
  <c r="AP196" i="32"/>
  <c r="AB196" i="32"/>
  <c r="I196" i="32"/>
  <c r="AD196" i="32" s="1"/>
  <c r="AO196" i="32"/>
  <c r="AA196" i="32"/>
  <c r="AI196" i="32"/>
  <c r="AH196" i="32"/>
  <c r="AG196" i="32"/>
  <c r="AJ7" i="32"/>
  <c r="AB7" i="32"/>
  <c r="AI7" i="32"/>
  <c r="AA7" i="32"/>
  <c r="AP7" i="32"/>
  <c r="AH7" i="32"/>
  <c r="AG7" i="32"/>
  <c r="AO7" i="32"/>
  <c r="AM7" i="32"/>
  <c r="AF7" i="32"/>
  <c r="AC7" i="32"/>
  <c r="I7" i="32"/>
  <c r="Z7" i="32" s="1"/>
  <c r="AN7" i="32"/>
  <c r="AK7" i="32"/>
  <c r="AL7" i="32"/>
  <c r="AL188" i="32"/>
  <c r="AK188" i="32"/>
  <c r="AC188" i="32"/>
  <c r="AJ188" i="32"/>
  <c r="AB188" i="32"/>
  <c r="AG188" i="32"/>
  <c r="AO188" i="32"/>
  <c r="I188" i="32"/>
  <c r="Z188" i="32" s="1"/>
  <c r="AF188" i="32"/>
  <c r="AN188" i="32"/>
  <c r="AM188" i="32"/>
  <c r="AP188" i="32"/>
  <c r="AA188" i="32"/>
  <c r="AH188" i="32"/>
  <c r="AI188" i="32"/>
  <c r="AI109" i="32"/>
  <c r="AA109" i="32"/>
  <c r="AP109" i="32"/>
  <c r="AH109" i="32"/>
  <c r="AO109" i="32"/>
  <c r="AG109" i="32"/>
  <c r="I109" i="32"/>
  <c r="Z109" i="32" s="1"/>
  <c r="AJ109" i="32"/>
  <c r="AC109" i="32"/>
  <c r="AM109" i="32"/>
  <c r="AF109" i="32"/>
  <c r="AN109" i="32"/>
  <c r="AB109" i="32"/>
  <c r="AL109" i="32"/>
  <c r="AK109" i="32"/>
  <c r="AK53" i="32"/>
  <c r="AC53" i="32"/>
  <c r="AJ53" i="32"/>
  <c r="AB53" i="32"/>
  <c r="AI53" i="32"/>
  <c r="AA53" i="32"/>
  <c r="AH53" i="32"/>
  <c r="AO53" i="32"/>
  <c r="AG53" i="32"/>
  <c r="AF53" i="32"/>
  <c r="AP53" i="32"/>
  <c r="AN53" i="32"/>
  <c r="AM53" i="32"/>
  <c r="AL53" i="32"/>
  <c r="I53" i="32"/>
  <c r="AD53" i="32" s="1"/>
  <c r="AJ195" i="32"/>
  <c r="AB195" i="32"/>
  <c r="AM195" i="32"/>
  <c r="AI195" i="32"/>
  <c r="AL195" i="32"/>
  <c r="AC195" i="32"/>
  <c r="AK195" i="32"/>
  <c r="AA195" i="32"/>
  <c r="AN195" i="32"/>
  <c r="AF195" i="32"/>
  <c r="AH195" i="32"/>
  <c r="AG195" i="32"/>
  <c r="I195" i="32"/>
  <c r="Z195" i="32" s="1"/>
  <c r="AP195" i="32"/>
  <c r="AO195" i="32"/>
  <c r="AL59" i="32"/>
  <c r="AK59" i="32"/>
  <c r="AC59" i="32"/>
  <c r="AJ59" i="32"/>
  <c r="AB59" i="32"/>
  <c r="AF59" i="32"/>
  <c r="I59" i="32"/>
  <c r="AE59" i="32" s="1"/>
  <c r="AP59" i="32"/>
  <c r="AO59" i="32"/>
  <c r="AA59" i="32"/>
  <c r="AN59" i="32"/>
  <c r="AM59" i="32"/>
  <c r="AI59" i="32"/>
  <c r="AH59" i="32"/>
  <c r="AG59" i="32"/>
  <c r="AJ227" i="32"/>
  <c r="AB227" i="32"/>
  <c r="AI227" i="32"/>
  <c r="AA227" i="32"/>
  <c r="AP227" i="32"/>
  <c r="AH227" i="32"/>
  <c r="AG227" i="32"/>
  <c r="AF227" i="32"/>
  <c r="AC227" i="32"/>
  <c r="AO227" i="32"/>
  <c r="AN227" i="32"/>
  <c r="AM227" i="32"/>
  <c r="AL227" i="32"/>
  <c r="AK227" i="32"/>
  <c r="I227" i="32"/>
  <c r="Z227" i="32" s="1"/>
  <c r="AJ122" i="32"/>
  <c r="AB122" i="32"/>
  <c r="AG122" i="32"/>
  <c r="AI122" i="32"/>
  <c r="AA122" i="32"/>
  <c r="I122" i="32"/>
  <c r="Z122" i="32" s="1"/>
  <c r="AP122" i="32"/>
  <c r="AH122" i="32"/>
  <c r="AO122" i="32"/>
  <c r="AK122" i="32"/>
  <c r="AN122" i="32"/>
  <c r="AF122" i="32"/>
  <c r="AC122" i="32"/>
  <c r="AM122" i="32"/>
  <c r="AL122" i="32"/>
  <c r="AN361" i="32"/>
  <c r="AM361" i="32"/>
  <c r="AJ361" i="32"/>
  <c r="AL361" i="32"/>
  <c r="AB361" i="32"/>
  <c r="AK361" i="32"/>
  <c r="AC361" i="32"/>
  <c r="AG361" i="32"/>
  <c r="AF361" i="32"/>
  <c r="I361" i="32"/>
  <c r="AE361" i="32" s="1"/>
  <c r="AA361" i="32"/>
  <c r="AP361" i="32"/>
  <c r="AO361" i="32"/>
  <c r="AI361" i="32"/>
  <c r="AH361" i="32"/>
  <c r="AI409" i="32"/>
  <c r="AA409" i="32"/>
  <c r="AM409" i="32"/>
  <c r="AL409" i="32"/>
  <c r="AC409" i="32"/>
  <c r="AJ409" i="32"/>
  <c r="AK409" i="32"/>
  <c r="AB409" i="32"/>
  <c r="AG409" i="32"/>
  <c r="AP409" i="32"/>
  <c r="AO409" i="32"/>
  <c r="AF409" i="32"/>
  <c r="I409" i="32"/>
  <c r="AE409" i="32" s="1"/>
  <c r="AH409" i="32"/>
  <c r="AN409" i="32"/>
  <c r="AI407" i="32"/>
  <c r="AA407" i="32"/>
  <c r="AP407" i="32"/>
  <c r="AH407" i="32"/>
  <c r="AO407" i="32"/>
  <c r="AG407" i="32"/>
  <c r="I407" i="32"/>
  <c r="Z407" i="32" s="1"/>
  <c r="AL407" i="32"/>
  <c r="AK407" i="32"/>
  <c r="AN407" i="32"/>
  <c r="AC407" i="32"/>
  <c r="AM407" i="32"/>
  <c r="AB407" i="32"/>
  <c r="AJ407" i="32"/>
  <c r="AF407" i="32"/>
  <c r="AK50" i="32"/>
  <c r="AC50" i="32"/>
  <c r="AJ50" i="32"/>
  <c r="AB50" i="32"/>
  <c r="AI50" i="32"/>
  <c r="AA50" i="32"/>
  <c r="AG50" i="32"/>
  <c r="AF50" i="32"/>
  <c r="AO50" i="32"/>
  <c r="AP50" i="32"/>
  <c r="AH50" i="32"/>
  <c r="I50" i="32"/>
  <c r="AE50" i="32" s="1"/>
  <c r="AN50" i="32"/>
  <c r="AM50" i="32"/>
  <c r="AL50" i="32"/>
  <c r="AI425" i="32"/>
  <c r="AA425" i="32"/>
  <c r="AP425" i="32"/>
  <c r="AH425" i="32"/>
  <c r="AO425" i="32"/>
  <c r="AG425" i="32"/>
  <c r="I425" i="32"/>
  <c r="AD425" i="32" s="1"/>
  <c r="AN425" i="32"/>
  <c r="AC425" i="32"/>
  <c r="AM425" i="32"/>
  <c r="AB425" i="32"/>
  <c r="AJ425" i="32"/>
  <c r="AL425" i="32"/>
  <c r="AK425" i="32"/>
  <c r="AE425" i="32"/>
  <c r="AF425" i="32"/>
  <c r="AJ12" i="32"/>
  <c r="AB12" i="32"/>
  <c r="AI12" i="32"/>
  <c r="AA12" i="32"/>
  <c r="AP12" i="32"/>
  <c r="AH12" i="32"/>
  <c r="AN12" i="32"/>
  <c r="AC12" i="32"/>
  <c r="AK12" i="32"/>
  <c r="AM12" i="32"/>
  <c r="I12" i="32"/>
  <c r="Z12" i="32" s="1"/>
  <c r="AL12" i="32"/>
  <c r="AG12" i="32"/>
  <c r="AO12" i="32"/>
  <c r="AF12" i="32"/>
  <c r="AK428" i="32"/>
  <c r="AC428" i="32"/>
  <c r="AJ428" i="32"/>
  <c r="AB428" i="32"/>
  <c r="AI428" i="32"/>
  <c r="AA428" i="32"/>
  <c r="AN428" i="32"/>
  <c r="AG428" i="32"/>
  <c r="AM428" i="32"/>
  <c r="I428" i="32"/>
  <c r="AD428" i="32" s="1"/>
  <c r="AL428" i="32"/>
  <c r="AH428" i="32"/>
  <c r="AF428" i="32"/>
  <c r="AO428" i="32"/>
  <c r="AP428" i="32"/>
  <c r="AJ224" i="32"/>
  <c r="AB224" i="32"/>
  <c r="AI224" i="32"/>
  <c r="AA224" i="32"/>
  <c r="AP224" i="32"/>
  <c r="AH224" i="32"/>
  <c r="AF224" i="32"/>
  <c r="AO224" i="32"/>
  <c r="AK224" i="32"/>
  <c r="I224" i="32"/>
  <c r="AD224" i="32" s="1"/>
  <c r="AG224" i="32"/>
  <c r="AC224" i="32"/>
  <c r="AM224" i="32"/>
  <c r="AL224" i="32"/>
  <c r="AN224" i="32"/>
  <c r="AJ423" i="32"/>
  <c r="AB423" i="32"/>
  <c r="AI423" i="32"/>
  <c r="AA423" i="32"/>
  <c r="AP423" i="32"/>
  <c r="AH423" i="32"/>
  <c r="AO423" i="32"/>
  <c r="AN423" i="32"/>
  <c r="AC423" i="32"/>
  <c r="AM423" i="32"/>
  <c r="AK423" i="32"/>
  <c r="AL423" i="32"/>
  <c r="AF423" i="32"/>
  <c r="I423" i="32"/>
  <c r="AE423" i="32" s="1"/>
  <c r="AG423" i="32"/>
  <c r="AN169" i="32"/>
  <c r="AF169" i="32"/>
  <c r="AL169" i="32"/>
  <c r="AM169" i="32"/>
  <c r="AC169" i="32"/>
  <c r="AK169" i="32"/>
  <c r="AB169" i="32"/>
  <c r="AJ169" i="32"/>
  <c r="AA169" i="32"/>
  <c r="AI169" i="32"/>
  <c r="AH169" i="32"/>
  <c r="I169" i="32"/>
  <c r="AE169" i="32" s="1"/>
  <c r="AG169" i="32"/>
  <c r="AP169" i="32"/>
  <c r="AO169" i="32"/>
  <c r="AM333" i="32"/>
  <c r="AL333" i="32"/>
  <c r="AK333" i="32"/>
  <c r="AC333" i="32"/>
  <c r="AJ333" i="32"/>
  <c r="I333" i="32"/>
  <c r="Z333" i="32" s="1"/>
  <c r="AG333" i="32"/>
  <c r="AF333" i="32"/>
  <c r="AI333" i="32"/>
  <c r="AH333" i="32"/>
  <c r="AB333" i="32"/>
  <c r="AA333" i="32"/>
  <c r="AO333" i="32"/>
  <c r="AN333" i="32"/>
  <c r="AP333" i="32"/>
  <c r="AL65" i="32"/>
  <c r="AK65" i="32"/>
  <c r="AC65" i="32"/>
  <c r="AJ65" i="32"/>
  <c r="AB65" i="32"/>
  <c r="AM65" i="32"/>
  <c r="I65" i="32"/>
  <c r="AE65" i="32" s="1"/>
  <c r="AG65" i="32"/>
  <c r="AF65" i="32"/>
  <c r="AP65" i="32"/>
  <c r="AI65" i="32"/>
  <c r="AH65" i="32"/>
  <c r="AN65" i="32"/>
  <c r="AA65" i="32"/>
  <c r="AO65" i="32"/>
  <c r="AM437" i="32"/>
  <c r="AL437" i="32"/>
  <c r="AK437" i="32"/>
  <c r="AC437" i="32"/>
  <c r="AJ437" i="32"/>
  <c r="I437" i="32"/>
  <c r="Z437" i="32" s="1"/>
  <c r="AF437" i="32"/>
  <c r="AI437" i="32"/>
  <c r="AH437" i="32"/>
  <c r="AG437" i="32"/>
  <c r="AP437" i="32"/>
  <c r="AB437" i="32"/>
  <c r="AO437" i="32"/>
  <c r="AN437" i="32"/>
  <c r="AA437" i="32"/>
  <c r="AJ67" i="32"/>
  <c r="AB67" i="32"/>
  <c r="AI67" i="32"/>
  <c r="AA67" i="32"/>
  <c r="AP67" i="32"/>
  <c r="AH67" i="32"/>
  <c r="AG67" i="32"/>
  <c r="AF67" i="32"/>
  <c r="AO67" i="32"/>
  <c r="I67" i="32"/>
  <c r="Z67" i="32" s="1"/>
  <c r="AM67" i="32"/>
  <c r="AN67" i="32"/>
  <c r="AL67" i="32"/>
  <c r="AC67" i="32"/>
  <c r="AK67" i="32"/>
  <c r="AK433" i="32"/>
  <c r="AC433" i="32"/>
  <c r="AI433" i="32"/>
  <c r="AA433" i="32"/>
  <c r="AN433" i="32"/>
  <c r="AM433" i="32"/>
  <c r="AB433" i="32"/>
  <c r="AL433" i="32"/>
  <c r="AO433" i="32"/>
  <c r="AJ433" i="32"/>
  <c r="AH433" i="32"/>
  <c r="AG433" i="32"/>
  <c r="I433" i="32"/>
  <c r="AE433" i="32" s="1"/>
  <c r="AP433" i="32"/>
  <c r="AF433" i="32"/>
  <c r="AM92" i="32"/>
  <c r="AL92" i="32"/>
  <c r="AK92" i="32"/>
  <c r="AC92" i="32"/>
  <c r="AH92" i="32"/>
  <c r="AG92" i="32"/>
  <c r="AF92" i="32"/>
  <c r="AN92" i="32"/>
  <c r="AB92" i="32"/>
  <c r="AJ92" i="32"/>
  <c r="AI92" i="32"/>
  <c r="AP92" i="32"/>
  <c r="AO92" i="32"/>
  <c r="AA92" i="32"/>
  <c r="I92" i="32"/>
  <c r="AD92" i="32" s="1"/>
  <c r="AM120" i="32"/>
  <c r="AJ120" i="32"/>
  <c r="AL120" i="32"/>
  <c r="AB120" i="32"/>
  <c r="AK120" i="32"/>
  <c r="AC120" i="32"/>
  <c r="AA120" i="32"/>
  <c r="AN120" i="32"/>
  <c r="AP120" i="32"/>
  <c r="AI120" i="32"/>
  <c r="AH120" i="32"/>
  <c r="AO120" i="32"/>
  <c r="I120" i="32"/>
  <c r="AD120" i="32" s="1"/>
  <c r="AG120" i="32"/>
  <c r="AF120" i="32"/>
  <c r="AO304" i="32"/>
  <c r="AG304" i="32"/>
  <c r="I304" i="32"/>
  <c r="AE304" i="32" s="1"/>
  <c r="AP304" i="32"/>
  <c r="AF304" i="32"/>
  <c r="AL304" i="32"/>
  <c r="AN304" i="32"/>
  <c r="AC304" i="32"/>
  <c r="AM304" i="32"/>
  <c r="AB304" i="32"/>
  <c r="AK304" i="32"/>
  <c r="AJ304" i="32"/>
  <c r="AI304" i="32"/>
  <c r="AH304" i="32"/>
  <c r="AA304" i="32"/>
  <c r="AI451" i="32"/>
  <c r="AA451" i="32"/>
  <c r="AP451" i="32"/>
  <c r="AH451" i="32"/>
  <c r="AO451" i="32"/>
  <c r="AG451" i="32"/>
  <c r="I451" i="32"/>
  <c r="Z451" i="32" s="1"/>
  <c r="AJ451" i="32"/>
  <c r="AF451" i="32"/>
  <c r="AM451" i="32"/>
  <c r="AL451" i="32"/>
  <c r="AN451" i="32"/>
  <c r="AK451" i="32"/>
  <c r="AC451" i="32"/>
  <c r="AB451" i="32"/>
  <c r="AI221" i="32"/>
  <c r="AA221" i="32"/>
  <c r="AK221" i="32"/>
  <c r="AB221" i="32"/>
  <c r="AJ221" i="32"/>
  <c r="AH221" i="32"/>
  <c r="I221" i="32"/>
  <c r="AD221" i="32" s="1"/>
  <c r="AP221" i="32"/>
  <c r="AG221" i="32"/>
  <c r="AN221" i="32"/>
  <c r="AC221" i="32"/>
  <c r="AO221" i="32"/>
  <c r="AM221" i="32"/>
  <c r="AL221" i="32"/>
  <c r="AE221" i="32"/>
  <c r="AF221" i="32"/>
  <c r="AP205" i="32"/>
  <c r="AH205" i="32"/>
  <c r="AO205" i="32"/>
  <c r="AG205" i="32"/>
  <c r="I205" i="32"/>
  <c r="AE205" i="32" s="1"/>
  <c r="AN205" i="32"/>
  <c r="AF205" i="32"/>
  <c r="AC205" i="32"/>
  <c r="AK205" i="32"/>
  <c r="AM205" i="32"/>
  <c r="AB205" i="32"/>
  <c r="AL205" i="32"/>
  <c r="AA205" i="32"/>
  <c r="AJ205" i="32"/>
  <c r="AI205" i="32"/>
  <c r="AP310" i="32"/>
  <c r="AH310" i="32"/>
  <c r="AO310" i="32"/>
  <c r="AG310" i="32"/>
  <c r="I310" i="32"/>
  <c r="Z310" i="32" s="1"/>
  <c r="AN310" i="32"/>
  <c r="AF310" i="32"/>
  <c r="AJ310" i="32"/>
  <c r="AI310" i="32"/>
  <c r="AM310" i="32"/>
  <c r="AC310" i="32"/>
  <c r="AB310" i="32"/>
  <c r="AA310" i="32"/>
  <c r="AL310" i="32"/>
  <c r="AK310" i="32"/>
  <c r="AP300" i="32"/>
  <c r="AH300" i="32"/>
  <c r="AO300" i="32"/>
  <c r="AG300" i="32"/>
  <c r="I300" i="32"/>
  <c r="AD300" i="32" s="1"/>
  <c r="AN300" i="32"/>
  <c r="AF300" i="32"/>
  <c r="AC300" i="32"/>
  <c r="AJ300" i="32"/>
  <c r="AM300" i="32"/>
  <c r="AB300" i="32"/>
  <c r="AL300" i="32"/>
  <c r="AA300" i="32"/>
  <c r="AK300" i="32"/>
  <c r="AI300" i="32"/>
  <c r="AP168" i="32"/>
  <c r="AH168" i="32"/>
  <c r="AO168" i="32"/>
  <c r="AG168" i="32"/>
  <c r="I168" i="32"/>
  <c r="Z168" i="32" s="1"/>
  <c r="AN168" i="32"/>
  <c r="AF168" i="32"/>
  <c r="AL168" i="32"/>
  <c r="AC168" i="32"/>
  <c r="AJ168" i="32"/>
  <c r="AM168" i="32"/>
  <c r="AB168" i="32"/>
  <c r="AA168" i="32"/>
  <c r="AK168" i="32"/>
  <c r="AI168" i="32"/>
  <c r="AL98" i="32"/>
  <c r="AI98" i="32"/>
  <c r="AO98" i="32"/>
  <c r="AH98" i="32"/>
  <c r="I98" i="32"/>
  <c r="AE98" i="32" s="1"/>
  <c r="AP98" i="32"/>
  <c r="AG98" i="32"/>
  <c r="AF98" i="32"/>
  <c r="AB98" i="32"/>
  <c r="AM98" i="32"/>
  <c r="AA98" i="32"/>
  <c r="AK98" i="32"/>
  <c r="AN98" i="32"/>
  <c r="AJ98" i="32"/>
  <c r="AC98" i="32"/>
  <c r="AL136" i="32"/>
  <c r="AK136" i="32"/>
  <c r="AC136" i="32"/>
  <c r="AJ136" i="32"/>
  <c r="AB136" i="32"/>
  <c r="AH136" i="32"/>
  <c r="AG136" i="32"/>
  <c r="AF136" i="32"/>
  <c r="AP136" i="32"/>
  <c r="I136" i="32"/>
  <c r="E136" i="32" s="1"/>
  <c r="AN136" i="32"/>
  <c r="AO136" i="32"/>
  <c r="AA136" i="32"/>
  <c r="AM136" i="32"/>
  <c r="AI136" i="32"/>
  <c r="AL471" i="32"/>
  <c r="AK471" i="32"/>
  <c r="AC471" i="32"/>
  <c r="AJ471" i="32"/>
  <c r="AB471" i="32"/>
  <c r="AO471" i="32"/>
  <c r="AA471" i="32"/>
  <c r="AN471" i="32"/>
  <c r="AM471" i="32"/>
  <c r="I471" i="32"/>
  <c r="AE471" i="32" s="1"/>
  <c r="AP471" i="32"/>
  <c r="AI471" i="32"/>
  <c r="AH471" i="32"/>
  <c r="AF471" i="32"/>
  <c r="AG471" i="32"/>
  <c r="AM19" i="32"/>
  <c r="AJ19" i="32"/>
  <c r="AA19" i="32"/>
  <c r="AG19" i="32"/>
  <c r="AI19" i="32"/>
  <c r="AP19" i="32"/>
  <c r="AH19" i="32"/>
  <c r="I19" i="32"/>
  <c r="AD19" i="32" s="1"/>
  <c r="AK19" i="32"/>
  <c r="AC19" i="32"/>
  <c r="AO19" i="32"/>
  <c r="AF19" i="32"/>
  <c r="AB19" i="32"/>
  <c r="AN19" i="32"/>
  <c r="AL19" i="32"/>
  <c r="AL308" i="32"/>
  <c r="AK308" i="32"/>
  <c r="AC308" i="32"/>
  <c r="AJ308" i="32"/>
  <c r="AB308" i="32"/>
  <c r="AP308" i="32"/>
  <c r="AO308" i="32"/>
  <c r="AA308" i="32"/>
  <c r="AN308" i="32"/>
  <c r="AH308" i="32"/>
  <c r="AG308" i="32"/>
  <c r="AF308" i="32"/>
  <c r="AM308" i="32"/>
  <c r="AI308" i="32"/>
  <c r="I308" i="32"/>
  <c r="AD308" i="32" s="1"/>
  <c r="AO226" i="32"/>
  <c r="AG226" i="32"/>
  <c r="I226" i="32"/>
  <c r="AE226" i="32" s="1"/>
  <c r="AN226" i="32"/>
  <c r="AF226" i="32"/>
  <c r="AM226" i="32"/>
  <c r="AJ226" i="32"/>
  <c r="AI226" i="32"/>
  <c r="AC226" i="32"/>
  <c r="AH226" i="32"/>
  <c r="AL226" i="32"/>
  <c r="AK226" i="32"/>
  <c r="AA226" i="32"/>
  <c r="AB226" i="32"/>
  <c r="AP226" i="32"/>
  <c r="AO208" i="32"/>
  <c r="AG208" i="32"/>
  <c r="I208" i="32"/>
  <c r="AE208" i="32" s="1"/>
  <c r="AN208" i="32"/>
  <c r="AF208" i="32"/>
  <c r="AM208" i="32"/>
  <c r="AC208" i="32"/>
  <c r="AK208" i="32"/>
  <c r="AJ208" i="32"/>
  <c r="AP208" i="32"/>
  <c r="AB208" i="32"/>
  <c r="AL208" i="32"/>
  <c r="AA208" i="32"/>
  <c r="AI208" i="32"/>
  <c r="AH208" i="32"/>
  <c r="AO474" i="32"/>
  <c r="AG474" i="32"/>
  <c r="I474" i="32"/>
  <c r="AE474" i="32" s="1"/>
  <c r="AN474" i="32"/>
  <c r="AF474" i="32"/>
  <c r="AL474" i="32"/>
  <c r="AM474" i="32"/>
  <c r="AP474" i="32"/>
  <c r="AH474" i="32"/>
  <c r="AC474" i="32"/>
  <c r="AK474" i="32"/>
  <c r="AJ474" i="32"/>
  <c r="AI474" i="32"/>
  <c r="AB474" i="32"/>
  <c r="AA474" i="32"/>
  <c r="AL41" i="32"/>
  <c r="AK41" i="32"/>
  <c r="AC41" i="32"/>
  <c r="AJ41" i="32"/>
  <c r="AB41" i="32"/>
  <c r="AM41" i="32"/>
  <c r="I41" i="32"/>
  <c r="AE41" i="32" s="1"/>
  <c r="AG41" i="32"/>
  <c r="AI41" i="32"/>
  <c r="AH41" i="32"/>
  <c r="AP41" i="32"/>
  <c r="AO41" i="32"/>
  <c r="AN41" i="32"/>
  <c r="AF41" i="32"/>
  <c r="AA41" i="32"/>
  <c r="AM170" i="32"/>
  <c r="AL170" i="32"/>
  <c r="AK170" i="32"/>
  <c r="AC170" i="32"/>
  <c r="AJ170" i="32"/>
  <c r="I170" i="32"/>
  <c r="Z170" i="32" s="1"/>
  <c r="AG170" i="32"/>
  <c r="AI170" i="32"/>
  <c r="AH170" i="32"/>
  <c r="AA170" i="32"/>
  <c r="AO170" i="32"/>
  <c r="AN170" i="32"/>
  <c r="AP170" i="32"/>
  <c r="AB170" i="32"/>
  <c r="AF170" i="32"/>
  <c r="AJ373" i="32"/>
  <c r="AB373" i="32"/>
  <c r="AI373" i="32"/>
  <c r="AA373" i="32"/>
  <c r="AP373" i="32"/>
  <c r="AH373" i="32"/>
  <c r="AO373" i="32"/>
  <c r="AN373" i="32"/>
  <c r="AC373" i="32"/>
  <c r="AM373" i="32"/>
  <c r="I373" i="32"/>
  <c r="Z373" i="32" s="1"/>
  <c r="AL373" i="32"/>
  <c r="AK373" i="32"/>
  <c r="AG373" i="32"/>
  <c r="AF373" i="32"/>
  <c r="AL276" i="32"/>
  <c r="AK276" i="32"/>
  <c r="AC276" i="32"/>
  <c r="AJ276" i="32"/>
  <c r="AB276" i="32"/>
  <c r="AP276" i="32"/>
  <c r="AO276" i="32"/>
  <c r="AA276" i="32"/>
  <c r="AN276" i="32"/>
  <c r="AI276" i="32"/>
  <c r="AH276" i="32"/>
  <c r="AG276" i="32"/>
  <c r="I276" i="32"/>
  <c r="Z276" i="32" s="1"/>
  <c r="AM276" i="32"/>
  <c r="AF276" i="32"/>
  <c r="AP78" i="32"/>
  <c r="AH78" i="32"/>
  <c r="AO78" i="32"/>
  <c r="AG78" i="32"/>
  <c r="I78" i="32"/>
  <c r="AD78" i="32" s="1"/>
  <c r="AM78" i="32"/>
  <c r="AC78" i="32"/>
  <c r="AL78" i="32"/>
  <c r="AB78" i="32"/>
  <c r="AJ78" i="32"/>
  <c r="AK78" i="32"/>
  <c r="AA78" i="32"/>
  <c r="AI78" i="32"/>
  <c r="AF78" i="32"/>
  <c r="AN78" i="32"/>
  <c r="AM336" i="32"/>
  <c r="AK336" i="32"/>
  <c r="AC336" i="32"/>
  <c r="AN336" i="32"/>
  <c r="AB336" i="32"/>
  <c r="AL336" i="32"/>
  <c r="AA336" i="32"/>
  <c r="AJ336" i="32"/>
  <c r="AF336" i="32"/>
  <c r="AP336" i="32"/>
  <c r="I336" i="32"/>
  <c r="AE336" i="32" s="1"/>
  <c r="AO336" i="32"/>
  <c r="AI336" i="32"/>
  <c r="AH336" i="32"/>
  <c r="AG336" i="32"/>
  <c r="AK426" i="32"/>
  <c r="AC426" i="32"/>
  <c r="AJ426" i="32"/>
  <c r="AB426" i="32"/>
  <c r="AI426" i="32"/>
  <c r="AA426" i="32"/>
  <c r="AH426" i="32"/>
  <c r="AG426" i="32"/>
  <c r="AF426" i="32"/>
  <c r="AM426" i="32"/>
  <c r="AL426" i="32"/>
  <c r="I426" i="32"/>
  <c r="AE426" i="32" s="1"/>
  <c r="AP426" i="32"/>
  <c r="AO426" i="32"/>
  <c r="AN426" i="32"/>
  <c r="AN486" i="32"/>
  <c r="AF486" i="32"/>
  <c r="AM486" i="32"/>
  <c r="AL486" i="32"/>
  <c r="AJ486" i="32"/>
  <c r="I486" i="32"/>
  <c r="AE486" i="32" s="1"/>
  <c r="AC486" i="32"/>
  <c r="AI486" i="32"/>
  <c r="AH486" i="32"/>
  <c r="AG486" i="32"/>
  <c r="AP486" i="32"/>
  <c r="AB486" i="32"/>
  <c r="AA486" i="32"/>
  <c r="AO486" i="32"/>
  <c r="AK486" i="32"/>
  <c r="AN319" i="32"/>
  <c r="AF319" i="32"/>
  <c r="AM319" i="32"/>
  <c r="AL319" i="32"/>
  <c r="AC319" i="32"/>
  <c r="AP319" i="32"/>
  <c r="AB319" i="32"/>
  <c r="AK319" i="32"/>
  <c r="AJ319" i="32"/>
  <c r="AO319" i="32"/>
  <c r="AA319" i="32"/>
  <c r="I319" i="32"/>
  <c r="AD319" i="32" s="1"/>
  <c r="AI319" i="32"/>
  <c r="AG319" i="32"/>
  <c r="AH319" i="32"/>
  <c r="AN60" i="32"/>
  <c r="AF60" i="32"/>
  <c r="AM60" i="32"/>
  <c r="AL60" i="32"/>
  <c r="AK60" i="32"/>
  <c r="AH60" i="32"/>
  <c r="AJ60" i="32"/>
  <c r="I60" i="32"/>
  <c r="Z60" i="32" s="1"/>
  <c r="AC60" i="32"/>
  <c r="AI60" i="32"/>
  <c r="AG60" i="32"/>
  <c r="AO60" i="32"/>
  <c r="AB60" i="32"/>
  <c r="AP60" i="32"/>
  <c r="AA60" i="32"/>
  <c r="AP37" i="32"/>
  <c r="AH37" i="32"/>
  <c r="AG37" i="32"/>
  <c r="AM37" i="32"/>
  <c r="AO37" i="32"/>
  <c r="AF37" i="32"/>
  <c r="AN37" i="32"/>
  <c r="AC37" i="32"/>
  <c r="I37" i="32"/>
  <c r="AD37" i="32" s="1"/>
  <c r="AL37" i="32"/>
  <c r="AB37" i="32"/>
  <c r="AA37" i="32"/>
  <c r="AK37" i="32"/>
  <c r="AI37" i="32"/>
  <c r="AJ37" i="32"/>
  <c r="AP241" i="32"/>
  <c r="AH241" i="32"/>
  <c r="AO241" i="32"/>
  <c r="AG241" i="32"/>
  <c r="I241" i="32"/>
  <c r="Z241" i="32" s="1"/>
  <c r="AN241" i="32"/>
  <c r="AF241" i="32"/>
  <c r="AC241" i="32"/>
  <c r="AK241" i="32"/>
  <c r="AM241" i="32"/>
  <c r="AB241" i="32"/>
  <c r="AL241" i="32"/>
  <c r="AA241" i="32"/>
  <c r="AJ241" i="32"/>
  <c r="AI241" i="32"/>
  <c r="AM111" i="32"/>
  <c r="AL111" i="32"/>
  <c r="AK111" i="32"/>
  <c r="AC111" i="32"/>
  <c r="AO111" i="32"/>
  <c r="AA111" i="32"/>
  <c r="AN111" i="32"/>
  <c r="AJ111" i="32"/>
  <c r="I111" i="32"/>
  <c r="AE111" i="32" s="1"/>
  <c r="AF111" i="32"/>
  <c r="AB111" i="32"/>
  <c r="AI111" i="32"/>
  <c r="AH111" i="32"/>
  <c r="AG111" i="32"/>
  <c r="AP111" i="32"/>
  <c r="AK155" i="32"/>
  <c r="AC155" i="32"/>
  <c r="AJ155" i="32"/>
  <c r="AB155" i="32"/>
  <c r="AI155" i="32"/>
  <c r="AA155" i="32"/>
  <c r="AG155" i="32"/>
  <c r="AF155" i="32"/>
  <c r="AP155" i="32"/>
  <c r="I155" i="32"/>
  <c r="Z155" i="32" s="1"/>
  <c r="AO155" i="32"/>
  <c r="AN155" i="32"/>
  <c r="AH155" i="32"/>
  <c r="AM155" i="32"/>
  <c r="AL155" i="32"/>
  <c r="AO42" i="32"/>
  <c r="AG42" i="32"/>
  <c r="I42" i="32"/>
  <c r="AE42" i="32" s="1"/>
  <c r="AN42" i="32"/>
  <c r="AF42" i="32"/>
  <c r="AM42" i="32"/>
  <c r="AC42" i="32"/>
  <c r="AK42" i="32"/>
  <c r="AP42" i="32"/>
  <c r="AB42" i="32"/>
  <c r="AL42" i="32"/>
  <c r="AA42" i="32"/>
  <c r="AI42" i="32"/>
  <c r="AJ42" i="32"/>
  <c r="AH42" i="32"/>
  <c r="AI26" i="32"/>
  <c r="AA26" i="32"/>
  <c r="AO26" i="32"/>
  <c r="AG26" i="32"/>
  <c r="I26" i="32"/>
  <c r="Z26" i="32" s="1"/>
  <c r="AK26" i="32"/>
  <c r="AJ26" i="32"/>
  <c r="AH26" i="32"/>
  <c r="AP26" i="32"/>
  <c r="AB26" i="32"/>
  <c r="AN26" i="32"/>
  <c r="AL26" i="32"/>
  <c r="AM26" i="32"/>
  <c r="AC26" i="32"/>
  <c r="AF26" i="32"/>
  <c r="AL104" i="32"/>
  <c r="AK104" i="32"/>
  <c r="AJ104" i="32"/>
  <c r="AB104" i="32"/>
  <c r="AI104" i="32"/>
  <c r="I104" i="32"/>
  <c r="Z104" i="32" s="1"/>
  <c r="AH104" i="32"/>
  <c r="AG104" i="32"/>
  <c r="AM104" i="32"/>
  <c r="AC104" i="32"/>
  <c r="AF104" i="32"/>
  <c r="AO104" i="32"/>
  <c r="AN104" i="32"/>
  <c r="AA104" i="32"/>
  <c r="AP104" i="32"/>
  <c r="AM301" i="32"/>
  <c r="AL301" i="32"/>
  <c r="AK301" i="32"/>
  <c r="AC301" i="32"/>
  <c r="AP301" i="32"/>
  <c r="AB301" i="32"/>
  <c r="AO301" i="32"/>
  <c r="AA301" i="32"/>
  <c r="AN301" i="32"/>
  <c r="I301" i="32"/>
  <c r="AD301" i="32" s="1"/>
  <c r="AF301" i="32"/>
  <c r="AJ301" i="32"/>
  <c r="AI301" i="32"/>
  <c r="AH301" i="32"/>
  <c r="AG301" i="32"/>
  <c r="AN119" i="32"/>
  <c r="AF119" i="32"/>
  <c r="AM119" i="32"/>
  <c r="AL119" i="32"/>
  <c r="AC119" i="32"/>
  <c r="AK119" i="32"/>
  <c r="AP119" i="32"/>
  <c r="AB119" i="32"/>
  <c r="AO119" i="32"/>
  <c r="AA119" i="32"/>
  <c r="AJ119" i="32"/>
  <c r="AH119" i="32"/>
  <c r="AI119" i="32"/>
  <c r="AG119" i="32"/>
  <c r="I119" i="32"/>
  <c r="AD119" i="32" s="1"/>
  <c r="AP376" i="32"/>
  <c r="AN376" i="32"/>
  <c r="AF376" i="32"/>
  <c r="AM376" i="32"/>
  <c r="AL376" i="32"/>
  <c r="AJ376" i="32"/>
  <c r="I376" i="32"/>
  <c r="Z376" i="32" s="1"/>
  <c r="AI376" i="32"/>
  <c r="AG376" i="32"/>
  <c r="AH376" i="32"/>
  <c r="AC376" i="32"/>
  <c r="AB376" i="32"/>
  <c r="AA376" i="32"/>
  <c r="AO376" i="32"/>
  <c r="AK376" i="32"/>
  <c r="AI405" i="32"/>
  <c r="AA405" i="32"/>
  <c r="AP405" i="32"/>
  <c r="AH405" i="32"/>
  <c r="AO405" i="32"/>
  <c r="AG405" i="32"/>
  <c r="I405" i="32"/>
  <c r="AD405" i="32" s="1"/>
  <c r="AN405" i="32"/>
  <c r="AC405" i="32"/>
  <c r="AM405" i="32"/>
  <c r="AB405" i="32"/>
  <c r="AL405" i="32"/>
  <c r="AF405" i="32"/>
  <c r="AK405" i="32"/>
  <c r="AJ405" i="32"/>
  <c r="AL317" i="32"/>
  <c r="AK317" i="32"/>
  <c r="AC317" i="32"/>
  <c r="AJ317" i="32"/>
  <c r="AB317" i="32"/>
  <c r="AG317" i="32"/>
  <c r="AF317" i="32"/>
  <c r="AP317" i="32"/>
  <c r="AO317" i="32"/>
  <c r="AN317" i="32"/>
  <c r="AM317" i="32"/>
  <c r="AI317" i="32"/>
  <c r="AA317" i="32"/>
  <c r="AH317" i="32"/>
  <c r="I317" i="32"/>
  <c r="Z317" i="32" s="1"/>
  <c r="AJ378" i="32"/>
  <c r="AB378" i="32"/>
  <c r="AI378" i="32"/>
  <c r="AA378" i="32"/>
  <c r="AP378" i="32"/>
  <c r="AH378" i="32"/>
  <c r="AG378" i="32"/>
  <c r="AF378" i="32"/>
  <c r="AO378" i="32"/>
  <c r="AN378" i="32"/>
  <c r="AM378" i="32"/>
  <c r="AC378" i="32"/>
  <c r="I378" i="32"/>
  <c r="Z378" i="32" s="1"/>
  <c r="AK378" i="32"/>
  <c r="AL378" i="32"/>
  <c r="AI24" i="32"/>
  <c r="AA24" i="32"/>
  <c r="AP24" i="32"/>
  <c r="AH24" i="32"/>
  <c r="AO24" i="32"/>
  <c r="AG24" i="32"/>
  <c r="I24" i="32"/>
  <c r="Z24" i="32" s="1"/>
  <c r="AN24" i="32"/>
  <c r="AC24" i="32"/>
  <c r="AM24" i="32"/>
  <c r="AB24" i="32"/>
  <c r="AJ24" i="32"/>
  <c r="AL24" i="32"/>
  <c r="AK24" i="32"/>
  <c r="AF24" i="32"/>
  <c r="AL321" i="32"/>
  <c r="AK321" i="32"/>
  <c r="AC321" i="32"/>
  <c r="AJ321" i="32"/>
  <c r="AB321" i="32"/>
  <c r="AG321" i="32"/>
  <c r="AF321" i="32"/>
  <c r="AP321" i="32"/>
  <c r="AO321" i="32"/>
  <c r="AN321" i="32"/>
  <c r="AM321" i="32"/>
  <c r="AH321" i="32"/>
  <c r="AI321" i="32"/>
  <c r="I321" i="32"/>
  <c r="Z321" i="32" s="1"/>
  <c r="AA321" i="32"/>
  <c r="AP454" i="32"/>
  <c r="AH454" i="32"/>
  <c r="AN454" i="32"/>
  <c r="AF454" i="32"/>
  <c r="AM454" i="32"/>
  <c r="AC454" i="32"/>
  <c r="AL454" i="32"/>
  <c r="AB454" i="32"/>
  <c r="AK454" i="32"/>
  <c r="AA454" i="32"/>
  <c r="I454" i="32"/>
  <c r="AE454" i="32" s="1"/>
  <c r="AJ454" i="32"/>
  <c r="AO454" i="32"/>
  <c r="AG454" i="32"/>
  <c r="AI454" i="32"/>
  <c r="AP257" i="32"/>
  <c r="AH257" i="32"/>
  <c r="AO257" i="32"/>
  <c r="AG257" i="32"/>
  <c r="I257" i="32"/>
  <c r="AD257" i="32" s="1"/>
  <c r="AN257" i="32"/>
  <c r="AF257" i="32"/>
  <c r="AL257" i="32"/>
  <c r="AA257" i="32"/>
  <c r="AK257" i="32"/>
  <c r="AJ257" i="32"/>
  <c r="AI257" i="32"/>
  <c r="AE257" i="32"/>
  <c r="AC257" i="32"/>
  <c r="AM257" i="32"/>
  <c r="AB257" i="32"/>
  <c r="AO210" i="32"/>
  <c r="AG210" i="32"/>
  <c r="I210" i="32"/>
  <c r="AE210" i="32" s="1"/>
  <c r="AN210" i="32"/>
  <c r="AF210" i="32"/>
  <c r="AM210" i="32"/>
  <c r="AP210" i="32"/>
  <c r="AB210" i="32"/>
  <c r="AL210" i="32"/>
  <c r="AA210" i="32"/>
  <c r="AK210" i="32"/>
  <c r="AI210" i="32"/>
  <c r="AH210" i="32"/>
  <c r="AC210" i="32"/>
  <c r="AJ210" i="32"/>
  <c r="AO343" i="32"/>
  <c r="AG343" i="32"/>
  <c r="I343" i="32"/>
  <c r="AE343" i="32" s="1"/>
  <c r="AN343" i="32"/>
  <c r="AF343" i="32"/>
  <c r="AM343" i="32"/>
  <c r="AL343" i="32"/>
  <c r="AA343" i="32"/>
  <c r="AK343" i="32"/>
  <c r="AJ343" i="32"/>
  <c r="AI343" i="32"/>
  <c r="AP343" i="32"/>
  <c r="AH343" i="32"/>
  <c r="AC343" i="32"/>
  <c r="AB343" i="32"/>
  <c r="AJ204" i="32"/>
  <c r="AB204" i="32"/>
  <c r="AI204" i="32"/>
  <c r="AA204" i="32"/>
  <c r="AP204" i="32"/>
  <c r="AH204" i="32"/>
  <c r="AM204" i="32"/>
  <c r="I204" i="32"/>
  <c r="Z204" i="32" s="1"/>
  <c r="AL204" i="32"/>
  <c r="AK204" i="32"/>
  <c r="AF204" i="32"/>
  <c r="AC204" i="32"/>
  <c r="AO204" i="32"/>
  <c r="AN204" i="32"/>
  <c r="AG204" i="32"/>
  <c r="AI485" i="32"/>
  <c r="AA485" i="32"/>
  <c r="AP485" i="32"/>
  <c r="AH485" i="32"/>
  <c r="AO485" i="32"/>
  <c r="AG485" i="32"/>
  <c r="I485" i="32"/>
  <c r="Z485" i="32" s="1"/>
  <c r="AM485" i="32"/>
  <c r="AB485" i="32"/>
  <c r="AL485" i="32"/>
  <c r="AK485" i="32"/>
  <c r="AN485" i="32"/>
  <c r="AJ485" i="32"/>
  <c r="AF485" i="32"/>
  <c r="AD485" i="32"/>
  <c r="AC485" i="32"/>
  <c r="AJ103" i="32"/>
  <c r="AB103" i="32"/>
  <c r="AI103" i="32"/>
  <c r="AA103" i="32"/>
  <c r="AP103" i="32"/>
  <c r="AH103" i="32"/>
  <c r="AM103" i="32"/>
  <c r="I103" i="32"/>
  <c r="Z103" i="32" s="1"/>
  <c r="AL103" i="32"/>
  <c r="AK103" i="32"/>
  <c r="AC103" i="32"/>
  <c r="AN103" i="32"/>
  <c r="AO103" i="32"/>
  <c r="AG103" i="32"/>
  <c r="AF103" i="32"/>
  <c r="AE103" i="32"/>
  <c r="AK240" i="32"/>
  <c r="AC240" i="32"/>
  <c r="AJ240" i="32"/>
  <c r="AB240" i="32"/>
  <c r="AI240" i="32"/>
  <c r="AA240" i="32"/>
  <c r="AM240" i="32"/>
  <c r="I240" i="32"/>
  <c r="AD240" i="32" s="1"/>
  <c r="AL240" i="32"/>
  <c r="AH240" i="32"/>
  <c r="AP240" i="32"/>
  <c r="AO240" i="32"/>
  <c r="AN240" i="32"/>
  <c r="AG240" i="32"/>
  <c r="AF240" i="32"/>
  <c r="AF480" i="32"/>
  <c r="AB480" i="32"/>
  <c r="AK480" i="32"/>
  <c r="AA480" i="32"/>
  <c r="AJ480" i="32"/>
  <c r="AH480" i="32"/>
  <c r="AG480" i="32"/>
  <c r="AI480" i="32"/>
  <c r="I480" i="32"/>
  <c r="AD480" i="32" s="1"/>
  <c r="AK125" i="32"/>
  <c r="AC125" i="32"/>
  <c r="AJ125" i="32"/>
  <c r="AB125" i="32"/>
  <c r="AI125" i="32"/>
  <c r="AA125" i="32"/>
  <c r="AL125" i="32"/>
  <c r="AH125" i="32"/>
  <c r="AG125" i="32"/>
  <c r="AP125" i="32"/>
  <c r="I125" i="32"/>
  <c r="AE125" i="32" s="1"/>
  <c r="AO125" i="32"/>
  <c r="AN125" i="32"/>
  <c r="AF125" i="32"/>
  <c r="AM125" i="32"/>
  <c r="AM238" i="32"/>
  <c r="AL238" i="32"/>
  <c r="AK238" i="32"/>
  <c r="AC238" i="32"/>
  <c r="AI238" i="32"/>
  <c r="AH238" i="32"/>
  <c r="AG238" i="32"/>
  <c r="AJ238" i="32"/>
  <c r="AF238" i="32"/>
  <c r="AB238" i="32"/>
  <c r="AA238" i="32"/>
  <c r="I238" i="32"/>
  <c r="AE238" i="32" s="1"/>
  <c r="AP238" i="32"/>
  <c r="AO238" i="32"/>
  <c r="AN238" i="32"/>
  <c r="AI32" i="32"/>
  <c r="AA32" i="32"/>
  <c r="AP32" i="32"/>
  <c r="AH32" i="32"/>
  <c r="AO32" i="32"/>
  <c r="AG32" i="32"/>
  <c r="I32" i="32"/>
  <c r="Z32" i="32" s="1"/>
  <c r="AL32" i="32"/>
  <c r="AK32" i="32"/>
  <c r="AJ32" i="32"/>
  <c r="AN32" i="32"/>
  <c r="AM32" i="32"/>
  <c r="AC32" i="32"/>
  <c r="AB32" i="32"/>
  <c r="AF32" i="32"/>
  <c r="AP61" i="32"/>
  <c r="AH61" i="32"/>
  <c r="AO61" i="32"/>
  <c r="AG61" i="32"/>
  <c r="I61" i="32"/>
  <c r="AD61" i="32" s="1"/>
  <c r="AN61" i="32"/>
  <c r="AF61" i="32"/>
  <c r="AC61" i="32"/>
  <c r="AB61" i="32"/>
  <c r="AA61" i="32"/>
  <c r="AK61" i="32"/>
  <c r="AM61" i="32"/>
  <c r="AL61" i="32"/>
  <c r="AJ61" i="32"/>
  <c r="AI61" i="32"/>
  <c r="AP43" i="32"/>
  <c r="AH43" i="32"/>
  <c r="AO43" i="32"/>
  <c r="AG43" i="32"/>
  <c r="I43" i="32"/>
  <c r="Z43" i="32" s="1"/>
  <c r="AN43" i="32"/>
  <c r="AF43" i="32"/>
  <c r="AM43" i="32"/>
  <c r="AB43" i="32"/>
  <c r="AL43" i="32"/>
  <c r="AA43" i="32"/>
  <c r="AK43" i="32"/>
  <c r="AI43" i="32"/>
  <c r="AC43" i="32"/>
  <c r="AJ43" i="32"/>
  <c r="AP324" i="32"/>
  <c r="AH324" i="32"/>
  <c r="AO324" i="32"/>
  <c r="AG324" i="32"/>
  <c r="I324" i="32"/>
  <c r="AE324" i="32" s="1"/>
  <c r="AN324" i="32"/>
  <c r="AF324" i="32"/>
  <c r="AI324" i="32"/>
  <c r="AA324" i="32"/>
  <c r="AM324" i="32"/>
  <c r="AJ324" i="32"/>
  <c r="AC324" i="32"/>
  <c r="AB324" i="32"/>
  <c r="AL324" i="32"/>
  <c r="AK324" i="32"/>
  <c r="AP431" i="32"/>
  <c r="AH431" i="32"/>
  <c r="AO431" i="32"/>
  <c r="AG431" i="32"/>
  <c r="I431" i="32"/>
  <c r="AE431" i="32" s="1"/>
  <c r="AN431" i="32"/>
  <c r="AF431" i="32"/>
  <c r="AM431" i="32"/>
  <c r="AB431" i="32"/>
  <c r="AL431" i="32"/>
  <c r="AA431" i="32"/>
  <c r="AK431" i="32"/>
  <c r="AJ431" i="32"/>
  <c r="AI431" i="32"/>
  <c r="AC431" i="32"/>
  <c r="AO410" i="32"/>
  <c r="AG410" i="32"/>
  <c r="I410" i="32"/>
  <c r="AE410" i="32" s="1"/>
  <c r="AN410" i="32"/>
  <c r="AF410" i="32"/>
  <c r="AM410" i="32"/>
  <c r="AK410" i="32"/>
  <c r="AJ410" i="32"/>
  <c r="AI410" i="32"/>
  <c r="AP410" i="32"/>
  <c r="AL410" i="32"/>
  <c r="AH410" i="32"/>
  <c r="AA410" i="32"/>
  <c r="AB410" i="32"/>
  <c r="AC410" i="32"/>
  <c r="AO457" i="32"/>
  <c r="AG457" i="32"/>
  <c r="I457" i="32"/>
  <c r="Z457" i="32" s="1"/>
  <c r="AN457" i="32"/>
  <c r="AF457" i="32"/>
  <c r="AM457" i="32"/>
  <c r="AI457" i="32"/>
  <c r="AH457" i="32"/>
  <c r="AJ457" i="32"/>
  <c r="AC457" i="32"/>
  <c r="AB457" i="32"/>
  <c r="AL457" i="32"/>
  <c r="AP457" i="32"/>
  <c r="AK457" i="32"/>
  <c r="AA457" i="32"/>
  <c r="AG372" i="32"/>
  <c r="I372" i="32"/>
  <c r="AD372" i="32" s="1"/>
  <c r="AF372" i="32"/>
  <c r="AI372" i="32"/>
  <c r="AH372" i="32"/>
  <c r="AK372" i="32"/>
  <c r="AJ372" i="32"/>
  <c r="AA372" i="32"/>
  <c r="AB372" i="32"/>
  <c r="AO420" i="32"/>
  <c r="AG420" i="32"/>
  <c r="I420" i="32"/>
  <c r="AE420" i="32" s="1"/>
  <c r="AN420" i="32"/>
  <c r="AF420" i="32"/>
  <c r="AM420" i="32"/>
  <c r="AH420" i="32"/>
  <c r="AC420" i="32"/>
  <c r="AL420" i="32"/>
  <c r="AK420" i="32"/>
  <c r="AJ420" i="32"/>
  <c r="AP420" i="32"/>
  <c r="AB420" i="32"/>
  <c r="AI420" i="32"/>
  <c r="AA420" i="32"/>
  <c r="AO87" i="32"/>
  <c r="AG87" i="32"/>
  <c r="I87" i="32"/>
  <c r="Z87" i="32" s="1"/>
  <c r="AN87" i="32"/>
  <c r="AF87" i="32"/>
  <c r="AM87" i="32"/>
  <c r="AI87" i="32"/>
  <c r="AH87" i="32"/>
  <c r="AB87" i="32"/>
  <c r="AA87" i="32"/>
  <c r="AP87" i="32"/>
  <c r="AL87" i="32"/>
  <c r="AJ87" i="32"/>
  <c r="AK87" i="32"/>
  <c r="AC87" i="32"/>
  <c r="AO339" i="32"/>
  <c r="AG339" i="32"/>
  <c r="I339" i="32"/>
  <c r="AE339" i="32" s="1"/>
  <c r="AN339" i="32"/>
  <c r="AF339" i="32"/>
  <c r="AM339" i="32"/>
  <c r="AK339" i="32"/>
  <c r="AJ339" i="32"/>
  <c r="AI339" i="32"/>
  <c r="AP339" i="32"/>
  <c r="AL339" i="32"/>
  <c r="AH339" i="32"/>
  <c r="AA339" i="32"/>
  <c r="AB339" i="32"/>
  <c r="AC339" i="32"/>
  <c r="AN360" i="32"/>
  <c r="AF360" i="32"/>
  <c r="AM360" i="32"/>
  <c r="AL360" i="32"/>
  <c r="AI360" i="32"/>
  <c r="AH360" i="32"/>
  <c r="AG360" i="32"/>
  <c r="AO360" i="32"/>
  <c r="AK360" i="32"/>
  <c r="AJ360" i="32"/>
  <c r="AP360" i="32"/>
  <c r="AC360" i="32"/>
  <c r="AA360" i="32"/>
  <c r="AB360" i="32"/>
  <c r="I360" i="32"/>
  <c r="Z360" i="32" s="1"/>
  <c r="AN447" i="32"/>
  <c r="AF447" i="32"/>
  <c r="AM447" i="32"/>
  <c r="AL447" i="32"/>
  <c r="AH447" i="32"/>
  <c r="AG447" i="32"/>
  <c r="AC447" i="32"/>
  <c r="AA447" i="32"/>
  <c r="AP447" i="32"/>
  <c r="I447" i="32"/>
  <c r="Z447" i="32" s="1"/>
  <c r="AB447" i="32"/>
  <c r="AI447" i="32"/>
  <c r="AO447" i="32"/>
  <c r="AK447" i="32"/>
  <c r="AJ447" i="32"/>
  <c r="AN487" i="32"/>
  <c r="AF487" i="32"/>
  <c r="AM487" i="32"/>
  <c r="AL487" i="32"/>
  <c r="AK487" i="32"/>
  <c r="AJ487" i="32"/>
  <c r="I487" i="32"/>
  <c r="AD487" i="32" s="1"/>
  <c r="AI487" i="32"/>
  <c r="AB487" i="32"/>
  <c r="AA487" i="32"/>
  <c r="AO487" i="32"/>
  <c r="AH487" i="32"/>
  <c r="AC487" i="32"/>
  <c r="AG487" i="32"/>
  <c r="AP487" i="32"/>
  <c r="AM289" i="32"/>
  <c r="AL289" i="32"/>
  <c r="AC289" i="32"/>
  <c r="AK289" i="32"/>
  <c r="AB289" i="32"/>
  <c r="AI289" i="32"/>
  <c r="AJ289" i="32"/>
  <c r="AA289" i="32"/>
  <c r="AO289" i="32"/>
  <c r="AN289" i="32"/>
  <c r="AH289" i="32"/>
  <c r="AG289" i="32"/>
  <c r="AF289" i="32"/>
  <c r="AP289" i="32"/>
  <c r="I289" i="32"/>
  <c r="AE289" i="32" s="1"/>
  <c r="AJ191" i="32"/>
  <c r="AB191" i="32"/>
  <c r="AI191" i="32"/>
  <c r="AA191" i="32"/>
  <c r="AO191" i="32"/>
  <c r="AL191" i="32"/>
  <c r="AN191" i="32"/>
  <c r="AK191" i="32"/>
  <c r="I191" i="32"/>
  <c r="AD191" i="32" s="1"/>
  <c r="AM191" i="32"/>
  <c r="AC191" i="32"/>
  <c r="AP191" i="32"/>
  <c r="AH191" i="32"/>
  <c r="AG191" i="32"/>
  <c r="AF191" i="32"/>
  <c r="AM367" i="32"/>
  <c r="AL367" i="32"/>
  <c r="AC367" i="32"/>
  <c r="I367" i="32"/>
  <c r="Z367" i="32" s="1"/>
  <c r="AK367" i="32"/>
  <c r="AB367" i="32"/>
  <c r="AI367" i="32"/>
  <c r="AJ367" i="32"/>
  <c r="AA367" i="32"/>
  <c r="AH367" i="32"/>
  <c r="AP367" i="32"/>
  <c r="AO367" i="32"/>
  <c r="AG367" i="32"/>
  <c r="AN367" i="32"/>
  <c r="AF367" i="32"/>
  <c r="AI108" i="32"/>
  <c r="AA108" i="32"/>
  <c r="AO108" i="32"/>
  <c r="AF108" i="32"/>
  <c r="AL108" i="32"/>
  <c r="AN108" i="32"/>
  <c r="AB108" i="32"/>
  <c r="AM108" i="32"/>
  <c r="AC108" i="32"/>
  <c r="AK108" i="32"/>
  <c r="AP108" i="32"/>
  <c r="AJ108" i="32"/>
  <c r="AH108" i="32"/>
  <c r="AG108" i="32"/>
  <c r="I108" i="32"/>
  <c r="AD108" i="32" s="1"/>
  <c r="AO185" i="32"/>
  <c r="AG185" i="32"/>
  <c r="I185" i="32"/>
  <c r="AD185" i="32" s="1"/>
  <c r="AP185" i="32"/>
  <c r="AF185" i="32"/>
  <c r="AN185" i="32"/>
  <c r="AM185" i="32"/>
  <c r="AL185" i="32"/>
  <c r="AC185" i="32"/>
  <c r="AA185" i="32"/>
  <c r="AK185" i="32"/>
  <c r="AJ185" i="32"/>
  <c r="AI185" i="32"/>
  <c r="AH185" i="32"/>
  <c r="AB185" i="32"/>
  <c r="AM503" i="32"/>
  <c r="AL503" i="32"/>
  <c r="AC503" i="32"/>
  <c r="AK503" i="32"/>
  <c r="AB503" i="32"/>
  <c r="AJ503" i="32"/>
  <c r="AA503" i="32"/>
  <c r="AI503" i="32"/>
  <c r="AH503" i="32"/>
  <c r="AG503" i="32"/>
  <c r="AF503" i="32"/>
  <c r="I503" i="32"/>
  <c r="Z503" i="32" s="1"/>
  <c r="AP503" i="32"/>
  <c r="AO503" i="32"/>
  <c r="AN503" i="32"/>
  <c r="AM101" i="32"/>
  <c r="AL101" i="32"/>
  <c r="AK101" i="32"/>
  <c r="AC101" i="32"/>
  <c r="AJ101" i="32"/>
  <c r="AB101" i="32"/>
  <c r="AH101" i="32"/>
  <c r="AG101" i="32"/>
  <c r="AA101" i="32"/>
  <c r="AN101" i="32"/>
  <c r="AI101" i="32"/>
  <c r="AO101" i="32"/>
  <c r="AP101" i="32"/>
  <c r="AF101" i="32"/>
  <c r="I101" i="32"/>
  <c r="Z101" i="32" s="1"/>
  <c r="AK217" i="32"/>
  <c r="AC217" i="32"/>
  <c r="AL217" i="32"/>
  <c r="AB217" i="32"/>
  <c r="AJ217" i="32"/>
  <c r="AA217" i="32"/>
  <c r="AH217" i="32"/>
  <c r="AI217" i="32"/>
  <c r="I217" i="32"/>
  <c r="AE217" i="32" s="1"/>
  <c r="AF217" i="32"/>
  <c r="AP217" i="32"/>
  <c r="AO217" i="32"/>
  <c r="AN217" i="32"/>
  <c r="AM217" i="32"/>
  <c r="AG217" i="32"/>
  <c r="AI11" i="32"/>
  <c r="AA11" i="32"/>
  <c r="AO11" i="32"/>
  <c r="AF11" i="32"/>
  <c r="AN11" i="32"/>
  <c r="AL11" i="32"/>
  <c r="AM11" i="32"/>
  <c r="AC11" i="32"/>
  <c r="I11" i="32"/>
  <c r="AD11" i="32" s="1"/>
  <c r="AJ11" i="32"/>
  <c r="AP11" i="32"/>
  <c r="AK11" i="32"/>
  <c r="AH11" i="32"/>
  <c r="AG11" i="32"/>
  <c r="AB11" i="32"/>
  <c r="AJ237" i="32"/>
  <c r="AB237" i="32"/>
  <c r="AI237" i="32"/>
  <c r="AA237" i="32"/>
  <c r="AP237" i="32"/>
  <c r="AH237" i="32"/>
  <c r="AG237" i="32"/>
  <c r="AF237" i="32"/>
  <c r="AO237" i="32"/>
  <c r="AN237" i="32"/>
  <c r="AM237" i="32"/>
  <c r="AL237" i="32"/>
  <c r="AC237" i="32"/>
  <c r="I237" i="32"/>
  <c r="Z237" i="32" s="1"/>
  <c r="AK237" i="32"/>
  <c r="AI100" i="32"/>
  <c r="AA100" i="32"/>
  <c r="AO100" i="32"/>
  <c r="AF100" i="32"/>
  <c r="AN100" i="32"/>
  <c r="AL100" i="32"/>
  <c r="AB100" i="32"/>
  <c r="AM100" i="32"/>
  <c r="AC100" i="32"/>
  <c r="AK100" i="32"/>
  <c r="AJ100" i="32"/>
  <c r="AP100" i="32"/>
  <c r="AH100" i="32"/>
  <c r="AG100" i="32"/>
  <c r="I100" i="32"/>
  <c r="AE100" i="32" s="1"/>
  <c r="AM145" i="32"/>
  <c r="AL145" i="32"/>
  <c r="AC145" i="32"/>
  <c r="AK145" i="32"/>
  <c r="AB145" i="32"/>
  <c r="AH145" i="32"/>
  <c r="AJ145" i="32"/>
  <c r="AA145" i="32"/>
  <c r="AI145" i="32"/>
  <c r="I145" i="32"/>
  <c r="Z145" i="32" s="1"/>
  <c r="AO145" i="32"/>
  <c r="AP145" i="32"/>
  <c r="AN145" i="32"/>
  <c r="AG145" i="32"/>
  <c r="AF145" i="32"/>
  <c r="AJ290" i="32"/>
  <c r="AB290" i="32"/>
  <c r="AP290" i="32"/>
  <c r="AH290" i="32"/>
  <c r="AM290" i="32"/>
  <c r="AC290" i="32"/>
  <c r="AL290" i="32"/>
  <c r="AA290" i="32"/>
  <c r="AG290" i="32"/>
  <c r="AF290" i="32"/>
  <c r="I290" i="32"/>
  <c r="AD290" i="32" s="1"/>
  <c r="AO290" i="32"/>
  <c r="AN290" i="32"/>
  <c r="AK290" i="32"/>
  <c r="AI290" i="32"/>
  <c r="AI174" i="32"/>
  <c r="AA174" i="32"/>
  <c r="AK174" i="32"/>
  <c r="AB174" i="32"/>
  <c r="AG174" i="32"/>
  <c r="AF174" i="32"/>
  <c r="AJ174" i="32"/>
  <c r="AP174" i="32"/>
  <c r="AH174" i="32"/>
  <c r="I174" i="32"/>
  <c r="Z174" i="32" s="1"/>
  <c r="AN174" i="32"/>
  <c r="AM174" i="32"/>
  <c r="AL174" i="32"/>
  <c r="AC174" i="32"/>
  <c r="AO174" i="32"/>
  <c r="AI51" i="32"/>
  <c r="AA51" i="32"/>
  <c r="AK51" i="32"/>
  <c r="AB51" i="32"/>
  <c r="AP51" i="32"/>
  <c r="AJ51" i="32"/>
  <c r="AG51" i="32"/>
  <c r="AO51" i="32"/>
  <c r="AH51" i="32"/>
  <c r="I51" i="32"/>
  <c r="Z51" i="32" s="1"/>
  <c r="AF51" i="32"/>
  <c r="AL51" i="32"/>
  <c r="AN51" i="32"/>
  <c r="AM51" i="32"/>
  <c r="AC51" i="32"/>
  <c r="AJ251" i="32"/>
  <c r="AB251" i="32"/>
  <c r="AI251" i="32"/>
  <c r="AA251" i="32"/>
  <c r="AM251" i="32"/>
  <c r="AC251" i="32"/>
  <c r="AL251" i="32"/>
  <c r="AH251" i="32"/>
  <c r="AK251" i="32"/>
  <c r="I251" i="32"/>
  <c r="Z251" i="32" s="1"/>
  <c r="AG251" i="32"/>
  <c r="AP251" i="32"/>
  <c r="AO251" i="32"/>
  <c r="AN251" i="32"/>
  <c r="AF251" i="32"/>
  <c r="AL130" i="32"/>
  <c r="AK130" i="32"/>
  <c r="AC130" i="32"/>
  <c r="AM130" i="32"/>
  <c r="AA130" i="32"/>
  <c r="AG130" i="32"/>
  <c r="AJ130" i="32"/>
  <c r="AI130" i="32"/>
  <c r="I130" i="32"/>
  <c r="Z130" i="32" s="1"/>
  <c r="AH130" i="32"/>
  <c r="AP130" i="32"/>
  <c r="AO130" i="32"/>
  <c r="AN130" i="32"/>
  <c r="AF130" i="32"/>
  <c r="AB130" i="32"/>
  <c r="AJ167" i="32"/>
  <c r="AB167" i="32"/>
  <c r="AP167" i="32"/>
  <c r="AH167" i="32"/>
  <c r="AO167" i="32"/>
  <c r="AN167" i="32"/>
  <c r="AC167" i="32"/>
  <c r="AA167" i="32"/>
  <c r="AL167" i="32"/>
  <c r="AM167" i="32"/>
  <c r="I167" i="32"/>
  <c r="AE167" i="32" s="1"/>
  <c r="AK167" i="32"/>
  <c r="AI167" i="32"/>
  <c r="AG167" i="32"/>
  <c r="AF167" i="32"/>
  <c r="AM112" i="32"/>
  <c r="AL112" i="32"/>
  <c r="AK112" i="32"/>
  <c r="AC112" i="32"/>
  <c r="AJ112" i="32"/>
  <c r="AB112" i="32"/>
  <c r="AG112" i="32"/>
  <c r="AF112" i="32"/>
  <c r="AP112" i="32"/>
  <c r="AO112" i="32"/>
  <c r="AN112" i="32"/>
  <c r="AH112" i="32"/>
  <c r="AI112" i="32"/>
  <c r="AA112" i="32"/>
  <c r="I112" i="32"/>
  <c r="AE112" i="32" s="1"/>
  <c r="AK254" i="32"/>
  <c r="AC254" i="32"/>
  <c r="AL254" i="32"/>
  <c r="AB254" i="32"/>
  <c r="AJ254" i="32"/>
  <c r="AA254" i="32"/>
  <c r="AI254" i="32"/>
  <c r="AH254" i="32"/>
  <c r="I254" i="32"/>
  <c r="Z254" i="32" s="1"/>
  <c r="AN254" i="32"/>
  <c r="AM254" i="32"/>
  <c r="AF254" i="32"/>
  <c r="AP254" i="32"/>
  <c r="AO254" i="32"/>
  <c r="AG254" i="32"/>
  <c r="AO88" i="32"/>
  <c r="AG88" i="32"/>
  <c r="I88" i="32"/>
  <c r="AD88" i="32" s="1"/>
  <c r="AJ88" i="32"/>
  <c r="AA88" i="32"/>
  <c r="AP88" i="32"/>
  <c r="AI88" i="32"/>
  <c r="AF88" i="32"/>
  <c r="AH88" i="32"/>
  <c r="AC88" i="32"/>
  <c r="AB88" i="32"/>
  <c r="AM88" i="32"/>
  <c r="AN88" i="32"/>
  <c r="AL88" i="32"/>
  <c r="AK88" i="32"/>
  <c r="AJ54" i="32"/>
  <c r="AB54" i="32"/>
  <c r="AI54" i="32"/>
  <c r="AA54" i="32"/>
  <c r="AL54" i="32"/>
  <c r="AF54" i="32"/>
  <c r="AK54" i="32"/>
  <c r="I54" i="32"/>
  <c r="AE54" i="32" s="1"/>
  <c r="AG54" i="32"/>
  <c r="AH54" i="32"/>
  <c r="AP54" i="32"/>
  <c r="AN54" i="32"/>
  <c r="AM54" i="32"/>
  <c r="AC54" i="32"/>
  <c r="AO54" i="32"/>
  <c r="AJ157" i="32"/>
  <c r="AB157" i="32"/>
  <c r="AI157" i="32"/>
  <c r="AA157" i="32"/>
  <c r="AL157" i="32"/>
  <c r="AP157" i="32"/>
  <c r="AK157" i="32"/>
  <c r="I157" i="32"/>
  <c r="Z157" i="32" s="1"/>
  <c r="AG157" i="32"/>
  <c r="AF157" i="32"/>
  <c r="AH157" i="32"/>
  <c r="AO157" i="32"/>
  <c r="AN157" i="32"/>
  <c r="AM157" i="32"/>
  <c r="AC157" i="32"/>
  <c r="AJ234" i="32"/>
  <c r="AB234" i="32"/>
  <c r="AI234" i="32"/>
  <c r="AA234" i="32"/>
  <c r="AN234" i="32"/>
  <c r="AH234" i="32"/>
  <c r="AM234" i="32"/>
  <c r="AC234" i="32"/>
  <c r="AK234" i="32"/>
  <c r="AL234" i="32"/>
  <c r="I234" i="32"/>
  <c r="AD234" i="32" s="1"/>
  <c r="AF234" i="32"/>
  <c r="AP234" i="32"/>
  <c r="AO234" i="32"/>
  <c r="AG234" i="32"/>
  <c r="AJ183" i="32"/>
  <c r="AB183" i="32"/>
  <c r="AP183" i="32"/>
  <c r="AH183" i="32"/>
  <c r="AG183" i="32"/>
  <c r="AF183" i="32"/>
  <c r="AO183" i="32"/>
  <c r="AC183" i="32"/>
  <c r="I183" i="32"/>
  <c r="Z183" i="32" s="1"/>
  <c r="AN183" i="32"/>
  <c r="AA183" i="32"/>
  <c r="AM183" i="32"/>
  <c r="AL183" i="32"/>
  <c r="AI183" i="32"/>
  <c r="AK183" i="32"/>
  <c r="AI6" i="32"/>
  <c r="AA6" i="32"/>
  <c r="AK6" i="32"/>
  <c r="AB6" i="32"/>
  <c r="AP6" i="32"/>
  <c r="AJ6" i="32"/>
  <c r="AO6" i="32"/>
  <c r="AH6" i="32"/>
  <c r="I6" i="32"/>
  <c r="Z6" i="32" s="1"/>
  <c r="AG6" i="32"/>
  <c r="AF6" i="32"/>
  <c r="AC6" i="32"/>
  <c r="AN6" i="32"/>
  <c r="AM6" i="32"/>
  <c r="AL6" i="32"/>
  <c r="AK72" i="32"/>
  <c r="AC72" i="32"/>
  <c r="AH72" i="32"/>
  <c r="I72" i="32"/>
  <c r="Z72" i="32" s="1"/>
  <c r="AN72" i="32"/>
  <c r="AP72" i="32"/>
  <c r="AG72" i="32"/>
  <c r="AO72" i="32"/>
  <c r="AF72" i="32"/>
  <c r="AJ72" i="32"/>
  <c r="AM72" i="32"/>
  <c r="AL72" i="32"/>
  <c r="AI72" i="32"/>
  <c r="AA72" i="32"/>
  <c r="AB72" i="32"/>
  <c r="AM218" i="32"/>
  <c r="AH218" i="32"/>
  <c r="I218" i="32"/>
  <c r="AD218" i="32" s="1"/>
  <c r="AP218" i="32"/>
  <c r="AG218" i="32"/>
  <c r="AN218" i="32"/>
  <c r="AO218" i="32"/>
  <c r="AF218" i="32"/>
  <c r="AB218" i="32"/>
  <c r="AA218" i="32"/>
  <c r="AL218" i="32"/>
  <c r="AK218" i="32"/>
  <c r="AJ218" i="32"/>
  <c r="AC218" i="32"/>
  <c r="AI218" i="32"/>
  <c r="AM197" i="32"/>
  <c r="AH197" i="32"/>
  <c r="I197" i="32"/>
  <c r="AE197" i="32" s="1"/>
  <c r="AL197" i="32"/>
  <c r="AP197" i="32"/>
  <c r="AG197" i="32"/>
  <c r="AN197" i="32"/>
  <c r="AO197" i="32"/>
  <c r="AF197" i="32"/>
  <c r="AC197" i="32"/>
  <c r="AK197" i="32"/>
  <c r="AB197" i="32"/>
  <c r="AJ197" i="32"/>
  <c r="AI197" i="32"/>
  <c r="AA197" i="32"/>
  <c r="AM368" i="32"/>
  <c r="AH368" i="32"/>
  <c r="I368" i="32"/>
  <c r="AE368" i="32" s="1"/>
  <c r="AC368" i="32"/>
  <c r="AP368" i="32"/>
  <c r="AG368" i="32"/>
  <c r="AN368" i="32"/>
  <c r="AO368" i="32"/>
  <c r="AF368" i="32"/>
  <c r="AL368" i="32"/>
  <c r="AK368" i="32"/>
  <c r="AJ368" i="32"/>
  <c r="AI368" i="32"/>
  <c r="AB368" i="32"/>
  <c r="AA368" i="32"/>
  <c r="AN369" i="32"/>
  <c r="AF369" i="32"/>
  <c r="AM369" i="32"/>
  <c r="AI369" i="32"/>
  <c r="I369" i="32"/>
  <c r="AE369" i="32" s="1"/>
  <c r="AC369" i="32"/>
  <c r="AH369" i="32"/>
  <c r="AG369" i="32"/>
  <c r="AP369" i="32"/>
  <c r="AO369" i="32"/>
  <c r="AA369" i="32"/>
  <c r="AL369" i="32"/>
  <c r="AK369" i="32"/>
  <c r="AB369" i="32"/>
  <c r="AJ369" i="32"/>
  <c r="AJ135" i="32"/>
  <c r="AB135" i="32"/>
  <c r="AI135" i="32"/>
  <c r="AA135" i="32"/>
  <c r="AK135" i="32"/>
  <c r="I135" i="32"/>
  <c r="AD135" i="32" s="1"/>
  <c r="AO135" i="32"/>
  <c r="AH135" i="32"/>
  <c r="AF135" i="32"/>
  <c r="AG135" i="32"/>
  <c r="AP135" i="32"/>
  <c r="AC135" i="32"/>
  <c r="AN135" i="32"/>
  <c r="AM135" i="32"/>
  <c r="AL135" i="32"/>
  <c r="AJ64" i="32"/>
  <c r="AB64" i="32"/>
  <c r="AP64" i="32"/>
  <c r="AH64" i="32"/>
  <c r="AM64" i="32"/>
  <c r="AC64" i="32"/>
  <c r="AL64" i="32"/>
  <c r="AA64" i="32"/>
  <c r="AO64" i="32"/>
  <c r="I64" i="32"/>
  <c r="AE64" i="32" s="1"/>
  <c r="AN64" i="32"/>
  <c r="AI64" i="32"/>
  <c r="AK64" i="32"/>
  <c r="AG64" i="32"/>
  <c r="AF64" i="32"/>
  <c r="AI62" i="32"/>
  <c r="AA62" i="32"/>
  <c r="AK62" i="32"/>
  <c r="AB62" i="32"/>
  <c r="AJ62" i="32"/>
  <c r="AG62" i="32"/>
  <c r="AH62" i="32"/>
  <c r="I62" i="32"/>
  <c r="AE62" i="32" s="1"/>
  <c r="AP62" i="32"/>
  <c r="AF62" i="32"/>
  <c r="AC62" i="32"/>
  <c r="AO62" i="32"/>
  <c r="AN62" i="32"/>
  <c r="AL62" i="32"/>
  <c r="AM62" i="32"/>
  <c r="AL162" i="32"/>
  <c r="AJ162" i="32"/>
  <c r="AO162" i="32"/>
  <c r="AN162" i="32"/>
  <c r="AC162" i="32"/>
  <c r="AI162" i="32"/>
  <c r="AH162" i="32"/>
  <c r="AG162" i="32"/>
  <c r="AF162" i="32"/>
  <c r="AB162" i="32"/>
  <c r="AP162" i="32"/>
  <c r="AM162" i="32"/>
  <c r="AK162" i="32"/>
  <c r="AA162" i="32"/>
  <c r="I162" i="32"/>
  <c r="AE162" i="32" s="1"/>
  <c r="AL192" i="32"/>
  <c r="AJ192" i="32"/>
  <c r="AB192" i="32"/>
  <c r="AG192" i="32"/>
  <c r="AP192" i="32"/>
  <c r="AF192" i="32"/>
  <c r="AK192" i="32"/>
  <c r="AI192" i="32"/>
  <c r="AH192" i="32"/>
  <c r="AC192" i="32"/>
  <c r="AA192" i="32"/>
  <c r="I192" i="32"/>
  <c r="AD192" i="32" s="1"/>
  <c r="AO192" i="32"/>
  <c r="AN192" i="32"/>
  <c r="AM192" i="32"/>
  <c r="AO102" i="32"/>
  <c r="AG102" i="32"/>
  <c r="I102" i="32"/>
  <c r="AE102" i="32" s="1"/>
  <c r="AN102" i="32"/>
  <c r="AF102" i="32"/>
  <c r="AM102" i="32"/>
  <c r="AC102" i="32"/>
  <c r="AL102" i="32"/>
  <c r="AB102" i="32"/>
  <c r="AK102" i="32"/>
  <c r="AA102" i="32"/>
  <c r="AJ102" i="32"/>
  <c r="AP102" i="32"/>
  <c r="AI102" i="32"/>
  <c r="AH102" i="32"/>
  <c r="AL55" i="32"/>
  <c r="AJ55" i="32"/>
  <c r="AB55" i="32"/>
  <c r="AI55" i="32"/>
  <c r="I55" i="32"/>
  <c r="AE55" i="32" s="1"/>
  <c r="AH55" i="32"/>
  <c r="AM55" i="32"/>
  <c r="AK55" i="32"/>
  <c r="AF55" i="32"/>
  <c r="AG55" i="32"/>
  <c r="AO55" i="32"/>
  <c r="AP55" i="32"/>
  <c r="AN55" i="32"/>
  <c r="AC55" i="32"/>
  <c r="AA55" i="32"/>
  <c r="AJ82" i="32"/>
  <c r="AB82" i="32"/>
  <c r="AP82" i="32"/>
  <c r="AH82" i="32"/>
  <c r="AK82" i="32"/>
  <c r="I82" i="32"/>
  <c r="Z82" i="32" s="1"/>
  <c r="AI82" i="32"/>
  <c r="AM82" i="32"/>
  <c r="AL82" i="32"/>
  <c r="AG82" i="32"/>
  <c r="AF82" i="32"/>
  <c r="AC82" i="32"/>
  <c r="AA82" i="32"/>
  <c r="AO82" i="32"/>
  <c r="AN82" i="32"/>
  <c r="AJ56" i="32"/>
  <c r="AB56" i="32"/>
  <c r="AP56" i="32"/>
  <c r="AH56" i="32"/>
  <c r="AK56" i="32"/>
  <c r="I56" i="32"/>
  <c r="Z56" i="32" s="1"/>
  <c r="AI56" i="32"/>
  <c r="AN56" i="32"/>
  <c r="AM56" i="32"/>
  <c r="AO56" i="32"/>
  <c r="AC56" i="32"/>
  <c r="AA56" i="32"/>
  <c r="AG56" i="32"/>
  <c r="AF56" i="32"/>
  <c r="AL56" i="32"/>
  <c r="AN86" i="32"/>
  <c r="AF86" i="32"/>
  <c r="AM86" i="32"/>
  <c r="AJ86" i="32"/>
  <c r="AI86" i="32"/>
  <c r="I86" i="32"/>
  <c r="AE86" i="32" s="1"/>
  <c r="AG86" i="32"/>
  <c r="AP86" i="32"/>
  <c r="AH86" i="32"/>
  <c r="AK86" i="32"/>
  <c r="AC86" i="32"/>
  <c r="AB86" i="32"/>
  <c r="AA86" i="32"/>
  <c r="AL86" i="32"/>
  <c r="AO86" i="32"/>
  <c r="AN48" i="32"/>
  <c r="AF48" i="32"/>
  <c r="AM48" i="32"/>
  <c r="AK48" i="32"/>
  <c r="AA48" i="32"/>
  <c r="AJ48" i="32"/>
  <c r="AH48" i="32"/>
  <c r="AG48" i="32"/>
  <c r="AI48" i="32"/>
  <c r="I48" i="32"/>
  <c r="Z48" i="32" s="1"/>
  <c r="AP48" i="32"/>
  <c r="AO48" i="32"/>
  <c r="AL48" i="32"/>
  <c r="AC48" i="32"/>
  <c r="AB48" i="32"/>
  <c r="AN252" i="32"/>
  <c r="AF252" i="32"/>
  <c r="AM252" i="32"/>
  <c r="AL252" i="32"/>
  <c r="AB252" i="32"/>
  <c r="AK252" i="32"/>
  <c r="AA252" i="32"/>
  <c r="AI252" i="32"/>
  <c r="AJ252" i="32"/>
  <c r="I252" i="32"/>
  <c r="AE252" i="32" s="1"/>
  <c r="AH252" i="32"/>
  <c r="AP252" i="32"/>
  <c r="AO252" i="32"/>
  <c r="AG252" i="32"/>
  <c r="AC252" i="32"/>
  <c r="AN140" i="32"/>
  <c r="AF140" i="32"/>
  <c r="AM140" i="32"/>
  <c r="AO140" i="32"/>
  <c r="AC140" i="32"/>
  <c r="AL140" i="32"/>
  <c r="AB140" i="32"/>
  <c r="AJ140" i="32"/>
  <c r="I140" i="32"/>
  <c r="Z140" i="32" s="1"/>
  <c r="AK140" i="32"/>
  <c r="AA140" i="32"/>
  <c r="AI140" i="32"/>
  <c r="AP140" i="32"/>
  <c r="AH140" i="32"/>
  <c r="AG140" i="32"/>
  <c r="AN105" i="32"/>
  <c r="AF105" i="32"/>
  <c r="AM105" i="32"/>
  <c r="AJ105" i="32"/>
  <c r="AI105" i="32"/>
  <c r="I105" i="32"/>
  <c r="AD105" i="32" s="1"/>
  <c r="AG105" i="32"/>
  <c r="AH105" i="32"/>
  <c r="AP105" i="32"/>
  <c r="AO105" i="32"/>
  <c r="AL105" i="32"/>
  <c r="AK105" i="32"/>
  <c r="AC105" i="32"/>
  <c r="AB105" i="32"/>
  <c r="AA105" i="32"/>
  <c r="AO175" i="32"/>
  <c r="AG175" i="32"/>
  <c r="I175" i="32"/>
  <c r="Z175" i="32" s="1"/>
  <c r="AM175" i="32"/>
  <c r="AL175" i="32"/>
  <c r="AC175" i="32"/>
  <c r="AK175" i="32"/>
  <c r="AB175" i="32"/>
  <c r="AJ175" i="32"/>
  <c r="AA175" i="32"/>
  <c r="AP175" i="32"/>
  <c r="AN175" i="32"/>
  <c r="AH175" i="32"/>
  <c r="AI175" i="32"/>
  <c r="AF175" i="32"/>
  <c r="AP166" i="32"/>
  <c r="AH166" i="32"/>
  <c r="AN166" i="32"/>
  <c r="AF166" i="32"/>
  <c r="AO166" i="32"/>
  <c r="AC166" i="32"/>
  <c r="AB166" i="32"/>
  <c r="I166" i="32"/>
  <c r="AE166" i="32" s="1"/>
  <c r="AK166" i="32"/>
  <c r="AM166" i="32"/>
  <c r="AA166" i="32"/>
  <c r="AL166" i="32"/>
  <c r="AJ166" i="32"/>
  <c r="AI166" i="32"/>
  <c r="AG166" i="32"/>
  <c r="AP17" i="32"/>
  <c r="AH17" i="32"/>
  <c r="AN17" i="32"/>
  <c r="AF17" i="32"/>
  <c r="AI17" i="32"/>
  <c r="AG17" i="32"/>
  <c r="AC17" i="32"/>
  <c r="AO17" i="32"/>
  <c r="AB17" i="32"/>
  <c r="I17" i="32"/>
  <c r="Z17" i="32" s="1"/>
  <c r="AK17" i="32"/>
  <c r="AM17" i="32"/>
  <c r="AA17" i="32"/>
  <c r="AL17" i="32"/>
  <c r="AJ17" i="32"/>
  <c r="AP33" i="32"/>
  <c r="AH33" i="32"/>
  <c r="AN33" i="32"/>
  <c r="AF33" i="32"/>
  <c r="AK33" i="32"/>
  <c r="AA33" i="32"/>
  <c r="AJ33" i="32"/>
  <c r="I33" i="32"/>
  <c r="AE33" i="32" s="1"/>
  <c r="AO33" i="32"/>
  <c r="AC33" i="32"/>
  <c r="AB33" i="32"/>
  <c r="AM33" i="32"/>
  <c r="AG33" i="32"/>
  <c r="AI33" i="32"/>
  <c r="AL33" i="32"/>
  <c r="AM370" i="32"/>
  <c r="AL370" i="32"/>
  <c r="AK370" i="32"/>
  <c r="AC370" i="32"/>
  <c r="AJ370" i="32"/>
  <c r="AB370" i="32"/>
  <c r="AP370" i="32"/>
  <c r="AA370" i="32"/>
  <c r="AO370" i="32"/>
  <c r="AI370" i="32"/>
  <c r="AG370" i="32"/>
  <c r="AF370" i="32"/>
  <c r="AN370" i="32"/>
  <c r="AH370" i="32"/>
  <c r="I370" i="32"/>
  <c r="AE370" i="32" s="1"/>
  <c r="AM199" i="32"/>
  <c r="AL199" i="32"/>
  <c r="AK199" i="32"/>
  <c r="AC199" i="32"/>
  <c r="AJ199" i="32"/>
  <c r="AB199" i="32"/>
  <c r="AA199" i="32"/>
  <c r="AP199" i="32"/>
  <c r="AN199" i="32"/>
  <c r="AG199" i="32"/>
  <c r="AF199" i="32"/>
  <c r="AO199" i="32"/>
  <c r="AI199" i="32"/>
  <c r="AH199" i="32"/>
  <c r="I199" i="32"/>
  <c r="AE199" i="32" s="1"/>
  <c r="AN81" i="32"/>
  <c r="AF81" i="32"/>
  <c r="AL81" i="32"/>
  <c r="AK81" i="32"/>
  <c r="AA81" i="32"/>
  <c r="AJ81" i="32"/>
  <c r="AG81" i="32"/>
  <c r="AO81" i="32"/>
  <c r="AB81" i="32"/>
  <c r="I81" i="32"/>
  <c r="AE81" i="32" s="1"/>
  <c r="AC81" i="32"/>
  <c r="AP81" i="32"/>
  <c r="AM81" i="32"/>
  <c r="AI81" i="32"/>
  <c r="AH81" i="32"/>
  <c r="AN429" i="32"/>
  <c r="AF429" i="32"/>
  <c r="AL429" i="32"/>
  <c r="AO429" i="32"/>
  <c r="AC429" i="32"/>
  <c r="AM429" i="32"/>
  <c r="AB429" i="32"/>
  <c r="AI429" i="32"/>
  <c r="AH429" i="32"/>
  <c r="AG429" i="32"/>
  <c r="AA429" i="32"/>
  <c r="AP429" i="32"/>
  <c r="AK429" i="32"/>
  <c r="AJ429" i="32"/>
  <c r="I429" i="32"/>
  <c r="Z429" i="32" s="1"/>
  <c r="AN68" i="32"/>
  <c r="AF68" i="32"/>
  <c r="AL68" i="32"/>
  <c r="AG68" i="32"/>
  <c r="AP68" i="32"/>
  <c r="AK68" i="32"/>
  <c r="I68" i="32"/>
  <c r="AE68" i="32" s="1"/>
  <c r="AC68" i="32"/>
  <c r="AJ68" i="32"/>
  <c r="AI68" i="32"/>
  <c r="AH68" i="32"/>
  <c r="AB68" i="32"/>
  <c r="AA68" i="32"/>
  <c r="AO68" i="32"/>
  <c r="AM68" i="32"/>
  <c r="AN253" i="32"/>
  <c r="AF253" i="32"/>
  <c r="AL253" i="32"/>
  <c r="AI253" i="32"/>
  <c r="I253" i="32"/>
  <c r="Z253" i="32" s="1"/>
  <c r="AH253" i="32"/>
  <c r="AK253" i="32"/>
  <c r="AJ253" i="32"/>
  <c r="AC253" i="32"/>
  <c r="AG253" i="32"/>
  <c r="AP253" i="32"/>
  <c r="AO253" i="32"/>
  <c r="AM253" i="32"/>
  <c r="AB253" i="32"/>
  <c r="AA253" i="32"/>
  <c r="AN128" i="32"/>
  <c r="AF128" i="32"/>
  <c r="AL128" i="32"/>
  <c r="AK128" i="32"/>
  <c r="AA128" i="32"/>
  <c r="AJ128" i="32"/>
  <c r="AO128" i="32"/>
  <c r="I128" i="32"/>
  <c r="AD128" i="32" s="1"/>
  <c r="AM128" i="32"/>
  <c r="AI128" i="32"/>
  <c r="AH128" i="32"/>
  <c r="AG128" i="32"/>
  <c r="AP128" i="32"/>
  <c r="AC128" i="32"/>
  <c r="AB128" i="32"/>
  <c r="AI268" i="32"/>
  <c r="AA268" i="32"/>
  <c r="AO268" i="32"/>
  <c r="AG268" i="32"/>
  <c r="I268" i="32"/>
  <c r="Z268" i="32" s="1"/>
  <c r="AN268" i="32"/>
  <c r="AK268" i="32"/>
  <c r="AJ268" i="32"/>
  <c r="AF268" i="32"/>
  <c r="AH268" i="32"/>
  <c r="AC268" i="32"/>
  <c r="AB268" i="32"/>
  <c r="AP268" i="32"/>
  <c r="AM268" i="32"/>
  <c r="AL268" i="32"/>
  <c r="AK184" i="32"/>
  <c r="AC184" i="32"/>
  <c r="AO184" i="32"/>
  <c r="AF184" i="32"/>
  <c r="AN184" i="32"/>
  <c r="AM184" i="32"/>
  <c r="AL184" i="32"/>
  <c r="AB184" i="32"/>
  <c r="I184" i="32"/>
  <c r="AD184" i="32" s="1"/>
  <c r="AP184" i="32"/>
  <c r="AI184" i="32"/>
  <c r="AH184" i="32"/>
  <c r="AG184" i="32"/>
  <c r="AA184" i="32"/>
  <c r="AJ184" i="32"/>
  <c r="AK291" i="32"/>
  <c r="AC291" i="32"/>
  <c r="AN291" i="32"/>
  <c r="AM291" i="32"/>
  <c r="AL291" i="32"/>
  <c r="AB291" i="32"/>
  <c r="AJ291" i="32"/>
  <c r="AA291" i="32"/>
  <c r="I291" i="32"/>
  <c r="AD291" i="32" s="1"/>
  <c r="AP291" i="32"/>
  <c r="AI291" i="32"/>
  <c r="AF291" i="32"/>
  <c r="AO291" i="32"/>
  <c r="AH291" i="32"/>
  <c r="AG291" i="32"/>
  <c r="AK9" i="32"/>
  <c r="AC9" i="32"/>
  <c r="AJ9" i="32"/>
  <c r="AB9" i="32"/>
  <c r="AG9" i="32"/>
  <c r="AP9" i="32"/>
  <c r="AF9" i="32"/>
  <c r="AO9" i="32"/>
  <c r="AN9" i="32"/>
  <c r="I9" i="32"/>
  <c r="AD9" i="32" s="1"/>
  <c r="AM9" i="32"/>
  <c r="AL9" i="32"/>
  <c r="AI9" i="32"/>
  <c r="AA9" i="32"/>
  <c r="AH9" i="32"/>
  <c r="AK40" i="32"/>
  <c r="AC40" i="32"/>
  <c r="AJ40" i="32"/>
  <c r="AB40" i="32"/>
  <c r="AG40" i="32"/>
  <c r="AP40" i="32"/>
  <c r="AF40" i="32"/>
  <c r="AO40" i="32"/>
  <c r="AN40" i="32"/>
  <c r="I40" i="32"/>
  <c r="AE40" i="32" s="1"/>
  <c r="AM40" i="32"/>
  <c r="AL40" i="32"/>
  <c r="AI40" i="32"/>
  <c r="AH40" i="32"/>
  <c r="AA40" i="32"/>
  <c r="AM212" i="32"/>
  <c r="AL212" i="32"/>
  <c r="AK212" i="32"/>
  <c r="AC212" i="32"/>
  <c r="AJ212" i="32"/>
  <c r="AB212" i="32"/>
  <c r="AN212" i="32"/>
  <c r="AI212" i="32"/>
  <c r="AG212" i="32"/>
  <c r="I212" i="32"/>
  <c r="Z212" i="32" s="1"/>
  <c r="AO212" i="32"/>
  <c r="AA212" i="32"/>
  <c r="AP212" i="32"/>
  <c r="AF212" i="32"/>
  <c r="AH212" i="32"/>
  <c r="AK186" i="32"/>
  <c r="AC186" i="32"/>
  <c r="AJ186" i="32"/>
  <c r="AB186" i="32"/>
  <c r="AO186" i="32"/>
  <c r="AN186" i="32"/>
  <c r="AM186" i="32"/>
  <c r="AA186" i="32"/>
  <c r="AL186" i="32"/>
  <c r="AP186" i="32"/>
  <c r="AI186" i="32"/>
  <c r="AH186" i="32"/>
  <c r="AF186" i="32"/>
  <c r="AG186" i="32"/>
  <c r="I186" i="32"/>
  <c r="AD186" i="32" s="1"/>
  <c r="AK142" i="32"/>
  <c r="AC142" i="32"/>
  <c r="AJ142" i="32"/>
  <c r="AB142" i="32"/>
  <c r="AO142" i="32"/>
  <c r="AN142" i="32"/>
  <c r="AM142" i="32"/>
  <c r="AA142" i="32"/>
  <c r="AL142" i="32"/>
  <c r="AP142" i="32"/>
  <c r="AI142" i="32"/>
  <c r="AF142" i="32"/>
  <c r="I142" i="32"/>
  <c r="AE142" i="32" s="1"/>
  <c r="AH142" i="32"/>
  <c r="AG142" i="32"/>
  <c r="AJ176" i="32"/>
  <c r="AB176" i="32"/>
  <c r="AI176" i="32"/>
  <c r="AA176" i="32"/>
  <c r="AP176" i="32"/>
  <c r="AH176" i="32"/>
  <c r="AO176" i="32"/>
  <c r="AN176" i="32"/>
  <c r="AC176" i="32"/>
  <c r="AM176" i="32"/>
  <c r="I176" i="32"/>
  <c r="AD176" i="32" s="1"/>
  <c r="AF176" i="32"/>
  <c r="AL176" i="32"/>
  <c r="AK176" i="32"/>
  <c r="AG176" i="32"/>
  <c r="AI121" i="32"/>
  <c r="AA121" i="32"/>
  <c r="AP121" i="32"/>
  <c r="AH121" i="32"/>
  <c r="AO121" i="32"/>
  <c r="AG121" i="32"/>
  <c r="I121" i="32"/>
  <c r="AD121" i="32" s="1"/>
  <c r="AN121" i="32"/>
  <c r="AF121" i="32"/>
  <c r="AL121" i="32"/>
  <c r="AK121" i="32"/>
  <c r="AM121" i="32"/>
  <c r="AJ121" i="32"/>
  <c r="AC121" i="32"/>
  <c r="AB121" i="32"/>
  <c r="AI198" i="32"/>
  <c r="AA198" i="32"/>
  <c r="AP198" i="32"/>
  <c r="AH198" i="32"/>
  <c r="AO198" i="32"/>
  <c r="AG198" i="32"/>
  <c r="I198" i="32"/>
  <c r="Z198" i="32" s="1"/>
  <c r="AN198" i="32"/>
  <c r="AF198" i="32"/>
  <c r="AC198" i="32"/>
  <c r="AB198" i="32"/>
  <c r="AL198" i="32"/>
  <c r="AK198" i="32"/>
  <c r="AJ198" i="32"/>
  <c r="AM198" i="32"/>
  <c r="AI148" i="32"/>
  <c r="AA148" i="32"/>
  <c r="AP148" i="32"/>
  <c r="AH148" i="32"/>
  <c r="AO148" i="32"/>
  <c r="AG148" i="32"/>
  <c r="I148" i="32"/>
  <c r="AE148" i="32" s="1"/>
  <c r="AN148" i="32"/>
  <c r="AF148" i="32"/>
  <c r="AJ148" i="32"/>
  <c r="AC148" i="32"/>
  <c r="AB148" i="32"/>
  <c r="AM148" i="32"/>
  <c r="AL148" i="32"/>
  <c r="AK148" i="32"/>
  <c r="AI504" i="32"/>
  <c r="AA504" i="32"/>
  <c r="AP504" i="32"/>
  <c r="AH504" i="32"/>
  <c r="AO504" i="32"/>
  <c r="AG504" i="32"/>
  <c r="I504" i="32"/>
  <c r="AE504" i="32" s="1"/>
  <c r="AN504" i="32"/>
  <c r="AF504" i="32"/>
  <c r="AM504" i="32"/>
  <c r="AL504" i="32"/>
  <c r="AJ504" i="32"/>
  <c r="AB504" i="32"/>
  <c r="AK504" i="32"/>
  <c r="AC504" i="32"/>
  <c r="AI200" i="32"/>
  <c r="AA200" i="32"/>
  <c r="AP200" i="32"/>
  <c r="AH200" i="32"/>
  <c r="AO200" i="32"/>
  <c r="AG200" i="32"/>
  <c r="I200" i="32"/>
  <c r="Z200" i="32" s="1"/>
  <c r="AN200" i="32"/>
  <c r="AF200" i="32"/>
  <c r="AC200" i="32"/>
  <c r="AM200" i="32"/>
  <c r="AL200" i="32"/>
  <c r="AK200" i="32"/>
  <c r="AB200" i="32"/>
  <c r="AJ200" i="32"/>
  <c r="AK202" i="32"/>
  <c r="AC202" i="32"/>
  <c r="AJ202" i="32"/>
  <c r="AB202" i="32"/>
  <c r="AM202" i="32"/>
  <c r="AA202" i="32"/>
  <c r="AL202" i="32"/>
  <c r="AI202" i="32"/>
  <c r="I202" i="32"/>
  <c r="AE202" i="32" s="1"/>
  <c r="AH202" i="32"/>
  <c r="AP202" i="32"/>
  <c r="AO202" i="32"/>
  <c r="AN202" i="32"/>
  <c r="AG202" i="32"/>
  <c r="AF202" i="32"/>
  <c r="AK271" i="32"/>
  <c r="AC271" i="32"/>
  <c r="AJ271" i="32"/>
  <c r="AB271" i="32"/>
  <c r="AM271" i="32"/>
  <c r="AA271" i="32"/>
  <c r="AL271" i="32"/>
  <c r="AI271" i="32"/>
  <c r="I271" i="32"/>
  <c r="Z271" i="32" s="1"/>
  <c r="AH271" i="32"/>
  <c r="AP271" i="32"/>
  <c r="AO271" i="32"/>
  <c r="AN271" i="32"/>
  <c r="AG271" i="32"/>
  <c r="AF271" i="32"/>
  <c r="AL163" i="32"/>
  <c r="AK163" i="32"/>
  <c r="AC163" i="32"/>
  <c r="AJ163" i="32"/>
  <c r="AB163" i="32"/>
  <c r="AO163" i="32"/>
  <c r="AA163" i="32"/>
  <c r="AN163" i="32"/>
  <c r="AM163" i="32"/>
  <c r="I163" i="32"/>
  <c r="AD163" i="32" s="1"/>
  <c r="AI163" i="32"/>
  <c r="AF163" i="32"/>
  <c r="AG163" i="32"/>
  <c r="AP163" i="32"/>
  <c r="AH163" i="32"/>
  <c r="AL329" i="32"/>
  <c r="AK329" i="32"/>
  <c r="AC329" i="32"/>
  <c r="AJ329" i="32"/>
  <c r="AB329" i="32"/>
  <c r="AI329" i="32"/>
  <c r="AA329" i="32"/>
  <c r="AP329" i="32"/>
  <c r="AO329" i="32"/>
  <c r="I329" i="32"/>
  <c r="AD329" i="32" s="1"/>
  <c r="AN329" i="32"/>
  <c r="AF329" i="32"/>
  <c r="AM329" i="32"/>
  <c r="AG329" i="32"/>
  <c r="AH329" i="32"/>
  <c r="AO269" i="32"/>
  <c r="AG269" i="32"/>
  <c r="I269" i="32"/>
  <c r="Z269" i="32" s="1"/>
  <c r="AJ269" i="32"/>
  <c r="AA269" i="32"/>
  <c r="AI269" i="32"/>
  <c r="AH269" i="32"/>
  <c r="AP269" i="32"/>
  <c r="AF269" i="32"/>
  <c r="AK269" i="32"/>
  <c r="AC269" i="32"/>
  <c r="AM269" i="32"/>
  <c r="AL269" i="32"/>
  <c r="AB269" i="32"/>
  <c r="AN269" i="32"/>
  <c r="AJ118" i="32"/>
  <c r="AB118" i="32"/>
  <c r="AI118" i="32"/>
  <c r="AA118" i="32"/>
  <c r="AP118" i="32"/>
  <c r="AH118" i="32"/>
  <c r="AN118" i="32"/>
  <c r="AC118" i="32"/>
  <c r="AM118" i="32"/>
  <c r="I118" i="32"/>
  <c r="Z118" i="32" s="1"/>
  <c r="AL118" i="32"/>
  <c r="AK118" i="32"/>
  <c r="AF118" i="32"/>
  <c r="AO118" i="32"/>
  <c r="AG118" i="32"/>
  <c r="AL293" i="32"/>
  <c r="AK293" i="32"/>
  <c r="AC293" i="32"/>
  <c r="AJ293" i="32"/>
  <c r="AB293" i="32"/>
  <c r="AN293" i="32"/>
  <c r="AM293" i="32"/>
  <c r="I293" i="32"/>
  <c r="AD293" i="32" s="1"/>
  <c r="AI293" i="32"/>
  <c r="AH293" i="32"/>
  <c r="AO293" i="32"/>
  <c r="AG293" i="32"/>
  <c r="AF293" i="32"/>
  <c r="AP293" i="32"/>
  <c r="AA293" i="32"/>
  <c r="AK201" i="32"/>
  <c r="AC201" i="32"/>
  <c r="AH201" i="32"/>
  <c r="I201" i="32"/>
  <c r="AE201" i="32" s="1"/>
  <c r="AP201" i="32"/>
  <c r="AG201" i="32"/>
  <c r="AO201" i="32"/>
  <c r="AF201" i="32"/>
  <c r="AN201" i="32"/>
  <c r="AB201" i="32"/>
  <c r="AM201" i="32"/>
  <c r="AJ201" i="32"/>
  <c r="AL201" i="32"/>
  <c r="AA201" i="32"/>
  <c r="AI201" i="32"/>
  <c r="AK141" i="32"/>
  <c r="AC141" i="32"/>
  <c r="AJ141" i="32"/>
  <c r="AB141" i="32"/>
  <c r="AI141" i="32"/>
  <c r="I141" i="32"/>
  <c r="AD141" i="32" s="1"/>
  <c r="AH141" i="32"/>
  <c r="AG141" i="32"/>
  <c r="AP141" i="32"/>
  <c r="AF141" i="32"/>
  <c r="AO141" i="32"/>
  <c r="AN141" i="32"/>
  <c r="AM141" i="32"/>
  <c r="AL141" i="32"/>
  <c r="AA141" i="32"/>
  <c r="AK106" i="32"/>
  <c r="AC106" i="32"/>
  <c r="AJ106" i="32"/>
  <c r="AB106" i="32"/>
  <c r="AI106" i="32"/>
  <c r="I106" i="32"/>
  <c r="AD106" i="32" s="1"/>
  <c r="AH106" i="32"/>
  <c r="AG106" i="32"/>
  <c r="AP106" i="32"/>
  <c r="AF106" i="32"/>
  <c r="AO106" i="32"/>
  <c r="AN106" i="32"/>
  <c r="AM106" i="32"/>
  <c r="AL106" i="32"/>
  <c r="AA106" i="32"/>
  <c r="AO117" i="32"/>
  <c r="AG117" i="32"/>
  <c r="I117" i="32"/>
  <c r="Z117" i="32" s="1"/>
  <c r="AN117" i="32"/>
  <c r="AF117" i="32"/>
  <c r="AP117" i="32"/>
  <c r="AM117" i="32"/>
  <c r="AC117" i="32"/>
  <c r="AL117" i="32"/>
  <c r="AB117" i="32"/>
  <c r="AK117" i="32"/>
  <c r="AH117" i="32"/>
  <c r="AA117" i="32"/>
  <c r="AI117" i="32"/>
  <c r="AJ117" i="32"/>
  <c r="AO113" i="32"/>
  <c r="AG113" i="32"/>
  <c r="I113" i="32"/>
  <c r="AE113" i="32" s="1"/>
  <c r="AN113" i="32"/>
  <c r="AF113" i="32"/>
  <c r="AI113" i="32"/>
  <c r="AH113" i="32"/>
  <c r="AP113" i="32"/>
  <c r="AM113" i="32"/>
  <c r="AL113" i="32"/>
  <c r="AK113" i="32"/>
  <c r="AC113" i="32"/>
  <c r="AB113" i="32"/>
  <c r="AA113" i="32"/>
  <c r="AJ113" i="32"/>
  <c r="AO326" i="32"/>
  <c r="AG326" i="32"/>
  <c r="I326" i="32"/>
  <c r="AE326" i="32" s="1"/>
  <c r="AN326" i="32"/>
  <c r="AF326" i="32"/>
  <c r="AK326" i="32"/>
  <c r="AA326" i="32"/>
  <c r="AJ326" i="32"/>
  <c r="AI326" i="32"/>
  <c r="AH326" i="32"/>
  <c r="AP326" i="32"/>
  <c r="AM326" i="32"/>
  <c r="AL326" i="32"/>
  <c r="AC326" i="32"/>
  <c r="AB326" i="32"/>
  <c r="AO255" i="32"/>
  <c r="AG255" i="32"/>
  <c r="I255" i="32"/>
  <c r="Z255" i="32" s="1"/>
  <c r="AN255" i="32"/>
  <c r="AF255" i="32"/>
  <c r="AM255" i="32"/>
  <c r="AC255" i="32"/>
  <c r="AL255" i="32"/>
  <c r="AB255" i="32"/>
  <c r="AK255" i="32"/>
  <c r="AA255" i="32"/>
  <c r="AJ255" i="32"/>
  <c r="AP255" i="32"/>
  <c r="AI255" i="32"/>
  <c r="AH255" i="32"/>
  <c r="AO90" i="32"/>
  <c r="AG90" i="32"/>
  <c r="I90" i="32"/>
  <c r="AE90" i="32" s="1"/>
  <c r="AN90" i="32"/>
  <c r="AF90" i="32"/>
  <c r="AP90" i="32"/>
  <c r="AM90" i="32"/>
  <c r="AC90" i="32"/>
  <c r="AL90" i="32"/>
  <c r="AB90" i="32"/>
  <c r="Z90" i="32"/>
  <c r="AK90" i="32"/>
  <c r="AJ90" i="32"/>
  <c r="AH90" i="32"/>
  <c r="AA90" i="32"/>
  <c r="AI90" i="32"/>
  <c r="AO270" i="32"/>
  <c r="AG270" i="32"/>
  <c r="I270" i="32"/>
  <c r="AE270" i="32" s="1"/>
  <c r="AN270" i="32"/>
  <c r="AF270" i="32"/>
  <c r="AI270" i="32"/>
  <c r="AH270" i="32"/>
  <c r="AP270" i="32"/>
  <c r="AM270" i="32"/>
  <c r="AL270" i="32"/>
  <c r="AK270" i="32"/>
  <c r="AC270" i="32"/>
  <c r="AB270" i="32"/>
  <c r="AJ270" i="32"/>
  <c r="AA270" i="32"/>
  <c r="AO31" i="32"/>
  <c r="AG31" i="32"/>
  <c r="I31" i="32"/>
  <c r="AD31" i="32" s="1"/>
  <c r="AN31" i="32"/>
  <c r="AF31" i="32"/>
  <c r="AK31" i="32"/>
  <c r="AA31" i="32"/>
  <c r="AJ31" i="32"/>
  <c r="AI31" i="32"/>
  <c r="AH31" i="32"/>
  <c r="AP31" i="32"/>
  <c r="AM31" i="32"/>
  <c r="AL31" i="32"/>
  <c r="AB31" i="32"/>
  <c r="AC31" i="32"/>
  <c r="AP327" i="32"/>
  <c r="AH327" i="32"/>
  <c r="AO327" i="32"/>
  <c r="AG327" i="32"/>
  <c r="I327" i="32"/>
  <c r="Z327" i="32" s="1"/>
  <c r="AN327" i="32"/>
  <c r="AF327" i="32"/>
  <c r="AC327" i="32"/>
  <c r="AM327" i="32"/>
  <c r="AB327" i="32"/>
  <c r="AL327" i="32"/>
  <c r="AA327" i="32"/>
  <c r="AK327" i="32"/>
  <c r="AJ327" i="32"/>
  <c r="AI327" i="32"/>
  <c r="AP430" i="32"/>
  <c r="AH430" i="32"/>
  <c r="AO430" i="32"/>
  <c r="AG430" i="32"/>
  <c r="I430" i="32"/>
  <c r="AE430" i="32" s="1"/>
  <c r="AN430" i="32"/>
  <c r="AF430" i="32"/>
  <c r="AI430" i="32"/>
  <c r="AC430" i="32"/>
  <c r="AK430" i="32"/>
  <c r="AJ430" i="32"/>
  <c r="AB430" i="32"/>
  <c r="AA430" i="32"/>
  <c r="AM430" i="32"/>
  <c r="AL430" i="32"/>
  <c r="AP371" i="32"/>
  <c r="AH371" i="32"/>
  <c r="AO371" i="32"/>
  <c r="AG371" i="32"/>
  <c r="I371" i="32"/>
  <c r="AD371" i="32" s="1"/>
  <c r="AN371" i="32"/>
  <c r="AF371" i="32"/>
  <c r="AM371" i="32"/>
  <c r="AI371" i="32"/>
  <c r="AC371" i="32"/>
  <c r="AB371" i="32"/>
  <c r="AL371" i="32"/>
  <c r="AK371" i="32"/>
  <c r="AA371" i="32"/>
  <c r="AJ371" i="32"/>
  <c r="AP294" i="32"/>
  <c r="AH294" i="32"/>
  <c r="AO294" i="32"/>
  <c r="AG294" i="32"/>
  <c r="I294" i="32"/>
  <c r="AD294" i="32" s="1"/>
  <c r="AN294" i="32"/>
  <c r="AF294" i="32"/>
  <c r="AM294" i="32"/>
  <c r="AL294" i="32"/>
  <c r="AK294" i="32"/>
  <c r="AJ294" i="32"/>
  <c r="AI294" i="32"/>
  <c r="AC294" i="32"/>
  <c r="AB294" i="32"/>
  <c r="AA294" i="32"/>
  <c r="AN272" i="32"/>
  <c r="AF272" i="32"/>
  <c r="AM272" i="32"/>
  <c r="AL272" i="32"/>
  <c r="AK272" i="32"/>
  <c r="AJ272" i="32"/>
  <c r="I272" i="32"/>
  <c r="AE272" i="32" s="1"/>
  <c r="AI272" i="32"/>
  <c r="AH272" i="32"/>
  <c r="AP272" i="32"/>
  <c r="AO272" i="32"/>
  <c r="AC272" i="32"/>
  <c r="AG272" i="32"/>
  <c r="AB272" i="32"/>
  <c r="AA272" i="32"/>
  <c r="AN292" i="32"/>
  <c r="AF292" i="32"/>
  <c r="AM292" i="32"/>
  <c r="AL292" i="32"/>
  <c r="AI292" i="32"/>
  <c r="AH292" i="32"/>
  <c r="AG292" i="32"/>
  <c r="AC292" i="32"/>
  <c r="AA292" i="32"/>
  <c r="I292" i="32"/>
  <c r="AD292" i="32" s="1"/>
  <c r="AP292" i="32"/>
  <c r="AO292" i="32"/>
  <c r="AK292" i="32"/>
  <c r="AB292" i="32"/>
  <c r="AJ292" i="32"/>
  <c r="AE39" i="7"/>
  <c r="AE55" i="7"/>
  <c r="AE59" i="7"/>
  <c r="AE28" i="7"/>
  <c r="AE40" i="7"/>
  <c r="AE72" i="7"/>
  <c r="AE76" i="7"/>
  <c r="AE37" i="7"/>
  <c r="AE61" i="7"/>
  <c r="AE73" i="7"/>
  <c r="AE29" i="7"/>
  <c r="AE9" i="7"/>
  <c r="AE18" i="7"/>
  <c r="AE3" i="7"/>
  <c r="I40" i="6"/>
  <c r="AK81" i="2"/>
  <c r="I81" i="2"/>
  <c r="AO97" i="7"/>
  <c r="AG97" i="7"/>
  <c r="AN97" i="7"/>
  <c r="AF97" i="7"/>
  <c r="AL97" i="7"/>
  <c r="AM97" i="7"/>
  <c r="AK97" i="7"/>
  <c r="AJ97" i="7"/>
  <c r="AI97" i="7"/>
  <c r="AP97" i="7"/>
  <c r="AH97" i="7"/>
  <c r="AI16" i="7"/>
  <c r="AP16" i="7"/>
  <c r="AH16" i="7"/>
  <c r="AN16" i="7"/>
  <c r="AO16" i="7"/>
  <c r="AG16" i="7"/>
  <c r="AM16" i="7"/>
  <c r="AL16" i="7"/>
  <c r="AK16" i="7"/>
  <c r="AJ16" i="7"/>
  <c r="AE96" i="7"/>
  <c r="AE32" i="7"/>
  <c r="AE17" i="7"/>
  <c r="AE16" i="7"/>
  <c r="AM9" i="7"/>
  <c r="AL9" i="7"/>
  <c r="AO9" i="7"/>
  <c r="AK9" i="7"/>
  <c r="AJ9" i="7"/>
  <c r="AI9" i="7"/>
  <c r="AP9" i="7"/>
  <c r="AH9" i="7"/>
  <c r="AG9" i="7"/>
  <c r="AN9" i="7"/>
  <c r="AF9" i="7"/>
  <c r="AL6" i="7"/>
  <c r="AK6" i="7"/>
  <c r="AJ6" i="7"/>
  <c r="AN6" i="7"/>
  <c r="AI6" i="7"/>
  <c r="AH6" i="7"/>
  <c r="AO6" i="7"/>
  <c r="AG6" i="7"/>
  <c r="AM6" i="7"/>
  <c r="AF6" i="7"/>
  <c r="AK3" i="7"/>
  <c r="AJ3" i="7"/>
  <c r="AI3" i="7"/>
  <c r="AH3" i="7"/>
  <c r="AO3" i="7"/>
  <c r="AG3" i="7"/>
  <c r="AM3" i="7"/>
  <c r="AN3" i="7"/>
  <c r="AF3" i="7"/>
  <c r="AL3" i="7"/>
  <c r="AK11" i="7"/>
  <c r="AJ11" i="7"/>
  <c r="AM11" i="7"/>
  <c r="AI11" i="7"/>
  <c r="AP11" i="7"/>
  <c r="AH11" i="7"/>
  <c r="AO11" i="7"/>
  <c r="AG11" i="7"/>
  <c r="AE11" i="7"/>
  <c r="AN11" i="7"/>
  <c r="AF11" i="7"/>
  <c r="AL11" i="7"/>
  <c r="AJ8" i="7"/>
  <c r="AI8" i="7"/>
  <c r="AP8" i="7"/>
  <c r="AH8" i="7"/>
  <c r="AO8" i="7"/>
  <c r="AG8" i="7"/>
  <c r="AL8" i="7"/>
  <c r="AN8" i="7"/>
  <c r="AF8" i="7"/>
  <c r="AM8" i="7"/>
  <c r="AK8" i="7"/>
  <c r="AL36" i="7"/>
  <c r="AK36" i="7"/>
  <c r="AJ36" i="7"/>
  <c r="AI36" i="7"/>
  <c r="AP36" i="7"/>
  <c r="AH36" i="7"/>
  <c r="AO36" i="7"/>
  <c r="AG36" i="7"/>
  <c r="AE36" i="7"/>
  <c r="AM36" i="7"/>
  <c r="AN36" i="7"/>
  <c r="AF36" i="7"/>
  <c r="AI5" i="7"/>
  <c r="AH5" i="7"/>
  <c r="AO5" i="7"/>
  <c r="AG5" i="7"/>
  <c r="AN5" i="7"/>
  <c r="AF5" i="7"/>
  <c r="AK5" i="7"/>
  <c r="AM5" i="7"/>
  <c r="AL5" i="7"/>
  <c r="AJ5" i="7"/>
  <c r="AI13" i="7"/>
  <c r="AP13" i="7"/>
  <c r="AH13" i="7"/>
  <c r="AK13" i="7"/>
  <c r="AO13" i="7"/>
  <c r="AG13" i="7"/>
  <c r="AN13" i="7"/>
  <c r="AF13" i="7"/>
  <c r="AM13" i="7"/>
  <c r="AL13" i="7"/>
  <c r="AJ13" i="7"/>
  <c r="AL34" i="7"/>
  <c r="AK34" i="7"/>
  <c r="AJ34" i="7"/>
  <c r="AI34" i="7"/>
  <c r="AP34" i="7"/>
  <c r="AH34" i="7"/>
  <c r="AO34" i="7"/>
  <c r="AG34" i="7"/>
  <c r="AM34" i="7"/>
  <c r="AN34" i="7"/>
  <c r="AF34" i="7"/>
  <c r="AL14" i="7"/>
  <c r="AK14" i="7"/>
  <c r="AJ14" i="7"/>
  <c r="AI14" i="7"/>
  <c r="AP14" i="7"/>
  <c r="AH14" i="7"/>
  <c r="AN14" i="7"/>
  <c r="AO14" i="7"/>
  <c r="AG14" i="7"/>
  <c r="AF14" i="7"/>
  <c r="AM14" i="7"/>
  <c r="AH2" i="7"/>
  <c r="AO2" i="7"/>
  <c r="AG2" i="7"/>
  <c r="AM2" i="7"/>
  <c r="AN2" i="7"/>
  <c r="AF2" i="7"/>
  <c r="AJ2" i="7"/>
  <c r="AL2" i="7"/>
  <c r="AK2" i="7"/>
  <c r="AI2" i="7"/>
  <c r="AP10" i="7"/>
  <c r="AH10" i="7"/>
  <c r="AO10" i="7"/>
  <c r="AG10" i="7"/>
  <c r="AN10" i="7"/>
  <c r="AF10" i="7"/>
  <c r="AM10" i="7"/>
  <c r="AL10" i="7"/>
  <c r="AJ10" i="7"/>
  <c r="AK10" i="7"/>
  <c r="AI10" i="7"/>
  <c r="AF16" i="7"/>
  <c r="AO7" i="7"/>
  <c r="AG7" i="7"/>
  <c r="AE7" i="7"/>
  <c r="AI7" i="7"/>
  <c r="AN7" i="7"/>
  <c r="AF7" i="7"/>
  <c r="AM7" i="7"/>
  <c r="AL7" i="7"/>
  <c r="AK7" i="7"/>
  <c r="AJ7" i="7"/>
  <c r="AP7" i="7"/>
  <c r="AH7" i="7"/>
  <c r="AI15" i="7"/>
  <c r="AP15" i="7"/>
  <c r="AH15" i="7"/>
  <c r="AO15" i="7"/>
  <c r="AG15" i="7"/>
  <c r="AM15" i="7"/>
  <c r="AL15" i="7"/>
  <c r="AJ15" i="7"/>
  <c r="AF15" i="7"/>
  <c r="AN15" i="7"/>
  <c r="AK15" i="7"/>
  <c r="AL26" i="7"/>
  <c r="AK26" i="7"/>
  <c r="AJ26" i="7"/>
  <c r="AI26" i="7"/>
  <c r="AP26" i="7"/>
  <c r="AH26" i="7"/>
  <c r="AO26" i="7"/>
  <c r="AG26" i="7"/>
  <c r="AM26" i="7"/>
  <c r="AF26" i="7"/>
  <c r="AN26" i="7"/>
  <c r="AN4" i="7"/>
  <c r="AF4" i="7"/>
  <c r="AM4" i="7"/>
  <c r="AL4" i="7"/>
  <c r="AK4" i="7"/>
  <c r="AJ4" i="7"/>
  <c r="AI4" i="7"/>
  <c r="AO4" i="7"/>
  <c r="AG4" i="7"/>
  <c r="AH4" i="7"/>
  <c r="AN12" i="7"/>
  <c r="AF12" i="7"/>
  <c r="AM12" i="7"/>
  <c r="AL12" i="7"/>
  <c r="AK12" i="7"/>
  <c r="AH12" i="7"/>
  <c r="AJ12" i="7"/>
  <c r="AI12" i="7"/>
  <c r="AP12" i="7"/>
  <c r="AO12" i="7"/>
  <c r="AG12" i="7"/>
  <c r="AP48" i="7"/>
  <c r="AM48" i="7"/>
  <c r="AL48" i="7"/>
  <c r="AN48" i="7"/>
  <c r="AK48" i="7"/>
  <c r="AJ48" i="7"/>
  <c r="AI48" i="7"/>
  <c r="AH48" i="7"/>
  <c r="AG48" i="7"/>
  <c r="AO48" i="7"/>
  <c r="AF48" i="7"/>
  <c r="AM19" i="7"/>
  <c r="AL19" i="7"/>
  <c r="AK19" i="7"/>
  <c r="AJ19" i="7"/>
  <c r="AI19" i="7"/>
  <c r="AP19" i="7"/>
  <c r="AH19" i="7"/>
  <c r="AN19" i="7"/>
  <c r="AF19" i="7"/>
  <c r="AO19" i="7"/>
  <c r="AG19" i="7"/>
  <c r="AE19" i="7"/>
  <c r="AM29" i="7"/>
  <c r="AL29" i="7"/>
  <c r="AK29" i="7"/>
  <c r="AJ29" i="7"/>
  <c r="AI29" i="7"/>
  <c r="AP29" i="7"/>
  <c r="AH29" i="7"/>
  <c r="AN29" i="7"/>
  <c r="AF29" i="7"/>
  <c r="AO29" i="7"/>
  <c r="AG29" i="7"/>
  <c r="AM39" i="7"/>
  <c r="AL39" i="7"/>
  <c r="AK39" i="7"/>
  <c r="AJ39" i="7"/>
  <c r="AI39" i="7"/>
  <c r="AP39" i="7"/>
  <c r="AH39" i="7"/>
  <c r="AN39" i="7"/>
  <c r="AF39" i="7"/>
  <c r="AO39" i="7"/>
  <c r="AG39" i="7"/>
  <c r="AM43" i="7"/>
  <c r="AL43" i="7"/>
  <c r="AK43" i="7"/>
  <c r="AJ43" i="7"/>
  <c r="AI43" i="7"/>
  <c r="AP43" i="7"/>
  <c r="AH43" i="7"/>
  <c r="AN43" i="7"/>
  <c r="AF43" i="7"/>
  <c r="AO43" i="7"/>
  <c r="AG43" i="7"/>
  <c r="AI82" i="7"/>
  <c r="AP82" i="7"/>
  <c r="AH82" i="7"/>
  <c r="AO82" i="7"/>
  <c r="AG82" i="7"/>
  <c r="AK82" i="7"/>
  <c r="AJ82" i="7"/>
  <c r="AN82" i="7"/>
  <c r="AM82" i="7"/>
  <c r="AL82" i="7"/>
  <c r="AF82" i="7"/>
  <c r="AK21" i="7"/>
  <c r="AJ21" i="7"/>
  <c r="AI21" i="7"/>
  <c r="AP21" i="7"/>
  <c r="AH21" i="7"/>
  <c r="AO21" i="7"/>
  <c r="AG21" i="7"/>
  <c r="AN21" i="7"/>
  <c r="AF21" i="7"/>
  <c r="AL21" i="7"/>
  <c r="AM21" i="7"/>
  <c r="AK23" i="7"/>
  <c r="AJ23" i="7"/>
  <c r="AI23" i="7"/>
  <c r="AP23" i="7"/>
  <c r="AH23" i="7"/>
  <c r="AO23" i="7"/>
  <c r="AG23" i="7"/>
  <c r="AN23" i="7"/>
  <c r="AF23" i="7"/>
  <c r="AL23" i="7"/>
  <c r="AM23" i="7"/>
  <c r="AK31" i="7"/>
  <c r="AJ31" i="7"/>
  <c r="AI31" i="7"/>
  <c r="AP31" i="7"/>
  <c r="AH31" i="7"/>
  <c r="AO31" i="7"/>
  <c r="AG31" i="7"/>
  <c r="AN31" i="7"/>
  <c r="AF31" i="7"/>
  <c r="AL31" i="7"/>
  <c r="AM31" i="7"/>
  <c r="AK45" i="7"/>
  <c r="AJ45" i="7"/>
  <c r="AI45" i="7"/>
  <c r="AP45" i="7"/>
  <c r="AH45" i="7"/>
  <c r="AO45" i="7"/>
  <c r="AG45" i="7"/>
  <c r="AE45" i="7"/>
  <c r="AN45" i="7"/>
  <c r="AF45" i="7"/>
  <c r="AL45" i="7"/>
  <c r="AM45" i="7"/>
  <c r="AK80" i="7"/>
  <c r="AJ80" i="7"/>
  <c r="AI80" i="7"/>
  <c r="AL80" i="7"/>
  <c r="AM80" i="7"/>
  <c r="AH80" i="7"/>
  <c r="AG80" i="7"/>
  <c r="AF80" i="7"/>
  <c r="AP80" i="7"/>
  <c r="AO80" i="7"/>
  <c r="AN80" i="7"/>
  <c r="AJ18" i="7"/>
  <c r="AI18" i="7"/>
  <c r="AP18" i="7"/>
  <c r="AH18" i="7"/>
  <c r="AO18" i="7"/>
  <c r="AG18" i="7"/>
  <c r="AN18" i="7"/>
  <c r="AF18" i="7"/>
  <c r="AM18" i="7"/>
  <c r="AK18" i="7"/>
  <c r="AL18" i="7"/>
  <c r="AJ28" i="7"/>
  <c r="AI28" i="7"/>
  <c r="AP28" i="7"/>
  <c r="AH28" i="7"/>
  <c r="AO28" i="7"/>
  <c r="AG28" i="7"/>
  <c r="AN28" i="7"/>
  <c r="AF28" i="7"/>
  <c r="AM28" i="7"/>
  <c r="AK28" i="7"/>
  <c r="AL28" i="7"/>
  <c r="AJ38" i="7"/>
  <c r="AI38" i="7"/>
  <c r="AP38" i="7"/>
  <c r="AH38" i="7"/>
  <c r="AO38" i="7"/>
  <c r="AG38" i="7"/>
  <c r="AE38" i="7"/>
  <c r="AN38" i="7"/>
  <c r="AF38" i="7"/>
  <c r="AM38" i="7"/>
  <c r="AK38" i="7"/>
  <c r="AL38" i="7"/>
  <c r="AM49" i="7"/>
  <c r="AL49" i="7"/>
  <c r="AK49" i="7"/>
  <c r="AI49" i="7"/>
  <c r="AP49" i="7"/>
  <c r="AH49" i="7"/>
  <c r="AO49" i="7"/>
  <c r="AG49" i="7"/>
  <c r="AJ49" i="7"/>
  <c r="AF49" i="7"/>
  <c r="AN49" i="7"/>
  <c r="AI25" i="7"/>
  <c r="AP25" i="7"/>
  <c r="AH25" i="7"/>
  <c r="AO25" i="7"/>
  <c r="AG25" i="7"/>
  <c r="AN25" i="7"/>
  <c r="AF25" i="7"/>
  <c r="AM25" i="7"/>
  <c r="AL25" i="7"/>
  <c r="AJ25" i="7"/>
  <c r="AK25" i="7"/>
  <c r="AI33" i="7"/>
  <c r="AP33" i="7"/>
  <c r="AH33" i="7"/>
  <c r="AO33" i="7"/>
  <c r="AG33" i="7"/>
  <c r="AE33" i="7"/>
  <c r="AN33" i="7"/>
  <c r="AF33" i="7"/>
  <c r="AM33" i="7"/>
  <c r="AL33" i="7"/>
  <c r="AJ33" i="7"/>
  <c r="AK33" i="7"/>
  <c r="AI47" i="7"/>
  <c r="AP47" i="7"/>
  <c r="AH47" i="7"/>
  <c r="AO47" i="7"/>
  <c r="AG47" i="7"/>
  <c r="AE47" i="7"/>
  <c r="AN47" i="7"/>
  <c r="AF47" i="7"/>
  <c r="AM47" i="7"/>
  <c r="AL47" i="7"/>
  <c r="AJ47" i="7"/>
  <c r="AK47" i="7"/>
  <c r="AH20" i="7"/>
  <c r="AO20" i="7"/>
  <c r="AG20" i="7"/>
  <c r="AE20" i="7"/>
  <c r="AN20" i="7"/>
  <c r="AF20" i="7"/>
  <c r="AM20" i="7"/>
  <c r="AL20" i="7"/>
  <c r="AK20" i="7"/>
  <c r="AI20" i="7"/>
  <c r="AJ20" i="7"/>
  <c r="AP30" i="7"/>
  <c r="AH30" i="7"/>
  <c r="AO30" i="7"/>
  <c r="AG30" i="7"/>
  <c r="AN30" i="7"/>
  <c r="AF30" i="7"/>
  <c r="AM30" i="7"/>
  <c r="AL30" i="7"/>
  <c r="AK30" i="7"/>
  <c r="AI30" i="7"/>
  <c r="AJ30" i="7"/>
  <c r="AP40" i="7"/>
  <c r="AH40" i="7"/>
  <c r="AO40" i="7"/>
  <c r="AG40" i="7"/>
  <c r="AN40" i="7"/>
  <c r="AF40" i="7"/>
  <c r="AM40" i="7"/>
  <c r="AL40" i="7"/>
  <c r="AK40" i="7"/>
  <c r="AI40" i="7"/>
  <c r="AJ40" i="7"/>
  <c r="AP44" i="7"/>
  <c r="AH44" i="7"/>
  <c r="AO44" i="7"/>
  <c r="AG44" i="7"/>
  <c r="AE44" i="7"/>
  <c r="AN44" i="7"/>
  <c r="AF44" i="7"/>
  <c r="AM44" i="7"/>
  <c r="AL44" i="7"/>
  <c r="AK44" i="7"/>
  <c r="AI44" i="7"/>
  <c r="AJ44" i="7"/>
  <c r="AM65" i="7"/>
  <c r="AL65" i="7"/>
  <c r="AK65" i="7"/>
  <c r="AJ65" i="7"/>
  <c r="AI65" i="7"/>
  <c r="AP65" i="7"/>
  <c r="AH65" i="7"/>
  <c r="AO65" i="7"/>
  <c r="AG65" i="7"/>
  <c r="AE65" i="7"/>
  <c r="AN65" i="7"/>
  <c r="AF65" i="7"/>
  <c r="AO17" i="7"/>
  <c r="AG17" i="7"/>
  <c r="AN17" i="7"/>
  <c r="AF17" i="7"/>
  <c r="AM17" i="7"/>
  <c r="AL17" i="7"/>
  <c r="AK17" i="7"/>
  <c r="AJ17" i="7"/>
  <c r="AP17" i="7"/>
  <c r="AH17" i="7"/>
  <c r="AI17" i="7"/>
  <c r="AO27" i="7"/>
  <c r="AG27" i="7"/>
  <c r="AE27" i="7"/>
  <c r="AN27" i="7"/>
  <c r="AF27" i="7"/>
  <c r="AM27" i="7"/>
  <c r="AL27" i="7"/>
  <c r="AK27" i="7"/>
  <c r="AJ27" i="7"/>
  <c r="AP27" i="7"/>
  <c r="AH27" i="7"/>
  <c r="AI27" i="7"/>
  <c r="AO37" i="7"/>
  <c r="AG37" i="7"/>
  <c r="AN37" i="7"/>
  <c r="AF37" i="7"/>
  <c r="AM37" i="7"/>
  <c r="AL37" i="7"/>
  <c r="AK37" i="7"/>
  <c r="AJ37" i="7"/>
  <c r="AP37" i="7"/>
  <c r="AH37" i="7"/>
  <c r="AI37" i="7"/>
  <c r="AI53" i="7"/>
  <c r="AP53" i="7"/>
  <c r="AH53" i="7"/>
  <c r="AO53" i="7"/>
  <c r="AG53" i="7"/>
  <c r="AN53" i="7"/>
  <c r="AM53" i="7"/>
  <c r="AL53" i="7"/>
  <c r="AK53" i="7"/>
  <c r="AF53" i="7"/>
  <c r="AJ53" i="7"/>
  <c r="AM57" i="7"/>
  <c r="AL57" i="7"/>
  <c r="AK57" i="7"/>
  <c r="AJ57" i="7"/>
  <c r="AI57" i="7"/>
  <c r="AP57" i="7"/>
  <c r="AH57" i="7"/>
  <c r="AO57" i="7"/>
  <c r="AG57" i="7"/>
  <c r="AE57" i="7"/>
  <c r="AF57" i="7"/>
  <c r="AN57" i="7"/>
  <c r="AN24" i="7"/>
  <c r="AF24" i="7"/>
  <c r="AM24" i="7"/>
  <c r="AL24" i="7"/>
  <c r="AK24" i="7"/>
  <c r="AJ24" i="7"/>
  <c r="AI24" i="7"/>
  <c r="AO24" i="7"/>
  <c r="AG24" i="7"/>
  <c r="AE24" i="7"/>
  <c r="AH24" i="7"/>
  <c r="AP24" i="7"/>
  <c r="AN32" i="7"/>
  <c r="AF32" i="7"/>
  <c r="AM32" i="7"/>
  <c r="AL32" i="7"/>
  <c r="AK32" i="7"/>
  <c r="AJ32" i="7"/>
  <c r="AI32" i="7"/>
  <c r="AO32" i="7"/>
  <c r="AG32" i="7"/>
  <c r="AP32" i="7"/>
  <c r="AH32" i="7"/>
  <c r="AN46" i="7"/>
  <c r="AF46" i="7"/>
  <c r="AM46" i="7"/>
  <c r="AL46" i="7"/>
  <c r="AK46" i="7"/>
  <c r="AJ46" i="7"/>
  <c r="AI46" i="7"/>
  <c r="AO46" i="7"/>
  <c r="AG46" i="7"/>
  <c r="AP46" i="7"/>
  <c r="AH46" i="7"/>
  <c r="AL54" i="7"/>
  <c r="AK54" i="7"/>
  <c r="AJ54" i="7"/>
  <c r="AI54" i="7"/>
  <c r="AP54" i="7"/>
  <c r="AH54" i="7"/>
  <c r="AO54" i="7"/>
  <c r="AG54" i="7"/>
  <c r="AN54" i="7"/>
  <c r="AF54" i="7"/>
  <c r="AM54" i="7"/>
  <c r="AL62" i="7"/>
  <c r="AK62" i="7"/>
  <c r="AJ62" i="7"/>
  <c r="AI62" i="7"/>
  <c r="AP62" i="7"/>
  <c r="AH62" i="7"/>
  <c r="AO62" i="7"/>
  <c r="AG62" i="7"/>
  <c r="AN62" i="7"/>
  <c r="AF62" i="7"/>
  <c r="AM62" i="7"/>
  <c r="AJ93" i="7"/>
  <c r="AI93" i="7"/>
  <c r="AP93" i="7"/>
  <c r="AH93" i="7"/>
  <c r="AM93" i="7"/>
  <c r="AL93" i="7"/>
  <c r="AK93" i="7"/>
  <c r="AO93" i="7"/>
  <c r="AN93" i="7"/>
  <c r="AG93" i="7"/>
  <c r="AF93" i="7"/>
  <c r="AK51" i="7"/>
  <c r="AJ51" i="7"/>
  <c r="AI51" i="7"/>
  <c r="AO51" i="7"/>
  <c r="AG51" i="7"/>
  <c r="AN51" i="7"/>
  <c r="AF51" i="7"/>
  <c r="AM51" i="7"/>
  <c r="AP51" i="7"/>
  <c r="AL51" i="7"/>
  <c r="AH51" i="7"/>
  <c r="AK59" i="7"/>
  <c r="AJ59" i="7"/>
  <c r="AI59" i="7"/>
  <c r="AP59" i="7"/>
  <c r="AH59" i="7"/>
  <c r="AO59" i="7"/>
  <c r="AG59" i="7"/>
  <c r="AN59" i="7"/>
  <c r="AF59" i="7"/>
  <c r="AM59" i="7"/>
  <c r="AL59" i="7"/>
  <c r="AK67" i="7"/>
  <c r="AJ67" i="7"/>
  <c r="AI67" i="7"/>
  <c r="AP67" i="7"/>
  <c r="AH67" i="7"/>
  <c r="AO67" i="7"/>
  <c r="AG67" i="7"/>
  <c r="AE67" i="7"/>
  <c r="AN67" i="7"/>
  <c r="AF67" i="7"/>
  <c r="AM67" i="7"/>
  <c r="AL67" i="7"/>
  <c r="AI74" i="7"/>
  <c r="AP74" i="7"/>
  <c r="AH74" i="7"/>
  <c r="AO74" i="7"/>
  <c r="AG74" i="7"/>
  <c r="AE74" i="7"/>
  <c r="AF74" i="7"/>
  <c r="AN74" i="7"/>
  <c r="AM74" i="7"/>
  <c r="AL74" i="7"/>
  <c r="AK74" i="7"/>
  <c r="AJ74" i="7"/>
  <c r="AJ56" i="7"/>
  <c r="AI56" i="7"/>
  <c r="AP56" i="7"/>
  <c r="AH56" i="7"/>
  <c r="AO56" i="7"/>
  <c r="AG56" i="7"/>
  <c r="AN56" i="7"/>
  <c r="AF56" i="7"/>
  <c r="AM56" i="7"/>
  <c r="AL56" i="7"/>
  <c r="AK56" i="7"/>
  <c r="AJ64" i="7"/>
  <c r="AI64" i="7"/>
  <c r="AP64" i="7"/>
  <c r="AH64" i="7"/>
  <c r="AO64" i="7"/>
  <c r="AG64" i="7"/>
  <c r="AE64" i="7"/>
  <c r="AN64" i="7"/>
  <c r="AF64" i="7"/>
  <c r="AM64" i="7"/>
  <c r="AL64" i="7"/>
  <c r="AK64" i="7"/>
  <c r="AI69" i="7"/>
  <c r="AP69" i="7"/>
  <c r="AH69" i="7"/>
  <c r="AN69" i="7"/>
  <c r="AM69" i="7"/>
  <c r="AL69" i="7"/>
  <c r="AK69" i="7"/>
  <c r="AJ69" i="7"/>
  <c r="AG69" i="7"/>
  <c r="AF69" i="7"/>
  <c r="AO69" i="7"/>
  <c r="AM70" i="7"/>
  <c r="AL70" i="7"/>
  <c r="AK70" i="7"/>
  <c r="AP70" i="7"/>
  <c r="AO70" i="7"/>
  <c r="AN70" i="7"/>
  <c r="AJ70" i="7"/>
  <c r="AE70" i="7"/>
  <c r="AI70" i="7"/>
  <c r="AH70" i="7"/>
  <c r="AG70" i="7"/>
  <c r="AF70" i="7"/>
  <c r="AJ85" i="7"/>
  <c r="AI85" i="7"/>
  <c r="AP85" i="7"/>
  <c r="AH85" i="7"/>
  <c r="AL85" i="7"/>
  <c r="AK85" i="7"/>
  <c r="AG85" i="7"/>
  <c r="AF85" i="7"/>
  <c r="AO85" i="7"/>
  <c r="AN85" i="7"/>
  <c r="AM85" i="7"/>
  <c r="AI61" i="7"/>
  <c r="AP61" i="7"/>
  <c r="AH61" i="7"/>
  <c r="AO61" i="7"/>
  <c r="AG61" i="7"/>
  <c r="AN61" i="7"/>
  <c r="AF61" i="7"/>
  <c r="AM61" i="7"/>
  <c r="AL61" i="7"/>
  <c r="AK61" i="7"/>
  <c r="AJ61" i="7"/>
  <c r="AI98" i="7"/>
  <c r="AP98" i="7"/>
  <c r="AH98" i="7"/>
  <c r="AO98" i="7"/>
  <c r="AG98" i="7"/>
  <c r="AL98" i="7"/>
  <c r="AK98" i="7"/>
  <c r="AJ98" i="7"/>
  <c r="AM98" i="7"/>
  <c r="AF98" i="7"/>
  <c r="AN98" i="7"/>
  <c r="AP50" i="7"/>
  <c r="AH50" i="7"/>
  <c r="AO50" i="7"/>
  <c r="AG50" i="7"/>
  <c r="AN50" i="7"/>
  <c r="AF50" i="7"/>
  <c r="AL50" i="7"/>
  <c r="AK50" i="7"/>
  <c r="AJ50" i="7"/>
  <c r="AM50" i="7"/>
  <c r="AI50" i="7"/>
  <c r="AP58" i="7"/>
  <c r="AH58" i="7"/>
  <c r="AO58" i="7"/>
  <c r="AG58" i="7"/>
  <c r="AE58" i="7"/>
  <c r="AN58" i="7"/>
  <c r="AF58" i="7"/>
  <c r="AM58" i="7"/>
  <c r="AL58" i="7"/>
  <c r="AK58" i="7"/>
  <c r="AJ58" i="7"/>
  <c r="AI58" i="7"/>
  <c r="AP66" i="7"/>
  <c r="AH66" i="7"/>
  <c r="AO66" i="7"/>
  <c r="AG66" i="7"/>
  <c r="AN66" i="7"/>
  <c r="AF66" i="7"/>
  <c r="AM66" i="7"/>
  <c r="AL66" i="7"/>
  <c r="AK66" i="7"/>
  <c r="AJ66" i="7"/>
  <c r="AI66" i="7"/>
  <c r="AK88" i="7"/>
  <c r="AJ88" i="7"/>
  <c r="AI88" i="7"/>
  <c r="AM88" i="7"/>
  <c r="AL88" i="7"/>
  <c r="AP88" i="7"/>
  <c r="AO88" i="7"/>
  <c r="AN88" i="7"/>
  <c r="AH88" i="7"/>
  <c r="AG88" i="7"/>
  <c r="AF88" i="7"/>
  <c r="AO55" i="7"/>
  <c r="AG55" i="7"/>
  <c r="AN55" i="7"/>
  <c r="AF55" i="7"/>
  <c r="AM55" i="7"/>
  <c r="AL55" i="7"/>
  <c r="AK55" i="7"/>
  <c r="AJ55" i="7"/>
  <c r="AI55" i="7"/>
  <c r="AH55" i="7"/>
  <c r="AP55" i="7"/>
  <c r="AO63" i="7"/>
  <c r="AG63" i="7"/>
  <c r="AN63" i="7"/>
  <c r="AF63" i="7"/>
  <c r="AM63" i="7"/>
  <c r="AL63" i="7"/>
  <c r="AK63" i="7"/>
  <c r="AJ63" i="7"/>
  <c r="AI63" i="7"/>
  <c r="AH63" i="7"/>
  <c r="AP63" i="7"/>
  <c r="AK72" i="7"/>
  <c r="AJ72" i="7"/>
  <c r="AI72" i="7"/>
  <c r="AM72" i="7"/>
  <c r="AL72" i="7"/>
  <c r="AH72" i="7"/>
  <c r="AG72" i="7"/>
  <c r="AF72" i="7"/>
  <c r="AP72" i="7"/>
  <c r="AO72" i="7"/>
  <c r="AN72" i="7"/>
  <c r="AI90" i="7"/>
  <c r="AP90" i="7"/>
  <c r="AH90" i="7"/>
  <c r="AO90" i="7"/>
  <c r="AG90" i="7"/>
  <c r="AL90" i="7"/>
  <c r="AK90" i="7"/>
  <c r="AJ90" i="7"/>
  <c r="AN90" i="7"/>
  <c r="AM90" i="7"/>
  <c r="AF90" i="7"/>
  <c r="AN52" i="7"/>
  <c r="AF52" i="7"/>
  <c r="AM52" i="7"/>
  <c r="AL52" i="7"/>
  <c r="AJ52" i="7"/>
  <c r="AI52" i="7"/>
  <c r="AP52" i="7"/>
  <c r="AH52" i="7"/>
  <c r="AO52" i="7"/>
  <c r="AK52" i="7"/>
  <c r="AG52" i="7"/>
  <c r="AN60" i="7"/>
  <c r="AF60" i="7"/>
  <c r="AM60" i="7"/>
  <c r="AL60" i="7"/>
  <c r="AK60" i="7"/>
  <c r="AJ60" i="7"/>
  <c r="AI60" i="7"/>
  <c r="AP60" i="7"/>
  <c r="AH60" i="7"/>
  <c r="AO60" i="7"/>
  <c r="AG60" i="7"/>
  <c r="AN68" i="7"/>
  <c r="AO68" i="7"/>
  <c r="AF68" i="7"/>
  <c r="AM68" i="7"/>
  <c r="AL68" i="7"/>
  <c r="AK68" i="7"/>
  <c r="AJ68" i="7"/>
  <c r="AI68" i="7"/>
  <c r="AH68" i="7"/>
  <c r="AP68" i="7"/>
  <c r="AG68" i="7"/>
  <c r="AL75" i="7"/>
  <c r="AK75" i="7"/>
  <c r="AJ75" i="7"/>
  <c r="AI75" i="7"/>
  <c r="AH75" i="7"/>
  <c r="AG75" i="7"/>
  <c r="AF75" i="7"/>
  <c r="AP75" i="7"/>
  <c r="AO75" i="7"/>
  <c r="AN75" i="7"/>
  <c r="AM75" i="7"/>
  <c r="AE75" i="7"/>
  <c r="AJ77" i="7"/>
  <c r="AI77" i="7"/>
  <c r="AP77" i="7"/>
  <c r="AH77" i="7"/>
  <c r="AK77" i="7"/>
  <c r="AN77" i="7"/>
  <c r="AM77" i="7"/>
  <c r="AL77" i="7"/>
  <c r="AG77" i="7"/>
  <c r="AF77" i="7"/>
  <c r="AO77" i="7"/>
  <c r="AJ101" i="7"/>
  <c r="AI101" i="7"/>
  <c r="AP101" i="7"/>
  <c r="AH101" i="7"/>
  <c r="AM101" i="7"/>
  <c r="AL101" i="7"/>
  <c r="AK101" i="7"/>
  <c r="AO101" i="7"/>
  <c r="AN101" i="7"/>
  <c r="AG101" i="7"/>
  <c r="AF101" i="7"/>
  <c r="AE101" i="7"/>
  <c r="AM78" i="7"/>
  <c r="AL78" i="7"/>
  <c r="AK78" i="7"/>
  <c r="AN78" i="7"/>
  <c r="AF78" i="7"/>
  <c r="AH78" i="7"/>
  <c r="AG78" i="7"/>
  <c r="AP78" i="7"/>
  <c r="AO78" i="7"/>
  <c r="AJ78" i="7"/>
  <c r="AI78" i="7"/>
  <c r="AM86" i="7"/>
  <c r="AL86" i="7"/>
  <c r="AK86" i="7"/>
  <c r="AO86" i="7"/>
  <c r="AG86" i="7"/>
  <c r="AN86" i="7"/>
  <c r="AF86" i="7"/>
  <c r="AH86" i="7"/>
  <c r="AP86" i="7"/>
  <c r="AJ86" i="7"/>
  <c r="AI86" i="7"/>
  <c r="AM94" i="7"/>
  <c r="AL94" i="7"/>
  <c r="AK94" i="7"/>
  <c r="AP94" i="7"/>
  <c r="AH94" i="7"/>
  <c r="AO94" i="7"/>
  <c r="AG94" i="7"/>
  <c r="AE94" i="7"/>
  <c r="AN94" i="7"/>
  <c r="AF94" i="7"/>
  <c r="AJ94" i="7"/>
  <c r="AI94" i="7"/>
  <c r="AM102" i="7"/>
  <c r="AL102" i="7"/>
  <c r="AK102" i="7"/>
  <c r="AP102" i="7"/>
  <c r="AH102" i="7"/>
  <c r="AO102" i="7"/>
  <c r="AG102" i="7"/>
  <c r="AN102" i="7"/>
  <c r="AF102" i="7"/>
  <c r="AJ102" i="7"/>
  <c r="AI102" i="7"/>
  <c r="AL83" i="7"/>
  <c r="AK83" i="7"/>
  <c r="AJ83" i="7"/>
  <c r="AN83" i="7"/>
  <c r="AF83" i="7"/>
  <c r="AM83" i="7"/>
  <c r="AI83" i="7"/>
  <c r="AH83" i="7"/>
  <c r="AG83" i="7"/>
  <c r="AP83" i="7"/>
  <c r="AO83" i="7"/>
  <c r="AL91" i="7"/>
  <c r="AK91" i="7"/>
  <c r="AJ91" i="7"/>
  <c r="AO91" i="7"/>
  <c r="AG91" i="7"/>
  <c r="AN91" i="7"/>
  <c r="AF91" i="7"/>
  <c r="AM91" i="7"/>
  <c r="AH91" i="7"/>
  <c r="AP91" i="7"/>
  <c r="AI91" i="7"/>
  <c r="AL99" i="7"/>
  <c r="AK99" i="7"/>
  <c r="AJ99" i="7"/>
  <c r="AO99" i="7"/>
  <c r="AG99" i="7"/>
  <c r="AN99" i="7"/>
  <c r="AF99" i="7"/>
  <c r="AM99" i="7"/>
  <c r="AP99" i="7"/>
  <c r="AI99" i="7"/>
  <c r="AH99" i="7"/>
  <c r="AK96" i="7"/>
  <c r="AJ96" i="7"/>
  <c r="AI96" i="7"/>
  <c r="AN96" i="7"/>
  <c r="AF96" i="7"/>
  <c r="AM96" i="7"/>
  <c r="AL96" i="7"/>
  <c r="AG96" i="7"/>
  <c r="AP96" i="7"/>
  <c r="AO96" i="7"/>
  <c r="AH96" i="7"/>
  <c r="AP71" i="7"/>
  <c r="AH71" i="7"/>
  <c r="AO71" i="7"/>
  <c r="AG71" i="7"/>
  <c r="AE71" i="7"/>
  <c r="AN71" i="7"/>
  <c r="AF71" i="7"/>
  <c r="AI71" i="7"/>
  <c r="AM71" i="7"/>
  <c r="AL71" i="7"/>
  <c r="AK71" i="7"/>
  <c r="AJ71" i="7"/>
  <c r="AP79" i="7"/>
  <c r="AH79" i="7"/>
  <c r="AO79" i="7"/>
  <c r="AG79" i="7"/>
  <c r="AN79" i="7"/>
  <c r="AF79" i="7"/>
  <c r="AI79" i="7"/>
  <c r="AM79" i="7"/>
  <c r="AL79" i="7"/>
  <c r="AK79" i="7"/>
  <c r="AJ79" i="7"/>
  <c r="AP87" i="7"/>
  <c r="AH87" i="7"/>
  <c r="AO87" i="7"/>
  <c r="AG87" i="7"/>
  <c r="AN87" i="7"/>
  <c r="AF87" i="7"/>
  <c r="AJ87" i="7"/>
  <c r="AI87" i="7"/>
  <c r="AM87" i="7"/>
  <c r="AL87" i="7"/>
  <c r="AK87" i="7"/>
  <c r="AP95" i="7"/>
  <c r="AH95" i="7"/>
  <c r="AO95" i="7"/>
  <c r="AG95" i="7"/>
  <c r="AE95" i="7"/>
  <c r="AN95" i="7"/>
  <c r="AF95" i="7"/>
  <c r="AK95" i="7"/>
  <c r="AJ95" i="7"/>
  <c r="AI95" i="7"/>
  <c r="AM95" i="7"/>
  <c r="AL95" i="7"/>
  <c r="AO76" i="7"/>
  <c r="AG76" i="7"/>
  <c r="AN76" i="7"/>
  <c r="AF76" i="7"/>
  <c r="AM76" i="7"/>
  <c r="AP76" i="7"/>
  <c r="AH76" i="7"/>
  <c r="AL76" i="7"/>
  <c r="AK76" i="7"/>
  <c r="AJ76" i="7"/>
  <c r="AI76" i="7"/>
  <c r="AO84" i="7"/>
  <c r="AG84" i="7"/>
  <c r="AN84" i="7"/>
  <c r="AF84" i="7"/>
  <c r="AM84" i="7"/>
  <c r="AI84" i="7"/>
  <c r="AP84" i="7"/>
  <c r="AH84" i="7"/>
  <c r="AK84" i="7"/>
  <c r="AJ84" i="7"/>
  <c r="AL84" i="7"/>
  <c r="AO92" i="7"/>
  <c r="AG92" i="7"/>
  <c r="AN92" i="7"/>
  <c r="AF92" i="7"/>
  <c r="AM92" i="7"/>
  <c r="AJ92" i="7"/>
  <c r="AI92" i="7"/>
  <c r="AP92" i="7"/>
  <c r="AH92" i="7"/>
  <c r="AL92" i="7"/>
  <c r="AK92" i="7"/>
  <c r="AO100" i="7"/>
  <c r="AG100" i="7"/>
  <c r="AN100" i="7"/>
  <c r="AF100" i="7"/>
  <c r="AM100" i="7"/>
  <c r="AJ100" i="7"/>
  <c r="AI100" i="7"/>
  <c r="AP100" i="7"/>
  <c r="AH100" i="7"/>
  <c r="AL100" i="7"/>
  <c r="AK100" i="7"/>
  <c r="AN73" i="7"/>
  <c r="AF73" i="7"/>
  <c r="AM73" i="7"/>
  <c r="AL73" i="7"/>
  <c r="AP73" i="7"/>
  <c r="AO73" i="7"/>
  <c r="AK73" i="7"/>
  <c r="AJ73" i="7"/>
  <c r="AI73" i="7"/>
  <c r="AH73" i="7"/>
  <c r="AG73" i="7"/>
  <c r="AN81" i="7"/>
  <c r="AF81" i="7"/>
  <c r="AM81" i="7"/>
  <c r="AL81" i="7"/>
  <c r="AO81" i="7"/>
  <c r="AG81" i="7"/>
  <c r="AP81" i="7"/>
  <c r="AK81" i="7"/>
  <c r="AJ81" i="7"/>
  <c r="AI81" i="7"/>
  <c r="AH81" i="7"/>
  <c r="AN89" i="7"/>
  <c r="AF89" i="7"/>
  <c r="AM89" i="7"/>
  <c r="AL89" i="7"/>
  <c r="AI89" i="7"/>
  <c r="AP89" i="7"/>
  <c r="AH89" i="7"/>
  <c r="AO89" i="7"/>
  <c r="AG89" i="7"/>
  <c r="AE89" i="7"/>
  <c r="AK89" i="7"/>
  <c r="AJ89" i="7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20" i="6"/>
  <c r="H3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2" i="6"/>
  <c r="D58" i="6"/>
  <c r="D45" i="6"/>
  <c r="AA16" i="6"/>
  <c r="AB16" i="6"/>
  <c r="AC16" i="6"/>
  <c r="AD356" i="32" l="1"/>
  <c r="AE200" i="32"/>
  <c r="Z463" i="32"/>
  <c r="AD69" i="32"/>
  <c r="AD200" i="32"/>
  <c r="AD151" i="32"/>
  <c r="AE118" i="32"/>
  <c r="Z299" i="32"/>
  <c r="Z42" i="32"/>
  <c r="Z105" i="32"/>
  <c r="AD268" i="32"/>
  <c r="Z504" i="32"/>
  <c r="Z369" i="32"/>
  <c r="AD363" i="32"/>
  <c r="AE70" i="32"/>
  <c r="AD140" i="32"/>
  <c r="Z65" i="32"/>
  <c r="AD233" i="32"/>
  <c r="AE78" i="32"/>
  <c r="Z141" i="32"/>
  <c r="AE237" i="32"/>
  <c r="Z292" i="32"/>
  <c r="Z8" i="32"/>
  <c r="AD271" i="32"/>
  <c r="AE105" i="32"/>
  <c r="AD369" i="32"/>
  <c r="AE79" i="32"/>
  <c r="Z379" i="32"/>
  <c r="AE19" i="32"/>
  <c r="AE253" i="32"/>
  <c r="Z218" i="32"/>
  <c r="AE241" i="32"/>
  <c r="AD60" i="32"/>
  <c r="AD396" i="32"/>
  <c r="Z119" i="32"/>
  <c r="AE26" i="32"/>
  <c r="AD188" i="32"/>
  <c r="Z343" i="32"/>
  <c r="AE122" i="32"/>
  <c r="AE128" i="32"/>
  <c r="Z68" i="32"/>
  <c r="AE456" i="32"/>
  <c r="Z356" i="32"/>
  <c r="AD157" i="32"/>
  <c r="AE88" i="32"/>
  <c r="AD423" i="32"/>
  <c r="AE224" i="32"/>
  <c r="AE151" i="32"/>
  <c r="AE255" i="32"/>
  <c r="AD54" i="32"/>
  <c r="Z88" i="32"/>
  <c r="AE379" i="32"/>
  <c r="AD483" i="32"/>
  <c r="AE35" i="32"/>
  <c r="AE292" i="32"/>
  <c r="AD327" i="32"/>
  <c r="AD90" i="32"/>
  <c r="AD68" i="32"/>
  <c r="AD429" i="32"/>
  <c r="Z54" i="32"/>
  <c r="AD170" i="32"/>
  <c r="Z224" i="32"/>
  <c r="Z456" i="32"/>
  <c r="Z450" i="32"/>
  <c r="AE450" i="32"/>
  <c r="AD489" i="32"/>
  <c r="AE211" i="32"/>
  <c r="AE299" i="32"/>
  <c r="Z210" i="32"/>
  <c r="Z475" i="32"/>
  <c r="AE399" i="32"/>
  <c r="Z25" i="32"/>
  <c r="Z412" i="32"/>
  <c r="AD412" i="32"/>
  <c r="AE412" i="32"/>
  <c r="Z22" i="32"/>
  <c r="AD22" i="32"/>
  <c r="AE22" i="32"/>
  <c r="Z167" i="32"/>
  <c r="AE290" i="32"/>
  <c r="AD237" i="32"/>
  <c r="AD289" i="32"/>
  <c r="AD447" i="32"/>
  <c r="AD43" i="32"/>
  <c r="AE7" i="32"/>
  <c r="AD445" i="32"/>
  <c r="Z282" i="32"/>
  <c r="Z217" i="32"/>
  <c r="AE334" i="32"/>
  <c r="Z370" i="32"/>
  <c r="AD251" i="32"/>
  <c r="Z300" i="32"/>
  <c r="Z423" i="32"/>
  <c r="AD59" i="32"/>
  <c r="Z53" i="32"/>
  <c r="AD313" i="32"/>
  <c r="AD334" i="32"/>
  <c r="Z272" i="32"/>
  <c r="AD370" i="32"/>
  <c r="AD252" i="32"/>
  <c r="AE251" i="32"/>
  <c r="AE11" i="32"/>
  <c r="AD26" i="32"/>
  <c r="AE373" i="32"/>
  <c r="AD373" i="32"/>
  <c r="AE300" i="32"/>
  <c r="Z169" i="32"/>
  <c r="AD389" i="32"/>
  <c r="AE91" i="32"/>
  <c r="AD8" i="32"/>
  <c r="AD30" i="32"/>
  <c r="AE416" i="32"/>
  <c r="AE9" i="32"/>
  <c r="AE61" i="32"/>
  <c r="AD32" i="32"/>
  <c r="AD65" i="32"/>
  <c r="AD169" i="32"/>
  <c r="Z59" i="32"/>
  <c r="AD463" i="32"/>
  <c r="AE30" i="32"/>
  <c r="Z416" i="32"/>
  <c r="Z143" i="32"/>
  <c r="AE173" i="32"/>
  <c r="AE308" i="32"/>
  <c r="AD272" i="32"/>
  <c r="Z81" i="32"/>
  <c r="AD367" i="32"/>
  <c r="AD205" i="32"/>
  <c r="AD7" i="32"/>
  <c r="AE274" i="32"/>
  <c r="Z419" i="32"/>
  <c r="AD72" i="32"/>
  <c r="AD6" i="32"/>
  <c r="AE183" i="32"/>
  <c r="Z234" i="32"/>
  <c r="Z185" i="32"/>
  <c r="AE32" i="32"/>
  <c r="AD241" i="32"/>
  <c r="Z319" i="32"/>
  <c r="Z308" i="32"/>
  <c r="AE489" i="32"/>
  <c r="Z444" i="32"/>
  <c r="Z178" i="32"/>
  <c r="AD79" i="32"/>
  <c r="AE172" i="32"/>
  <c r="Z371" i="32"/>
  <c r="AE175" i="32"/>
  <c r="Z184" i="32"/>
  <c r="AE72" i="32"/>
  <c r="AD254" i="32"/>
  <c r="AE188" i="32"/>
  <c r="AE295" i="32"/>
  <c r="AD84" i="32"/>
  <c r="AE57" i="32"/>
  <c r="Z57" i="32"/>
  <c r="AE69" i="32"/>
  <c r="Z172" i="32"/>
  <c r="AD64" i="32"/>
  <c r="Z113" i="32"/>
  <c r="Z62" i="32"/>
  <c r="AD183" i="32"/>
  <c r="AE240" i="32"/>
  <c r="AD343" i="32"/>
  <c r="AE24" i="32"/>
  <c r="AE294" i="32"/>
  <c r="AD255" i="32"/>
  <c r="AD113" i="32"/>
  <c r="AE121" i="32"/>
  <c r="Z121" i="32"/>
  <c r="Z252" i="32"/>
  <c r="AE56" i="32"/>
  <c r="AD62" i="32"/>
  <c r="AE254" i="32"/>
  <c r="AE367" i="32"/>
  <c r="Z480" i="32"/>
  <c r="AD210" i="32"/>
  <c r="AD24" i="32"/>
  <c r="Z426" i="32"/>
  <c r="AE170" i="32"/>
  <c r="Z474" i="32"/>
  <c r="AD295" i="32"/>
  <c r="AE84" i="32"/>
  <c r="AD444" i="32"/>
  <c r="AD419" i="32"/>
  <c r="AE106" i="32"/>
  <c r="AE163" i="32"/>
  <c r="Z102" i="32"/>
  <c r="Z61" i="32"/>
  <c r="AE119" i="32"/>
  <c r="AD187" i="32"/>
  <c r="AD35" i="32"/>
  <c r="AE327" i="32"/>
  <c r="AD117" i="32"/>
  <c r="AE141" i="32"/>
  <c r="AD175" i="32"/>
  <c r="AE234" i="32"/>
  <c r="AE185" i="32"/>
  <c r="Z108" i="32"/>
  <c r="AE372" i="32"/>
  <c r="AD304" i="32"/>
  <c r="AE445" i="32"/>
  <c r="Z165" i="32"/>
  <c r="Z312" i="32"/>
  <c r="AE233" i="32"/>
  <c r="AE371" i="32"/>
  <c r="Z270" i="32"/>
  <c r="AD81" i="32"/>
  <c r="AD17" i="32"/>
  <c r="AE140" i="32"/>
  <c r="Z86" i="32"/>
  <c r="Z55" i="32"/>
  <c r="AD55" i="32"/>
  <c r="Z192" i="32"/>
  <c r="Z100" i="32"/>
  <c r="AD100" i="32"/>
  <c r="AE503" i="32"/>
  <c r="Z372" i="32"/>
  <c r="AD426" i="32"/>
  <c r="AD433" i="32"/>
  <c r="AD50" i="32"/>
  <c r="AD409" i="32"/>
  <c r="Z361" i="32"/>
  <c r="AD361" i="32"/>
  <c r="AD122" i="32"/>
  <c r="AD144" i="32"/>
  <c r="Z316" i="32"/>
  <c r="Z245" i="32"/>
  <c r="AE389" i="32"/>
  <c r="AE483" i="32"/>
  <c r="AE27" i="32"/>
  <c r="AE282" i="32"/>
  <c r="Z181" i="32"/>
  <c r="Z73" i="32"/>
  <c r="Z477" i="32"/>
  <c r="AE477" i="32"/>
  <c r="AE46" i="32"/>
  <c r="AE178" i="32"/>
  <c r="AE117" i="32"/>
  <c r="AE271" i="32"/>
  <c r="AE17" i="32"/>
  <c r="AD339" i="32"/>
  <c r="Z339" i="32"/>
  <c r="AD276" i="32"/>
  <c r="Z23" i="32"/>
  <c r="AE127" i="32"/>
  <c r="AD73" i="32"/>
  <c r="AD232" i="32"/>
  <c r="AD270" i="32"/>
  <c r="AD118" i="32"/>
  <c r="Z128" i="32"/>
  <c r="AD86" i="32"/>
  <c r="AD82" i="32"/>
  <c r="AD102" i="32"/>
  <c r="Z64" i="32"/>
  <c r="Z289" i="32"/>
  <c r="AE487" i="32"/>
  <c r="AD360" i="32"/>
  <c r="AE43" i="32"/>
  <c r="AD204" i="32"/>
  <c r="Z257" i="32"/>
  <c r="Z409" i="32"/>
  <c r="AD109" i="32"/>
  <c r="AE196" i="32"/>
  <c r="AD242" i="32"/>
  <c r="AD422" i="32"/>
  <c r="AD107" i="32"/>
  <c r="Z91" i="32"/>
  <c r="AE344" i="32"/>
  <c r="AE313" i="32"/>
  <c r="AD338" i="32"/>
  <c r="AE435" i="32"/>
  <c r="AD20" i="32"/>
  <c r="AE312" i="32"/>
  <c r="AD143" i="32"/>
  <c r="AE401" i="32"/>
  <c r="AE366" i="32"/>
  <c r="Z158" i="32"/>
  <c r="AD198" i="32"/>
  <c r="Z199" i="32"/>
  <c r="AE82" i="32"/>
  <c r="AE204" i="32"/>
  <c r="AE276" i="32"/>
  <c r="AD474" i="32"/>
  <c r="AE168" i="32"/>
  <c r="AE451" i="32"/>
  <c r="AD333" i="32"/>
  <c r="AE407" i="32"/>
  <c r="AD407" i="32"/>
  <c r="Z144" i="32"/>
  <c r="AD23" i="32"/>
  <c r="Z448" i="32"/>
  <c r="Z338" i="32"/>
  <c r="AE496" i="32"/>
  <c r="AE505" i="32"/>
  <c r="Z505" i="32"/>
  <c r="Z358" i="32"/>
  <c r="AD130" i="32"/>
  <c r="AE360" i="32"/>
  <c r="AE378" i="32"/>
  <c r="AD168" i="32"/>
  <c r="AD451" i="32"/>
  <c r="Z433" i="32"/>
  <c r="AE107" i="32"/>
  <c r="Z20" i="32"/>
  <c r="AD424" i="32"/>
  <c r="AD309" i="32"/>
  <c r="Z294" i="32"/>
  <c r="Z201" i="32"/>
  <c r="AD504" i="32"/>
  <c r="Z176" i="32"/>
  <c r="AE268" i="32"/>
  <c r="AD33" i="32"/>
  <c r="Z33" i="32"/>
  <c r="AE157" i="32"/>
  <c r="AD503" i="32"/>
  <c r="AE108" i="32"/>
  <c r="AE485" i="32"/>
  <c r="AE333" i="32"/>
  <c r="AE227" i="32"/>
  <c r="AE316" i="32"/>
  <c r="AD245" i="32"/>
  <c r="AD27" i="32"/>
  <c r="AD448" i="32"/>
  <c r="AD181" i="32"/>
  <c r="AD378" i="32"/>
  <c r="AE60" i="32"/>
  <c r="Z196" i="32"/>
  <c r="AD346" i="32"/>
  <c r="Z278" i="32"/>
  <c r="AE475" i="32"/>
  <c r="Z385" i="32"/>
  <c r="Z46" i="32"/>
  <c r="AE158" i="32"/>
  <c r="AE36" i="32"/>
  <c r="AD36" i="32"/>
  <c r="Z36" i="32"/>
  <c r="AE76" i="32"/>
  <c r="AE478" i="32"/>
  <c r="AD139" i="32"/>
  <c r="Z488" i="32"/>
  <c r="AE422" i="32"/>
  <c r="AE325" i="32"/>
  <c r="AE396" i="32"/>
  <c r="AD239" i="32"/>
  <c r="AD341" i="32"/>
  <c r="AE476" i="32"/>
  <c r="Z173" i="32"/>
  <c r="Z401" i="32"/>
  <c r="AD348" i="32"/>
  <c r="AE215" i="32"/>
  <c r="AD13" i="32"/>
  <c r="AD421" i="32"/>
  <c r="Z187" i="32"/>
  <c r="AD298" i="32"/>
  <c r="AE488" i="32"/>
  <c r="AD385" i="32"/>
  <c r="AD116" i="32"/>
  <c r="Z366" i="32"/>
  <c r="AD275" i="32"/>
  <c r="AD302" i="32"/>
  <c r="Z44" i="32"/>
  <c r="Z377" i="32"/>
  <c r="Z211" i="32"/>
  <c r="Z348" i="32"/>
  <c r="AD344" i="32"/>
  <c r="Z161" i="32"/>
  <c r="AE421" i="32"/>
  <c r="Z435" i="32"/>
  <c r="Z127" i="32"/>
  <c r="Z298" i="32"/>
  <c r="Z363" i="32"/>
  <c r="Z239" i="32"/>
  <c r="Z496" i="32"/>
  <c r="Z309" i="32"/>
  <c r="Z209" i="32"/>
  <c r="Z70" i="32"/>
  <c r="Z99" i="32"/>
  <c r="AE116" i="32"/>
  <c r="AE332" i="32"/>
  <c r="AD332" i="32"/>
  <c r="Z332" i="32"/>
  <c r="Z302" i="32"/>
  <c r="AE346" i="32"/>
  <c r="Z247" i="32"/>
  <c r="AD476" i="32"/>
  <c r="Z139" i="32"/>
  <c r="AD274" i="32"/>
  <c r="AD215" i="32"/>
  <c r="AD165" i="32"/>
  <c r="AD44" i="32"/>
  <c r="Z478" i="32"/>
  <c r="AE377" i="32"/>
  <c r="Z341" i="32"/>
  <c r="AD161" i="32"/>
  <c r="Z13" i="32"/>
  <c r="AD388" i="32"/>
  <c r="Z388" i="32"/>
  <c r="AE297" i="32"/>
  <c r="Z147" i="32"/>
  <c r="AD147" i="32"/>
  <c r="AE424" i="32"/>
  <c r="Z399" i="32"/>
  <c r="AE209" i="32"/>
  <c r="Z232" i="32"/>
  <c r="AD358" i="32"/>
  <c r="AE25" i="32"/>
  <c r="AD76" i="32"/>
  <c r="AD325" i="32"/>
  <c r="AD278" i="32"/>
  <c r="AE247" i="32"/>
  <c r="AD297" i="32"/>
  <c r="AE99" i="32"/>
  <c r="AD247" i="32"/>
  <c r="AE388" i="32"/>
  <c r="AE92" i="32"/>
  <c r="AD457" i="32"/>
  <c r="Z37" i="32"/>
  <c r="Z92" i="32"/>
  <c r="AE447" i="32"/>
  <c r="Z301" i="32"/>
  <c r="AD42" i="32"/>
  <c r="AD336" i="32"/>
  <c r="AD208" i="32"/>
  <c r="AE428" i="32"/>
  <c r="AE53" i="32"/>
  <c r="AD376" i="32"/>
  <c r="AD227" i="32"/>
  <c r="AE195" i="32"/>
  <c r="Z487" i="32"/>
  <c r="Z420" i="32"/>
  <c r="AE457" i="32"/>
  <c r="AD454" i="32"/>
  <c r="AE317" i="32"/>
  <c r="AD317" i="32"/>
  <c r="AE301" i="32"/>
  <c r="AD155" i="32"/>
  <c r="AE155" i="32"/>
  <c r="AD111" i="32"/>
  <c r="AE319" i="32"/>
  <c r="AD486" i="32"/>
  <c r="Z336" i="32"/>
  <c r="Z226" i="32"/>
  <c r="AE136" i="32"/>
  <c r="Z136" i="32"/>
  <c r="AD136" i="32"/>
  <c r="Z98" i="32"/>
  <c r="Z221" i="32"/>
  <c r="Z304" i="32"/>
  <c r="Z120" i="32"/>
  <c r="AD437" i="32"/>
  <c r="Z428" i="32"/>
  <c r="Z50" i="32"/>
  <c r="AD195" i="32"/>
  <c r="AD310" i="32"/>
  <c r="AE37" i="32"/>
  <c r="Z471" i="32"/>
  <c r="AE310" i="32"/>
  <c r="Z238" i="32"/>
  <c r="Z454" i="32"/>
  <c r="AE104" i="32"/>
  <c r="Z19" i="32"/>
  <c r="AE67" i="32"/>
  <c r="Z425" i="32"/>
  <c r="Z410" i="32"/>
  <c r="Z431" i="32"/>
  <c r="AE87" i="32"/>
  <c r="AD420" i="32"/>
  <c r="AD410" i="32"/>
  <c r="AD238" i="32"/>
  <c r="AE480" i="32"/>
  <c r="Z240" i="32"/>
  <c r="AE376" i="32"/>
  <c r="Z486" i="32"/>
  <c r="Z78" i="32"/>
  <c r="Z208" i="32"/>
  <c r="AD226" i="32"/>
  <c r="Z205" i="32"/>
  <c r="AE109" i="32"/>
  <c r="AD67" i="32"/>
  <c r="Z405" i="32"/>
  <c r="AE242" i="32"/>
  <c r="AD431" i="32"/>
  <c r="AD324" i="32"/>
  <c r="Z324" i="32"/>
  <c r="AD103" i="32"/>
  <c r="AE321" i="32"/>
  <c r="AD321" i="32"/>
  <c r="AE405" i="32"/>
  <c r="AD104" i="32"/>
  <c r="Z111" i="32"/>
  <c r="Z41" i="32"/>
  <c r="AD41" i="32"/>
  <c r="AD98" i="32"/>
  <c r="AE120" i="32"/>
  <c r="AE437" i="32"/>
  <c r="AE12" i="32"/>
  <c r="Z125" i="32"/>
  <c r="AD87" i="32"/>
  <c r="AD125" i="32"/>
  <c r="AD471" i="32"/>
  <c r="AD284" i="32"/>
  <c r="AE284" i="32"/>
  <c r="AD12" i="32"/>
  <c r="AD212" i="32"/>
  <c r="AE48" i="32"/>
  <c r="Z368" i="32"/>
  <c r="Z106" i="32"/>
  <c r="AE293" i="32"/>
  <c r="Z293" i="32"/>
  <c r="AE269" i="32"/>
  <c r="AD148" i="32"/>
  <c r="AE176" i="32"/>
  <c r="Z186" i="32"/>
  <c r="Z40" i="32"/>
  <c r="Z9" i="32"/>
  <c r="AE291" i="32"/>
  <c r="AE184" i="32"/>
  <c r="AD253" i="32"/>
  <c r="AD199" i="32"/>
  <c r="AD56" i="32"/>
  <c r="AE192" i="32"/>
  <c r="AE135" i="32"/>
  <c r="AE218" i="32"/>
  <c r="Z112" i="32"/>
  <c r="AD112" i="32"/>
  <c r="AE174" i="32"/>
  <c r="AD145" i="32"/>
  <c r="AE145" i="32"/>
  <c r="AD101" i="32"/>
  <c r="Z191" i="32"/>
  <c r="AE191" i="32"/>
  <c r="AE101" i="32"/>
  <c r="Z31" i="32"/>
  <c r="Z326" i="32"/>
  <c r="AD201" i="32"/>
  <c r="Z329" i="32"/>
  <c r="AD202" i="32"/>
  <c r="AE198" i="32"/>
  <c r="Z162" i="32"/>
  <c r="Z135" i="32"/>
  <c r="AD368" i="32"/>
  <c r="AD51" i="32"/>
  <c r="Z290" i="32"/>
  <c r="AD269" i="32"/>
  <c r="Z202" i="32"/>
  <c r="Z166" i="32"/>
  <c r="AD142" i="32"/>
  <c r="AD326" i="32"/>
  <c r="AE51" i="32"/>
  <c r="AD430" i="32"/>
  <c r="Z430" i="32"/>
  <c r="AE31" i="32"/>
  <c r="AE329" i="32"/>
  <c r="Z148" i="32"/>
  <c r="AD40" i="32"/>
  <c r="Z291" i="32"/>
  <c r="AE429" i="32"/>
  <c r="AD197" i="32"/>
  <c r="AE6" i="32"/>
  <c r="AD167" i="32"/>
  <c r="AD217" i="32"/>
  <c r="AE212" i="32"/>
  <c r="AD166" i="32"/>
  <c r="Z163" i="32"/>
  <c r="Z142" i="32"/>
  <c r="AE186" i="32"/>
  <c r="AD48" i="32"/>
  <c r="Z197" i="32"/>
  <c r="AD174" i="32"/>
  <c r="AD162" i="32"/>
  <c r="AE130" i="32"/>
  <c r="Z11" i="32"/>
  <c r="AE42" i="7"/>
  <c r="AE41" i="7"/>
  <c r="AE35" i="7"/>
  <c r="AE82" i="7"/>
  <c r="AE22" i="7"/>
  <c r="AE6" i="7"/>
  <c r="AE30" i="7"/>
  <c r="AE66" i="7"/>
  <c r="AE91" i="7"/>
  <c r="AE63" i="7"/>
  <c r="AE79" i="7"/>
  <c r="AE88" i="7"/>
  <c r="AE54" i="7"/>
  <c r="AE49" i="7"/>
  <c r="AE78" i="7"/>
  <c r="AE48" i="7"/>
  <c r="AE31" i="7"/>
  <c r="AE23" i="7"/>
  <c r="AE12" i="7"/>
  <c r="AE25" i="7"/>
  <c r="AE93" i="7"/>
  <c r="AE100" i="7"/>
  <c r="AE53" i="7"/>
  <c r="AE69" i="7"/>
  <c r="AE60" i="7"/>
  <c r="AE50" i="7"/>
  <c r="AE14" i="7"/>
  <c r="AE92" i="7"/>
  <c r="AE56" i="7"/>
  <c r="AE62" i="7"/>
  <c r="AE8" i="7"/>
  <c r="AE34" i="7"/>
  <c r="AE83" i="7"/>
  <c r="AE86" i="7"/>
  <c r="AE68" i="7"/>
  <c r="AE2" i="7"/>
  <c r="AE43" i="7"/>
  <c r="AE26" i="7"/>
  <c r="AE15" i="7"/>
  <c r="AE85" i="7"/>
  <c r="AE84" i="7"/>
  <c r="AE77" i="7"/>
  <c r="AE98" i="7"/>
  <c r="AE51" i="7"/>
  <c r="AE80" i="7"/>
  <c r="AE4" i="7"/>
  <c r="AE46" i="7"/>
  <c r="AE87" i="7"/>
  <c r="AE99" i="7"/>
  <c r="AE90" i="7"/>
  <c r="AE13" i="7"/>
  <c r="AE81" i="7"/>
  <c r="AE102" i="7"/>
  <c r="AE52" i="7"/>
  <c r="AE21" i="7"/>
  <c r="AE5" i="7"/>
  <c r="AE97" i="7"/>
  <c r="AE10" i="7"/>
  <c r="AP97" i="6"/>
  <c r="AO97" i="6"/>
  <c r="AN97" i="6"/>
  <c r="AM97" i="6"/>
  <c r="AL97" i="6"/>
  <c r="AK97" i="6"/>
  <c r="AJ97" i="6"/>
  <c r="AI97" i="6"/>
  <c r="AH97" i="6"/>
  <c r="AG97" i="6"/>
  <c r="AF97" i="6"/>
  <c r="AC97" i="6"/>
  <c r="AB97" i="6"/>
  <c r="AA97" i="6"/>
  <c r="AP41" i="6"/>
  <c r="AO41" i="6"/>
  <c r="AN41" i="6"/>
  <c r="AM41" i="6"/>
  <c r="AL41" i="6"/>
  <c r="AK41" i="6"/>
  <c r="AJ41" i="6"/>
  <c r="AI41" i="6"/>
  <c r="AH41" i="6"/>
  <c r="AG41" i="6"/>
  <c r="AF41" i="6"/>
  <c r="AC41" i="6"/>
  <c r="AB41" i="6"/>
  <c r="AA41" i="6"/>
  <c r="AP21" i="6"/>
  <c r="AO21" i="6"/>
  <c r="AN21" i="6"/>
  <c r="AM21" i="6"/>
  <c r="AL21" i="6"/>
  <c r="AK21" i="6"/>
  <c r="AJ21" i="6"/>
  <c r="AI21" i="6"/>
  <c r="AH21" i="6"/>
  <c r="AG21" i="6"/>
  <c r="AF21" i="6"/>
  <c r="AC21" i="6"/>
  <c r="AB21" i="6"/>
  <c r="AA21" i="6"/>
  <c r="AP97" i="4"/>
  <c r="AO97" i="4"/>
  <c r="AN97" i="4"/>
  <c r="AM97" i="4"/>
  <c r="AL97" i="4"/>
  <c r="AK97" i="4"/>
  <c r="AJ97" i="4"/>
  <c r="AI97" i="4"/>
  <c r="AH97" i="4"/>
  <c r="AG97" i="4"/>
  <c r="AF97" i="4"/>
  <c r="AC97" i="4"/>
  <c r="AB97" i="4"/>
  <c r="AA97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H93" i="4"/>
  <c r="H94" i="4"/>
  <c r="H95" i="4"/>
  <c r="H91" i="4"/>
  <c r="H92" i="4"/>
  <c r="E21" i="4"/>
  <c r="F154" i="4" a="1"/>
  <c r="F154" i="4" s="1"/>
  <c r="Z21" i="2"/>
  <c r="AA21" i="2"/>
  <c r="AB21" i="2"/>
  <c r="AC21" i="2"/>
  <c r="AD21" i="2"/>
  <c r="Z30" i="2"/>
  <c r="AA30" i="2"/>
  <c r="AB30" i="2"/>
  <c r="AC30" i="2"/>
  <c r="AD30" i="2"/>
  <c r="Z33" i="2"/>
  <c r="AA33" i="2"/>
  <c r="AB33" i="2"/>
  <c r="AC33" i="2"/>
  <c r="AD33" i="2"/>
  <c r="Z40" i="2"/>
  <c r="AA40" i="2"/>
  <c r="AB40" i="2"/>
  <c r="AC40" i="2"/>
  <c r="AD40" i="2"/>
  <c r="AC55" i="2"/>
  <c r="Z76" i="2"/>
  <c r="AA76" i="2"/>
  <c r="AB76" i="2"/>
  <c r="AC76" i="2"/>
  <c r="AD76" i="2"/>
  <c r="AC81" i="2"/>
  <c r="Z90" i="2"/>
  <c r="AA90" i="2"/>
  <c r="AB90" i="2"/>
  <c r="AC90" i="2"/>
  <c r="AD90" i="2"/>
  <c r="Z96" i="2"/>
  <c r="AA96" i="2"/>
  <c r="AB96" i="2"/>
  <c r="AC96" i="2"/>
  <c r="AD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I94" i="4" a="1"/>
  <c r="I58" i="4" a="1"/>
  <c r="I6" i="4" a="1"/>
  <c r="I81" i="4" a="1"/>
  <c r="I43" i="4" a="1"/>
  <c r="I27" i="4" a="1"/>
  <c r="I103" i="4" a="1"/>
  <c r="I54" i="4" a="1"/>
  <c r="I17" i="4" a="1"/>
  <c r="I87" i="4" a="1"/>
  <c r="I66" i="4" a="1"/>
  <c r="I57" i="4" a="1"/>
  <c r="I16" i="4" a="1"/>
  <c r="I67" i="4" a="1"/>
  <c r="I85" i="4" a="1"/>
  <c r="I55" i="2" a="1"/>
  <c r="I42" i="4" a="1"/>
  <c r="I8" i="4" a="1"/>
  <c r="I19" i="4" a="1"/>
  <c r="I53" i="4" a="1"/>
  <c r="I100" i="4" a="1"/>
  <c r="I20" i="4" a="1"/>
  <c r="I9" i="4" a="1"/>
  <c r="I47" i="4" a="1"/>
  <c r="I25" i="4" a="1"/>
  <c r="I73" i="4" a="1"/>
  <c r="I37" i="4" a="1"/>
  <c r="I86" i="4" a="1"/>
  <c r="I32" i="4" a="1"/>
  <c r="I14" i="4" a="1"/>
  <c r="I88" i="4" a="1"/>
  <c r="I30" i="4" a="1"/>
  <c r="I55" i="4" a="1"/>
  <c r="I95" i="4" a="1"/>
  <c r="I23" i="4" a="1"/>
  <c r="I84" i="4" a="1"/>
  <c r="I69" i="4" a="1"/>
  <c r="I65" i="4" a="1"/>
  <c r="I18" i="4" a="1"/>
  <c r="I12" i="4" a="1"/>
  <c r="I93" i="4" a="1"/>
  <c r="I28" i="4" a="1"/>
  <c r="I92" i="4" a="1"/>
  <c r="I29" i="4" a="1"/>
  <c r="I96" i="4" a="1"/>
  <c r="I15" i="4" a="1"/>
  <c r="I7" i="4" a="1"/>
  <c r="I79" i="4" a="1"/>
  <c r="I31" i="4" a="1"/>
  <c r="I35" i="4" a="1"/>
  <c r="I102" i="4" a="1"/>
  <c r="I51" i="4" a="1"/>
  <c r="I74" i="4" a="1"/>
  <c r="I10" i="4" a="1"/>
  <c r="I63" i="4" a="1"/>
  <c r="I46" i="4" a="1"/>
  <c r="I78" i="4" a="1"/>
  <c r="I49" i="4" a="1"/>
  <c r="I60" i="4" a="1"/>
  <c r="I39" i="4" a="1"/>
  <c r="I90" i="4" a="1"/>
  <c r="I76" i="4" a="1"/>
  <c r="I82" i="4" a="1"/>
  <c r="I68" i="4" a="1"/>
  <c r="I13" i="4" a="1"/>
  <c r="I98" i="4" a="1"/>
  <c r="I11" i="4" a="1"/>
  <c r="I38" i="4" a="1"/>
  <c r="I72" i="4" a="1"/>
  <c r="I75" i="4" a="1"/>
  <c r="I3" i="4" a="1"/>
  <c r="I61" i="4" a="1"/>
  <c r="I64" i="4" a="1"/>
  <c r="I26" i="4" a="1"/>
  <c r="I4" i="4" a="1"/>
  <c r="I52" i="4" a="1"/>
  <c r="I2" i="4" a="1"/>
  <c r="I80" i="4" a="1"/>
  <c r="I99" i="4" a="1"/>
  <c r="I50" i="4" a="1"/>
  <c r="I89" i="4" a="1"/>
  <c r="I83" i="4" a="1"/>
  <c r="I45" i="4" a="1"/>
  <c r="I44" i="4" a="1"/>
  <c r="I56" i="4" a="1"/>
  <c r="I97" i="4" a="1"/>
  <c r="I101" i="4" a="1"/>
  <c r="I62" i="4" a="1"/>
  <c r="I48" i="4" a="1"/>
  <c r="I22" i="4" a="1"/>
  <c r="I59" i="4" a="1"/>
  <c r="I24" i="4" a="1"/>
  <c r="I71" i="4" a="1"/>
  <c r="I33" i="4" a="1"/>
  <c r="I70" i="4" a="1"/>
  <c r="I5" i="4" a="1"/>
  <c r="I36" i="4" a="1"/>
  <c r="AN100" i="4" l="1"/>
  <c r="AF100" i="4"/>
  <c r="AM100" i="4"/>
  <c r="AL100" i="4"/>
  <c r="AJ100" i="4"/>
  <c r="AB100" i="4"/>
  <c r="AI100" i="4"/>
  <c r="AA100" i="4"/>
  <c r="AP100" i="4"/>
  <c r="AH100" i="4"/>
  <c r="AC100" i="4"/>
  <c r="AO100" i="4"/>
  <c r="AK100" i="4"/>
  <c r="AG100" i="4"/>
  <c r="AJ88" i="4"/>
  <c r="AB88" i="4"/>
  <c r="AI88" i="4"/>
  <c r="AA88" i="4"/>
  <c r="AP88" i="4"/>
  <c r="AH88" i="4"/>
  <c r="AN88" i="4"/>
  <c r="AF88" i="4"/>
  <c r="AM88" i="4"/>
  <c r="AL88" i="4"/>
  <c r="AG88" i="4"/>
  <c r="AC88" i="4"/>
  <c r="AK88" i="4"/>
  <c r="AO88" i="4"/>
  <c r="AO51" i="4"/>
  <c r="AG51" i="4"/>
  <c r="AN51" i="4"/>
  <c r="AF51" i="4"/>
  <c r="AM51" i="4"/>
  <c r="AL51" i="4"/>
  <c r="AK51" i="4"/>
  <c r="AC51" i="4"/>
  <c r="AJ51" i="4"/>
  <c r="AB51" i="4"/>
  <c r="AI51" i="4"/>
  <c r="AH51" i="4"/>
  <c r="AA51" i="4"/>
  <c r="AP51" i="4"/>
  <c r="AO18" i="4"/>
  <c r="AG18" i="4"/>
  <c r="AN18" i="4"/>
  <c r="AF18" i="4"/>
  <c r="AM18" i="4"/>
  <c r="AL18" i="4"/>
  <c r="AK18" i="4"/>
  <c r="AC18" i="4"/>
  <c r="AJ18" i="4"/>
  <c r="AB18" i="4"/>
  <c r="AP18" i="4"/>
  <c r="AI18" i="4"/>
  <c r="AH18" i="4"/>
  <c r="AA18" i="4"/>
  <c r="AN68" i="4"/>
  <c r="AF68" i="4"/>
  <c r="AM68" i="4"/>
  <c r="AL68" i="4"/>
  <c r="AI68" i="4"/>
  <c r="AA68" i="4"/>
  <c r="AP68" i="4"/>
  <c r="AH68" i="4"/>
  <c r="AJ68" i="4"/>
  <c r="AG68" i="4"/>
  <c r="AC68" i="4"/>
  <c r="AB68" i="4"/>
  <c r="AO68" i="4"/>
  <c r="AK68" i="4"/>
  <c r="AJ31" i="4"/>
  <c r="AB31" i="4"/>
  <c r="AI31" i="4"/>
  <c r="AA31" i="4"/>
  <c r="AP31" i="4"/>
  <c r="AH31" i="4"/>
  <c r="AO31" i="4"/>
  <c r="AG31" i="4"/>
  <c r="AN31" i="4"/>
  <c r="AF31" i="4"/>
  <c r="AM31" i="4"/>
  <c r="AL31" i="4"/>
  <c r="AK31" i="4"/>
  <c r="AC31" i="4"/>
  <c r="AK30" i="4"/>
  <c r="AC30" i="4"/>
  <c r="AJ30" i="4"/>
  <c r="AB30" i="4"/>
  <c r="AI30" i="4"/>
  <c r="AA30" i="4"/>
  <c r="AP30" i="4"/>
  <c r="AH30" i="4"/>
  <c r="AO30" i="4"/>
  <c r="AG30" i="4"/>
  <c r="AN30" i="4"/>
  <c r="AF30" i="4"/>
  <c r="AM30" i="4"/>
  <c r="AL30" i="4"/>
  <c r="AN19" i="4"/>
  <c r="AF19" i="4"/>
  <c r="AM19" i="4"/>
  <c r="AL19" i="4"/>
  <c r="AK19" i="4"/>
  <c r="AC19" i="4"/>
  <c r="AJ19" i="4"/>
  <c r="AB19" i="4"/>
  <c r="AI19" i="4"/>
  <c r="AA19" i="4"/>
  <c r="AO19" i="4"/>
  <c r="AP19" i="4"/>
  <c r="AH19" i="4"/>
  <c r="AG19" i="4"/>
  <c r="AJ32" i="4"/>
  <c r="AI32" i="4"/>
  <c r="AP32" i="4"/>
  <c r="AH32" i="4"/>
  <c r="AO32" i="4"/>
  <c r="AG32" i="4"/>
  <c r="AM32" i="4"/>
  <c r="AA32" i="4"/>
  <c r="AN32" i="4"/>
  <c r="AL32" i="4"/>
  <c r="AK32" i="4"/>
  <c r="AF32" i="4"/>
  <c r="AC32" i="4"/>
  <c r="AB32" i="4"/>
  <c r="AL86" i="4"/>
  <c r="AK86" i="4"/>
  <c r="AC86" i="4"/>
  <c r="AJ86" i="4"/>
  <c r="AB86" i="4"/>
  <c r="AP86" i="4"/>
  <c r="AH86" i="4"/>
  <c r="AO86" i="4"/>
  <c r="AG86" i="4"/>
  <c r="AN86" i="4"/>
  <c r="AF86" i="4"/>
  <c r="AI86" i="4"/>
  <c r="AA86" i="4"/>
  <c r="AM86" i="4"/>
  <c r="AM85" i="4"/>
  <c r="AL85" i="4"/>
  <c r="AK85" i="4"/>
  <c r="AC85" i="4"/>
  <c r="AI85" i="4"/>
  <c r="AA85" i="4"/>
  <c r="AP85" i="4"/>
  <c r="AH85" i="4"/>
  <c r="AO85" i="4"/>
  <c r="AG85" i="4"/>
  <c r="AN85" i="4"/>
  <c r="AJ85" i="4"/>
  <c r="AF85" i="4"/>
  <c r="AB85" i="4"/>
  <c r="AM61" i="4"/>
  <c r="AL61" i="4"/>
  <c r="AK61" i="4"/>
  <c r="AC61" i="4"/>
  <c r="AJ61" i="4"/>
  <c r="AB61" i="4"/>
  <c r="AI61" i="4"/>
  <c r="AA61" i="4"/>
  <c r="AP61" i="4"/>
  <c r="AH61" i="4"/>
  <c r="AO61" i="4"/>
  <c r="AN61" i="4"/>
  <c r="AG61" i="4"/>
  <c r="AF61" i="4"/>
  <c r="AM20" i="4"/>
  <c r="AL20" i="4"/>
  <c r="AK20" i="4"/>
  <c r="AC20" i="4"/>
  <c r="AJ20" i="4"/>
  <c r="AB20" i="4"/>
  <c r="AI20" i="4"/>
  <c r="AA20" i="4"/>
  <c r="AP20" i="4"/>
  <c r="AH20" i="4"/>
  <c r="AN20" i="4"/>
  <c r="AG20" i="4"/>
  <c r="AF20" i="4"/>
  <c r="AO20" i="4"/>
  <c r="AO99" i="4"/>
  <c r="AG99" i="4"/>
  <c r="AN99" i="4"/>
  <c r="AF99" i="4"/>
  <c r="AM99" i="4"/>
  <c r="AK99" i="4"/>
  <c r="AC99" i="4"/>
  <c r="AJ99" i="4"/>
  <c r="AB99" i="4"/>
  <c r="AI99" i="4"/>
  <c r="AA99" i="4"/>
  <c r="AP99" i="4"/>
  <c r="AL99" i="4"/>
  <c r="AH99" i="4"/>
  <c r="AP66" i="4"/>
  <c r="AH66" i="4"/>
  <c r="AO66" i="4"/>
  <c r="AG66" i="4"/>
  <c r="AN66" i="4"/>
  <c r="AF66" i="4"/>
  <c r="AK66" i="4"/>
  <c r="AC66" i="4"/>
  <c r="AJ66" i="4"/>
  <c r="AB66" i="4"/>
  <c r="AA66" i="4"/>
  <c r="AM66" i="4"/>
  <c r="AL66" i="4"/>
  <c r="AI66" i="4"/>
  <c r="AP25" i="4"/>
  <c r="AH25" i="4"/>
  <c r="AO25" i="4"/>
  <c r="AG25" i="4"/>
  <c r="AN25" i="4"/>
  <c r="AF25" i="4"/>
  <c r="AM25" i="4"/>
  <c r="AL25" i="4"/>
  <c r="AK25" i="4"/>
  <c r="AC25" i="4"/>
  <c r="AB25" i="4"/>
  <c r="AA25" i="4"/>
  <c r="AJ25" i="4"/>
  <c r="AI25" i="4"/>
  <c r="AN63" i="4"/>
  <c r="AM63" i="4"/>
  <c r="AK63" i="4"/>
  <c r="AC63" i="4"/>
  <c r="AJ63" i="4"/>
  <c r="AB63" i="4"/>
  <c r="AI63" i="4"/>
  <c r="AA63" i="4"/>
  <c r="AH63" i="4"/>
  <c r="AG63" i="4"/>
  <c r="AP63" i="4"/>
  <c r="AF63" i="4"/>
  <c r="AO63" i="4"/>
  <c r="AL63" i="4"/>
  <c r="AJ56" i="4"/>
  <c r="AB56" i="4"/>
  <c r="AI56" i="4"/>
  <c r="AA56" i="4"/>
  <c r="AP56" i="4"/>
  <c r="AH56" i="4"/>
  <c r="AO56" i="4"/>
  <c r="AG56" i="4"/>
  <c r="AN56" i="4"/>
  <c r="AF56" i="4"/>
  <c r="AM56" i="4"/>
  <c r="AL56" i="4"/>
  <c r="AK56" i="4"/>
  <c r="AC56" i="4"/>
  <c r="AP98" i="4"/>
  <c r="AH98" i="4"/>
  <c r="AO98" i="4"/>
  <c r="AG98" i="4"/>
  <c r="AN98" i="4"/>
  <c r="AF98" i="4"/>
  <c r="AL98" i="4"/>
  <c r="AK98" i="4"/>
  <c r="AC98" i="4"/>
  <c r="AJ98" i="4"/>
  <c r="AB98" i="4"/>
  <c r="AA98" i="4"/>
  <c r="AM98" i="4"/>
  <c r="AI98" i="4"/>
  <c r="AI49" i="4"/>
  <c r="AA49" i="4"/>
  <c r="AP49" i="4"/>
  <c r="AH49" i="4"/>
  <c r="AO49" i="4"/>
  <c r="AG49" i="4"/>
  <c r="AN49" i="4"/>
  <c r="AF49" i="4"/>
  <c r="AM49" i="4"/>
  <c r="AL49" i="4"/>
  <c r="AK49" i="4"/>
  <c r="AJ49" i="4"/>
  <c r="AC49" i="4"/>
  <c r="AB49" i="4"/>
  <c r="AO83" i="4"/>
  <c r="AG83" i="4"/>
  <c r="AN83" i="4"/>
  <c r="AF83" i="4"/>
  <c r="AM83" i="4"/>
  <c r="AJ83" i="4"/>
  <c r="AB83" i="4"/>
  <c r="AI83" i="4"/>
  <c r="AA83" i="4"/>
  <c r="AC83" i="4"/>
  <c r="AP83" i="4"/>
  <c r="AL83" i="4"/>
  <c r="AK83" i="4"/>
  <c r="AH83" i="4"/>
  <c r="AL54" i="4"/>
  <c r="AK54" i="4"/>
  <c r="AC54" i="4"/>
  <c r="AJ54" i="4"/>
  <c r="AB54" i="4"/>
  <c r="AI54" i="4"/>
  <c r="AA54" i="4"/>
  <c r="AP54" i="4"/>
  <c r="AH54" i="4"/>
  <c r="AO54" i="4"/>
  <c r="AG54" i="4"/>
  <c r="AN54" i="4"/>
  <c r="AM54" i="4"/>
  <c r="AF54" i="4"/>
  <c r="AP9" i="4"/>
  <c r="AH9" i="4"/>
  <c r="AO9" i="4"/>
  <c r="AG9" i="4"/>
  <c r="AN9" i="4"/>
  <c r="AF9" i="4"/>
  <c r="AM9" i="4"/>
  <c r="AL9" i="4"/>
  <c r="AA9" i="4"/>
  <c r="AJ9" i="4"/>
  <c r="AK9" i="4"/>
  <c r="AI9" i="4"/>
  <c r="AC9" i="4"/>
  <c r="AB9" i="4"/>
  <c r="AJ96" i="4"/>
  <c r="AB96" i="4"/>
  <c r="AI96" i="4"/>
  <c r="AA96" i="4"/>
  <c r="AP96" i="4"/>
  <c r="AH96" i="4"/>
  <c r="AN96" i="4"/>
  <c r="AF96" i="4"/>
  <c r="AM96" i="4"/>
  <c r="AL96" i="4"/>
  <c r="AO96" i="4"/>
  <c r="AK96" i="4"/>
  <c r="AG96" i="4"/>
  <c r="AC96" i="4"/>
  <c r="AJ64" i="4"/>
  <c r="AB64" i="4"/>
  <c r="AI64" i="4"/>
  <c r="AA64" i="4"/>
  <c r="AP64" i="4"/>
  <c r="AH64" i="4"/>
  <c r="AM64" i="4"/>
  <c r="AL64" i="4"/>
  <c r="AN64" i="4"/>
  <c r="AK64" i="4"/>
  <c r="AG64" i="4"/>
  <c r="AF64" i="4"/>
  <c r="AC64" i="4"/>
  <c r="AO64" i="4"/>
  <c r="AM28" i="4"/>
  <c r="AL28" i="4"/>
  <c r="AK28" i="4"/>
  <c r="AC28" i="4"/>
  <c r="AJ28" i="4"/>
  <c r="AB28" i="4"/>
  <c r="AI28" i="4"/>
  <c r="AA28" i="4"/>
  <c r="AP28" i="4"/>
  <c r="AH28" i="4"/>
  <c r="AO28" i="4"/>
  <c r="AN28" i="4"/>
  <c r="AG28" i="4"/>
  <c r="AF28" i="4"/>
  <c r="AK95" i="4"/>
  <c r="AC95" i="4"/>
  <c r="AJ95" i="4"/>
  <c r="AB95" i="4"/>
  <c r="AI95" i="4"/>
  <c r="AA95" i="4"/>
  <c r="AO95" i="4"/>
  <c r="AG95" i="4"/>
  <c r="AN95" i="4"/>
  <c r="AF95" i="4"/>
  <c r="AM95" i="4"/>
  <c r="AP95" i="4"/>
  <c r="AL95" i="4"/>
  <c r="AH95" i="4"/>
  <c r="AO59" i="4"/>
  <c r="AG59" i="4"/>
  <c r="AN59" i="4"/>
  <c r="AF59" i="4"/>
  <c r="AM59" i="4"/>
  <c r="AL59" i="4"/>
  <c r="AK59" i="4"/>
  <c r="AC59" i="4"/>
  <c r="AJ59" i="4"/>
  <c r="AB59" i="4"/>
  <c r="AA59" i="4"/>
  <c r="AP59" i="4"/>
  <c r="AH59" i="4"/>
  <c r="AI59" i="4"/>
  <c r="AN27" i="4"/>
  <c r="AF27" i="4"/>
  <c r="AM27" i="4"/>
  <c r="AL27" i="4"/>
  <c r="AK27" i="4"/>
  <c r="AC27" i="4"/>
  <c r="AJ27" i="4"/>
  <c r="AB27" i="4"/>
  <c r="AI27" i="4"/>
  <c r="AA27" i="4"/>
  <c r="AP27" i="4"/>
  <c r="AO27" i="4"/>
  <c r="AH27" i="4"/>
  <c r="AG27" i="4"/>
  <c r="AL94" i="4"/>
  <c r="AK94" i="4"/>
  <c r="AC94" i="4"/>
  <c r="AJ94" i="4"/>
  <c r="AB94" i="4"/>
  <c r="AP94" i="4"/>
  <c r="AH94" i="4"/>
  <c r="AO94" i="4"/>
  <c r="AG94" i="4"/>
  <c r="AN94" i="4"/>
  <c r="AF94" i="4"/>
  <c r="AM94" i="4"/>
  <c r="AI94" i="4"/>
  <c r="AA94" i="4"/>
  <c r="AL62" i="4"/>
  <c r="AK62" i="4"/>
  <c r="AC62" i="4"/>
  <c r="AJ62" i="4"/>
  <c r="AB62" i="4"/>
  <c r="AI62" i="4"/>
  <c r="AA62" i="4"/>
  <c r="AP62" i="4"/>
  <c r="AH62" i="4"/>
  <c r="AO62" i="4"/>
  <c r="AG62" i="4"/>
  <c r="AN62" i="4"/>
  <c r="AM62" i="4"/>
  <c r="AF62" i="4"/>
  <c r="AO26" i="4"/>
  <c r="AG26" i="4"/>
  <c r="AN26" i="4"/>
  <c r="AF26" i="4"/>
  <c r="AM26" i="4"/>
  <c r="AL26" i="4"/>
  <c r="AK26" i="4"/>
  <c r="AC26" i="4"/>
  <c r="AJ26" i="4"/>
  <c r="AB26" i="4"/>
  <c r="AA26" i="4"/>
  <c r="AP26" i="4"/>
  <c r="AI26" i="4"/>
  <c r="AH26" i="4"/>
  <c r="AM93" i="4"/>
  <c r="AL93" i="4"/>
  <c r="AK93" i="4"/>
  <c r="AC93" i="4"/>
  <c r="AI93" i="4"/>
  <c r="AA93" i="4"/>
  <c r="AP93" i="4"/>
  <c r="AH93" i="4"/>
  <c r="AO93" i="4"/>
  <c r="AG93" i="4"/>
  <c r="AB93" i="4"/>
  <c r="AN93" i="4"/>
  <c r="AJ93" i="4"/>
  <c r="AF93" i="4"/>
  <c r="AI57" i="4"/>
  <c r="AA57" i="4"/>
  <c r="AP57" i="4"/>
  <c r="AH57" i="4"/>
  <c r="AO57" i="4"/>
  <c r="AG57" i="4"/>
  <c r="AN57" i="4"/>
  <c r="AF57" i="4"/>
  <c r="AM57" i="4"/>
  <c r="AL57" i="4"/>
  <c r="AC57" i="4"/>
  <c r="AB57" i="4"/>
  <c r="AK57" i="4"/>
  <c r="AJ57" i="4"/>
  <c r="AP17" i="4"/>
  <c r="AH17" i="4"/>
  <c r="AO17" i="4"/>
  <c r="AG17" i="4"/>
  <c r="AN17" i="4"/>
  <c r="AF17" i="4"/>
  <c r="AM17" i="4"/>
  <c r="AL17" i="4"/>
  <c r="AK17" i="4"/>
  <c r="AC17" i="4"/>
  <c r="AA17" i="4"/>
  <c r="AJ17" i="4"/>
  <c r="AI17" i="4"/>
  <c r="AB17" i="4"/>
  <c r="AM77" i="6"/>
  <c r="AC77" i="6"/>
  <c r="AL77" i="6"/>
  <c r="AB77" i="6"/>
  <c r="AK77" i="6"/>
  <c r="AA77" i="6"/>
  <c r="AJ77" i="6"/>
  <c r="AI77" i="6"/>
  <c r="AP77" i="6"/>
  <c r="AH77" i="6"/>
  <c r="AO77" i="6"/>
  <c r="AG77" i="6"/>
  <c r="AN77" i="6"/>
  <c r="AF77" i="6"/>
  <c r="AN92" i="4"/>
  <c r="AF92" i="4"/>
  <c r="AM92" i="4"/>
  <c r="AL92" i="4"/>
  <c r="AJ92" i="4"/>
  <c r="AB92" i="4"/>
  <c r="AI92" i="4"/>
  <c r="AA92" i="4"/>
  <c r="AP92" i="4"/>
  <c r="AH92" i="4"/>
  <c r="AO92" i="4"/>
  <c r="AK92" i="4"/>
  <c r="AG92" i="4"/>
  <c r="AC92" i="4"/>
  <c r="AN60" i="4"/>
  <c r="AF60" i="4"/>
  <c r="AM60" i="4"/>
  <c r="AL60" i="4"/>
  <c r="AK60" i="4"/>
  <c r="AC60" i="4"/>
  <c r="AJ60" i="4"/>
  <c r="AB60" i="4"/>
  <c r="AI60" i="4"/>
  <c r="AA60" i="4"/>
  <c r="AP60" i="4"/>
  <c r="AO60" i="4"/>
  <c r="AH60" i="4"/>
  <c r="AG60" i="4"/>
  <c r="AI24" i="4"/>
  <c r="AA24" i="4"/>
  <c r="AP24" i="4"/>
  <c r="AH24" i="4"/>
  <c r="AO24" i="4"/>
  <c r="AG24" i="4"/>
  <c r="AN24" i="4"/>
  <c r="AF24" i="4"/>
  <c r="AM24" i="4"/>
  <c r="AL24" i="4"/>
  <c r="AC24" i="4"/>
  <c r="AK24" i="4"/>
  <c r="AJ24" i="4"/>
  <c r="AB24" i="4"/>
  <c r="AK87" i="4"/>
  <c r="AC87" i="4"/>
  <c r="AJ87" i="4"/>
  <c r="AB87" i="4"/>
  <c r="AI87" i="4"/>
  <c r="AA87" i="4"/>
  <c r="AO87" i="4"/>
  <c r="AG87" i="4"/>
  <c r="AN87" i="4"/>
  <c r="AF87" i="4"/>
  <c r="AM87" i="4"/>
  <c r="AP87" i="4"/>
  <c r="AL87" i="4"/>
  <c r="AH87" i="4"/>
  <c r="AK55" i="4"/>
  <c r="AC55" i="4"/>
  <c r="AJ55" i="4"/>
  <c r="AB55" i="4"/>
  <c r="AI55" i="4"/>
  <c r="AA55" i="4"/>
  <c r="AP55" i="4"/>
  <c r="AH55" i="4"/>
  <c r="AO55" i="4"/>
  <c r="AG55" i="4"/>
  <c r="AN55" i="4"/>
  <c r="AF55" i="4"/>
  <c r="AL55" i="4"/>
  <c r="AM55" i="4"/>
  <c r="AJ23" i="4"/>
  <c r="AB23" i="4"/>
  <c r="AI23" i="4"/>
  <c r="AA23" i="4"/>
  <c r="AP23" i="4"/>
  <c r="AH23" i="4"/>
  <c r="AO23" i="4"/>
  <c r="AG23" i="4"/>
  <c r="AN23" i="4"/>
  <c r="AF23" i="4"/>
  <c r="AM23" i="4"/>
  <c r="AC23" i="4"/>
  <c r="AL23" i="4"/>
  <c r="AK23" i="4"/>
  <c r="AP90" i="4"/>
  <c r="AH90" i="4"/>
  <c r="AO90" i="4"/>
  <c r="AG90" i="4"/>
  <c r="AN90" i="4"/>
  <c r="AF90" i="4"/>
  <c r="AL90" i="4"/>
  <c r="AK90" i="4"/>
  <c r="AC90" i="4"/>
  <c r="AJ90" i="4"/>
  <c r="AB90" i="4"/>
  <c r="AA90" i="4"/>
  <c r="AM90" i="4"/>
  <c r="AI90" i="4"/>
  <c r="AP58" i="4"/>
  <c r="AH58" i="4"/>
  <c r="AO58" i="4"/>
  <c r="AG58" i="4"/>
  <c r="AN58" i="4"/>
  <c r="AF58" i="4"/>
  <c r="AM58" i="4"/>
  <c r="AL58" i="4"/>
  <c r="AK58" i="4"/>
  <c r="AC58" i="4"/>
  <c r="AJ58" i="4"/>
  <c r="AI58" i="4"/>
  <c r="AB58" i="4"/>
  <c r="AA58" i="4"/>
  <c r="AK22" i="4"/>
  <c r="AC22" i="4"/>
  <c r="AJ22" i="4"/>
  <c r="AB22" i="4"/>
  <c r="AI22" i="4"/>
  <c r="AA22" i="4"/>
  <c r="AP22" i="4"/>
  <c r="AH22" i="4"/>
  <c r="AO22" i="4"/>
  <c r="AG22" i="4"/>
  <c r="AN22" i="4"/>
  <c r="AF22" i="4"/>
  <c r="AM22" i="4"/>
  <c r="AL22" i="4"/>
  <c r="AI89" i="4"/>
  <c r="AA89" i="4"/>
  <c r="AP89" i="4"/>
  <c r="AH89" i="4"/>
  <c r="AO89" i="4"/>
  <c r="AG89" i="4"/>
  <c r="AM89" i="4"/>
  <c r="AL89" i="4"/>
  <c r="AK89" i="4"/>
  <c r="AC89" i="4"/>
  <c r="AN89" i="4"/>
  <c r="AJ89" i="4"/>
  <c r="AF89" i="4"/>
  <c r="AB89" i="4"/>
  <c r="AM53" i="4"/>
  <c r="AL53" i="4"/>
  <c r="AK53" i="4"/>
  <c r="AC53" i="4"/>
  <c r="AJ53" i="4"/>
  <c r="AB53" i="4"/>
  <c r="AI53" i="4"/>
  <c r="AA53" i="4"/>
  <c r="AP53" i="4"/>
  <c r="AH53" i="4"/>
  <c r="AG53" i="4"/>
  <c r="AF53" i="4"/>
  <c r="AO53" i="4"/>
  <c r="AN53" i="4"/>
  <c r="AL13" i="4"/>
  <c r="AK13" i="4"/>
  <c r="AC13" i="4"/>
  <c r="AJ13" i="4"/>
  <c r="AB13" i="4"/>
  <c r="AI13" i="4"/>
  <c r="AA13" i="4"/>
  <c r="AP13" i="4"/>
  <c r="AH13" i="4"/>
  <c r="AO13" i="4"/>
  <c r="AG13" i="4"/>
  <c r="AN13" i="4"/>
  <c r="AM13" i="4"/>
  <c r="AF13" i="4"/>
  <c r="AN52" i="4"/>
  <c r="AF52" i="4"/>
  <c r="AM52" i="4"/>
  <c r="AL52" i="4"/>
  <c r="AK52" i="4"/>
  <c r="AC52" i="4"/>
  <c r="AJ52" i="4"/>
  <c r="AB52" i="4"/>
  <c r="AI52" i="4"/>
  <c r="AA52" i="4"/>
  <c r="AP52" i="4"/>
  <c r="AO52" i="4"/>
  <c r="AH52" i="4"/>
  <c r="AG52" i="4"/>
  <c r="AK79" i="4"/>
  <c r="AC79" i="4"/>
  <c r="AJ79" i="4"/>
  <c r="AB79" i="4"/>
  <c r="AI79" i="4"/>
  <c r="AA79" i="4"/>
  <c r="AN79" i="4"/>
  <c r="AF79" i="4"/>
  <c r="AM79" i="4"/>
  <c r="AG79" i="4"/>
  <c r="AP79" i="4"/>
  <c r="AO79" i="4"/>
  <c r="AL79" i="4"/>
  <c r="AH79" i="4"/>
  <c r="AJ15" i="4"/>
  <c r="AB15" i="4"/>
  <c r="AI15" i="4"/>
  <c r="AA15" i="4"/>
  <c r="AP15" i="4"/>
  <c r="AH15" i="4"/>
  <c r="AO15" i="4"/>
  <c r="AG15" i="4"/>
  <c r="AN15" i="4"/>
  <c r="AF15" i="4"/>
  <c r="AM15" i="4"/>
  <c r="AC15" i="4"/>
  <c r="AL15" i="4"/>
  <c r="AK15" i="4"/>
  <c r="AP50" i="4"/>
  <c r="AH50" i="4"/>
  <c r="AO50" i="4"/>
  <c r="AG50" i="4"/>
  <c r="AN50" i="4"/>
  <c r="AF50" i="4"/>
  <c r="AM50" i="4"/>
  <c r="AL50" i="4"/>
  <c r="AK50" i="4"/>
  <c r="AC50" i="4"/>
  <c r="AJ50" i="4"/>
  <c r="AI50" i="4"/>
  <c r="AB50" i="4"/>
  <c r="AA50" i="4"/>
  <c r="AI81" i="4"/>
  <c r="AA81" i="4"/>
  <c r="AP81" i="4"/>
  <c r="AH81" i="4"/>
  <c r="AO81" i="4"/>
  <c r="AG81" i="4"/>
  <c r="AL81" i="4"/>
  <c r="AK81" i="4"/>
  <c r="AC81" i="4"/>
  <c r="AN81" i="4"/>
  <c r="AM81" i="4"/>
  <c r="AJ81" i="4"/>
  <c r="AF81" i="4"/>
  <c r="AB81" i="4"/>
  <c r="AM45" i="4"/>
  <c r="AL45" i="4"/>
  <c r="AK45" i="4"/>
  <c r="AC45" i="4"/>
  <c r="AJ45" i="4"/>
  <c r="AB45" i="4"/>
  <c r="AI45" i="4"/>
  <c r="AA45" i="4"/>
  <c r="AP45" i="4"/>
  <c r="AH45" i="4"/>
  <c r="AO45" i="4"/>
  <c r="AN45" i="4"/>
  <c r="AG45" i="4"/>
  <c r="AF45" i="4"/>
  <c r="AL5" i="4"/>
  <c r="AK5" i="4"/>
  <c r="AC5" i="4"/>
  <c r="AJ5" i="4"/>
  <c r="AB5" i="4"/>
  <c r="AI5" i="4"/>
  <c r="AA5" i="4"/>
  <c r="AP5" i="4"/>
  <c r="AH5" i="4"/>
  <c r="AN5" i="4"/>
  <c r="AO5" i="4"/>
  <c r="AM5" i="4"/>
  <c r="AG5" i="4"/>
  <c r="AF5" i="4"/>
  <c r="AO2" i="4"/>
  <c r="AG2" i="4"/>
  <c r="AN2" i="4"/>
  <c r="AF2" i="4"/>
  <c r="AM2" i="4"/>
  <c r="AL2" i="4"/>
  <c r="AC2" i="4"/>
  <c r="AK2" i="4"/>
  <c r="AB2" i="4"/>
  <c r="AJ2" i="4"/>
  <c r="AI2" i="4"/>
  <c r="AH2" i="4"/>
  <c r="AA2" i="4"/>
  <c r="AP2" i="4"/>
  <c r="AJ80" i="4"/>
  <c r="AB80" i="4"/>
  <c r="AI80" i="4"/>
  <c r="AA80" i="4"/>
  <c r="AP80" i="4"/>
  <c r="AH80" i="4"/>
  <c r="AM80" i="4"/>
  <c r="AL80" i="4"/>
  <c r="AK80" i="4"/>
  <c r="AG80" i="4"/>
  <c r="AF80" i="4"/>
  <c r="AC80" i="4"/>
  <c r="AO80" i="4"/>
  <c r="AN80" i="4"/>
  <c r="AJ48" i="4"/>
  <c r="AB48" i="4"/>
  <c r="AI48" i="4"/>
  <c r="AA48" i="4"/>
  <c r="AP48" i="4"/>
  <c r="AH48" i="4"/>
  <c r="AO48" i="4"/>
  <c r="AG48" i="4"/>
  <c r="AN48" i="4"/>
  <c r="AF48" i="4"/>
  <c r="AM48" i="4"/>
  <c r="AL48" i="4"/>
  <c r="AK48" i="4"/>
  <c r="AC48" i="4"/>
  <c r="AM12" i="4"/>
  <c r="AL12" i="4"/>
  <c r="AK12" i="4"/>
  <c r="AC12" i="4"/>
  <c r="AJ12" i="4"/>
  <c r="AB12" i="4"/>
  <c r="AI12" i="4"/>
  <c r="AA12" i="4"/>
  <c r="AP12" i="4"/>
  <c r="AH12" i="4"/>
  <c r="AF12" i="4"/>
  <c r="AO12" i="4"/>
  <c r="AN12" i="4"/>
  <c r="AG12" i="4"/>
  <c r="AO75" i="4"/>
  <c r="AG75" i="4"/>
  <c r="AN75" i="4"/>
  <c r="AF75" i="4"/>
  <c r="AM75" i="4"/>
  <c r="AJ75" i="4"/>
  <c r="AB75" i="4"/>
  <c r="AI75" i="4"/>
  <c r="AA75" i="4"/>
  <c r="AP75" i="4"/>
  <c r="AL75" i="4"/>
  <c r="AK75" i="4"/>
  <c r="AH75" i="4"/>
  <c r="AC75" i="4"/>
  <c r="AO43" i="4"/>
  <c r="AG43" i="4"/>
  <c r="AN43" i="4"/>
  <c r="AF43" i="4"/>
  <c r="AM43" i="4"/>
  <c r="AL43" i="4"/>
  <c r="AK43" i="4"/>
  <c r="AC43" i="4"/>
  <c r="AJ43" i="4"/>
  <c r="AB43" i="4"/>
  <c r="AP43" i="4"/>
  <c r="AI43" i="4"/>
  <c r="AH43" i="4"/>
  <c r="AA43" i="4"/>
  <c r="AN11" i="4"/>
  <c r="AF11" i="4"/>
  <c r="AM11" i="4"/>
  <c r="AL11" i="4"/>
  <c r="AK11" i="4"/>
  <c r="AC11" i="4"/>
  <c r="AJ11" i="4"/>
  <c r="AB11" i="4"/>
  <c r="AH11" i="4"/>
  <c r="AG11" i="4"/>
  <c r="AA11" i="4"/>
  <c r="AP11" i="4"/>
  <c r="AO11" i="4"/>
  <c r="AI11" i="4"/>
  <c r="AL78" i="4"/>
  <c r="AK78" i="4"/>
  <c r="AC78" i="4"/>
  <c r="AJ78" i="4"/>
  <c r="AB78" i="4"/>
  <c r="AO78" i="4"/>
  <c r="AG78" i="4"/>
  <c r="AN78" i="4"/>
  <c r="AF78" i="4"/>
  <c r="AA78" i="4"/>
  <c r="AP78" i="4"/>
  <c r="AM78" i="4"/>
  <c r="AI78" i="4"/>
  <c r="AH78" i="4"/>
  <c r="AL46" i="4"/>
  <c r="AK46" i="4"/>
  <c r="AC46" i="4"/>
  <c r="AJ46" i="4"/>
  <c r="AB46" i="4"/>
  <c r="AI46" i="4"/>
  <c r="AA46" i="4"/>
  <c r="AP46" i="4"/>
  <c r="AH46" i="4"/>
  <c r="AO46" i="4"/>
  <c r="AG46" i="4"/>
  <c r="AN46" i="4"/>
  <c r="AM46" i="4"/>
  <c r="AF46" i="4"/>
  <c r="AO10" i="4"/>
  <c r="AG10" i="4"/>
  <c r="AN10" i="4"/>
  <c r="AF10" i="4"/>
  <c r="AM10" i="4"/>
  <c r="AL10" i="4"/>
  <c r="AK10" i="4"/>
  <c r="AC10" i="4"/>
  <c r="AB10" i="4"/>
  <c r="AP10" i="4"/>
  <c r="AA10" i="4"/>
  <c r="AJ10" i="4"/>
  <c r="AI10" i="4"/>
  <c r="AH10" i="4"/>
  <c r="AI73" i="4"/>
  <c r="AA73" i="4"/>
  <c r="AP73" i="4"/>
  <c r="AH73" i="4"/>
  <c r="AO73" i="4"/>
  <c r="AG73" i="4"/>
  <c r="AL73" i="4"/>
  <c r="AK73" i="4"/>
  <c r="AC73" i="4"/>
  <c r="AJ73" i="4"/>
  <c r="AF73" i="4"/>
  <c r="AB73" i="4"/>
  <c r="AN73" i="4"/>
  <c r="AM73" i="4"/>
  <c r="AM37" i="4"/>
  <c r="AL37" i="4"/>
  <c r="AK37" i="4"/>
  <c r="AC37" i="4"/>
  <c r="AJ37" i="4"/>
  <c r="AB37" i="4"/>
  <c r="AI37" i="4"/>
  <c r="AA37" i="4"/>
  <c r="AP37" i="4"/>
  <c r="AH37" i="4"/>
  <c r="AO37" i="4"/>
  <c r="AN37" i="4"/>
  <c r="AF37" i="4"/>
  <c r="AG37" i="4"/>
  <c r="AN84" i="4"/>
  <c r="AF84" i="4"/>
  <c r="AM84" i="4"/>
  <c r="AL84" i="4"/>
  <c r="AJ84" i="4"/>
  <c r="AB84" i="4"/>
  <c r="AI84" i="4"/>
  <c r="AA84" i="4"/>
  <c r="AP84" i="4"/>
  <c r="AH84" i="4"/>
  <c r="AK84" i="4"/>
  <c r="AG84" i="4"/>
  <c r="AC84" i="4"/>
  <c r="AO84" i="4"/>
  <c r="AI16" i="4"/>
  <c r="AA16" i="4"/>
  <c r="AP16" i="4"/>
  <c r="AH16" i="4"/>
  <c r="AO16" i="4"/>
  <c r="AG16" i="4"/>
  <c r="AN16" i="4"/>
  <c r="AF16" i="4"/>
  <c r="AM16" i="4"/>
  <c r="AL16" i="4"/>
  <c r="AB16" i="4"/>
  <c r="AK16" i="4"/>
  <c r="AJ16" i="4"/>
  <c r="AC16" i="4"/>
  <c r="AK47" i="4"/>
  <c r="AC47" i="4"/>
  <c r="AJ47" i="4"/>
  <c r="AB47" i="4"/>
  <c r="AI47" i="4"/>
  <c r="AA47" i="4"/>
  <c r="AP47" i="4"/>
  <c r="AH47" i="4"/>
  <c r="AO47" i="4"/>
  <c r="AG47" i="4"/>
  <c r="AN47" i="4"/>
  <c r="AF47" i="4"/>
  <c r="AM47" i="4"/>
  <c r="AL47" i="4"/>
  <c r="AP82" i="4"/>
  <c r="AH82" i="4"/>
  <c r="AO82" i="4"/>
  <c r="AG82" i="4"/>
  <c r="AN82" i="4"/>
  <c r="AF82" i="4"/>
  <c r="AK82" i="4"/>
  <c r="AC82" i="4"/>
  <c r="AJ82" i="4"/>
  <c r="AB82" i="4"/>
  <c r="AM82" i="4"/>
  <c r="AL82" i="4"/>
  <c r="AI82" i="4"/>
  <c r="AA82" i="4"/>
  <c r="AK14" i="4"/>
  <c r="AC14" i="4"/>
  <c r="AJ14" i="4"/>
  <c r="AB14" i="4"/>
  <c r="AI14" i="4"/>
  <c r="AA14" i="4"/>
  <c r="AP14" i="4"/>
  <c r="AH14" i="4"/>
  <c r="AO14" i="4"/>
  <c r="AG14" i="4"/>
  <c r="AN14" i="4"/>
  <c r="AF14" i="4"/>
  <c r="AM14" i="4"/>
  <c r="AL14" i="4"/>
  <c r="AM4" i="4"/>
  <c r="AL4" i="4"/>
  <c r="AK4" i="4"/>
  <c r="AC4" i="4"/>
  <c r="AJ4" i="4"/>
  <c r="AB4" i="4"/>
  <c r="AI4" i="4"/>
  <c r="AA4" i="4"/>
  <c r="AH4" i="4"/>
  <c r="AP4" i="4"/>
  <c r="AO4" i="4"/>
  <c r="AN4" i="4"/>
  <c r="AG4" i="4"/>
  <c r="AF4" i="4"/>
  <c r="AN76" i="4"/>
  <c r="AF76" i="4"/>
  <c r="AM76" i="4"/>
  <c r="AL76" i="4"/>
  <c r="AI76" i="4"/>
  <c r="AA76" i="4"/>
  <c r="AP76" i="4"/>
  <c r="AH76" i="4"/>
  <c r="AB76" i="4"/>
  <c r="AO76" i="4"/>
  <c r="AK76" i="4"/>
  <c r="AJ76" i="4"/>
  <c r="AG76" i="4"/>
  <c r="AC76" i="4"/>
  <c r="AN44" i="4"/>
  <c r="AF44" i="4"/>
  <c r="AM44" i="4"/>
  <c r="AL44" i="4"/>
  <c r="AK44" i="4"/>
  <c r="AC44" i="4"/>
  <c r="AJ44" i="4"/>
  <c r="AB44" i="4"/>
  <c r="AI44" i="4"/>
  <c r="AA44" i="4"/>
  <c r="AP44" i="4"/>
  <c r="AO44" i="4"/>
  <c r="AG44" i="4"/>
  <c r="AH44" i="4"/>
  <c r="AI8" i="4"/>
  <c r="AA8" i="4"/>
  <c r="AP8" i="4"/>
  <c r="AH8" i="4"/>
  <c r="AO8" i="4"/>
  <c r="AG8" i="4"/>
  <c r="AN8" i="4"/>
  <c r="AF8" i="4"/>
  <c r="AM8" i="4"/>
  <c r="AL8" i="4"/>
  <c r="AK8" i="4"/>
  <c r="AJ8" i="4"/>
  <c r="AC8" i="4"/>
  <c r="AB8" i="4"/>
  <c r="AK71" i="4"/>
  <c r="AC71" i="4"/>
  <c r="AJ71" i="4"/>
  <c r="AB71" i="4"/>
  <c r="AI71" i="4"/>
  <c r="AA71" i="4"/>
  <c r="AN71" i="4"/>
  <c r="AF71" i="4"/>
  <c r="AM71" i="4"/>
  <c r="AP71" i="4"/>
  <c r="AO71" i="4"/>
  <c r="AL71" i="4"/>
  <c r="AH71" i="4"/>
  <c r="AG71" i="4"/>
  <c r="AK39" i="4"/>
  <c r="AC39" i="4"/>
  <c r="AJ39" i="4"/>
  <c r="AB39" i="4"/>
  <c r="AI39" i="4"/>
  <c r="AA39" i="4"/>
  <c r="AP39" i="4"/>
  <c r="AH39" i="4"/>
  <c r="AO39" i="4"/>
  <c r="AG39" i="4"/>
  <c r="AN39" i="4"/>
  <c r="AF39" i="4"/>
  <c r="AM39" i="4"/>
  <c r="AL39" i="4"/>
  <c r="AJ7" i="4"/>
  <c r="AB7" i="4"/>
  <c r="AI7" i="4"/>
  <c r="AA7" i="4"/>
  <c r="AP7" i="4"/>
  <c r="AH7" i="4"/>
  <c r="AO7" i="4"/>
  <c r="AG7" i="4"/>
  <c r="AN7" i="4"/>
  <c r="AF7" i="4"/>
  <c r="AL7" i="4"/>
  <c r="AC7" i="4"/>
  <c r="AK7" i="4"/>
  <c r="AM7" i="4"/>
  <c r="AP74" i="4"/>
  <c r="AH74" i="4"/>
  <c r="AO74" i="4"/>
  <c r="AG74" i="4"/>
  <c r="AN74" i="4"/>
  <c r="AF74" i="4"/>
  <c r="AK74" i="4"/>
  <c r="AC74" i="4"/>
  <c r="AJ74" i="4"/>
  <c r="AB74" i="4"/>
  <c r="AM74" i="4"/>
  <c r="AL74" i="4"/>
  <c r="AI74" i="4"/>
  <c r="AA74" i="4"/>
  <c r="AP42" i="4"/>
  <c r="AH42" i="4"/>
  <c r="AO42" i="4"/>
  <c r="AG42" i="4"/>
  <c r="AN42" i="4"/>
  <c r="AF42" i="4"/>
  <c r="AM42" i="4"/>
  <c r="AL42" i="4"/>
  <c r="AK42" i="4"/>
  <c r="AC42" i="4"/>
  <c r="AB42" i="4"/>
  <c r="AA42" i="4"/>
  <c r="AJ42" i="4"/>
  <c r="AI42" i="4"/>
  <c r="AK6" i="4"/>
  <c r="AC6" i="4"/>
  <c r="AJ6" i="4"/>
  <c r="AB6" i="4"/>
  <c r="AI6" i="4"/>
  <c r="AA6" i="4"/>
  <c r="AP6" i="4"/>
  <c r="AH6" i="4"/>
  <c r="AO6" i="4"/>
  <c r="AG6" i="4"/>
  <c r="AF6" i="4"/>
  <c r="AN6" i="4"/>
  <c r="AM6" i="4"/>
  <c r="AL6" i="4"/>
  <c r="AM69" i="4"/>
  <c r="AL69" i="4"/>
  <c r="AK69" i="4"/>
  <c r="AC69" i="4"/>
  <c r="AP69" i="4"/>
  <c r="AH69" i="4"/>
  <c r="AO69" i="4"/>
  <c r="AG69" i="4"/>
  <c r="AN69" i="4"/>
  <c r="AJ69" i="4"/>
  <c r="AI69" i="4"/>
  <c r="AF69" i="4"/>
  <c r="AB69" i="4"/>
  <c r="AA69" i="4"/>
  <c r="AI33" i="4"/>
  <c r="AA33" i="4"/>
  <c r="AP33" i="4"/>
  <c r="AH33" i="4"/>
  <c r="AO33" i="4"/>
  <c r="AG33" i="4"/>
  <c r="AN33" i="4"/>
  <c r="AF33" i="4"/>
  <c r="AL33" i="4"/>
  <c r="AB33" i="4"/>
  <c r="AM33" i="4"/>
  <c r="AK33" i="4"/>
  <c r="AJ33" i="4"/>
  <c r="AC33" i="4"/>
  <c r="AO34" i="6"/>
  <c r="AG34" i="6"/>
  <c r="AN34" i="6"/>
  <c r="AF34" i="6"/>
  <c r="AM34" i="6"/>
  <c r="AC34" i="6"/>
  <c r="AL34" i="6"/>
  <c r="AB34" i="6"/>
  <c r="AK34" i="6"/>
  <c r="AA34" i="6"/>
  <c r="AJ34" i="6"/>
  <c r="AI34" i="6"/>
  <c r="AP34" i="6"/>
  <c r="AH34" i="6"/>
  <c r="AA17" i="6"/>
  <c r="AB17" i="6"/>
  <c r="AC17" i="6"/>
  <c r="AN3" i="4"/>
  <c r="AF3" i="4"/>
  <c r="AM3" i="4"/>
  <c r="AL3" i="4"/>
  <c r="AK3" i="4"/>
  <c r="AC3" i="4"/>
  <c r="AJ3" i="4"/>
  <c r="AB3" i="4"/>
  <c r="AP3" i="4"/>
  <c r="AG3" i="4"/>
  <c r="AI3" i="4"/>
  <c r="AH3" i="4"/>
  <c r="AA3" i="4"/>
  <c r="AO3" i="4"/>
  <c r="AJ72" i="4"/>
  <c r="AB72" i="4"/>
  <c r="AI72" i="4"/>
  <c r="AA72" i="4"/>
  <c r="AP72" i="4"/>
  <c r="AH72" i="4"/>
  <c r="AM72" i="4"/>
  <c r="AL72" i="4"/>
  <c r="AF72" i="4"/>
  <c r="AC72" i="4"/>
  <c r="AO72" i="4"/>
  <c r="AN72" i="4"/>
  <c r="AG72" i="4"/>
  <c r="AK72" i="4"/>
  <c r="AN36" i="4"/>
  <c r="AF36" i="4"/>
  <c r="AM36" i="4"/>
  <c r="AL36" i="4"/>
  <c r="AK36" i="4"/>
  <c r="AC36" i="4"/>
  <c r="AJ36" i="4"/>
  <c r="AB36" i="4"/>
  <c r="AI36" i="4"/>
  <c r="AA36" i="4"/>
  <c r="AP36" i="4"/>
  <c r="AO36" i="4"/>
  <c r="AH36" i="4"/>
  <c r="AG36" i="4"/>
  <c r="AO103" i="4"/>
  <c r="AG103" i="4"/>
  <c r="AN103" i="4"/>
  <c r="AF103" i="4"/>
  <c r="AM103" i="4"/>
  <c r="AL103" i="4"/>
  <c r="AK103" i="4"/>
  <c r="AC103" i="4"/>
  <c r="AH103" i="4"/>
  <c r="AB103" i="4"/>
  <c r="AA103" i="4"/>
  <c r="AP103" i="4"/>
  <c r="AJ103" i="4"/>
  <c r="AI103" i="4"/>
  <c r="AO67" i="4"/>
  <c r="AG67" i="4"/>
  <c r="AN67" i="4"/>
  <c r="AF67" i="4"/>
  <c r="AM67" i="4"/>
  <c r="AJ67" i="4"/>
  <c r="AB67" i="4"/>
  <c r="AI67" i="4"/>
  <c r="AA67" i="4"/>
  <c r="AC67" i="4"/>
  <c r="AP67" i="4"/>
  <c r="AL67" i="4"/>
  <c r="AK67" i="4"/>
  <c r="AH67" i="4"/>
  <c r="AO35" i="4"/>
  <c r="AG35" i="4"/>
  <c r="AN35" i="4"/>
  <c r="AF35" i="4"/>
  <c r="AM35" i="4"/>
  <c r="AL35" i="4"/>
  <c r="AK35" i="4"/>
  <c r="AC35" i="4"/>
  <c r="AJ35" i="4"/>
  <c r="AB35" i="4"/>
  <c r="AA35" i="4"/>
  <c r="AP35" i="4"/>
  <c r="AI35" i="4"/>
  <c r="AH35" i="4"/>
  <c r="AL102" i="4"/>
  <c r="AK102" i="4"/>
  <c r="AC102" i="4"/>
  <c r="AJ102" i="4"/>
  <c r="AB102" i="4"/>
  <c r="AP102" i="4"/>
  <c r="AH102" i="4"/>
  <c r="AO102" i="4"/>
  <c r="AG102" i="4"/>
  <c r="AN102" i="4"/>
  <c r="AF102" i="4"/>
  <c r="AA102" i="4"/>
  <c r="AM102" i="4"/>
  <c r="AI102" i="4"/>
  <c r="AL70" i="4"/>
  <c r="AK70" i="4"/>
  <c r="AC70" i="4"/>
  <c r="AJ70" i="4"/>
  <c r="AB70" i="4"/>
  <c r="AO70" i="4"/>
  <c r="AG70" i="4"/>
  <c r="AN70" i="4"/>
  <c r="AF70" i="4"/>
  <c r="AP70" i="4"/>
  <c r="AM70" i="4"/>
  <c r="AI70" i="4"/>
  <c r="AH70" i="4"/>
  <c r="AA70" i="4"/>
  <c r="AL38" i="4"/>
  <c r="AK38" i="4"/>
  <c r="AC38" i="4"/>
  <c r="AJ38" i="4"/>
  <c r="AB38" i="4"/>
  <c r="AI38" i="4"/>
  <c r="AA38" i="4"/>
  <c r="AP38" i="4"/>
  <c r="AH38" i="4"/>
  <c r="AO38" i="4"/>
  <c r="AG38" i="4"/>
  <c r="AN38" i="4"/>
  <c r="AM38" i="4"/>
  <c r="AF38" i="4"/>
  <c r="AM101" i="4"/>
  <c r="AL101" i="4"/>
  <c r="AK101" i="4"/>
  <c r="AC101" i="4"/>
  <c r="AI101" i="4"/>
  <c r="AA101" i="4"/>
  <c r="AP101" i="4"/>
  <c r="AH101" i="4"/>
  <c r="AO101" i="4"/>
  <c r="AG101" i="4"/>
  <c r="AN101" i="4"/>
  <c r="AJ101" i="4"/>
  <c r="AF101" i="4"/>
  <c r="AB101" i="4"/>
  <c r="AI65" i="4"/>
  <c r="AA65" i="4"/>
  <c r="AP65" i="4"/>
  <c r="AH65" i="4"/>
  <c r="AO65" i="4"/>
  <c r="AG65" i="4"/>
  <c r="AL65" i="4"/>
  <c r="AK65" i="4"/>
  <c r="AC65" i="4"/>
  <c r="AN65" i="4"/>
  <c r="AM65" i="4"/>
  <c r="AJ65" i="4"/>
  <c r="AF65" i="4"/>
  <c r="AB65" i="4"/>
  <c r="AL29" i="4"/>
  <c r="AK29" i="4"/>
  <c r="AC29" i="4"/>
  <c r="AJ29" i="4"/>
  <c r="AB29" i="4"/>
  <c r="AI29" i="4"/>
  <c r="AA29" i="4"/>
  <c r="AP29" i="4"/>
  <c r="AH29" i="4"/>
  <c r="AO29" i="4"/>
  <c r="AG29" i="4"/>
  <c r="AN29" i="4"/>
  <c r="AM29" i="4"/>
  <c r="AF29" i="4"/>
  <c r="AI40" i="6"/>
  <c r="AP40" i="6"/>
  <c r="AH40" i="6"/>
  <c r="AO40" i="6"/>
  <c r="AG40" i="6"/>
  <c r="AN40" i="6"/>
  <c r="AF40" i="6"/>
  <c r="AM40" i="6"/>
  <c r="AC40" i="6"/>
  <c r="AL40" i="6"/>
  <c r="AB40" i="6"/>
  <c r="AK40" i="6"/>
  <c r="AA40" i="6"/>
  <c r="AJ40" i="6"/>
  <c r="AO91" i="6"/>
  <c r="AG91" i="6"/>
  <c r="AN91" i="6"/>
  <c r="AF91" i="6"/>
  <c r="AM91" i="6"/>
  <c r="AC91" i="6"/>
  <c r="AL91" i="6"/>
  <c r="AB91" i="6"/>
  <c r="AK91" i="6"/>
  <c r="AA91" i="6"/>
  <c r="AJ91" i="6"/>
  <c r="AI91" i="6"/>
  <c r="AP91" i="6"/>
  <c r="AH91" i="6"/>
  <c r="Z15" i="6"/>
  <c r="AE16" i="6"/>
  <c r="AE102" i="6"/>
  <c r="AD94" i="6"/>
  <c r="AE90" i="6"/>
  <c r="AD86" i="6"/>
  <c r="AD78" i="6"/>
  <c r="AE74" i="6"/>
  <c r="Z70" i="6"/>
  <c r="AE62" i="6"/>
  <c r="AE58" i="6"/>
  <c r="AD54" i="6"/>
  <c r="AD50" i="6"/>
  <c r="Z46" i="6"/>
  <c r="Z42" i="6"/>
  <c r="AE38" i="6"/>
  <c r="AE30" i="6"/>
  <c r="AD26" i="6"/>
  <c r="Z18" i="6"/>
  <c r="AD14" i="6"/>
  <c r="AE10" i="6"/>
  <c r="Z6" i="6"/>
  <c r="AE101" i="6"/>
  <c r="AD85" i="6"/>
  <c r="AE69" i="6"/>
  <c r="AD65" i="6"/>
  <c r="AD57" i="6"/>
  <c r="Z53" i="6"/>
  <c r="AE49" i="6"/>
  <c r="Z45" i="6"/>
  <c r="AD37" i="6"/>
  <c r="AE33" i="6"/>
  <c r="AE29" i="6"/>
  <c r="AE25" i="6"/>
  <c r="AD17" i="6"/>
  <c r="AE13" i="6"/>
  <c r="AD9" i="6"/>
  <c r="AD5" i="6"/>
  <c r="AD92" i="6"/>
  <c r="AE88" i="6"/>
  <c r="AD84" i="6"/>
  <c r="AE80" i="6"/>
  <c r="Z76" i="6"/>
  <c r="AD68" i="6"/>
  <c r="AE64" i="6"/>
  <c r="AE60" i="6"/>
  <c r="Z56" i="6"/>
  <c r="AE52" i="6"/>
  <c r="AE48" i="6"/>
  <c r="AD36" i="6"/>
  <c r="AE32" i="6"/>
  <c r="AE28" i="6"/>
  <c r="Z24" i="6"/>
  <c r="Z20" i="6"/>
  <c r="AE12" i="6"/>
  <c r="AD8" i="6"/>
  <c r="Z4" i="6"/>
  <c r="AE89" i="6"/>
  <c r="Z96" i="6"/>
  <c r="AE81" i="6"/>
  <c r="AE100" i="6"/>
  <c r="AE103" i="6"/>
  <c r="Z99" i="6"/>
  <c r="Z95" i="6"/>
  <c r="AE87" i="6"/>
  <c r="Z83" i="6"/>
  <c r="AE79" i="6"/>
  <c r="AE75" i="6"/>
  <c r="AD71" i="6"/>
  <c r="AE67" i="6"/>
  <c r="Z59" i="6"/>
  <c r="Z55" i="6"/>
  <c r="Z51" i="6"/>
  <c r="Z47" i="6"/>
  <c r="Z43" i="6"/>
  <c r="AE39" i="6"/>
  <c r="AD31" i="6"/>
  <c r="AE23" i="6"/>
  <c r="AE19" i="6"/>
  <c r="AE11" i="6"/>
  <c r="AD7" i="6"/>
  <c r="AE3" i="6"/>
  <c r="AL5" i="6"/>
  <c r="AK5" i="6"/>
  <c r="AC5" i="6"/>
  <c r="AJ5" i="6"/>
  <c r="AB5" i="6"/>
  <c r="AI5" i="6"/>
  <c r="AA5" i="6"/>
  <c r="AP5" i="6"/>
  <c r="AH5" i="6"/>
  <c r="AO5" i="6"/>
  <c r="AG5" i="6"/>
  <c r="AN5" i="6"/>
  <c r="AF5" i="6"/>
  <c r="AM5" i="6"/>
  <c r="AK2" i="6"/>
  <c r="AC2" i="6"/>
  <c r="AJ2" i="6"/>
  <c r="AB2" i="6"/>
  <c r="AI2" i="6"/>
  <c r="AA2" i="6"/>
  <c r="AL2" i="6"/>
  <c r="AP2" i="6"/>
  <c r="AH2" i="6"/>
  <c r="AO2" i="6"/>
  <c r="AG2" i="6"/>
  <c r="AE2" i="6"/>
  <c r="AN2" i="6"/>
  <c r="AF2" i="6"/>
  <c r="AM2" i="6"/>
  <c r="AK12" i="6"/>
  <c r="AC12" i="6"/>
  <c r="AJ12" i="6"/>
  <c r="AB12" i="6"/>
  <c r="AI12" i="6"/>
  <c r="AA12" i="6"/>
  <c r="AP12" i="6"/>
  <c r="AH12" i="6"/>
  <c r="AO12" i="6"/>
  <c r="AG12" i="6"/>
  <c r="AM12" i="6"/>
  <c r="AN12" i="6"/>
  <c r="AL12" i="6"/>
  <c r="AF12" i="6"/>
  <c r="AM31" i="6"/>
  <c r="AL31" i="6"/>
  <c r="AK31" i="6"/>
  <c r="AC31" i="6"/>
  <c r="AJ31" i="6"/>
  <c r="AB31" i="6"/>
  <c r="AI31" i="6"/>
  <c r="AA31" i="6"/>
  <c r="AP31" i="6"/>
  <c r="AH31" i="6"/>
  <c r="AO31" i="6"/>
  <c r="AG31" i="6"/>
  <c r="AN31" i="6"/>
  <c r="AF31" i="6"/>
  <c r="AJ7" i="6"/>
  <c r="AB7" i="6"/>
  <c r="AI7" i="6"/>
  <c r="AA7" i="6"/>
  <c r="AP7" i="6"/>
  <c r="AH7" i="6"/>
  <c r="AK7" i="6"/>
  <c r="AO7" i="6"/>
  <c r="AG7" i="6"/>
  <c r="AN7" i="6"/>
  <c r="AF7" i="6"/>
  <c r="AM7" i="6"/>
  <c r="AL7" i="6"/>
  <c r="AC7" i="6"/>
  <c r="AM8" i="6"/>
  <c r="AL8" i="6"/>
  <c r="AK8" i="6"/>
  <c r="AC8" i="6"/>
  <c r="AJ8" i="6"/>
  <c r="AB8" i="6"/>
  <c r="AI8" i="6"/>
  <c r="AA8" i="6"/>
  <c r="AN8" i="6"/>
  <c r="AP8" i="6"/>
  <c r="AH8" i="6"/>
  <c r="AO8" i="6"/>
  <c r="AG8" i="6"/>
  <c r="AF8" i="6"/>
  <c r="AI4" i="6"/>
  <c r="AA4" i="6"/>
  <c r="AJ4" i="6"/>
  <c r="AP4" i="6"/>
  <c r="AH4" i="6"/>
  <c r="AO4" i="6"/>
  <c r="AG4" i="6"/>
  <c r="AB4" i="6"/>
  <c r="AN4" i="6"/>
  <c r="AF4" i="6"/>
  <c r="AM4" i="6"/>
  <c r="AL4" i="6"/>
  <c r="AK4" i="6"/>
  <c r="AC4" i="6"/>
  <c r="AM23" i="6"/>
  <c r="AL23" i="6"/>
  <c r="AK23" i="6"/>
  <c r="AC23" i="6"/>
  <c r="AJ23" i="6"/>
  <c r="AB23" i="6"/>
  <c r="AI23" i="6"/>
  <c r="AA23" i="6"/>
  <c r="AP23" i="6"/>
  <c r="AH23" i="6"/>
  <c r="AO23" i="6"/>
  <c r="AG23" i="6"/>
  <c r="AN23" i="6"/>
  <c r="AF23" i="6"/>
  <c r="AO6" i="6"/>
  <c r="AG6" i="6"/>
  <c r="AP6" i="6"/>
  <c r="AN6" i="6"/>
  <c r="AF6" i="6"/>
  <c r="AM6" i="6"/>
  <c r="AL6" i="6"/>
  <c r="AK6" i="6"/>
  <c r="AC6" i="6"/>
  <c r="AJ6" i="6"/>
  <c r="AB6" i="6"/>
  <c r="AH6" i="6"/>
  <c r="AI6" i="6"/>
  <c r="AA6" i="6"/>
  <c r="AM10" i="6"/>
  <c r="AL10" i="6"/>
  <c r="AK10" i="6"/>
  <c r="AC10" i="6"/>
  <c r="AJ10" i="6"/>
  <c r="AB10" i="6"/>
  <c r="AI10" i="6"/>
  <c r="AA10" i="6"/>
  <c r="AO10" i="6"/>
  <c r="AG10" i="6"/>
  <c r="AP10" i="6"/>
  <c r="AN10" i="6"/>
  <c r="AH10" i="6"/>
  <c r="AF10" i="6"/>
  <c r="AN3" i="6"/>
  <c r="AF3" i="6"/>
  <c r="AM3" i="6"/>
  <c r="AL3" i="6"/>
  <c r="AK3" i="6"/>
  <c r="AC3" i="6"/>
  <c r="AJ3" i="6"/>
  <c r="AB3" i="6"/>
  <c r="AG3" i="6"/>
  <c r="AI3" i="6"/>
  <c r="AA3" i="6"/>
  <c r="AP3" i="6"/>
  <c r="AH3" i="6"/>
  <c r="AO3" i="6"/>
  <c r="AM18" i="6"/>
  <c r="AL18" i="6"/>
  <c r="AK18" i="6"/>
  <c r="AC18" i="6"/>
  <c r="AJ18" i="6"/>
  <c r="AB18" i="6"/>
  <c r="AI18" i="6"/>
  <c r="AO18" i="6"/>
  <c r="AG18" i="6"/>
  <c r="AP18" i="6"/>
  <c r="AN18" i="6"/>
  <c r="AH18" i="6"/>
  <c r="AF18" i="6"/>
  <c r="AL15" i="6"/>
  <c r="AK15" i="6"/>
  <c r="AC15" i="6"/>
  <c r="AJ15" i="6"/>
  <c r="AB15" i="6"/>
  <c r="AI15" i="6"/>
  <c r="AA15" i="6"/>
  <c r="AP15" i="6"/>
  <c r="AH15" i="6"/>
  <c r="AN15" i="6"/>
  <c r="AF15" i="6"/>
  <c r="AG15" i="6"/>
  <c r="AM15" i="6"/>
  <c r="AO15" i="6"/>
  <c r="AL28" i="6"/>
  <c r="AK28" i="6"/>
  <c r="AC28" i="6"/>
  <c r="AJ28" i="6"/>
  <c r="AB28" i="6"/>
  <c r="AI28" i="6"/>
  <c r="AA28" i="6"/>
  <c r="AP28" i="6"/>
  <c r="AH28" i="6"/>
  <c r="AO28" i="6"/>
  <c r="AG28" i="6"/>
  <c r="AN28" i="6"/>
  <c r="AF28" i="6"/>
  <c r="AM28" i="6"/>
  <c r="AO35" i="6"/>
  <c r="AG35" i="6"/>
  <c r="AE35" i="6"/>
  <c r="AM35" i="6"/>
  <c r="AL35" i="6"/>
  <c r="AK35" i="6"/>
  <c r="AC35" i="6"/>
  <c r="AJ35" i="6"/>
  <c r="AB35" i="6"/>
  <c r="AN35" i="6"/>
  <c r="AI35" i="6"/>
  <c r="AH35" i="6"/>
  <c r="AF35" i="6"/>
  <c r="AA35" i="6"/>
  <c r="AP35" i="6"/>
  <c r="AM37" i="6"/>
  <c r="AK37" i="6"/>
  <c r="AC37" i="6"/>
  <c r="AJ37" i="6"/>
  <c r="AB37" i="6"/>
  <c r="AI37" i="6"/>
  <c r="AA37" i="6"/>
  <c r="AP37" i="6"/>
  <c r="AH37" i="6"/>
  <c r="AN37" i="6"/>
  <c r="AL37" i="6"/>
  <c r="AG37" i="6"/>
  <c r="AF37" i="6"/>
  <c r="AO37" i="6"/>
  <c r="AK20" i="6"/>
  <c r="AC20" i="6"/>
  <c r="AJ20" i="6"/>
  <c r="AB20" i="6"/>
  <c r="AI20" i="6"/>
  <c r="AA20" i="6"/>
  <c r="AP20" i="6"/>
  <c r="AH20" i="6"/>
  <c r="AO20" i="6"/>
  <c r="AG20" i="6"/>
  <c r="AN20" i="6"/>
  <c r="AF20" i="6"/>
  <c r="AM20" i="6"/>
  <c r="AL20" i="6"/>
  <c r="AK25" i="6"/>
  <c r="AC25" i="6"/>
  <c r="AJ25" i="6"/>
  <c r="AB25" i="6"/>
  <c r="AI25" i="6"/>
  <c r="AA25" i="6"/>
  <c r="AP25" i="6"/>
  <c r="AH25" i="6"/>
  <c r="AO25" i="6"/>
  <c r="AG25" i="6"/>
  <c r="AN25" i="6"/>
  <c r="AF25" i="6"/>
  <c r="AM25" i="6"/>
  <c r="AL25" i="6"/>
  <c r="AK33" i="6"/>
  <c r="AC33" i="6"/>
  <c r="AJ33" i="6"/>
  <c r="AB33" i="6"/>
  <c r="AI33" i="6"/>
  <c r="AA33" i="6"/>
  <c r="AP33" i="6"/>
  <c r="AH33" i="6"/>
  <c r="AO33" i="6"/>
  <c r="AG33" i="6"/>
  <c r="AN33" i="6"/>
  <c r="AF33" i="6"/>
  <c r="AM33" i="6"/>
  <c r="AL33" i="6"/>
  <c r="AL46" i="6"/>
  <c r="AK46" i="6"/>
  <c r="AC46" i="6"/>
  <c r="AJ46" i="6"/>
  <c r="AB46" i="6"/>
  <c r="AI46" i="6"/>
  <c r="AA46" i="6"/>
  <c r="AP46" i="6"/>
  <c r="AH46" i="6"/>
  <c r="AO46" i="6"/>
  <c r="AG46" i="6"/>
  <c r="AN46" i="6"/>
  <c r="AM46" i="6"/>
  <c r="AF46" i="6"/>
  <c r="AL65" i="6"/>
  <c r="AK65" i="6"/>
  <c r="AC65" i="6"/>
  <c r="AJ65" i="6"/>
  <c r="AB65" i="6"/>
  <c r="AI65" i="6"/>
  <c r="AA65" i="6"/>
  <c r="AP65" i="6"/>
  <c r="AH65" i="6"/>
  <c r="AO65" i="6"/>
  <c r="AG65" i="6"/>
  <c r="AN65" i="6"/>
  <c r="AM65" i="6"/>
  <c r="AF65" i="6"/>
  <c r="AJ9" i="6"/>
  <c r="AP9" i="6"/>
  <c r="AH9" i="6"/>
  <c r="AO9" i="6"/>
  <c r="AG9" i="6"/>
  <c r="AN9" i="6"/>
  <c r="AF9" i="6"/>
  <c r="AL9" i="6"/>
  <c r="AB9" i="6"/>
  <c r="AC9" i="6"/>
  <c r="AA9" i="6"/>
  <c r="AM9" i="6"/>
  <c r="AK9" i="6"/>
  <c r="AI9" i="6"/>
  <c r="AJ17" i="6"/>
  <c r="AI17" i="6"/>
  <c r="AP17" i="6"/>
  <c r="AH17" i="6"/>
  <c r="AO17" i="6"/>
  <c r="AG17" i="6"/>
  <c r="AN17" i="6"/>
  <c r="AF17" i="6"/>
  <c r="AL17" i="6"/>
  <c r="AM17" i="6"/>
  <c r="AK17" i="6"/>
  <c r="AJ22" i="6"/>
  <c r="AB22" i="6"/>
  <c r="AI22" i="6"/>
  <c r="AA22" i="6"/>
  <c r="AP22" i="6"/>
  <c r="AH22" i="6"/>
  <c r="AO22" i="6"/>
  <c r="AG22" i="6"/>
  <c r="AE22" i="6"/>
  <c r="AN22" i="6"/>
  <c r="AF22" i="6"/>
  <c r="AM22" i="6"/>
  <c r="AL22" i="6"/>
  <c r="AK22" i="6"/>
  <c r="AC22" i="6"/>
  <c r="AJ30" i="6"/>
  <c r="AB30" i="6"/>
  <c r="AI30" i="6"/>
  <c r="AA30" i="6"/>
  <c r="AP30" i="6"/>
  <c r="AH30" i="6"/>
  <c r="AO30" i="6"/>
  <c r="AG30" i="6"/>
  <c r="AN30" i="6"/>
  <c r="AF30" i="6"/>
  <c r="AM30" i="6"/>
  <c r="AL30" i="6"/>
  <c r="AC30" i="6"/>
  <c r="AK30" i="6"/>
  <c r="AM49" i="6"/>
  <c r="AL49" i="6"/>
  <c r="AK49" i="6"/>
  <c r="AC49" i="6"/>
  <c r="AJ49" i="6"/>
  <c r="AB49" i="6"/>
  <c r="AI49" i="6"/>
  <c r="AA49" i="6"/>
  <c r="AP49" i="6"/>
  <c r="AH49" i="6"/>
  <c r="AN49" i="6"/>
  <c r="AG49" i="6"/>
  <c r="AF49" i="6"/>
  <c r="AO49" i="6"/>
  <c r="AI14" i="6"/>
  <c r="AA14" i="6"/>
  <c r="AP14" i="6"/>
  <c r="AH14" i="6"/>
  <c r="AO14" i="6"/>
  <c r="AG14" i="6"/>
  <c r="AN14" i="6"/>
  <c r="AF14" i="6"/>
  <c r="AM14" i="6"/>
  <c r="AK14" i="6"/>
  <c r="AC14" i="6"/>
  <c r="AB14" i="6"/>
  <c r="AL14" i="6"/>
  <c r="AJ14" i="6"/>
  <c r="AI27" i="6"/>
  <c r="AA27" i="6"/>
  <c r="AP27" i="6"/>
  <c r="AH27" i="6"/>
  <c r="AO27" i="6"/>
  <c r="AG27" i="6"/>
  <c r="AE27" i="6"/>
  <c r="AN27" i="6"/>
  <c r="AF27" i="6"/>
  <c r="AM27" i="6"/>
  <c r="AL27" i="6"/>
  <c r="AK27" i="6"/>
  <c r="AC27" i="6"/>
  <c r="AJ27" i="6"/>
  <c r="AB27" i="6"/>
  <c r="AP11" i="6"/>
  <c r="AH11" i="6"/>
  <c r="AO11" i="6"/>
  <c r="AG11" i="6"/>
  <c r="AN11" i="6"/>
  <c r="AF11" i="6"/>
  <c r="AM11" i="6"/>
  <c r="AL11" i="6"/>
  <c r="AJ11" i="6"/>
  <c r="AB11" i="6"/>
  <c r="AI11" i="6"/>
  <c r="AC11" i="6"/>
  <c r="AA11" i="6"/>
  <c r="AK11" i="6"/>
  <c r="AP19" i="6"/>
  <c r="AH19" i="6"/>
  <c r="AO19" i="6"/>
  <c r="AG19" i="6"/>
  <c r="AN19" i="6"/>
  <c r="AF19" i="6"/>
  <c r="AM19" i="6"/>
  <c r="AL19" i="6"/>
  <c r="AK19" i="6"/>
  <c r="AJ19" i="6"/>
  <c r="AB19" i="6"/>
  <c r="AC19" i="6"/>
  <c r="AA19" i="6"/>
  <c r="AI19" i="6"/>
  <c r="AP24" i="6"/>
  <c r="AH24" i="6"/>
  <c r="AO24" i="6"/>
  <c r="AG24" i="6"/>
  <c r="AN24" i="6"/>
  <c r="AF24" i="6"/>
  <c r="AM24" i="6"/>
  <c r="AL24" i="6"/>
  <c r="AK24" i="6"/>
  <c r="AC24" i="6"/>
  <c r="AJ24" i="6"/>
  <c r="AB24" i="6"/>
  <c r="AI24" i="6"/>
  <c r="AA24" i="6"/>
  <c r="AP32" i="6"/>
  <c r="AH32" i="6"/>
  <c r="AO32" i="6"/>
  <c r="AG32" i="6"/>
  <c r="AN32" i="6"/>
  <c r="AF32" i="6"/>
  <c r="AM32" i="6"/>
  <c r="AL32" i="6"/>
  <c r="AK32" i="6"/>
  <c r="AC32" i="6"/>
  <c r="AJ32" i="6"/>
  <c r="AB32" i="6"/>
  <c r="AI32" i="6"/>
  <c r="AA32" i="6"/>
  <c r="AL54" i="6"/>
  <c r="AK54" i="6"/>
  <c r="AC54" i="6"/>
  <c r="AJ54" i="6"/>
  <c r="AB54" i="6"/>
  <c r="AI54" i="6"/>
  <c r="AA54" i="6"/>
  <c r="AP54" i="6"/>
  <c r="AH54" i="6"/>
  <c r="AO54" i="6"/>
  <c r="AG54" i="6"/>
  <c r="AF54" i="6"/>
  <c r="AN54" i="6"/>
  <c r="AM54" i="6"/>
  <c r="AO16" i="6"/>
  <c r="AG16" i="6"/>
  <c r="AN16" i="6"/>
  <c r="AF16" i="6"/>
  <c r="AM16" i="6"/>
  <c r="AL16" i="6"/>
  <c r="AK16" i="6"/>
  <c r="AI16" i="6"/>
  <c r="AP16" i="6"/>
  <c r="AJ16" i="6"/>
  <c r="AH16" i="6"/>
  <c r="AO29" i="6"/>
  <c r="AG29" i="6"/>
  <c r="AN29" i="6"/>
  <c r="AF29" i="6"/>
  <c r="AM29" i="6"/>
  <c r="AL29" i="6"/>
  <c r="AK29" i="6"/>
  <c r="AC29" i="6"/>
  <c r="AJ29" i="6"/>
  <c r="AB29" i="6"/>
  <c r="AI29" i="6"/>
  <c r="AA29" i="6"/>
  <c r="AP29" i="6"/>
  <c r="AH29" i="6"/>
  <c r="AM57" i="6"/>
  <c r="AL57" i="6"/>
  <c r="AK57" i="6"/>
  <c r="AC57" i="6"/>
  <c r="AJ57" i="6"/>
  <c r="AB57" i="6"/>
  <c r="AI57" i="6"/>
  <c r="AA57" i="6"/>
  <c r="AP57" i="6"/>
  <c r="AH57" i="6"/>
  <c r="AO57" i="6"/>
  <c r="AN57" i="6"/>
  <c r="AG57" i="6"/>
  <c r="AF57" i="6"/>
  <c r="AM87" i="6"/>
  <c r="AL87" i="6"/>
  <c r="AK87" i="6"/>
  <c r="AC87" i="6"/>
  <c r="AJ87" i="6"/>
  <c r="AB87" i="6"/>
  <c r="AI87" i="6"/>
  <c r="AA87" i="6"/>
  <c r="AP87" i="6"/>
  <c r="AH87" i="6"/>
  <c r="AO87" i="6"/>
  <c r="AG87" i="6"/>
  <c r="AN87" i="6"/>
  <c r="AF87" i="6"/>
  <c r="AN13" i="6"/>
  <c r="AF13" i="6"/>
  <c r="AM13" i="6"/>
  <c r="AL13" i="6"/>
  <c r="AK13" i="6"/>
  <c r="AC13" i="6"/>
  <c r="AJ13" i="6"/>
  <c r="AB13" i="6"/>
  <c r="AP13" i="6"/>
  <c r="AH13" i="6"/>
  <c r="AO13" i="6"/>
  <c r="AI13" i="6"/>
  <c r="AG13" i="6"/>
  <c r="AA13" i="6"/>
  <c r="AN26" i="6"/>
  <c r="AF26" i="6"/>
  <c r="AM26" i="6"/>
  <c r="AL26" i="6"/>
  <c r="AK26" i="6"/>
  <c r="AC26" i="6"/>
  <c r="AJ26" i="6"/>
  <c r="AB26" i="6"/>
  <c r="AI26" i="6"/>
  <c r="AA26" i="6"/>
  <c r="AP26" i="6"/>
  <c r="AH26" i="6"/>
  <c r="AG26" i="6"/>
  <c r="AO26" i="6"/>
  <c r="AK39" i="6"/>
  <c r="AC39" i="6"/>
  <c r="AI39" i="6"/>
  <c r="AA39" i="6"/>
  <c r="AP39" i="6"/>
  <c r="AH39" i="6"/>
  <c r="AO39" i="6"/>
  <c r="AG39" i="6"/>
  <c r="AN39" i="6"/>
  <c r="AF39" i="6"/>
  <c r="AJ39" i="6"/>
  <c r="AB39" i="6"/>
  <c r="AM39" i="6"/>
  <c r="AL39" i="6"/>
  <c r="AK43" i="6"/>
  <c r="AC43" i="6"/>
  <c r="AJ43" i="6"/>
  <c r="AB43" i="6"/>
  <c r="AI43" i="6"/>
  <c r="AA43" i="6"/>
  <c r="AP43" i="6"/>
  <c r="AH43" i="6"/>
  <c r="AO43" i="6"/>
  <c r="AG43" i="6"/>
  <c r="AN43" i="6"/>
  <c r="AF43" i="6"/>
  <c r="AM43" i="6"/>
  <c r="AL43" i="6"/>
  <c r="AK51" i="6"/>
  <c r="AC51" i="6"/>
  <c r="AJ51" i="6"/>
  <c r="AB51" i="6"/>
  <c r="AI51" i="6"/>
  <c r="AA51" i="6"/>
  <c r="AP51" i="6"/>
  <c r="AH51" i="6"/>
  <c r="AO51" i="6"/>
  <c r="AG51" i="6"/>
  <c r="AN51" i="6"/>
  <c r="AF51" i="6"/>
  <c r="AM51" i="6"/>
  <c r="AL51" i="6"/>
  <c r="AK59" i="6"/>
  <c r="AC59" i="6"/>
  <c r="AJ59" i="6"/>
  <c r="AB59" i="6"/>
  <c r="AI59" i="6"/>
  <c r="AA59" i="6"/>
  <c r="AP59" i="6"/>
  <c r="AH59" i="6"/>
  <c r="AO59" i="6"/>
  <c r="AG59" i="6"/>
  <c r="AN59" i="6"/>
  <c r="AF59" i="6"/>
  <c r="AM59" i="6"/>
  <c r="AL59" i="6"/>
  <c r="AK62" i="6"/>
  <c r="AC62" i="6"/>
  <c r="AJ62" i="6"/>
  <c r="AB62" i="6"/>
  <c r="AI62" i="6"/>
  <c r="AA62" i="6"/>
  <c r="AP62" i="6"/>
  <c r="AH62" i="6"/>
  <c r="AO62" i="6"/>
  <c r="AG62" i="6"/>
  <c r="AN62" i="6"/>
  <c r="AF62" i="6"/>
  <c r="AM62" i="6"/>
  <c r="AL62" i="6"/>
  <c r="AM102" i="6"/>
  <c r="AL102" i="6"/>
  <c r="AK102" i="6"/>
  <c r="AC102" i="6"/>
  <c r="AJ102" i="6"/>
  <c r="AB102" i="6"/>
  <c r="AI102" i="6"/>
  <c r="AA102" i="6"/>
  <c r="AP102" i="6"/>
  <c r="AH102" i="6"/>
  <c r="AO102" i="6"/>
  <c r="AG102" i="6"/>
  <c r="AN102" i="6"/>
  <c r="AF102" i="6"/>
  <c r="AJ36" i="6"/>
  <c r="AB36" i="6"/>
  <c r="AP36" i="6"/>
  <c r="AH36" i="6"/>
  <c r="AO36" i="6"/>
  <c r="AG36" i="6"/>
  <c r="Z36" i="6"/>
  <c r="AN36" i="6"/>
  <c r="AF36" i="6"/>
  <c r="AM36" i="6"/>
  <c r="AL36" i="6"/>
  <c r="AK36" i="6"/>
  <c r="AI36" i="6"/>
  <c r="AC36" i="6"/>
  <c r="AA36" i="6"/>
  <c r="AJ48" i="6"/>
  <c r="AB48" i="6"/>
  <c r="AI48" i="6"/>
  <c r="AA48" i="6"/>
  <c r="AP48" i="6"/>
  <c r="AH48" i="6"/>
  <c r="AO48" i="6"/>
  <c r="AG48" i="6"/>
  <c r="AN48" i="6"/>
  <c r="AF48" i="6"/>
  <c r="AM48" i="6"/>
  <c r="AC48" i="6"/>
  <c r="AL48" i="6"/>
  <c r="AK48" i="6"/>
  <c r="AJ56" i="6"/>
  <c r="AB56" i="6"/>
  <c r="AI56" i="6"/>
  <c r="AA56" i="6"/>
  <c r="AP56" i="6"/>
  <c r="AH56" i="6"/>
  <c r="AO56" i="6"/>
  <c r="AG56" i="6"/>
  <c r="AN56" i="6"/>
  <c r="AF56" i="6"/>
  <c r="AM56" i="6"/>
  <c r="AL56" i="6"/>
  <c r="AK56" i="6"/>
  <c r="AC56" i="6"/>
  <c r="AM74" i="6"/>
  <c r="AL74" i="6"/>
  <c r="AK74" i="6"/>
  <c r="AC74" i="6"/>
  <c r="AJ74" i="6"/>
  <c r="AB74" i="6"/>
  <c r="AI74" i="6"/>
  <c r="AA74" i="6"/>
  <c r="AP74" i="6"/>
  <c r="AH74" i="6"/>
  <c r="AO74" i="6"/>
  <c r="AG74" i="6"/>
  <c r="AN74" i="6"/>
  <c r="AF74" i="6"/>
  <c r="AM79" i="6"/>
  <c r="AL79" i="6"/>
  <c r="AK79" i="6"/>
  <c r="AC79" i="6"/>
  <c r="AJ79" i="6"/>
  <c r="AB79" i="6"/>
  <c r="AI79" i="6"/>
  <c r="AA79" i="6"/>
  <c r="AP79" i="6"/>
  <c r="AH79" i="6"/>
  <c r="AO79" i="6"/>
  <c r="AG79" i="6"/>
  <c r="AN79" i="6"/>
  <c r="AF79" i="6"/>
  <c r="AI45" i="6"/>
  <c r="AA45" i="6"/>
  <c r="AP45" i="6"/>
  <c r="AH45" i="6"/>
  <c r="AO45" i="6"/>
  <c r="AG45" i="6"/>
  <c r="AN45" i="6"/>
  <c r="AF45" i="6"/>
  <c r="AM45" i="6"/>
  <c r="AL45" i="6"/>
  <c r="AK45" i="6"/>
  <c r="AJ45" i="6"/>
  <c r="AC45" i="6"/>
  <c r="AB45" i="6"/>
  <c r="AI53" i="6"/>
  <c r="AA53" i="6"/>
  <c r="AP53" i="6"/>
  <c r="AH53" i="6"/>
  <c r="AO53" i="6"/>
  <c r="AG53" i="6"/>
  <c r="AN53" i="6"/>
  <c r="AF53" i="6"/>
  <c r="AM53" i="6"/>
  <c r="AL53" i="6"/>
  <c r="AB53" i="6"/>
  <c r="AK53" i="6"/>
  <c r="AJ53" i="6"/>
  <c r="AC53" i="6"/>
  <c r="AI64" i="6"/>
  <c r="AA64" i="6"/>
  <c r="AP64" i="6"/>
  <c r="AH64" i="6"/>
  <c r="AO64" i="6"/>
  <c r="AG64" i="6"/>
  <c r="AN64" i="6"/>
  <c r="AF64" i="6"/>
  <c r="AM64" i="6"/>
  <c r="AL64" i="6"/>
  <c r="AK64" i="6"/>
  <c r="AJ64" i="6"/>
  <c r="AC64" i="6"/>
  <c r="AB64" i="6"/>
  <c r="AP38" i="6"/>
  <c r="AH38" i="6"/>
  <c r="AN38" i="6"/>
  <c r="AF38" i="6"/>
  <c r="AM38" i="6"/>
  <c r="AL38" i="6"/>
  <c r="AK38" i="6"/>
  <c r="AC38" i="6"/>
  <c r="AI38" i="6"/>
  <c r="AG38" i="6"/>
  <c r="AB38" i="6"/>
  <c r="AA38" i="6"/>
  <c r="AO38" i="6"/>
  <c r="AJ38" i="6"/>
  <c r="AP42" i="6"/>
  <c r="AH42" i="6"/>
  <c r="AO42" i="6"/>
  <c r="AG42" i="6"/>
  <c r="AN42" i="6"/>
  <c r="AF42" i="6"/>
  <c r="AM42" i="6"/>
  <c r="AL42" i="6"/>
  <c r="AK42" i="6"/>
  <c r="AC42" i="6"/>
  <c r="AJ42" i="6"/>
  <c r="AI42" i="6"/>
  <c r="AB42" i="6"/>
  <c r="AA42" i="6"/>
  <c r="AP50" i="6"/>
  <c r="AH50" i="6"/>
  <c r="AO50" i="6"/>
  <c r="AG50" i="6"/>
  <c r="AN50" i="6"/>
  <c r="AF50" i="6"/>
  <c r="AM50" i="6"/>
  <c r="AL50" i="6"/>
  <c r="AK50" i="6"/>
  <c r="AC50" i="6"/>
  <c r="AJ50" i="6"/>
  <c r="AI50" i="6"/>
  <c r="AB50" i="6"/>
  <c r="AA50" i="6"/>
  <c r="AP58" i="6"/>
  <c r="AH58" i="6"/>
  <c r="AO58" i="6"/>
  <c r="AG58" i="6"/>
  <c r="AN58" i="6"/>
  <c r="AF58" i="6"/>
  <c r="AM58" i="6"/>
  <c r="AL58" i="6"/>
  <c r="AK58" i="6"/>
  <c r="AC58" i="6"/>
  <c r="AB58" i="6"/>
  <c r="AA58" i="6"/>
  <c r="AJ58" i="6"/>
  <c r="AI58" i="6"/>
  <c r="AP61" i="6"/>
  <c r="AH61" i="6"/>
  <c r="AO61" i="6"/>
  <c r="AG61" i="6"/>
  <c r="AN61" i="6"/>
  <c r="AF61" i="6"/>
  <c r="AM61" i="6"/>
  <c r="AL61" i="6"/>
  <c r="AK61" i="6"/>
  <c r="AC61" i="6"/>
  <c r="AJ61" i="6"/>
  <c r="AI61" i="6"/>
  <c r="AB61" i="6"/>
  <c r="AA61" i="6"/>
  <c r="AO47" i="6"/>
  <c r="AG47" i="6"/>
  <c r="AN47" i="6"/>
  <c r="AF47" i="6"/>
  <c r="AM47" i="6"/>
  <c r="AL47" i="6"/>
  <c r="AK47" i="6"/>
  <c r="AC47" i="6"/>
  <c r="AJ47" i="6"/>
  <c r="AB47" i="6"/>
  <c r="AP47" i="6"/>
  <c r="AI47" i="6"/>
  <c r="AH47" i="6"/>
  <c r="AA47" i="6"/>
  <c r="AO55" i="6"/>
  <c r="AG55" i="6"/>
  <c r="AN55" i="6"/>
  <c r="AF55" i="6"/>
  <c r="AM55" i="6"/>
  <c r="AL55" i="6"/>
  <c r="AK55" i="6"/>
  <c r="AC55" i="6"/>
  <c r="AJ55" i="6"/>
  <c r="AB55" i="6"/>
  <c r="AP55" i="6"/>
  <c r="AI55" i="6"/>
  <c r="AH55" i="6"/>
  <c r="AA55" i="6"/>
  <c r="AO66" i="6"/>
  <c r="AG66" i="6"/>
  <c r="AE66" i="6"/>
  <c r="AN66" i="6"/>
  <c r="AF66" i="6"/>
  <c r="AM66" i="6"/>
  <c r="AL66" i="6"/>
  <c r="AK66" i="6"/>
  <c r="AC66" i="6"/>
  <c r="AJ66" i="6"/>
  <c r="AB66" i="6"/>
  <c r="AP66" i="6"/>
  <c r="AI66" i="6"/>
  <c r="AH66" i="6"/>
  <c r="AA66" i="6"/>
  <c r="Z66" i="6"/>
  <c r="AN44" i="6"/>
  <c r="AF44" i="6"/>
  <c r="AM44" i="6"/>
  <c r="AL44" i="6"/>
  <c r="AK44" i="6"/>
  <c r="AC44" i="6"/>
  <c r="AJ44" i="6"/>
  <c r="AB44" i="6"/>
  <c r="AI44" i="6"/>
  <c r="AA44" i="6"/>
  <c r="AG44" i="6"/>
  <c r="AD44" i="6"/>
  <c r="AP44" i="6"/>
  <c r="AO44" i="6"/>
  <c r="AH44" i="6"/>
  <c r="AN52" i="6"/>
  <c r="AF52" i="6"/>
  <c r="AM52" i="6"/>
  <c r="AL52" i="6"/>
  <c r="AK52" i="6"/>
  <c r="AC52" i="6"/>
  <c r="AJ52" i="6"/>
  <c r="AB52" i="6"/>
  <c r="AI52" i="6"/>
  <c r="AA52" i="6"/>
  <c r="AP52" i="6"/>
  <c r="AO52" i="6"/>
  <c r="AH52" i="6"/>
  <c r="AG52" i="6"/>
  <c r="AN60" i="6"/>
  <c r="AF60" i="6"/>
  <c r="AM60" i="6"/>
  <c r="AL60" i="6"/>
  <c r="AK60" i="6"/>
  <c r="AC60" i="6"/>
  <c r="AJ60" i="6"/>
  <c r="AB60" i="6"/>
  <c r="AI60" i="6"/>
  <c r="AA60" i="6"/>
  <c r="AP60" i="6"/>
  <c r="AO60" i="6"/>
  <c r="AH60" i="6"/>
  <c r="AG60" i="6"/>
  <c r="AN63" i="6"/>
  <c r="AF63" i="6"/>
  <c r="AM63" i="6"/>
  <c r="AL63" i="6"/>
  <c r="AK63" i="6"/>
  <c r="AC63" i="6"/>
  <c r="AJ63" i="6"/>
  <c r="AB63" i="6"/>
  <c r="AI63" i="6"/>
  <c r="AA63" i="6"/>
  <c r="AH63" i="6"/>
  <c r="AG63" i="6"/>
  <c r="AE63" i="6"/>
  <c r="AP63" i="6"/>
  <c r="AO63" i="6"/>
  <c r="AL71" i="6"/>
  <c r="AK71" i="6"/>
  <c r="AC71" i="6"/>
  <c r="AJ71" i="6"/>
  <c r="AB71" i="6"/>
  <c r="AI71" i="6"/>
  <c r="AA71" i="6"/>
  <c r="AP71" i="6"/>
  <c r="AH71" i="6"/>
  <c r="AO71" i="6"/>
  <c r="AG71" i="6"/>
  <c r="AN71" i="6"/>
  <c r="AF71" i="6"/>
  <c r="AM71" i="6"/>
  <c r="AL84" i="6"/>
  <c r="AK84" i="6"/>
  <c r="AC84" i="6"/>
  <c r="AJ84" i="6"/>
  <c r="AB84" i="6"/>
  <c r="AI84" i="6"/>
  <c r="AA84" i="6"/>
  <c r="AP84" i="6"/>
  <c r="AH84" i="6"/>
  <c r="AO84" i="6"/>
  <c r="AG84" i="6"/>
  <c r="AN84" i="6"/>
  <c r="AF84" i="6"/>
  <c r="AM84" i="6"/>
  <c r="AL94" i="6"/>
  <c r="AK94" i="6"/>
  <c r="AC94" i="6"/>
  <c r="AJ94" i="6"/>
  <c r="AB94" i="6"/>
  <c r="AI94" i="6"/>
  <c r="AA94" i="6"/>
  <c r="AP94" i="6"/>
  <c r="AH94" i="6"/>
  <c r="AO94" i="6"/>
  <c r="AG94" i="6"/>
  <c r="AN94" i="6"/>
  <c r="AF94" i="6"/>
  <c r="AM94" i="6"/>
  <c r="AK68" i="6"/>
  <c r="AC68" i="6"/>
  <c r="AJ68" i="6"/>
  <c r="AB68" i="6"/>
  <c r="AI68" i="6"/>
  <c r="AA68" i="6"/>
  <c r="AO68" i="6"/>
  <c r="AG68" i="6"/>
  <c r="AN68" i="6"/>
  <c r="AF68" i="6"/>
  <c r="AM68" i="6"/>
  <c r="AP68" i="6"/>
  <c r="AL68" i="6"/>
  <c r="AH68" i="6"/>
  <c r="AK81" i="6"/>
  <c r="AC81" i="6"/>
  <c r="AJ81" i="6"/>
  <c r="AB81" i="6"/>
  <c r="AI81" i="6"/>
  <c r="AA81" i="6"/>
  <c r="AP81" i="6"/>
  <c r="AH81" i="6"/>
  <c r="AO81" i="6"/>
  <c r="AG81" i="6"/>
  <c r="AN81" i="6"/>
  <c r="AF81" i="6"/>
  <c r="AM81" i="6"/>
  <c r="AL81" i="6"/>
  <c r="AK89" i="6"/>
  <c r="AC89" i="6"/>
  <c r="AJ89" i="6"/>
  <c r="AB89" i="6"/>
  <c r="AI89" i="6"/>
  <c r="AA89" i="6"/>
  <c r="AP89" i="6"/>
  <c r="AH89" i="6"/>
  <c r="AO89" i="6"/>
  <c r="AG89" i="6"/>
  <c r="AN89" i="6"/>
  <c r="AF89" i="6"/>
  <c r="AM89" i="6"/>
  <c r="AL89" i="6"/>
  <c r="AK99" i="6"/>
  <c r="AC99" i="6"/>
  <c r="AJ99" i="6"/>
  <c r="AB99" i="6"/>
  <c r="AI99" i="6"/>
  <c r="AA99" i="6"/>
  <c r="AP99" i="6"/>
  <c r="AH99" i="6"/>
  <c r="AO99" i="6"/>
  <c r="AG99" i="6"/>
  <c r="AN99" i="6"/>
  <c r="AF99" i="6"/>
  <c r="AM99" i="6"/>
  <c r="AL99" i="6"/>
  <c r="AJ73" i="6"/>
  <c r="AB73" i="6"/>
  <c r="AI73" i="6"/>
  <c r="AA73" i="6"/>
  <c r="AP73" i="6"/>
  <c r="AH73" i="6"/>
  <c r="AO73" i="6"/>
  <c r="AG73" i="6"/>
  <c r="AE73" i="6"/>
  <c r="AN73" i="6"/>
  <c r="AF73" i="6"/>
  <c r="AM73" i="6"/>
  <c r="AL73" i="6"/>
  <c r="AK73" i="6"/>
  <c r="AC73" i="6"/>
  <c r="AJ76" i="6"/>
  <c r="AB76" i="6"/>
  <c r="AI76" i="6"/>
  <c r="AA76" i="6"/>
  <c r="AP76" i="6"/>
  <c r="AH76" i="6"/>
  <c r="AO76" i="6"/>
  <c r="AG76" i="6"/>
  <c r="AN76" i="6"/>
  <c r="AF76" i="6"/>
  <c r="AM76" i="6"/>
  <c r="AL76" i="6"/>
  <c r="AK76" i="6"/>
  <c r="AC76" i="6"/>
  <c r="AJ78" i="6"/>
  <c r="AB78" i="6"/>
  <c r="AI78" i="6"/>
  <c r="AA78" i="6"/>
  <c r="AP78" i="6"/>
  <c r="AH78" i="6"/>
  <c r="AO78" i="6"/>
  <c r="AG78" i="6"/>
  <c r="AN78" i="6"/>
  <c r="AF78" i="6"/>
  <c r="AM78" i="6"/>
  <c r="AL78" i="6"/>
  <c r="AK78" i="6"/>
  <c r="AC78" i="6"/>
  <c r="AJ86" i="6"/>
  <c r="AB86" i="6"/>
  <c r="AI86" i="6"/>
  <c r="AA86" i="6"/>
  <c r="AP86" i="6"/>
  <c r="AH86" i="6"/>
  <c r="AO86" i="6"/>
  <c r="AG86" i="6"/>
  <c r="AN86" i="6"/>
  <c r="AF86" i="6"/>
  <c r="AM86" i="6"/>
  <c r="AL86" i="6"/>
  <c r="AK86" i="6"/>
  <c r="AC86" i="6"/>
  <c r="AJ96" i="6"/>
  <c r="AB96" i="6"/>
  <c r="AI96" i="6"/>
  <c r="AA96" i="6"/>
  <c r="AP96" i="6"/>
  <c r="AH96" i="6"/>
  <c r="AO96" i="6"/>
  <c r="AG96" i="6"/>
  <c r="AN96" i="6"/>
  <c r="AF96" i="6"/>
  <c r="AM96" i="6"/>
  <c r="AL96" i="6"/>
  <c r="AK96" i="6"/>
  <c r="AC96" i="6"/>
  <c r="AI70" i="6"/>
  <c r="AA70" i="6"/>
  <c r="AP70" i="6"/>
  <c r="AH70" i="6"/>
  <c r="AO70" i="6"/>
  <c r="AG70" i="6"/>
  <c r="AN70" i="6"/>
  <c r="AF70" i="6"/>
  <c r="AM70" i="6"/>
  <c r="AL70" i="6"/>
  <c r="AK70" i="6"/>
  <c r="AC70" i="6"/>
  <c r="AJ70" i="6"/>
  <c r="AB70" i="6"/>
  <c r="AI83" i="6"/>
  <c r="AA83" i="6"/>
  <c r="AP83" i="6"/>
  <c r="AH83" i="6"/>
  <c r="AO83" i="6"/>
  <c r="AG83" i="6"/>
  <c r="AN83" i="6"/>
  <c r="AF83" i="6"/>
  <c r="AM83" i="6"/>
  <c r="AL83" i="6"/>
  <c r="AK83" i="6"/>
  <c r="AC83" i="6"/>
  <c r="AJ83" i="6"/>
  <c r="AB83" i="6"/>
  <c r="AI93" i="6"/>
  <c r="AA93" i="6"/>
  <c r="AP93" i="6"/>
  <c r="AH93" i="6"/>
  <c r="AO93" i="6"/>
  <c r="AG93" i="6"/>
  <c r="Z93" i="6"/>
  <c r="AN93" i="6"/>
  <c r="AF93" i="6"/>
  <c r="AM93" i="6"/>
  <c r="AL93" i="6"/>
  <c r="AK93" i="6"/>
  <c r="AC93" i="6"/>
  <c r="AJ93" i="6"/>
  <c r="AB93" i="6"/>
  <c r="AI101" i="6"/>
  <c r="AA101" i="6"/>
  <c r="AP101" i="6"/>
  <c r="AH101" i="6"/>
  <c r="AO101" i="6"/>
  <c r="AG101" i="6"/>
  <c r="AN101" i="6"/>
  <c r="AF101" i="6"/>
  <c r="AM101" i="6"/>
  <c r="AL101" i="6"/>
  <c r="AK101" i="6"/>
  <c r="AC101" i="6"/>
  <c r="AB101" i="6"/>
  <c r="AJ101" i="6"/>
  <c r="AP67" i="6"/>
  <c r="AH67" i="6"/>
  <c r="AO67" i="6"/>
  <c r="AG67" i="6"/>
  <c r="AN67" i="6"/>
  <c r="AF67" i="6"/>
  <c r="AL67" i="6"/>
  <c r="AK67" i="6"/>
  <c r="AC67" i="6"/>
  <c r="AJ67" i="6"/>
  <c r="AB67" i="6"/>
  <c r="AI67" i="6"/>
  <c r="AA67" i="6"/>
  <c r="AM67" i="6"/>
  <c r="AP75" i="6"/>
  <c r="AH75" i="6"/>
  <c r="AO75" i="6"/>
  <c r="AG75" i="6"/>
  <c r="AN75" i="6"/>
  <c r="AF75" i="6"/>
  <c r="AM75" i="6"/>
  <c r="AL75" i="6"/>
  <c r="AK75" i="6"/>
  <c r="AC75" i="6"/>
  <c r="AJ75" i="6"/>
  <c r="AB75" i="6"/>
  <c r="AA75" i="6"/>
  <c r="AI75" i="6"/>
  <c r="AP80" i="6"/>
  <c r="AH80" i="6"/>
  <c r="AO80" i="6"/>
  <c r="AG80" i="6"/>
  <c r="AN80" i="6"/>
  <c r="AF80" i="6"/>
  <c r="AM80" i="6"/>
  <c r="AL80" i="6"/>
  <c r="AK80" i="6"/>
  <c r="AC80" i="6"/>
  <c r="AJ80" i="6"/>
  <c r="AB80" i="6"/>
  <c r="AI80" i="6"/>
  <c r="AA80" i="6"/>
  <c r="AP88" i="6"/>
  <c r="AH88" i="6"/>
  <c r="AO88" i="6"/>
  <c r="AG88" i="6"/>
  <c r="AN88" i="6"/>
  <c r="AF88" i="6"/>
  <c r="AM88" i="6"/>
  <c r="AL88" i="6"/>
  <c r="AK88" i="6"/>
  <c r="AC88" i="6"/>
  <c r="AJ88" i="6"/>
  <c r="AB88" i="6"/>
  <c r="AI88" i="6"/>
  <c r="AA88" i="6"/>
  <c r="AP98" i="6"/>
  <c r="AH98" i="6"/>
  <c r="AO98" i="6"/>
  <c r="AG98" i="6"/>
  <c r="Z98" i="6"/>
  <c r="AN98" i="6"/>
  <c r="AF98" i="6"/>
  <c r="AM98" i="6"/>
  <c r="AL98" i="6"/>
  <c r="AK98" i="6"/>
  <c r="AC98" i="6"/>
  <c r="AJ98" i="6"/>
  <c r="AB98" i="6"/>
  <c r="AI98" i="6"/>
  <c r="AA98" i="6"/>
  <c r="AP103" i="6"/>
  <c r="AH103" i="6"/>
  <c r="AO103" i="6"/>
  <c r="AG103" i="6"/>
  <c r="AN103" i="6"/>
  <c r="AF103" i="6"/>
  <c r="AM103" i="6"/>
  <c r="AL103" i="6"/>
  <c r="AK103" i="6"/>
  <c r="AC103" i="6"/>
  <c r="AJ103" i="6"/>
  <c r="AB103" i="6"/>
  <c r="AI103" i="6"/>
  <c r="AA103" i="6"/>
  <c r="AO72" i="6"/>
  <c r="AG72" i="6"/>
  <c r="Z72" i="6"/>
  <c r="AN72" i="6"/>
  <c r="AF72" i="6"/>
  <c r="AM72" i="6"/>
  <c r="AL72" i="6"/>
  <c r="AD72" i="6"/>
  <c r="AK72" i="6"/>
  <c r="AC72" i="6"/>
  <c r="AJ72" i="6"/>
  <c r="AB72" i="6"/>
  <c r="AI72" i="6"/>
  <c r="AA72" i="6"/>
  <c r="AP72" i="6"/>
  <c r="AH72" i="6"/>
  <c r="AO85" i="6"/>
  <c r="AG85" i="6"/>
  <c r="AN85" i="6"/>
  <c r="AF85" i="6"/>
  <c r="AM85" i="6"/>
  <c r="AL85" i="6"/>
  <c r="AK85" i="6"/>
  <c r="AC85" i="6"/>
  <c r="AJ85" i="6"/>
  <c r="AB85" i="6"/>
  <c r="AI85" i="6"/>
  <c r="AA85" i="6"/>
  <c r="AP85" i="6"/>
  <c r="AH85" i="6"/>
  <c r="AO95" i="6"/>
  <c r="AG95" i="6"/>
  <c r="AN95" i="6"/>
  <c r="AF95" i="6"/>
  <c r="AM95" i="6"/>
  <c r="AE95" i="6"/>
  <c r="AL95" i="6"/>
  <c r="AD95" i="6"/>
  <c r="AK95" i="6"/>
  <c r="AC95" i="6"/>
  <c r="AJ95" i="6"/>
  <c r="AB95" i="6"/>
  <c r="AI95" i="6"/>
  <c r="AA95" i="6"/>
  <c r="AP95" i="6"/>
  <c r="AH95" i="6"/>
  <c r="AN69" i="6"/>
  <c r="AF69" i="6"/>
  <c r="AM69" i="6"/>
  <c r="AL69" i="6"/>
  <c r="AK69" i="6"/>
  <c r="AC69" i="6"/>
  <c r="AJ69" i="6"/>
  <c r="AB69" i="6"/>
  <c r="AI69" i="6"/>
  <c r="AA69" i="6"/>
  <c r="AP69" i="6"/>
  <c r="AH69" i="6"/>
  <c r="AO69" i="6"/>
  <c r="AG69" i="6"/>
  <c r="AN82" i="6"/>
  <c r="AF82" i="6"/>
  <c r="AM82" i="6"/>
  <c r="AL82" i="6"/>
  <c r="AK82" i="6"/>
  <c r="AC82" i="6"/>
  <c r="AJ82" i="6"/>
  <c r="AB82" i="6"/>
  <c r="AI82" i="6"/>
  <c r="AA82" i="6"/>
  <c r="AP82" i="6"/>
  <c r="AH82" i="6"/>
  <c r="AG82" i="6"/>
  <c r="AE82" i="6"/>
  <c r="AO82" i="6"/>
  <c r="AN90" i="6"/>
  <c r="AF90" i="6"/>
  <c r="AM90" i="6"/>
  <c r="AL90" i="6"/>
  <c r="AK90" i="6"/>
  <c r="AC90" i="6"/>
  <c r="AJ90" i="6"/>
  <c r="AB90" i="6"/>
  <c r="AI90" i="6"/>
  <c r="AA90" i="6"/>
  <c r="AP90" i="6"/>
  <c r="AH90" i="6"/>
  <c r="AO90" i="6"/>
  <c r="AG90" i="6"/>
  <c r="AN92" i="6"/>
  <c r="AF92" i="6"/>
  <c r="AM92" i="6"/>
  <c r="AL92" i="6"/>
  <c r="AK92" i="6"/>
  <c r="AC92" i="6"/>
  <c r="AJ92" i="6"/>
  <c r="AB92" i="6"/>
  <c r="AI92" i="6"/>
  <c r="AA92" i="6"/>
  <c r="AP92" i="6"/>
  <c r="AH92" i="6"/>
  <c r="AO92" i="6"/>
  <c r="AG92" i="6"/>
  <c r="AN100" i="6"/>
  <c r="AF100" i="6"/>
  <c r="AM100" i="6"/>
  <c r="AL100" i="6"/>
  <c r="AK100" i="6"/>
  <c r="AC100" i="6"/>
  <c r="AJ100" i="6"/>
  <c r="AB100" i="6"/>
  <c r="AI100" i="6"/>
  <c r="AA100" i="6"/>
  <c r="AP100" i="6"/>
  <c r="AH100" i="6"/>
  <c r="AO100" i="6"/>
  <c r="AG100" i="6"/>
  <c r="I100" i="4"/>
  <c r="AE100" i="4" s="1"/>
  <c r="I96" i="4"/>
  <c r="AE96" i="4" s="1"/>
  <c r="I92" i="4"/>
  <c r="AE92" i="4" s="1"/>
  <c r="I88" i="4"/>
  <c r="AE88" i="4" s="1"/>
  <c r="I84" i="4"/>
  <c r="Z84" i="4" s="1"/>
  <c r="I80" i="4"/>
  <c r="AD80" i="4" s="1"/>
  <c r="I76" i="4"/>
  <c r="Z76" i="4" s="1"/>
  <c r="I72" i="4"/>
  <c r="AD72" i="4" s="1"/>
  <c r="I68" i="4"/>
  <c r="AD68" i="4" s="1"/>
  <c r="I64" i="4"/>
  <c r="AE64" i="4" s="1"/>
  <c r="I60" i="4"/>
  <c r="Z60" i="4" s="1"/>
  <c r="I56" i="4"/>
  <c r="AD56" i="4" s="1"/>
  <c r="I52" i="4"/>
  <c r="AE52" i="4" s="1"/>
  <c r="I48" i="4"/>
  <c r="AE48" i="4" s="1"/>
  <c r="I44" i="4"/>
  <c r="AE44" i="4" s="1"/>
  <c r="I36" i="4"/>
  <c r="Z36" i="4" s="1"/>
  <c r="I32" i="4"/>
  <c r="Z32" i="4" s="1"/>
  <c r="I28" i="4"/>
  <c r="AE28" i="4" s="1"/>
  <c r="I24" i="4"/>
  <c r="AE24" i="4" s="1"/>
  <c r="I20" i="4"/>
  <c r="Z20" i="4" s="1"/>
  <c r="I16" i="4"/>
  <c r="AD16" i="4" s="1"/>
  <c r="I12" i="4"/>
  <c r="AE12" i="4" s="1"/>
  <c r="I8" i="4"/>
  <c r="AE8" i="4" s="1"/>
  <c r="I103" i="4"/>
  <c r="AD103" i="4" s="1"/>
  <c r="I99" i="4"/>
  <c r="AE99" i="4" s="1"/>
  <c r="I95" i="4"/>
  <c r="AD95" i="4" s="1"/>
  <c r="I87" i="4"/>
  <c r="AD87" i="4" s="1"/>
  <c r="I83" i="4"/>
  <c r="AE83" i="4" s="1"/>
  <c r="I79" i="4"/>
  <c r="AD79" i="4" s="1"/>
  <c r="I75" i="4"/>
  <c r="Z75" i="4" s="1"/>
  <c r="I71" i="4"/>
  <c r="AD71" i="4" s="1"/>
  <c r="I67" i="4"/>
  <c r="AD67" i="4" s="1"/>
  <c r="I63" i="4"/>
  <c r="AE63" i="4" s="1"/>
  <c r="I59" i="4"/>
  <c r="AE59" i="4" s="1"/>
  <c r="I55" i="4"/>
  <c r="AE55" i="4" s="1"/>
  <c r="I51" i="4"/>
  <c r="AD51" i="4" s="1"/>
  <c r="I47" i="4"/>
  <c r="AE47" i="4" s="1"/>
  <c r="I43" i="4"/>
  <c r="AD43" i="4" s="1"/>
  <c r="I39" i="4"/>
  <c r="AE39" i="4" s="1"/>
  <c r="I35" i="4"/>
  <c r="AE35" i="4" s="1"/>
  <c r="I31" i="4"/>
  <c r="AE31" i="4" s="1"/>
  <c r="I27" i="4"/>
  <c r="Z27" i="4" s="1"/>
  <c r="I23" i="4"/>
  <c r="AE23" i="4" s="1"/>
  <c r="I19" i="4"/>
  <c r="AE19" i="4" s="1"/>
  <c r="I15" i="4"/>
  <c r="AD15" i="4" s="1"/>
  <c r="I11" i="4"/>
  <c r="AD11" i="4" s="1"/>
  <c r="I7" i="4"/>
  <c r="Z7" i="4" s="1"/>
  <c r="I102" i="4"/>
  <c r="Z102" i="4" s="1"/>
  <c r="I98" i="4"/>
  <c r="AD98" i="4" s="1"/>
  <c r="I94" i="4"/>
  <c r="AE94" i="4" s="1"/>
  <c r="I90" i="4"/>
  <c r="Z90" i="4" s="1"/>
  <c r="I86" i="4"/>
  <c r="Z86" i="4" s="1"/>
  <c r="I82" i="4"/>
  <c r="Z82" i="4" s="1"/>
  <c r="I78" i="4"/>
  <c r="AE78" i="4" s="1"/>
  <c r="I74" i="4"/>
  <c r="Z74" i="4" s="1"/>
  <c r="I70" i="4"/>
  <c r="AE70" i="4" s="1"/>
  <c r="I66" i="4"/>
  <c r="Z66" i="4" s="1"/>
  <c r="I62" i="4"/>
  <c r="Z62" i="4" s="1"/>
  <c r="I58" i="4"/>
  <c r="AE58" i="4" s="1"/>
  <c r="I54" i="4"/>
  <c r="AE54" i="4" s="1"/>
  <c r="I50" i="4"/>
  <c r="AE50" i="4" s="1"/>
  <c r="I46" i="4"/>
  <c r="AE46" i="4" s="1"/>
  <c r="I42" i="4"/>
  <c r="Z42" i="4" s="1"/>
  <c r="I38" i="4"/>
  <c r="Z38" i="4" s="1"/>
  <c r="I30" i="4"/>
  <c r="AE30" i="4" s="1"/>
  <c r="I26" i="4"/>
  <c r="AE26" i="4" s="1"/>
  <c r="I22" i="4"/>
  <c r="Z22" i="4" s="1"/>
  <c r="I18" i="4"/>
  <c r="AE18" i="4" s="1"/>
  <c r="I14" i="4"/>
  <c r="AE14" i="4" s="1"/>
  <c r="I10" i="4"/>
  <c r="AE10" i="4" s="1"/>
  <c r="I6" i="4"/>
  <c r="Z6" i="4" s="1"/>
  <c r="I101" i="4"/>
  <c r="AE101" i="4" s="1"/>
  <c r="I97" i="4"/>
  <c r="I93" i="4"/>
  <c r="AE93" i="4" s="1"/>
  <c r="I89" i="4"/>
  <c r="AE89" i="4" s="1"/>
  <c r="I85" i="4"/>
  <c r="AE85" i="4" s="1"/>
  <c r="I81" i="4"/>
  <c r="AE81" i="4" s="1"/>
  <c r="I73" i="4"/>
  <c r="Z73" i="4" s="1"/>
  <c r="I69" i="4"/>
  <c r="Z69" i="4" s="1"/>
  <c r="I65" i="4"/>
  <c r="AD65" i="4" s="1"/>
  <c r="I61" i="4"/>
  <c r="AE61" i="4" s="1"/>
  <c r="I57" i="4"/>
  <c r="AE57" i="4" s="1"/>
  <c r="I53" i="4"/>
  <c r="AE53" i="4" s="1"/>
  <c r="I49" i="4"/>
  <c r="AE49" i="4" s="1"/>
  <c r="I45" i="4"/>
  <c r="AE45" i="4" s="1"/>
  <c r="I37" i="4"/>
  <c r="AE37" i="4" s="1"/>
  <c r="I33" i="4"/>
  <c r="AE33" i="4" s="1"/>
  <c r="I29" i="4"/>
  <c r="AE29" i="4" s="1"/>
  <c r="I25" i="4"/>
  <c r="Z25" i="4" s="1"/>
  <c r="I17" i="4"/>
  <c r="AE17" i="4" s="1"/>
  <c r="I13" i="4"/>
  <c r="AE13" i="4" s="1"/>
  <c r="I9" i="4"/>
  <c r="Z9" i="4" s="1"/>
  <c r="I5" i="4"/>
  <c r="AD5" i="4" s="1"/>
  <c r="I4" i="4"/>
  <c r="AE4" i="4" s="1"/>
  <c r="I3" i="4"/>
  <c r="AE3" i="4" s="1"/>
  <c r="I2" i="4"/>
  <c r="Z2" i="4" s="1"/>
  <c r="E61" i="4"/>
  <c r="H61" i="4" s="1"/>
  <c r="AA55" i="2"/>
  <c r="AB55" i="2"/>
  <c r="AJ55" i="2"/>
  <c r="AH55" i="2"/>
  <c r="AI55" i="2"/>
  <c r="AF55" i="2"/>
  <c r="AK55" i="2"/>
  <c r="AG55" i="2"/>
  <c r="AN55" i="2"/>
  <c r="AM55" i="2"/>
  <c r="AL55" i="2"/>
  <c r="AP55" i="2"/>
  <c r="AO55" i="2"/>
  <c r="I55" i="2"/>
  <c r="AE5" i="3"/>
  <c r="AF5" i="3"/>
  <c r="AG5" i="3"/>
  <c r="AH5" i="3"/>
  <c r="AI5" i="3"/>
  <c r="AJ5" i="3"/>
  <c r="AK5" i="3"/>
  <c r="AL5" i="3"/>
  <c r="AM5" i="3"/>
  <c r="AN5" i="3"/>
  <c r="AO5" i="3"/>
  <c r="AP5" i="3"/>
  <c r="AE30" i="3"/>
  <c r="AF30" i="3"/>
  <c r="AG30" i="3"/>
  <c r="AH30" i="3"/>
  <c r="AI30" i="3"/>
  <c r="AJ30" i="3"/>
  <c r="AK30" i="3"/>
  <c r="AL30" i="3"/>
  <c r="AM30" i="3"/>
  <c r="AN30" i="3"/>
  <c r="AE32" i="3"/>
  <c r="AF32" i="3"/>
  <c r="AG32" i="3"/>
  <c r="AH32" i="3"/>
  <c r="AI32" i="3"/>
  <c r="AJ32" i="3"/>
  <c r="AK32" i="3"/>
  <c r="AL32" i="3"/>
  <c r="AM32" i="3"/>
  <c r="AN32" i="3"/>
  <c r="AE35" i="3"/>
  <c r="AF35" i="3"/>
  <c r="AG35" i="3"/>
  <c r="AH35" i="3"/>
  <c r="AI35" i="3"/>
  <c r="AJ35" i="3"/>
  <c r="AK35" i="3"/>
  <c r="AL35" i="3"/>
  <c r="AM35" i="3"/>
  <c r="AN35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H34" i="2"/>
  <c r="H103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6" i="4"/>
  <c r="H97" i="4"/>
  <c r="H98" i="4"/>
  <c r="H99" i="4"/>
  <c r="H100" i="4"/>
  <c r="H101" i="4"/>
  <c r="H102" i="4"/>
  <c r="H6" i="2"/>
  <c r="H52" i="2"/>
  <c r="H61" i="2"/>
  <c r="H2" i="2"/>
  <c r="H30" i="2"/>
  <c r="H31" i="2"/>
  <c r="H36" i="2"/>
  <c r="H45" i="2"/>
  <c r="H46" i="2"/>
  <c r="H50" i="2"/>
  <c r="H51" i="2"/>
  <c r="H65" i="2"/>
  <c r="H69" i="2"/>
  <c r="H72" i="2"/>
  <c r="H78" i="2"/>
  <c r="H83" i="2"/>
  <c r="H88" i="2"/>
  <c r="H32" i="2"/>
  <c r="H3" i="2"/>
  <c r="H4" i="2"/>
  <c r="H5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4" i="2"/>
  <c r="H25" i="2"/>
  <c r="H26" i="2"/>
  <c r="H27" i="2"/>
  <c r="H28" i="2"/>
  <c r="H29" i="2"/>
  <c r="H33" i="2"/>
  <c r="H35" i="2"/>
  <c r="H37" i="2"/>
  <c r="H38" i="2"/>
  <c r="H39" i="2"/>
  <c r="H40" i="2"/>
  <c r="H41" i="2"/>
  <c r="H42" i="2"/>
  <c r="H43" i="2"/>
  <c r="H44" i="2"/>
  <c r="H47" i="2"/>
  <c r="H48" i="2"/>
  <c r="H49" i="2"/>
  <c r="H53" i="2"/>
  <c r="H54" i="2"/>
  <c r="H55" i="2"/>
  <c r="H56" i="2"/>
  <c r="H57" i="2"/>
  <c r="H58" i="2"/>
  <c r="H59" i="2"/>
  <c r="H62" i="2"/>
  <c r="H63" i="2"/>
  <c r="H64" i="2"/>
  <c r="H66" i="2"/>
  <c r="H67" i="2"/>
  <c r="E70" i="2"/>
  <c r="H70" i="2" s="1"/>
  <c r="H68" i="2"/>
  <c r="H71" i="2"/>
  <c r="H73" i="2"/>
  <c r="H74" i="2"/>
  <c r="H75" i="2"/>
  <c r="H76" i="2"/>
  <c r="H77" i="2"/>
  <c r="H79" i="2"/>
  <c r="H80" i="2"/>
  <c r="H81" i="2"/>
  <c r="H82" i="2"/>
  <c r="H84" i="2"/>
  <c r="H85" i="2"/>
  <c r="H86" i="2"/>
  <c r="H87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E102" i="2"/>
  <c r="D102" i="2"/>
  <c r="H102" i="2" s="1"/>
  <c r="I77" i="2" a="1"/>
  <c r="I91" i="3" a="1"/>
  <c r="I99" i="2" a="1"/>
  <c r="I77" i="3" a="1"/>
  <c r="I19" i="3" a="1"/>
  <c r="I95" i="2" a="1"/>
  <c r="I97" i="2" a="1"/>
  <c r="I89" i="2" a="1"/>
  <c r="I99" i="3" a="1"/>
  <c r="I15" i="2" a="1"/>
  <c r="I88" i="3" a="1"/>
  <c r="I23" i="2" a="1"/>
  <c r="I38" i="2" a="1"/>
  <c r="I63" i="2" a="1"/>
  <c r="I46" i="2" a="1"/>
  <c r="I68" i="3" a="1"/>
  <c r="I7" i="2" a="1"/>
  <c r="I58" i="3" a="1"/>
  <c r="I17" i="2" a="1"/>
  <c r="I52" i="3" a="1"/>
  <c r="I78" i="3" a="1"/>
  <c r="I93" i="3" a="1"/>
  <c r="I28" i="3" a="1"/>
  <c r="I7" i="3" a="1"/>
  <c r="I72" i="2" a="1"/>
  <c r="I66" i="2" a="1"/>
  <c r="I69" i="2" a="1"/>
  <c r="I44" i="3" a="1"/>
  <c r="I61" i="3" a="1"/>
  <c r="I47" i="3" a="1"/>
  <c r="I84" i="3" a="1"/>
  <c r="I48" i="3" a="1"/>
  <c r="I94" i="2" a="1"/>
  <c r="I100" i="3" a="1"/>
  <c r="I49" i="3" a="1"/>
  <c r="I29" i="2" a="1"/>
  <c r="I43" i="2" a="1"/>
  <c r="I50" i="3" a="1"/>
  <c r="I53" i="2" a="1"/>
  <c r="I12" i="3" a="1"/>
  <c r="I46" i="3" a="1"/>
  <c r="I18" i="3" a="1"/>
  <c r="I101" i="3" a="1"/>
  <c r="I29" i="3" a="1"/>
  <c r="I73" i="3" a="1"/>
  <c r="I14" i="3" a="1"/>
  <c r="I8" i="2" a="1"/>
  <c r="I4" i="2" a="1"/>
  <c r="I3" i="2" a="1"/>
  <c r="I32" i="2" a="1"/>
  <c r="I34" i="2" a="1"/>
  <c r="I70" i="3" a="1"/>
  <c r="I60" i="3" a="1"/>
  <c r="I71" i="3" a="1"/>
  <c r="I16" i="3" a="1"/>
  <c r="I88" i="2" a="1"/>
  <c r="I78" i="2" a="1"/>
  <c r="I13" i="3" a="1"/>
  <c r="I100" i="2" a="1"/>
  <c r="I33" i="3" a="1"/>
  <c r="I12" i="2" a="1"/>
  <c r="I63" i="3" a="1"/>
  <c r="I102" i="2" a="1"/>
  <c r="I98" i="3" a="1"/>
  <c r="I16" i="2" a="1"/>
  <c r="I44" i="2" a="1"/>
  <c r="I74" i="3" a="1"/>
  <c r="I82" i="2" a="1"/>
  <c r="I27" i="2" a="1"/>
  <c r="I96" i="3" a="1"/>
  <c r="I35" i="2" a="1"/>
  <c r="I9" i="2" a="1"/>
  <c r="I45" i="3" a="1"/>
  <c r="I39" i="2" a="1"/>
  <c r="I85" i="3" a="1"/>
  <c r="I64" i="3" a="1"/>
  <c r="I51" i="3" a="1"/>
  <c r="I75" i="2" a="1"/>
  <c r="I65" i="2" a="1"/>
  <c r="I72" i="3" a="1"/>
  <c r="I50" i="2" a="1"/>
  <c r="I40" i="3" a="1"/>
  <c r="I52" i="2" a="1"/>
  <c r="I37" i="3" a="1"/>
  <c r="I13" i="2" a="1"/>
  <c r="I73" i="2" a="1"/>
  <c r="I81" i="3" a="1"/>
  <c r="I2" i="3" a="1"/>
  <c r="I85" i="2" a="1"/>
  <c r="I56" i="3" a="1"/>
  <c r="I8" i="3" a="1"/>
  <c r="I61" i="2" a="1"/>
  <c r="I27" i="3" a="1"/>
  <c r="I42" i="2" a="1"/>
  <c r="I47" i="2" a="1"/>
  <c r="I87" i="3" a="1"/>
  <c r="I15" i="3" a="1"/>
  <c r="I66" i="3" a="1"/>
  <c r="I49" i="2" a="1"/>
  <c r="I101" i="2" a="1"/>
  <c r="I53" i="3" a="1"/>
  <c r="I54" i="2" a="1"/>
  <c r="I36" i="2" a="1"/>
  <c r="I56" i="2" a="1"/>
  <c r="I94" i="3" a="1"/>
  <c r="I48" i="2" a="1"/>
  <c r="I79" i="3" a="1"/>
  <c r="I70" i="2" a="1"/>
  <c r="I67" i="3" a="1"/>
  <c r="I39" i="3" a="1"/>
  <c r="I26" i="3" a="1"/>
  <c r="I76" i="3" a="1"/>
  <c r="I58" i="2" a="1"/>
  <c r="I75" i="3" a="1"/>
  <c r="I54" i="3" a="1"/>
  <c r="I80" i="3" a="1"/>
  <c r="I36" i="3" a="1"/>
  <c r="I41" i="2" a="1"/>
  <c r="I51" i="2" a="1"/>
  <c r="I22" i="2" a="1"/>
  <c r="I55" i="3" a="1"/>
  <c r="I10" i="2" a="1"/>
  <c r="I5" i="2" a="1"/>
  <c r="I86" i="2" a="1"/>
  <c r="I19" i="2" a="1"/>
  <c r="I31" i="2" a="1"/>
  <c r="I59" i="2" a="1"/>
  <c r="I65" i="3" a="1"/>
  <c r="I62" i="3" a="1"/>
  <c r="I26" i="2" a="1"/>
  <c r="I10" i="3" a="1"/>
  <c r="I68" i="2" a="1"/>
  <c r="I90" i="3" a="1"/>
  <c r="I24" i="3" a="1"/>
  <c r="I2" i="2" a="1"/>
  <c r="I28" i="2" a="1"/>
  <c r="I83" i="3" a="1"/>
  <c r="I60" i="2" a="1"/>
  <c r="I57" i="2" a="1"/>
  <c r="I17" i="3" a="1"/>
  <c r="I9" i="3" a="1"/>
  <c r="I14" i="2" a="1"/>
  <c r="I25" i="3" a="1"/>
  <c r="I20" i="3" a="1"/>
  <c r="I45" i="2" a="1"/>
  <c r="I91" i="2" a="1"/>
  <c r="I67" i="2" a="1"/>
  <c r="I92" i="3" a="1"/>
  <c r="I11" i="3" a="1"/>
  <c r="I86" i="3" a="1"/>
  <c r="I92" i="2" a="1"/>
  <c r="I57" i="3" a="1"/>
  <c r="I64" i="2" a="1"/>
  <c r="I79" i="2" a="1"/>
  <c r="I74" i="2" a="1"/>
  <c r="I11" i="2" a="1"/>
  <c r="I41" i="3" a="1"/>
  <c r="I71" i="2" a="1"/>
  <c r="I25" i="2" a="1"/>
  <c r="I4" i="3" a="1"/>
  <c r="I82" i="3" a="1"/>
  <c r="I22" i="3" a="1"/>
  <c r="I83" i="2" a="1"/>
  <c r="I31" i="3" a="1"/>
  <c r="I3" i="3" a="1"/>
  <c r="I97" i="3" a="1"/>
  <c r="I93" i="2" a="1"/>
  <c r="I21" i="3" a="1"/>
  <c r="I37" i="2" a="1"/>
  <c r="I24" i="2" a="1"/>
  <c r="I6" i="3" a="1"/>
  <c r="I80" i="2" a="1"/>
  <c r="I43" i="3" a="1"/>
  <c r="I6" i="2" a="1"/>
  <c r="I69" i="3" a="1"/>
  <c r="I38" i="3" a="1"/>
  <c r="I87" i="2" a="1"/>
  <c r="I18" i="2" a="1"/>
  <c r="I23" i="3" a="1"/>
  <c r="I84" i="2" a="1"/>
  <c r="I20" i="2" a="1"/>
  <c r="I34" i="3" a="1"/>
  <c r="I62" i="2" a="1"/>
  <c r="I98" i="2" a="1"/>
  <c r="I59" i="3" a="1"/>
  <c r="AD30" i="6" l="1"/>
  <c r="AP29" i="3"/>
  <c r="AO29" i="3"/>
  <c r="AO34" i="3"/>
  <c r="AP34" i="3"/>
  <c r="AO31" i="3"/>
  <c r="AP31" i="3"/>
  <c r="AP33" i="3"/>
  <c r="AO33" i="3"/>
  <c r="AD47" i="6"/>
  <c r="Z85" i="6"/>
  <c r="Z68" i="6"/>
  <c r="AE47" i="6"/>
  <c r="AD62" i="6"/>
  <c r="Z30" i="6"/>
  <c r="AA48" i="3"/>
  <c r="AB48" i="3"/>
  <c r="AC48" i="3"/>
  <c r="AB9" i="3"/>
  <c r="AC9" i="3"/>
  <c r="AA9" i="3"/>
  <c r="AA29" i="3"/>
  <c r="AB29" i="3"/>
  <c r="AC29" i="3"/>
  <c r="AC100" i="3"/>
  <c r="AA100" i="3"/>
  <c r="AB100" i="3"/>
  <c r="AA21" i="3"/>
  <c r="AB21" i="3"/>
  <c r="AC21" i="3"/>
  <c r="AB17" i="3"/>
  <c r="AC17" i="3"/>
  <c r="AA17" i="3"/>
  <c r="AC23" i="3"/>
  <c r="AA23" i="3"/>
  <c r="AB23" i="3"/>
  <c r="AA53" i="3"/>
  <c r="AB53" i="3"/>
  <c r="AC53" i="3"/>
  <c r="AB97" i="3"/>
  <c r="AC97" i="3"/>
  <c r="AA97" i="3"/>
  <c r="AC64" i="3"/>
  <c r="AA64" i="3"/>
  <c r="AB64" i="3"/>
  <c r="AA38" i="3"/>
  <c r="AB38" i="3"/>
  <c r="AC38" i="3"/>
  <c r="AB25" i="3"/>
  <c r="AA25" i="3"/>
  <c r="AC25" i="3"/>
  <c r="AA62" i="3"/>
  <c r="AB62" i="3"/>
  <c r="AC62" i="3"/>
  <c r="AB49" i="3"/>
  <c r="AA49" i="3"/>
  <c r="AC49" i="3"/>
  <c r="AA83" i="3"/>
  <c r="AB83" i="3"/>
  <c r="AC83" i="3"/>
  <c r="AA75" i="3"/>
  <c r="AB75" i="3"/>
  <c r="AC75" i="3"/>
  <c r="AA43" i="3"/>
  <c r="AB43" i="3"/>
  <c r="AC43" i="3"/>
  <c r="AA27" i="3"/>
  <c r="AB27" i="3"/>
  <c r="AC27" i="3"/>
  <c r="AA26" i="3"/>
  <c r="AB26" i="3"/>
  <c r="AC26" i="3"/>
  <c r="AB101" i="3"/>
  <c r="AA101" i="3"/>
  <c r="AC101" i="3"/>
  <c r="AA99" i="3"/>
  <c r="AB99" i="3"/>
  <c r="AC99" i="3"/>
  <c r="AA56" i="3"/>
  <c r="AB56" i="3"/>
  <c r="AC56" i="3"/>
  <c r="AB41" i="3"/>
  <c r="AC41" i="3"/>
  <c r="AA41" i="3"/>
  <c r="AC4" i="3"/>
  <c r="AB4" i="3"/>
  <c r="AA4" i="3"/>
  <c r="AC44" i="3"/>
  <c r="AB44" i="3"/>
  <c r="AA44" i="3"/>
  <c r="AC20" i="3"/>
  <c r="AB20" i="3"/>
  <c r="AA20" i="3"/>
  <c r="AA96" i="3"/>
  <c r="AB96" i="3"/>
  <c r="AC96" i="3"/>
  <c r="AA70" i="3"/>
  <c r="AB70" i="3"/>
  <c r="AC70" i="3"/>
  <c r="AA24" i="3"/>
  <c r="AB24" i="3"/>
  <c r="AC24" i="3"/>
  <c r="AC76" i="3"/>
  <c r="AA76" i="3"/>
  <c r="AB76" i="3"/>
  <c r="AA22" i="3"/>
  <c r="AB22" i="3"/>
  <c r="AC22" i="3"/>
  <c r="AA14" i="3"/>
  <c r="AB14" i="3"/>
  <c r="AC14" i="3"/>
  <c r="AA51" i="3"/>
  <c r="AB51" i="3"/>
  <c r="AC51" i="3"/>
  <c r="AA11" i="3"/>
  <c r="AB11" i="3"/>
  <c r="AC11" i="3"/>
  <c r="AC12" i="3"/>
  <c r="AA12" i="3"/>
  <c r="AB12" i="3"/>
  <c r="AA50" i="3"/>
  <c r="AB50" i="3"/>
  <c r="AC50" i="3"/>
  <c r="AB65" i="3"/>
  <c r="AC65" i="3"/>
  <c r="AA65" i="3"/>
  <c r="AB73" i="3"/>
  <c r="AC73" i="3"/>
  <c r="AA73" i="3"/>
  <c r="AB31" i="3"/>
  <c r="AC31" i="3"/>
  <c r="AA31" i="3"/>
  <c r="AB87" i="3"/>
  <c r="AA87" i="3"/>
  <c r="AC87" i="3"/>
  <c r="AC36" i="3"/>
  <c r="AA36" i="3"/>
  <c r="AB36" i="3"/>
  <c r="AA54" i="3"/>
  <c r="AB54" i="3"/>
  <c r="AC54" i="3"/>
  <c r="AB81" i="3"/>
  <c r="AC81" i="3"/>
  <c r="AA81" i="3"/>
  <c r="AA78" i="3"/>
  <c r="AB78" i="3"/>
  <c r="AC78" i="3"/>
  <c r="AA91" i="3"/>
  <c r="AB91" i="3"/>
  <c r="AC91" i="3"/>
  <c r="AA88" i="3"/>
  <c r="AB88" i="3"/>
  <c r="AC88" i="3"/>
  <c r="AA94" i="3"/>
  <c r="AB94" i="3"/>
  <c r="AC94" i="3"/>
  <c r="AB61" i="3"/>
  <c r="AA61" i="3"/>
  <c r="AC61" i="3"/>
  <c r="AC7" i="3"/>
  <c r="AA7" i="3"/>
  <c r="AB7" i="3"/>
  <c r="AA34" i="3"/>
  <c r="AB34" i="3"/>
  <c r="AC34" i="3"/>
  <c r="AB79" i="3"/>
  <c r="AA79" i="3"/>
  <c r="AC79" i="3"/>
  <c r="AA46" i="3"/>
  <c r="AB46" i="3"/>
  <c r="AC46" i="3"/>
  <c r="AA72" i="3"/>
  <c r="AB72" i="3"/>
  <c r="AC72" i="3"/>
  <c r="AA40" i="3"/>
  <c r="AB40" i="3"/>
  <c r="AC40" i="3"/>
  <c r="AA18" i="3"/>
  <c r="AB18" i="3"/>
  <c r="AC18" i="3"/>
  <c r="AB33" i="3"/>
  <c r="AA33" i="3"/>
  <c r="AC33" i="3"/>
  <c r="AC82" i="3"/>
  <c r="AA82" i="3"/>
  <c r="AB82" i="3"/>
  <c r="AC39" i="3"/>
  <c r="AA39" i="3"/>
  <c r="AB39" i="3"/>
  <c r="AA45" i="3"/>
  <c r="AB45" i="3"/>
  <c r="AC45" i="3"/>
  <c r="AB77" i="3"/>
  <c r="AA77" i="3"/>
  <c r="AC77" i="3"/>
  <c r="AA8" i="3"/>
  <c r="AB8" i="3"/>
  <c r="AC8" i="3"/>
  <c r="AA69" i="3"/>
  <c r="AB69" i="3"/>
  <c r="AC69" i="3"/>
  <c r="AC60" i="3"/>
  <c r="AA60" i="3"/>
  <c r="AB60" i="3"/>
  <c r="AB47" i="3"/>
  <c r="AC47" i="3"/>
  <c r="AA47" i="3"/>
  <c r="AC28" i="3"/>
  <c r="AA28" i="3"/>
  <c r="AB28" i="3"/>
  <c r="AC58" i="3"/>
  <c r="AA58" i="3"/>
  <c r="AB58" i="3"/>
  <c r="AA98" i="3"/>
  <c r="AC98" i="3"/>
  <c r="AB98" i="3"/>
  <c r="AA67" i="3"/>
  <c r="AB67" i="3"/>
  <c r="AC67" i="3"/>
  <c r="AA3" i="3"/>
  <c r="AB3" i="3"/>
  <c r="AC3" i="3"/>
  <c r="AC80" i="3"/>
  <c r="AA80" i="3"/>
  <c r="AB80" i="3"/>
  <c r="AA59" i="3"/>
  <c r="AB59" i="3"/>
  <c r="AC59" i="3"/>
  <c r="AA16" i="3"/>
  <c r="AB16" i="3"/>
  <c r="AC16" i="3"/>
  <c r="AC84" i="3"/>
  <c r="AA84" i="3"/>
  <c r="AB84" i="3"/>
  <c r="AC52" i="3"/>
  <c r="AB52" i="3"/>
  <c r="AA52" i="3"/>
  <c r="AB85" i="3"/>
  <c r="AA85" i="3"/>
  <c r="AC85" i="3"/>
  <c r="AB93" i="3"/>
  <c r="AA93" i="3"/>
  <c r="AC93" i="3"/>
  <c r="AC92" i="3"/>
  <c r="AA92" i="3"/>
  <c r="AB92" i="3"/>
  <c r="AA37" i="3"/>
  <c r="AB37" i="3"/>
  <c r="AC37" i="3"/>
  <c r="AA13" i="3"/>
  <c r="AB13" i="3"/>
  <c r="AC13" i="3"/>
  <c r="AC66" i="3"/>
  <c r="AA66" i="3"/>
  <c r="AB66" i="3"/>
  <c r="AA71" i="3"/>
  <c r="AB71" i="3"/>
  <c r="AC71" i="3"/>
  <c r="AA74" i="3"/>
  <c r="AC74" i="3"/>
  <c r="AB74" i="3"/>
  <c r="AB55" i="3"/>
  <c r="AA55" i="3"/>
  <c r="AC55" i="3"/>
  <c r="AB63" i="3"/>
  <c r="AA63" i="3"/>
  <c r="AC63" i="3"/>
  <c r="AA15" i="3"/>
  <c r="AB15" i="3"/>
  <c r="AC15" i="3"/>
  <c r="AB57" i="3"/>
  <c r="AA57" i="3"/>
  <c r="AC57" i="3"/>
  <c r="AA86" i="3"/>
  <c r="AB86" i="3"/>
  <c r="AC86" i="3"/>
  <c r="AA6" i="3"/>
  <c r="AB6" i="3"/>
  <c r="AC6" i="3"/>
  <c r="AC68" i="3"/>
  <c r="AA68" i="3"/>
  <c r="AB68" i="3"/>
  <c r="AA90" i="3"/>
  <c r="AB90" i="3"/>
  <c r="AC90" i="3"/>
  <c r="AC10" i="3"/>
  <c r="AA10" i="3"/>
  <c r="AB10" i="3"/>
  <c r="AA19" i="3"/>
  <c r="AB19" i="3"/>
  <c r="AC19" i="3"/>
  <c r="Z79" i="6"/>
  <c r="Z81" i="6"/>
  <c r="AD70" i="6"/>
  <c r="D76" i="4"/>
  <c r="AE7" i="6"/>
  <c r="AD24" i="4"/>
  <c r="AE78" i="6"/>
  <c r="AE83" i="6"/>
  <c r="AE43" i="4"/>
  <c r="AD49" i="4"/>
  <c r="Z83" i="4"/>
  <c r="Z56" i="4"/>
  <c r="AE86" i="4"/>
  <c r="Z103" i="4"/>
  <c r="AD48" i="4"/>
  <c r="Z54" i="4"/>
  <c r="Z88" i="4"/>
  <c r="AE72" i="4"/>
  <c r="AD62" i="4"/>
  <c r="AD30" i="4"/>
  <c r="AE45" i="6"/>
  <c r="AD38" i="4"/>
  <c r="Z67" i="4"/>
  <c r="Z33" i="4"/>
  <c r="AE42" i="4"/>
  <c r="AE25" i="4"/>
  <c r="AD66" i="4"/>
  <c r="Z61" i="4"/>
  <c r="AE32" i="4"/>
  <c r="Z19" i="4"/>
  <c r="AD20" i="4"/>
  <c r="AD61" i="4"/>
  <c r="AD18" i="6"/>
  <c r="AE38" i="4"/>
  <c r="AD75" i="4"/>
  <c r="Z89" i="4"/>
  <c r="AE87" i="4"/>
  <c r="AE68" i="4"/>
  <c r="AD26" i="4"/>
  <c r="AD81" i="6"/>
  <c r="Z8" i="4"/>
  <c r="AD53" i="4"/>
  <c r="AD92" i="4"/>
  <c r="AE51" i="4"/>
  <c r="AE22" i="4"/>
  <c r="Z95" i="4"/>
  <c r="AE70" i="6"/>
  <c r="Z26" i="4"/>
  <c r="AE62" i="4"/>
  <c r="Z64" i="4"/>
  <c r="AD32" i="4"/>
  <c r="Z53" i="4"/>
  <c r="AE27" i="4"/>
  <c r="Z68" i="4"/>
  <c r="AD101" i="6"/>
  <c r="AD45" i="6"/>
  <c r="Z14" i="6"/>
  <c r="AE18" i="6"/>
  <c r="AE65" i="4"/>
  <c r="Z13" i="4"/>
  <c r="AD63" i="4"/>
  <c r="AE24" i="6"/>
  <c r="AD90" i="4"/>
  <c r="AD44" i="4"/>
  <c r="AD70" i="4"/>
  <c r="AE67" i="4"/>
  <c r="AE103" i="4"/>
  <c r="Z4" i="4"/>
  <c r="AD94" i="4"/>
  <c r="Z49" i="4"/>
  <c r="AE98" i="4"/>
  <c r="Z30" i="4"/>
  <c r="AD73" i="4"/>
  <c r="Z78" i="4"/>
  <c r="AD60" i="4"/>
  <c r="Z46" i="4"/>
  <c r="Z24" i="4"/>
  <c r="Z16" i="4"/>
  <c r="AE79" i="4"/>
  <c r="AD46" i="4"/>
  <c r="AE11" i="4"/>
  <c r="AE5" i="4"/>
  <c r="Z45" i="4"/>
  <c r="AE9" i="4"/>
  <c r="AD54" i="4"/>
  <c r="AD75" i="6"/>
  <c r="Z75" i="6"/>
  <c r="AD46" i="6"/>
  <c r="Z70" i="4"/>
  <c r="AD102" i="4"/>
  <c r="AD36" i="4"/>
  <c r="Z72" i="4"/>
  <c r="Z3" i="4"/>
  <c r="Z17" i="6"/>
  <c r="AD6" i="4"/>
  <c r="AD74" i="4"/>
  <c r="Z71" i="4"/>
  <c r="AD8" i="4"/>
  <c r="Z44" i="4"/>
  <c r="AD76" i="4"/>
  <c r="AD82" i="4"/>
  <c r="AE16" i="4"/>
  <c r="AE84" i="4"/>
  <c r="AD10" i="4"/>
  <c r="AD78" i="4"/>
  <c r="Z48" i="4"/>
  <c r="AE2" i="4"/>
  <c r="Z5" i="4"/>
  <c r="AD45" i="4"/>
  <c r="Z81" i="4"/>
  <c r="Z15" i="4"/>
  <c r="Z52" i="4"/>
  <c r="AD13" i="4"/>
  <c r="Z55" i="4"/>
  <c r="AE60" i="4"/>
  <c r="Z92" i="4"/>
  <c r="AD57" i="4"/>
  <c r="Z57" i="4"/>
  <c r="Z94" i="4"/>
  <c r="AE95" i="4"/>
  <c r="Z28" i="4"/>
  <c r="Z96" i="4"/>
  <c r="AE56" i="4"/>
  <c r="AE66" i="4"/>
  <c r="Z99" i="4"/>
  <c r="AE20" i="4"/>
  <c r="AD85" i="4"/>
  <c r="AD88" i="4"/>
  <c r="AD100" i="4"/>
  <c r="AD84" i="4"/>
  <c r="Z65" i="4"/>
  <c r="AE102" i="4"/>
  <c r="AD33" i="4"/>
  <c r="AD69" i="4"/>
  <c r="AE6" i="4"/>
  <c r="AE74" i="4"/>
  <c r="AD7" i="4"/>
  <c r="AD39" i="4"/>
  <c r="Z39" i="4"/>
  <c r="AE71" i="4"/>
  <c r="AD47" i="4"/>
  <c r="Z47" i="4"/>
  <c r="Z37" i="4"/>
  <c r="AE73" i="4"/>
  <c r="Z12" i="4"/>
  <c r="Z80" i="4"/>
  <c r="AD89" i="4"/>
  <c r="AE90" i="4"/>
  <c r="Z23" i="4"/>
  <c r="Z87" i="4"/>
  <c r="AD17" i="4"/>
  <c r="Z17" i="4"/>
  <c r="AD28" i="4"/>
  <c r="AD83" i="4"/>
  <c r="Z98" i="4"/>
  <c r="AD99" i="4"/>
  <c r="Z85" i="4"/>
  <c r="AD19" i="4"/>
  <c r="AD31" i="4"/>
  <c r="Z100" i="4"/>
  <c r="AD6" i="6"/>
  <c r="AE75" i="4"/>
  <c r="AD24" i="6"/>
  <c r="Z29" i="4"/>
  <c r="AE36" i="4"/>
  <c r="AD3" i="4"/>
  <c r="AE7" i="4"/>
  <c r="AE76" i="4"/>
  <c r="AD14" i="4"/>
  <c r="AE82" i="4"/>
  <c r="AD37" i="4"/>
  <c r="Z10" i="4"/>
  <c r="AD12" i="4"/>
  <c r="AD2" i="4"/>
  <c r="AE15" i="4"/>
  <c r="AD23" i="4"/>
  <c r="AD55" i="4"/>
  <c r="AD93" i="4"/>
  <c r="AD96" i="4"/>
  <c r="Z31" i="4"/>
  <c r="Z16" i="6"/>
  <c r="AD16" i="6"/>
  <c r="Z14" i="4"/>
  <c r="AD29" i="4"/>
  <c r="AD101" i="4"/>
  <c r="AD35" i="4"/>
  <c r="AE69" i="4"/>
  <c r="AD4" i="4"/>
  <c r="Z43" i="4"/>
  <c r="AD50" i="4"/>
  <c r="Z50" i="4"/>
  <c r="Z79" i="4"/>
  <c r="AD52" i="4"/>
  <c r="AD58" i="4"/>
  <c r="Z58" i="4"/>
  <c r="Z93" i="4"/>
  <c r="AD59" i="4"/>
  <c r="AD64" i="4"/>
  <c r="AD86" i="4"/>
  <c r="Z18" i="4"/>
  <c r="AD18" i="4"/>
  <c r="AE80" i="4"/>
  <c r="Z97" i="4"/>
  <c r="AE97" i="4"/>
  <c r="AD97" i="4"/>
  <c r="AD15" i="6"/>
  <c r="Z101" i="4"/>
  <c r="AD42" i="4"/>
  <c r="AD81" i="4"/>
  <c r="AD22" i="4"/>
  <c r="AD27" i="4"/>
  <c r="Z63" i="4"/>
  <c r="AD25" i="4"/>
  <c r="Z51" i="4"/>
  <c r="Z35" i="4"/>
  <c r="Z11" i="4"/>
  <c r="Z59" i="4"/>
  <c r="AD9" i="4"/>
  <c r="Z32" i="6"/>
  <c r="Z91" i="6"/>
  <c r="AE91" i="6"/>
  <c r="AD91" i="6"/>
  <c r="Z41" i="6"/>
  <c r="AD41" i="6"/>
  <c r="AE41" i="6"/>
  <c r="Z40" i="6"/>
  <c r="AE40" i="6"/>
  <c r="AD40" i="6"/>
  <c r="Z77" i="6"/>
  <c r="AE77" i="6"/>
  <c r="AD77" i="6"/>
  <c r="AD23" i="6"/>
  <c r="Z37" i="6"/>
  <c r="Z10" i="6"/>
  <c r="AE21" i="6"/>
  <c r="AD21" i="6"/>
  <c r="Z21" i="6"/>
  <c r="AD89" i="6"/>
  <c r="Z89" i="6"/>
  <c r="AD10" i="6"/>
  <c r="AD34" i="6"/>
  <c r="Z34" i="6"/>
  <c r="AE34" i="6"/>
  <c r="AD42" i="6"/>
  <c r="AD66" i="6"/>
  <c r="AD56" i="6"/>
  <c r="AD43" i="6"/>
  <c r="Z26" i="6"/>
  <c r="Z9" i="6"/>
  <c r="AE8" i="6"/>
  <c r="AD96" i="6"/>
  <c r="AD73" i="6"/>
  <c r="Z103" i="6"/>
  <c r="Z73" i="6"/>
  <c r="AD99" i="6"/>
  <c r="Z29" i="6"/>
  <c r="AD32" i="6"/>
  <c r="AD103" i="6"/>
  <c r="AD98" i="6"/>
  <c r="AE93" i="6"/>
  <c r="AE96" i="6"/>
  <c r="AE99" i="6"/>
  <c r="AE71" i="6"/>
  <c r="AE53" i="6"/>
  <c r="AE56" i="6"/>
  <c r="AE14" i="6"/>
  <c r="Z49" i="6"/>
  <c r="AE46" i="6"/>
  <c r="AE20" i="6"/>
  <c r="Z8" i="6"/>
  <c r="Z7" i="6"/>
  <c r="AD93" i="6"/>
  <c r="AE98" i="6"/>
  <c r="AE36" i="6"/>
  <c r="AE43" i="6"/>
  <c r="AE50" i="6"/>
  <c r="AE54" i="6"/>
  <c r="Z86" i="6"/>
  <c r="AE86" i="6"/>
  <c r="Z50" i="6"/>
  <c r="AD64" i="6"/>
  <c r="AE26" i="6"/>
  <c r="AD13" i="6"/>
  <c r="AD49" i="6"/>
  <c r="AE37" i="6"/>
  <c r="Z69" i="6"/>
  <c r="AE76" i="6"/>
  <c r="Z64" i="6"/>
  <c r="Z13" i="6"/>
  <c r="Z100" i="6"/>
  <c r="Z92" i="6"/>
  <c r="Z90" i="6"/>
  <c r="AE85" i="6"/>
  <c r="AD53" i="6"/>
  <c r="AD88" i="6"/>
  <c r="Z88" i="6"/>
  <c r="Z80" i="6"/>
  <c r="Z101" i="6"/>
  <c r="AE42" i="6"/>
  <c r="Z62" i="6"/>
  <c r="AE57" i="6"/>
  <c r="AE15" i="6"/>
  <c r="AE6" i="6"/>
  <c r="Z94" i="6"/>
  <c r="AE31" i="6"/>
  <c r="Z2" i="6"/>
  <c r="AE5" i="6"/>
  <c r="AD4" i="6"/>
  <c r="AD2" i="6"/>
  <c r="Z84" i="6"/>
  <c r="Z63" i="6"/>
  <c r="Z60" i="6"/>
  <c r="AD55" i="6"/>
  <c r="AE92" i="6"/>
  <c r="AD90" i="6"/>
  <c r="AE84" i="6"/>
  <c r="AD63" i="6"/>
  <c r="Z52" i="6"/>
  <c r="AE44" i="6"/>
  <c r="AD61" i="6"/>
  <c r="Z82" i="6"/>
  <c r="AE72" i="6"/>
  <c r="AE68" i="6"/>
  <c r="Z71" i="6"/>
  <c r="AE55" i="6"/>
  <c r="Z61" i="6"/>
  <c r="Z38" i="6"/>
  <c r="AD79" i="6"/>
  <c r="AD59" i="6"/>
  <c r="AD19" i="6"/>
  <c r="AD33" i="6"/>
  <c r="AD12" i="6"/>
  <c r="AD82" i="6"/>
  <c r="AD60" i="6"/>
  <c r="AE61" i="6"/>
  <c r="AD58" i="6"/>
  <c r="Z74" i="6"/>
  <c r="Z102" i="6"/>
  <c r="AE59" i="6"/>
  <c r="AD39" i="6"/>
  <c r="Z39" i="6"/>
  <c r="Z87" i="6"/>
  <c r="AD29" i="6"/>
  <c r="Z19" i="6"/>
  <c r="Z22" i="6"/>
  <c r="AE17" i="6"/>
  <c r="Z33" i="6"/>
  <c r="Z35" i="6"/>
  <c r="Z28" i="6"/>
  <c r="Z3" i="6"/>
  <c r="Z12" i="6"/>
  <c r="Z78" i="6"/>
  <c r="Z58" i="6"/>
  <c r="AD38" i="6"/>
  <c r="AD74" i="6"/>
  <c r="AD102" i="6"/>
  <c r="AD51" i="6"/>
  <c r="AD87" i="6"/>
  <c r="AD11" i="6"/>
  <c r="AD27" i="6"/>
  <c r="AE9" i="6"/>
  <c r="AD25" i="6"/>
  <c r="AD28" i="6"/>
  <c r="AD100" i="6"/>
  <c r="AD69" i="6"/>
  <c r="AD80" i="6"/>
  <c r="Z67" i="6"/>
  <c r="AD67" i="6"/>
  <c r="AD83" i="6"/>
  <c r="AD76" i="6"/>
  <c r="AD52" i="6"/>
  <c r="AE97" i="6"/>
  <c r="AD97" i="6"/>
  <c r="Z97" i="6"/>
  <c r="AD48" i="6"/>
  <c r="Z48" i="6"/>
  <c r="AE51" i="6"/>
  <c r="Z57" i="6"/>
  <c r="Z54" i="6"/>
  <c r="Z11" i="6"/>
  <c r="Z27" i="6"/>
  <c r="Z65" i="6"/>
  <c r="Z25" i="6"/>
  <c r="AD35" i="6"/>
  <c r="AD3" i="6"/>
  <c r="Z23" i="6"/>
  <c r="Z31" i="6"/>
  <c r="Z5" i="6"/>
  <c r="AE65" i="6"/>
  <c r="AD20" i="6"/>
  <c r="AE4" i="6"/>
  <c r="AE94" i="6"/>
  <c r="Z44" i="6"/>
  <c r="AC62" i="2"/>
  <c r="AO62" i="2"/>
  <c r="AG62" i="2"/>
  <c r="AN62" i="2"/>
  <c r="AF62" i="2"/>
  <c r="AM62" i="2"/>
  <c r="AL62" i="2"/>
  <c r="AA62" i="2"/>
  <c r="AJ62" i="2"/>
  <c r="AB62" i="2"/>
  <c r="AI62" i="2"/>
  <c r="AK62" i="2"/>
  <c r="AH62" i="2"/>
  <c r="AP62" i="2"/>
  <c r="AA3" i="2"/>
  <c r="AB3" i="2"/>
  <c r="AC3" i="2"/>
  <c r="AI3" i="2"/>
  <c r="AH3" i="2"/>
  <c r="AO3" i="2"/>
  <c r="AP3" i="2"/>
  <c r="AG3" i="2"/>
  <c r="AN3" i="2"/>
  <c r="AF3" i="2"/>
  <c r="AM3" i="2"/>
  <c r="AL3" i="2"/>
  <c r="AJ3" i="2"/>
  <c r="AK3" i="2"/>
  <c r="AB35" i="2"/>
  <c r="AC35" i="2"/>
  <c r="AA35" i="2"/>
  <c r="AN35" i="2"/>
  <c r="AF35" i="2"/>
  <c r="AM35" i="2"/>
  <c r="AL35" i="2"/>
  <c r="AK35" i="2"/>
  <c r="AI35" i="2"/>
  <c r="AP35" i="2"/>
  <c r="AH35" i="2"/>
  <c r="AO35" i="2"/>
  <c r="AJ35" i="2"/>
  <c r="AG35" i="2"/>
  <c r="AA66" i="2"/>
  <c r="AB66" i="2"/>
  <c r="AO66" i="2"/>
  <c r="AG66" i="2"/>
  <c r="AN66" i="2"/>
  <c r="AF66" i="2"/>
  <c r="AM66" i="2"/>
  <c r="AL66" i="2"/>
  <c r="AC66" i="2"/>
  <c r="AJ66" i="2"/>
  <c r="AI66" i="2"/>
  <c r="AP66" i="2"/>
  <c r="AH66" i="2"/>
  <c r="AK66" i="2"/>
  <c r="AB91" i="2"/>
  <c r="AK91" i="2"/>
  <c r="AC91" i="2"/>
  <c r="AJ91" i="2"/>
  <c r="AI91" i="2"/>
  <c r="AA91" i="2"/>
  <c r="AH91" i="2"/>
  <c r="AG91" i="2"/>
  <c r="AP91" i="2"/>
  <c r="AF91" i="2"/>
  <c r="AN91" i="2"/>
  <c r="AM91" i="2"/>
  <c r="AO91" i="2"/>
  <c r="AL91" i="2"/>
  <c r="AA23" i="2"/>
  <c r="AB23" i="2"/>
  <c r="AC23" i="2"/>
  <c r="AN23" i="2"/>
  <c r="AF23" i="2"/>
  <c r="AM23" i="2"/>
  <c r="AL23" i="2"/>
  <c r="AI23" i="2"/>
  <c r="AP23" i="2"/>
  <c r="AH23" i="2"/>
  <c r="AK23" i="2"/>
  <c r="AO23" i="2"/>
  <c r="AJ23" i="2"/>
  <c r="AG23" i="2"/>
  <c r="AA58" i="2"/>
  <c r="AB58" i="2"/>
  <c r="AO58" i="2"/>
  <c r="AG58" i="2"/>
  <c r="AN58" i="2"/>
  <c r="AF58" i="2"/>
  <c r="AM58" i="2"/>
  <c r="AL58" i="2"/>
  <c r="AJ58" i="2"/>
  <c r="AC58" i="2"/>
  <c r="AI58" i="2"/>
  <c r="AP58" i="2"/>
  <c r="AH58" i="2"/>
  <c r="AK58" i="2"/>
  <c r="AA77" i="2"/>
  <c r="AB77" i="2"/>
  <c r="AC77" i="2"/>
  <c r="AK77" i="2"/>
  <c r="AJ77" i="2"/>
  <c r="AI77" i="2"/>
  <c r="AP77" i="2"/>
  <c r="AH77" i="2"/>
  <c r="AN77" i="2"/>
  <c r="AF77" i="2"/>
  <c r="AM77" i="2"/>
  <c r="AO77" i="2"/>
  <c r="AL77" i="2"/>
  <c r="AG77" i="2"/>
  <c r="AB17" i="2"/>
  <c r="AA17" i="2"/>
  <c r="AC17" i="2"/>
  <c r="AN17" i="2"/>
  <c r="AF17" i="2"/>
  <c r="AM17" i="2"/>
  <c r="AL17" i="2"/>
  <c r="AI17" i="2"/>
  <c r="AH17" i="2"/>
  <c r="AG17" i="2"/>
  <c r="AP17" i="2"/>
  <c r="AO17" i="2"/>
  <c r="AK17" i="2"/>
  <c r="AJ17" i="2"/>
  <c r="AA81" i="2"/>
  <c r="AJ81" i="2"/>
  <c r="AI81" i="2"/>
  <c r="AH81" i="2"/>
  <c r="AB81" i="2"/>
  <c r="AF81" i="2"/>
  <c r="AG81" i="2"/>
  <c r="AA88" i="2"/>
  <c r="AO88" i="2"/>
  <c r="AG88" i="2"/>
  <c r="AB88" i="2"/>
  <c r="AN88" i="2"/>
  <c r="AF88" i="2"/>
  <c r="AI88" i="2"/>
  <c r="AH88" i="2"/>
  <c r="AP88" i="2"/>
  <c r="AL88" i="2"/>
  <c r="AK88" i="2"/>
  <c r="AC88" i="2"/>
  <c r="AM88" i="2"/>
  <c r="AJ88" i="2"/>
  <c r="AC52" i="2"/>
  <c r="AA52" i="2"/>
  <c r="AB52" i="2"/>
  <c r="AO52" i="2"/>
  <c r="AG52" i="2"/>
  <c r="AN52" i="2"/>
  <c r="AF52" i="2"/>
  <c r="AL52" i="2"/>
  <c r="AJ52" i="2"/>
  <c r="AP52" i="2"/>
  <c r="AM52" i="2"/>
  <c r="AK52" i="2"/>
  <c r="AI52" i="2"/>
  <c r="AH52" i="2"/>
  <c r="AA16" i="2"/>
  <c r="AB16" i="2"/>
  <c r="AC16" i="2"/>
  <c r="AJ16" i="2"/>
  <c r="AI16" i="2"/>
  <c r="AP16" i="2"/>
  <c r="AH16" i="2"/>
  <c r="AG16" i="2"/>
  <c r="AN16" i="2"/>
  <c r="AF16" i="2"/>
  <c r="AO16" i="2"/>
  <c r="AM16" i="2"/>
  <c r="AK16" i="2"/>
  <c r="AL16" i="2"/>
  <c r="AC2" i="2"/>
  <c r="AA2" i="2"/>
  <c r="AB2" i="2"/>
  <c r="AM2" i="2"/>
  <c r="AL2" i="2"/>
  <c r="AK2" i="2"/>
  <c r="AI2" i="2"/>
  <c r="AN2" i="2"/>
  <c r="AJ2" i="2"/>
  <c r="AF2" i="2"/>
  <c r="AP2" i="2"/>
  <c r="AH2" i="2"/>
  <c r="AO2" i="2"/>
  <c r="AG2" i="2"/>
  <c r="AA74" i="2"/>
  <c r="AB74" i="2"/>
  <c r="AO74" i="2"/>
  <c r="AG74" i="2"/>
  <c r="AN74" i="2"/>
  <c r="AF74" i="2"/>
  <c r="AM74" i="2"/>
  <c r="AL74" i="2"/>
  <c r="AJ74" i="2"/>
  <c r="AI74" i="2"/>
  <c r="AC74" i="2"/>
  <c r="AP74" i="2"/>
  <c r="AH74" i="2"/>
  <c r="AK74" i="2"/>
  <c r="AK93" i="2"/>
  <c r="AA93" i="2"/>
  <c r="AJ93" i="2"/>
  <c r="AC93" i="2"/>
  <c r="AG93" i="2"/>
  <c r="AP93" i="2"/>
  <c r="AF93" i="2"/>
  <c r="AO93" i="2"/>
  <c r="AN93" i="2"/>
  <c r="AL93" i="2"/>
  <c r="AB93" i="2"/>
  <c r="AI93" i="2"/>
  <c r="AM93" i="2"/>
  <c r="AH93" i="2"/>
  <c r="AO92" i="2"/>
  <c r="AG92" i="2"/>
  <c r="AN92" i="2"/>
  <c r="AF92" i="2"/>
  <c r="AB92" i="2"/>
  <c r="AI92" i="2"/>
  <c r="AH92" i="2"/>
  <c r="AA92" i="2"/>
  <c r="AP92" i="2"/>
  <c r="AL92" i="2"/>
  <c r="AK92" i="2"/>
  <c r="AJ92" i="2"/>
  <c r="AC92" i="2"/>
  <c r="AM92" i="2"/>
  <c r="AC20" i="2"/>
  <c r="AA20" i="2"/>
  <c r="AB20" i="2"/>
  <c r="AJ20" i="2"/>
  <c r="AI20" i="2"/>
  <c r="AP20" i="2"/>
  <c r="AH20" i="2"/>
  <c r="AM20" i="2"/>
  <c r="AL20" i="2"/>
  <c r="AO20" i="2"/>
  <c r="AN20" i="2"/>
  <c r="AK20" i="2"/>
  <c r="AG20" i="2"/>
  <c r="AF20" i="2"/>
  <c r="AB99" i="2"/>
  <c r="AK99" i="2"/>
  <c r="AC99" i="2"/>
  <c r="AJ99" i="2"/>
  <c r="AP99" i="2"/>
  <c r="AH99" i="2"/>
  <c r="AN99" i="2"/>
  <c r="AF99" i="2"/>
  <c r="AA99" i="2"/>
  <c r="AL99" i="2"/>
  <c r="AI99" i="2"/>
  <c r="AG99" i="2"/>
  <c r="AO99" i="2"/>
  <c r="AM99" i="2"/>
  <c r="AB27" i="2"/>
  <c r="AC27" i="2"/>
  <c r="AA27" i="2"/>
  <c r="AN27" i="2"/>
  <c r="AF27" i="2"/>
  <c r="AM27" i="2"/>
  <c r="AL27" i="2"/>
  <c r="AI27" i="2"/>
  <c r="AP27" i="2"/>
  <c r="AH27" i="2"/>
  <c r="AG27" i="2"/>
  <c r="AO27" i="2"/>
  <c r="AK27" i="2"/>
  <c r="AJ27" i="2"/>
  <c r="AA54" i="2"/>
  <c r="AC54" i="2"/>
  <c r="AB54" i="2"/>
  <c r="AO54" i="2"/>
  <c r="AG54" i="2"/>
  <c r="AN54" i="2"/>
  <c r="AF54" i="2"/>
  <c r="AM54" i="2"/>
  <c r="AL54" i="2"/>
  <c r="AJ54" i="2"/>
  <c r="AK54" i="2"/>
  <c r="AI54" i="2"/>
  <c r="AH54" i="2"/>
  <c r="AP54" i="2"/>
  <c r="AB83" i="2"/>
  <c r="AK83" i="2"/>
  <c r="AC83" i="2"/>
  <c r="AJ83" i="2"/>
  <c r="AO83" i="2"/>
  <c r="AN83" i="2"/>
  <c r="AA83" i="2"/>
  <c r="AM83" i="2"/>
  <c r="AL83" i="2"/>
  <c r="AH83" i="2"/>
  <c r="AG83" i="2"/>
  <c r="AP83" i="2"/>
  <c r="AI83" i="2"/>
  <c r="AF83" i="2"/>
  <c r="AA15" i="2"/>
  <c r="AB15" i="2"/>
  <c r="AC15" i="2"/>
  <c r="AN15" i="2"/>
  <c r="AF15" i="2"/>
  <c r="AM15" i="2"/>
  <c r="AL15" i="2"/>
  <c r="AH15" i="2"/>
  <c r="AG15" i="2"/>
  <c r="AO15" i="2"/>
  <c r="AP15" i="2"/>
  <c r="AK15" i="2"/>
  <c r="AJ15" i="2"/>
  <c r="AI15" i="2"/>
  <c r="AA50" i="2"/>
  <c r="AB50" i="2"/>
  <c r="AC50" i="2"/>
  <c r="AO50" i="2"/>
  <c r="AG50" i="2"/>
  <c r="AN50" i="2"/>
  <c r="AF50" i="2"/>
  <c r="AJ50" i="2"/>
  <c r="AK50" i="2"/>
  <c r="AI50" i="2"/>
  <c r="AH50" i="2"/>
  <c r="AP50" i="2"/>
  <c r="AM50" i="2"/>
  <c r="AL50" i="2"/>
  <c r="AA65" i="2"/>
  <c r="AK65" i="2"/>
  <c r="AJ65" i="2"/>
  <c r="AI65" i="2"/>
  <c r="AB65" i="2"/>
  <c r="AP65" i="2"/>
  <c r="AH65" i="2"/>
  <c r="AN65" i="2"/>
  <c r="AF65" i="2"/>
  <c r="AM65" i="2"/>
  <c r="AG65" i="2"/>
  <c r="AC65" i="2"/>
  <c r="AO65" i="2"/>
  <c r="AL65" i="2"/>
  <c r="AA13" i="2"/>
  <c r="AB13" i="2"/>
  <c r="AC13" i="2"/>
  <c r="AN13" i="2"/>
  <c r="AF13" i="2"/>
  <c r="AM13" i="2"/>
  <c r="AL13" i="2"/>
  <c r="AG13" i="2"/>
  <c r="AP13" i="2"/>
  <c r="AO13" i="2"/>
  <c r="AK13" i="2"/>
  <c r="AJ13" i="2"/>
  <c r="AI13" i="2"/>
  <c r="AH13" i="2"/>
  <c r="AA73" i="2"/>
  <c r="AK73" i="2"/>
  <c r="AJ73" i="2"/>
  <c r="AB73" i="2"/>
  <c r="AI73" i="2"/>
  <c r="AC73" i="2"/>
  <c r="AP73" i="2"/>
  <c r="AH73" i="2"/>
  <c r="AN73" i="2"/>
  <c r="AF73" i="2"/>
  <c r="AM73" i="2"/>
  <c r="AG73" i="2"/>
  <c r="AO73" i="2"/>
  <c r="AL73" i="2"/>
  <c r="AO84" i="2"/>
  <c r="AG84" i="2"/>
  <c r="AN84" i="2"/>
  <c r="AF84" i="2"/>
  <c r="AB84" i="2"/>
  <c r="AM84" i="2"/>
  <c r="AL84" i="2"/>
  <c r="AK84" i="2"/>
  <c r="AJ84" i="2"/>
  <c r="AC84" i="2"/>
  <c r="AH84" i="2"/>
  <c r="AP84" i="2"/>
  <c r="AA84" i="2"/>
  <c r="AI84" i="2"/>
  <c r="AA48" i="2"/>
  <c r="AB48" i="2"/>
  <c r="AC48" i="2"/>
  <c r="AO48" i="2"/>
  <c r="AN48" i="2"/>
  <c r="AJ48" i="2"/>
  <c r="AI48" i="2"/>
  <c r="AH48" i="2"/>
  <c r="AG48" i="2"/>
  <c r="AM48" i="2"/>
  <c r="AL48" i="2"/>
  <c r="AP48" i="2"/>
  <c r="AK48" i="2"/>
  <c r="AF48" i="2"/>
  <c r="AC12" i="2"/>
  <c r="AA12" i="2"/>
  <c r="AB12" i="2"/>
  <c r="AJ12" i="2"/>
  <c r="AI12" i="2"/>
  <c r="AP12" i="2"/>
  <c r="AH12" i="2"/>
  <c r="AO12" i="2"/>
  <c r="AN12" i="2"/>
  <c r="AL12" i="2"/>
  <c r="AM12" i="2"/>
  <c r="AK12" i="2"/>
  <c r="AF12" i="2"/>
  <c r="AG12" i="2"/>
  <c r="AB43" i="2"/>
  <c r="AC43" i="2"/>
  <c r="AA43" i="2"/>
  <c r="AN43" i="2"/>
  <c r="AF43" i="2"/>
  <c r="AM43" i="2"/>
  <c r="AL43" i="2"/>
  <c r="AK43" i="2"/>
  <c r="AI43" i="2"/>
  <c r="AP43" i="2"/>
  <c r="AH43" i="2"/>
  <c r="AO43" i="2"/>
  <c r="AJ43" i="2"/>
  <c r="AG43" i="2"/>
  <c r="AA31" i="2"/>
  <c r="AB31" i="2"/>
  <c r="AC31" i="2"/>
  <c r="AN31" i="2"/>
  <c r="AF31" i="2"/>
  <c r="AM31" i="2"/>
  <c r="AL31" i="2"/>
  <c r="AI31" i="2"/>
  <c r="AP31" i="2"/>
  <c r="AH31" i="2"/>
  <c r="AO31" i="2"/>
  <c r="AK31" i="2"/>
  <c r="AJ31" i="2"/>
  <c r="AG31" i="2"/>
  <c r="AB25" i="2"/>
  <c r="AA25" i="2"/>
  <c r="AC25" i="2"/>
  <c r="AN25" i="2"/>
  <c r="AF25" i="2"/>
  <c r="AM25" i="2"/>
  <c r="AL25" i="2"/>
  <c r="AI25" i="2"/>
  <c r="AP25" i="2"/>
  <c r="AH25" i="2"/>
  <c r="AO25" i="2"/>
  <c r="AK25" i="2"/>
  <c r="AJ25" i="2"/>
  <c r="AG25" i="2"/>
  <c r="AK85" i="2"/>
  <c r="AA85" i="2"/>
  <c r="AJ85" i="2"/>
  <c r="AC85" i="2"/>
  <c r="AM85" i="2"/>
  <c r="AL85" i="2"/>
  <c r="AI85" i="2"/>
  <c r="AH85" i="2"/>
  <c r="AP85" i="2"/>
  <c r="AF85" i="2"/>
  <c r="AO85" i="2"/>
  <c r="AN85" i="2"/>
  <c r="AG85" i="2"/>
  <c r="AB85" i="2"/>
  <c r="AA56" i="2"/>
  <c r="AB56" i="2"/>
  <c r="AC56" i="2"/>
  <c r="AO56" i="2"/>
  <c r="AG56" i="2"/>
  <c r="AN56" i="2"/>
  <c r="AF56" i="2"/>
  <c r="AM56" i="2"/>
  <c r="AL56" i="2"/>
  <c r="AJ56" i="2"/>
  <c r="AP56" i="2"/>
  <c r="AK56" i="2"/>
  <c r="AI56" i="2"/>
  <c r="AH56" i="2"/>
  <c r="AK87" i="2"/>
  <c r="AJ87" i="2"/>
  <c r="AA87" i="2"/>
  <c r="AC87" i="2"/>
  <c r="AI87" i="2"/>
  <c r="AH87" i="2"/>
  <c r="AG87" i="2"/>
  <c r="AP87" i="2"/>
  <c r="AF87" i="2"/>
  <c r="AN87" i="2"/>
  <c r="AM87" i="2"/>
  <c r="AL87" i="2"/>
  <c r="AB87" i="2"/>
  <c r="AO87" i="2"/>
  <c r="AB19" i="2"/>
  <c r="AC19" i="2"/>
  <c r="AA19" i="2"/>
  <c r="AN19" i="2"/>
  <c r="AF19" i="2"/>
  <c r="AM19" i="2"/>
  <c r="AL19" i="2"/>
  <c r="AP19" i="2"/>
  <c r="AJ19" i="2"/>
  <c r="AI19" i="2"/>
  <c r="AH19" i="2"/>
  <c r="AG19" i="2"/>
  <c r="AO19" i="2"/>
  <c r="AK19" i="2"/>
  <c r="AA46" i="2"/>
  <c r="AC46" i="2"/>
  <c r="AB46" i="2"/>
  <c r="AJ46" i="2"/>
  <c r="AI46" i="2"/>
  <c r="AP46" i="2"/>
  <c r="AH46" i="2"/>
  <c r="AO46" i="2"/>
  <c r="AG46" i="2"/>
  <c r="AM46" i="2"/>
  <c r="AL46" i="2"/>
  <c r="AK46" i="2"/>
  <c r="AF46" i="2"/>
  <c r="AN46" i="2"/>
  <c r="AB75" i="2"/>
  <c r="AC75" i="2"/>
  <c r="AK75" i="2"/>
  <c r="AJ75" i="2"/>
  <c r="AI75" i="2"/>
  <c r="AP75" i="2"/>
  <c r="AH75" i="2"/>
  <c r="AN75" i="2"/>
  <c r="AF75" i="2"/>
  <c r="AA75" i="2"/>
  <c r="AM75" i="2"/>
  <c r="AO75" i="2"/>
  <c r="AL75" i="2"/>
  <c r="AG75" i="2"/>
  <c r="AA7" i="2"/>
  <c r="AB7" i="2"/>
  <c r="AC7" i="2"/>
  <c r="AN7" i="2"/>
  <c r="AF7" i="2"/>
  <c r="AJ7" i="2"/>
  <c r="AI7" i="2"/>
  <c r="AH7" i="2"/>
  <c r="AO7" i="2"/>
  <c r="AP7" i="2"/>
  <c r="AG7" i="2"/>
  <c r="AM7" i="2"/>
  <c r="AL7" i="2"/>
  <c r="AK7" i="2"/>
  <c r="AA42" i="2"/>
  <c r="AB42" i="2"/>
  <c r="AC42" i="2"/>
  <c r="AJ42" i="2"/>
  <c r="AI42" i="2"/>
  <c r="AP42" i="2"/>
  <c r="AH42" i="2"/>
  <c r="AO42" i="2"/>
  <c r="AG42" i="2"/>
  <c r="AM42" i="2"/>
  <c r="AL42" i="2"/>
  <c r="AK42" i="2"/>
  <c r="AN42" i="2"/>
  <c r="AF42" i="2"/>
  <c r="AA53" i="2"/>
  <c r="AB53" i="2"/>
  <c r="AC53" i="2"/>
  <c r="AK53" i="2"/>
  <c r="AJ53" i="2"/>
  <c r="AI53" i="2"/>
  <c r="AP53" i="2"/>
  <c r="AH53" i="2"/>
  <c r="AN53" i="2"/>
  <c r="AF53" i="2"/>
  <c r="AO53" i="2"/>
  <c r="AL53" i="2"/>
  <c r="AG53" i="2"/>
  <c r="AM53" i="2"/>
  <c r="AB9" i="2"/>
  <c r="AA9" i="2"/>
  <c r="AC9" i="2"/>
  <c r="AN9" i="2"/>
  <c r="AF9" i="2"/>
  <c r="AM9" i="2"/>
  <c r="AL9" i="2"/>
  <c r="AP9" i="2"/>
  <c r="AO9" i="2"/>
  <c r="AI9" i="2"/>
  <c r="AK9" i="2"/>
  <c r="AJ9" i="2"/>
  <c r="AH9" i="2"/>
  <c r="AG9" i="2"/>
  <c r="AA69" i="2"/>
  <c r="AB69" i="2"/>
  <c r="AC69" i="2"/>
  <c r="AK69" i="2"/>
  <c r="AJ69" i="2"/>
  <c r="AI69" i="2"/>
  <c r="AP69" i="2"/>
  <c r="AH69" i="2"/>
  <c r="AN69" i="2"/>
  <c r="AF69" i="2"/>
  <c r="AM69" i="2"/>
  <c r="AO69" i="2"/>
  <c r="AL69" i="2"/>
  <c r="AG69" i="2"/>
  <c r="AA80" i="2"/>
  <c r="AB80" i="2"/>
  <c r="AO80" i="2"/>
  <c r="AG80" i="2"/>
  <c r="AN80" i="2"/>
  <c r="AF80" i="2"/>
  <c r="AM80" i="2"/>
  <c r="AC80" i="2"/>
  <c r="AL80" i="2"/>
  <c r="AJ80" i="2"/>
  <c r="AI80" i="2"/>
  <c r="AP80" i="2"/>
  <c r="AK80" i="2"/>
  <c r="AH80" i="2"/>
  <c r="AC44" i="2"/>
  <c r="AA44" i="2"/>
  <c r="AB44" i="2"/>
  <c r="AJ44" i="2"/>
  <c r="AI44" i="2"/>
  <c r="AP44" i="2"/>
  <c r="AH44" i="2"/>
  <c r="AO44" i="2"/>
  <c r="AG44" i="2"/>
  <c r="AM44" i="2"/>
  <c r="AL44" i="2"/>
  <c r="AN44" i="2"/>
  <c r="AK44" i="2"/>
  <c r="AF44" i="2"/>
  <c r="AA8" i="2"/>
  <c r="AB8" i="2"/>
  <c r="AC8" i="2"/>
  <c r="AJ8" i="2"/>
  <c r="AP8" i="2"/>
  <c r="AG8" i="2"/>
  <c r="AF8" i="2"/>
  <c r="AO8" i="2"/>
  <c r="AN8" i="2"/>
  <c r="AM8" i="2"/>
  <c r="AL8" i="2"/>
  <c r="AK8" i="2"/>
  <c r="AH8" i="2"/>
  <c r="AI8" i="2"/>
  <c r="AK95" i="2"/>
  <c r="AJ95" i="2"/>
  <c r="AA95" i="2"/>
  <c r="AC95" i="2"/>
  <c r="AO95" i="2"/>
  <c r="AN95" i="2"/>
  <c r="AM95" i="2"/>
  <c r="AB95" i="2"/>
  <c r="AL95" i="2"/>
  <c r="AH95" i="2"/>
  <c r="AG95" i="2"/>
  <c r="AP95" i="2"/>
  <c r="AI95" i="2"/>
  <c r="AF95" i="2"/>
  <c r="AA79" i="2"/>
  <c r="AC79" i="2"/>
  <c r="AB79" i="2"/>
  <c r="AK79" i="2"/>
  <c r="AJ79" i="2"/>
  <c r="AI79" i="2"/>
  <c r="AP79" i="2"/>
  <c r="AH79" i="2"/>
  <c r="AN79" i="2"/>
  <c r="AF79" i="2"/>
  <c r="AM79" i="2"/>
  <c r="AO79" i="2"/>
  <c r="AG79" i="2"/>
  <c r="AL79" i="2"/>
  <c r="AB11" i="2"/>
  <c r="AC11" i="2"/>
  <c r="AA11" i="2"/>
  <c r="AN11" i="2"/>
  <c r="AF11" i="2"/>
  <c r="AM11" i="2"/>
  <c r="AL11" i="2"/>
  <c r="AP11" i="2"/>
  <c r="AJ11" i="2"/>
  <c r="AO11" i="2"/>
  <c r="AK11" i="2"/>
  <c r="AI11" i="2"/>
  <c r="AH11" i="2"/>
  <c r="AG11" i="2"/>
  <c r="AA34" i="2"/>
  <c r="AB34" i="2"/>
  <c r="AC34" i="2"/>
  <c r="AJ34" i="2"/>
  <c r="AI34" i="2"/>
  <c r="AP34" i="2"/>
  <c r="AH34" i="2"/>
  <c r="AO34" i="2"/>
  <c r="AG34" i="2"/>
  <c r="AM34" i="2"/>
  <c r="AL34" i="2"/>
  <c r="AN34" i="2"/>
  <c r="AK34" i="2"/>
  <c r="AF34" i="2"/>
  <c r="AB67" i="2"/>
  <c r="AC67" i="2"/>
  <c r="AK67" i="2"/>
  <c r="AJ67" i="2"/>
  <c r="AI67" i="2"/>
  <c r="AP67" i="2"/>
  <c r="AH67" i="2"/>
  <c r="AN67" i="2"/>
  <c r="AF67" i="2"/>
  <c r="AM67" i="2"/>
  <c r="AO67" i="2"/>
  <c r="AL67" i="2"/>
  <c r="AG67" i="2"/>
  <c r="AA67" i="2"/>
  <c r="AO98" i="2"/>
  <c r="AG98" i="2"/>
  <c r="AN98" i="2"/>
  <c r="AF98" i="2"/>
  <c r="AB98" i="2"/>
  <c r="AJ98" i="2"/>
  <c r="AI98" i="2"/>
  <c r="AH98" i="2"/>
  <c r="AA98" i="2"/>
  <c r="AM98" i="2"/>
  <c r="AC98" i="2"/>
  <c r="AL98" i="2"/>
  <c r="AP98" i="2"/>
  <c r="AK98" i="2"/>
  <c r="AA38" i="2"/>
  <c r="AC38" i="2"/>
  <c r="AB38" i="2"/>
  <c r="AJ38" i="2"/>
  <c r="AI38" i="2"/>
  <c r="AP38" i="2"/>
  <c r="AH38" i="2"/>
  <c r="AO38" i="2"/>
  <c r="AG38" i="2"/>
  <c r="AM38" i="2"/>
  <c r="AL38" i="2"/>
  <c r="AN38" i="2"/>
  <c r="AK38" i="2"/>
  <c r="AF38" i="2"/>
  <c r="AA45" i="2"/>
  <c r="AB45" i="2"/>
  <c r="AC45" i="2"/>
  <c r="AN45" i="2"/>
  <c r="AF45" i="2"/>
  <c r="AM45" i="2"/>
  <c r="AL45" i="2"/>
  <c r="AK45" i="2"/>
  <c r="AI45" i="2"/>
  <c r="AP45" i="2"/>
  <c r="AH45" i="2"/>
  <c r="AO45" i="2"/>
  <c r="AJ45" i="2"/>
  <c r="AG45" i="2"/>
  <c r="AA5" i="2"/>
  <c r="AB5" i="2"/>
  <c r="AC5" i="2"/>
  <c r="AI5" i="2"/>
  <c r="AP5" i="2"/>
  <c r="AH5" i="2"/>
  <c r="AO5" i="2"/>
  <c r="AG5" i="2"/>
  <c r="AJ5" i="2"/>
  <c r="AN5" i="2"/>
  <c r="AF5" i="2"/>
  <c r="AM5" i="2"/>
  <c r="AL5" i="2"/>
  <c r="AK5" i="2"/>
  <c r="AA61" i="2"/>
  <c r="AB61" i="2"/>
  <c r="AC61" i="2"/>
  <c r="AK61" i="2"/>
  <c r="AJ61" i="2"/>
  <c r="AI61" i="2"/>
  <c r="AP61" i="2"/>
  <c r="AH61" i="2"/>
  <c r="AN61" i="2"/>
  <c r="AF61" i="2"/>
  <c r="AM61" i="2"/>
  <c r="AO61" i="2"/>
  <c r="AL61" i="2"/>
  <c r="AG61" i="2"/>
  <c r="AA72" i="2"/>
  <c r="AB72" i="2"/>
  <c r="AC72" i="2"/>
  <c r="AO72" i="2"/>
  <c r="AG72" i="2"/>
  <c r="AN72" i="2"/>
  <c r="AF72" i="2"/>
  <c r="AM72" i="2"/>
  <c r="AL72" i="2"/>
  <c r="AJ72" i="2"/>
  <c r="AI72" i="2"/>
  <c r="AP72" i="2"/>
  <c r="AK72" i="2"/>
  <c r="AH72" i="2"/>
  <c r="AC36" i="2"/>
  <c r="AA36" i="2"/>
  <c r="AB36" i="2"/>
  <c r="AJ36" i="2"/>
  <c r="AI36" i="2"/>
  <c r="AP36" i="2"/>
  <c r="AH36" i="2"/>
  <c r="AO36" i="2"/>
  <c r="AG36" i="2"/>
  <c r="AM36" i="2"/>
  <c r="AL36" i="2"/>
  <c r="AF36" i="2"/>
  <c r="AN36" i="2"/>
  <c r="AK36" i="2"/>
  <c r="AC4" i="2"/>
  <c r="AA4" i="2"/>
  <c r="AB4" i="2"/>
  <c r="AM4" i="2"/>
  <c r="AL4" i="2"/>
  <c r="AI4" i="2"/>
  <c r="AN4" i="2"/>
  <c r="AK4" i="2"/>
  <c r="AJ4" i="2"/>
  <c r="AP4" i="2"/>
  <c r="AH4" i="2"/>
  <c r="AO4" i="2"/>
  <c r="AG4" i="2"/>
  <c r="AF4" i="2"/>
  <c r="AB59" i="2"/>
  <c r="AC59" i="2"/>
  <c r="AA59" i="2"/>
  <c r="AK59" i="2"/>
  <c r="AJ59" i="2"/>
  <c r="AI59" i="2"/>
  <c r="AP59" i="2"/>
  <c r="AH59" i="2"/>
  <c r="AN59" i="2"/>
  <c r="AF59" i="2"/>
  <c r="AM59" i="2"/>
  <c r="AO59" i="2"/>
  <c r="AL59" i="2"/>
  <c r="AG59" i="2"/>
  <c r="AC94" i="2"/>
  <c r="AO94" i="2"/>
  <c r="AG94" i="2"/>
  <c r="AN94" i="2"/>
  <c r="AF94" i="2"/>
  <c r="AA94" i="2"/>
  <c r="AB94" i="2"/>
  <c r="AP94" i="2"/>
  <c r="AM94" i="2"/>
  <c r="AL94" i="2"/>
  <c r="AJ94" i="2"/>
  <c r="AI94" i="2"/>
  <c r="AK94" i="2"/>
  <c r="AH94" i="2"/>
  <c r="AA14" i="2"/>
  <c r="AC14" i="2"/>
  <c r="AB14" i="2"/>
  <c r="AJ14" i="2"/>
  <c r="AI14" i="2"/>
  <c r="AP14" i="2"/>
  <c r="AH14" i="2"/>
  <c r="AF14" i="2"/>
  <c r="AM14" i="2"/>
  <c r="AO14" i="2"/>
  <c r="AN14" i="2"/>
  <c r="AL14" i="2"/>
  <c r="AG14" i="2"/>
  <c r="AK14" i="2"/>
  <c r="AA47" i="2"/>
  <c r="AB47" i="2"/>
  <c r="AC47" i="2"/>
  <c r="AN47" i="2"/>
  <c r="AF47" i="2"/>
  <c r="AM47" i="2"/>
  <c r="AL47" i="2"/>
  <c r="AK47" i="2"/>
  <c r="AI47" i="2"/>
  <c r="AP47" i="2"/>
  <c r="AH47" i="2"/>
  <c r="AO47" i="2"/>
  <c r="AJ47" i="2"/>
  <c r="AG47" i="2"/>
  <c r="AC78" i="2"/>
  <c r="AO78" i="2"/>
  <c r="AG78" i="2"/>
  <c r="AN78" i="2"/>
  <c r="AF78" i="2"/>
  <c r="AM78" i="2"/>
  <c r="AL78" i="2"/>
  <c r="AA78" i="2"/>
  <c r="AJ78" i="2"/>
  <c r="AB78" i="2"/>
  <c r="AI78" i="2"/>
  <c r="AH78" i="2"/>
  <c r="AP78" i="2"/>
  <c r="AK78" i="2"/>
  <c r="AA18" i="2"/>
  <c r="AB18" i="2"/>
  <c r="AC18" i="2"/>
  <c r="AJ18" i="2"/>
  <c r="AI18" i="2"/>
  <c r="AP18" i="2"/>
  <c r="AH18" i="2"/>
  <c r="AK18" i="2"/>
  <c r="AO18" i="2"/>
  <c r="AG18" i="2"/>
  <c r="AF18" i="2"/>
  <c r="AN18" i="2"/>
  <c r="AL18" i="2"/>
  <c r="AM18" i="2"/>
  <c r="AA37" i="2"/>
  <c r="AB37" i="2"/>
  <c r="AC37" i="2"/>
  <c r="AN37" i="2"/>
  <c r="AF37" i="2"/>
  <c r="AM37" i="2"/>
  <c r="AL37" i="2"/>
  <c r="AK37" i="2"/>
  <c r="AI37" i="2"/>
  <c r="AP37" i="2"/>
  <c r="AH37" i="2"/>
  <c r="AO37" i="2"/>
  <c r="AJ37" i="2"/>
  <c r="AG37" i="2"/>
  <c r="AK97" i="2"/>
  <c r="AJ97" i="2"/>
  <c r="AA97" i="2"/>
  <c r="AN97" i="2"/>
  <c r="AF97" i="2"/>
  <c r="AH97" i="2"/>
  <c r="AG97" i="2"/>
  <c r="AB97" i="2"/>
  <c r="AP97" i="2"/>
  <c r="AM97" i="2"/>
  <c r="AL97" i="2"/>
  <c r="AO97" i="2"/>
  <c r="AI97" i="2"/>
  <c r="AC97" i="2"/>
  <c r="AB49" i="2"/>
  <c r="AA49" i="2"/>
  <c r="AK49" i="2"/>
  <c r="AJ49" i="2"/>
  <c r="AC49" i="2"/>
  <c r="AN49" i="2"/>
  <c r="AF49" i="2"/>
  <c r="AI49" i="2"/>
  <c r="AH49" i="2"/>
  <c r="AG49" i="2"/>
  <c r="AO49" i="2"/>
  <c r="AM49" i="2"/>
  <c r="AL49" i="2"/>
  <c r="AP49" i="2"/>
  <c r="AA64" i="2"/>
  <c r="AB64" i="2"/>
  <c r="AC64" i="2"/>
  <c r="AO64" i="2"/>
  <c r="AG64" i="2"/>
  <c r="AN64" i="2"/>
  <c r="AF64" i="2"/>
  <c r="AM64" i="2"/>
  <c r="AL64" i="2"/>
  <c r="AJ64" i="2"/>
  <c r="AI64" i="2"/>
  <c r="AP64" i="2"/>
  <c r="AK64" i="2"/>
  <c r="AH64" i="2"/>
  <c r="AC28" i="2"/>
  <c r="AA28" i="2"/>
  <c r="AB28" i="2"/>
  <c r="AJ28" i="2"/>
  <c r="AI28" i="2"/>
  <c r="AP28" i="2"/>
  <c r="AH28" i="2"/>
  <c r="AM28" i="2"/>
  <c r="AL28" i="2"/>
  <c r="AF28" i="2"/>
  <c r="AO28" i="2"/>
  <c r="AN28" i="2"/>
  <c r="AG28" i="2"/>
  <c r="AK28" i="2"/>
  <c r="AA71" i="2"/>
  <c r="AC71" i="2"/>
  <c r="AK71" i="2"/>
  <c r="AJ71" i="2"/>
  <c r="AI71" i="2"/>
  <c r="AP71" i="2"/>
  <c r="AH71" i="2"/>
  <c r="AN71" i="2"/>
  <c r="AF71" i="2"/>
  <c r="AB71" i="2"/>
  <c r="AM71" i="2"/>
  <c r="AL71" i="2"/>
  <c r="AG71" i="2"/>
  <c r="AO71" i="2"/>
  <c r="AC102" i="2"/>
  <c r="AF102" i="2"/>
  <c r="AN102" i="2"/>
  <c r="AG102" i="2"/>
  <c r="AO102" i="2"/>
  <c r="AI102" i="2"/>
  <c r="AK102" i="2"/>
  <c r="AB102" i="2"/>
  <c r="AM102" i="2"/>
  <c r="AP102" i="2"/>
  <c r="AH102" i="2"/>
  <c r="AJ102" i="2"/>
  <c r="AA102" i="2"/>
  <c r="AL102" i="2"/>
  <c r="AA22" i="2"/>
  <c r="AC22" i="2"/>
  <c r="AB22" i="2"/>
  <c r="AJ22" i="2"/>
  <c r="AI22" i="2"/>
  <c r="AP22" i="2"/>
  <c r="AH22" i="2"/>
  <c r="AM22" i="2"/>
  <c r="AL22" i="2"/>
  <c r="AN22" i="2"/>
  <c r="AK22" i="2"/>
  <c r="AG22" i="2"/>
  <c r="AF22" i="2"/>
  <c r="AO22" i="2"/>
  <c r="AA63" i="2"/>
  <c r="AC63" i="2"/>
  <c r="AK63" i="2"/>
  <c r="AJ63" i="2"/>
  <c r="AI63" i="2"/>
  <c r="AP63" i="2"/>
  <c r="AH63" i="2"/>
  <c r="AN63" i="2"/>
  <c r="AF63" i="2"/>
  <c r="AM63" i="2"/>
  <c r="AB63" i="2"/>
  <c r="AL63" i="2"/>
  <c r="AG63" i="2"/>
  <c r="AO63" i="2"/>
  <c r="AO82" i="2"/>
  <c r="AN82" i="2"/>
  <c r="AB82" i="2"/>
  <c r="AC82" i="2"/>
  <c r="AG82" i="2"/>
  <c r="AP82" i="2"/>
  <c r="AF82" i="2"/>
  <c r="AM82" i="2"/>
  <c r="AL82" i="2"/>
  <c r="AJ82" i="2"/>
  <c r="AI82" i="2"/>
  <c r="AK82" i="2"/>
  <c r="AH82" i="2"/>
  <c r="AA82" i="2"/>
  <c r="AA26" i="2"/>
  <c r="AB26" i="2"/>
  <c r="AC26" i="2"/>
  <c r="AJ26" i="2"/>
  <c r="AI26" i="2"/>
  <c r="AP26" i="2"/>
  <c r="AH26" i="2"/>
  <c r="AM26" i="2"/>
  <c r="AL26" i="2"/>
  <c r="AG26" i="2"/>
  <c r="AF26" i="2"/>
  <c r="AO26" i="2"/>
  <c r="AN26" i="2"/>
  <c r="AK26" i="2"/>
  <c r="AB41" i="2"/>
  <c r="AA41" i="2"/>
  <c r="AC41" i="2"/>
  <c r="AN41" i="2"/>
  <c r="AF41" i="2"/>
  <c r="AM41" i="2"/>
  <c r="AL41" i="2"/>
  <c r="AK41" i="2"/>
  <c r="AI41" i="2"/>
  <c r="AP41" i="2"/>
  <c r="AH41" i="2"/>
  <c r="AG41" i="2"/>
  <c r="AJ41" i="2"/>
  <c r="AO41" i="2"/>
  <c r="AK101" i="2"/>
  <c r="AA101" i="2"/>
  <c r="AJ101" i="2"/>
  <c r="AC101" i="2"/>
  <c r="AP101" i="2"/>
  <c r="AH101" i="2"/>
  <c r="AN101" i="2"/>
  <c r="AF101" i="2"/>
  <c r="AO101" i="2"/>
  <c r="AM101" i="2"/>
  <c r="AB101" i="2"/>
  <c r="AI101" i="2"/>
  <c r="AG101" i="2"/>
  <c r="AL101" i="2"/>
  <c r="AA57" i="2"/>
  <c r="AK57" i="2"/>
  <c r="AJ57" i="2"/>
  <c r="AI57" i="2"/>
  <c r="AP57" i="2"/>
  <c r="AH57" i="2"/>
  <c r="AC57" i="2"/>
  <c r="AN57" i="2"/>
  <c r="AF57" i="2"/>
  <c r="AM57" i="2"/>
  <c r="AG57" i="2"/>
  <c r="AB57" i="2"/>
  <c r="AO57" i="2"/>
  <c r="AL57" i="2"/>
  <c r="AB68" i="2"/>
  <c r="AA68" i="2"/>
  <c r="AO68" i="2"/>
  <c r="AG68" i="2"/>
  <c r="AC68" i="2"/>
  <c r="AN68" i="2"/>
  <c r="AF68" i="2"/>
  <c r="AM68" i="2"/>
  <c r="AL68" i="2"/>
  <c r="AJ68" i="2"/>
  <c r="AI68" i="2"/>
  <c r="AP68" i="2"/>
  <c r="AK68" i="2"/>
  <c r="AH68" i="2"/>
  <c r="AA32" i="2"/>
  <c r="AB32" i="2"/>
  <c r="AC32" i="2"/>
  <c r="AJ32" i="2"/>
  <c r="AI32" i="2"/>
  <c r="AP32" i="2"/>
  <c r="AH32" i="2"/>
  <c r="AM32" i="2"/>
  <c r="AL32" i="2"/>
  <c r="AN32" i="2"/>
  <c r="AO32" i="2"/>
  <c r="AK32" i="2"/>
  <c r="AG32" i="2"/>
  <c r="AF32" i="2"/>
  <c r="AB51" i="2"/>
  <c r="AC51" i="2"/>
  <c r="AK51" i="2"/>
  <c r="AJ51" i="2"/>
  <c r="AP51" i="2"/>
  <c r="AN51" i="2"/>
  <c r="AF51" i="2"/>
  <c r="AA51" i="2"/>
  <c r="AL51" i="2"/>
  <c r="AI51" i="2"/>
  <c r="AH51" i="2"/>
  <c r="AG51" i="2"/>
  <c r="AO51" i="2"/>
  <c r="AM51" i="2"/>
  <c r="AC86" i="2"/>
  <c r="AO86" i="2"/>
  <c r="AG86" i="2"/>
  <c r="AN86" i="2"/>
  <c r="AF86" i="2"/>
  <c r="AK86" i="2"/>
  <c r="AA86" i="2"/>
  <c r="AJ86" i="2"/>
  <c r="AB86" i="2"/>
  <c r="AI86" i="2"/>
  <c r="AH86" i="2"/>
  <c r="AP86" i="2"/>
  <c r="AM86" i="2"/>
  <c r="AL86" i="2"/>
  <c r="AA6" i="2"/>
  <c r="AC6" i="2"/>
  <c r="AB6" i="2"/>
  <c r="AM6" i="2"/>
  <c r="AL6" i="2"/>
  <c r="AI6" i="2"/>
  <c r="AK6" i="2"/>
  <c r="AJ6" i="2"/>
  <c r="AF6" i="2"/>
  <c r="AP6" i="2"/>
  <c r="AH6" i="2"/>
  <c r="AN6" i="2"/>
  <c r="AO6" i="2"/>
  <c r="AG6" i="2"/>
  <c r="AA39" i="2"/>
  <c r="AB39" i="2"/>
  <c r="AC39" i="2"/>
  <c r="AN39" i="2"/>
  <c r="AF39" i="2"/>
  <c r="AM39" i="2"/>
  <c r="AL39" i="2"/>
  <c r="AK39" i="2"/>
  <c r="AI39" i="2"/>
  <c r="AP39" i="2"/>
  <c r="AH39" i="2"/>
  <c r="AO39" i="2"/>
  <c r="AJ39" i="2"/>
  <c r="AG39" i="2"/>
  <c r="AC70" i="2"/>
  <c r="AO70" i="2"/>
  <c r="AG70" i="2"/>
  <c r="AN70" i="2"/>
  <c r="AF70" i="2"/>
  <c r="AM70" i="2"/>
  <c r="AL70" i="2"/>
  <c r="AB70" i="2"/>
  <c r="AJ70" i="2"/>
  <c r="AI70" i="2"/>
  <c r="AA70" i="2"/>
  <c r="AK70" i="2"/>
  <c r="AH70" i="2"/>
  <c r="AP70" i="2"/>
  <c r="AA10" i="2"/>
  <c r="AB10" i="2"/>
  <c r="AC10" i="2"/>
  <c r="AJ10" i="2"/>
  <c r="AI10" i="2"/>
  <c r="AP10" i="2"/>
  <c r="AH10" i="2"/>
  <c r="AO10" i="2"/>
  <c r="AN10" i="2"/>
  <c r="AM10" i="2"/>
  <c r="AK10" i="2"/>
  <c r="AL10" i="2"/>
  <c r="AG10" i="2"/>
  <c r="AF10" i="2"/>
  <c r="AA29" i="2"/>
  <c r="AB29" i="2"/>
  <c r="AC29" i="2"/>
  <c r="AN29" i="2"/>
  <c r="AF29" i="2"/>
  <c r="AM29" i="2"/>
  <c r="AL29" i="2"/>
  <c r="AI29" i="2"/>
  <c r="AP29" i="2"/>
  <c r="AH29" i="2"/>
  <c r="AO29" i="2"/>
  <c r="AK29" i="2"/>
  <c r="AJ29" i="2"/>
  <c r="AG29" i="2"/>
  <c r="AK89" i="2"/>
  <c r="AJ89" i="2"/>
  <c r="AA89" i="2"/>
  <c r="AG89" i="2"/>
  <c r="AB89" i="2"/>
  <c r="AP89" i="2"/>
  <c r="AF89" i="2"/>
  <c r="AC89" i="2"/>
  <c r="AO89" i="2"/>
  <c r="AN89" i="2"/>
  <c r="AL89" i="2"/>
  <c r="AI89" i="2"/>
  <c r="AM89" i="2"/>
  <c r="AH89" i="2"/>
  <c r="AO100" i="2"/>
  <c r="AG100" i="2"/>
  <c r="AN100" i="2"/>
  <c r="AF100" i="2"/>
  <c r="AL100" i="2"/>
  <c r="AB100" i="2"/>
  <c r="AJ100" i="2"/>
  <c r="AP100" i="2"/>
  <c r="AM100" i="2"/>
  <c r="AA100" i="2"/>
  <c r="AK100" i="2"/>
  <c r="AC100" i="2"/>
  <c r="AI100" i="2"/>
  <c r="AH100" i="2"/>
  <c r="AB60" i="2"/>
  <c r="AO60" i="2"/>
  <c r="AG60" i="2"/>
  <c r="AA60" i="2"/>
  <c r="AN60" i="2"/>
  <c r="AF60" i="2"/>
  <c r="AC60" i="2"/>
  <c r="AM60" i="2"/>
  <c r="AL60" i="2"/>
  <c r="AJ60" i="2"/>
  <c r="AI60" i="2"/>
  <c r="AP60" i="2"/>
  <c r="AK60" i="2"/>
  <c r="AH60" i="2"/>
  <c r="AA24" i="2"/>
  <c r="AB24" i="2"/>
  <c r="AC24" i="2"/>
  <c r="AJ24" i="2"/>
  <c r="AI24" i="2"/>
  <c r="AP24" i="2"/>
  <c r="AH24" i="2"/>
  <c r="AM24" i="2"/>
  <c r="AL24" i="2"/>
  <c r="AK24" i="2"/>
  <c r="AG24" i="2"/>
  <c r="AF24" i="2"/>
  <c r="AN24" i="2"/>
  <c r="AO24" i="2"/>
  <c r="AE55" i="2"/>
  <c r="AD55" i="2"/>
  <c r="Z55" i="2"/>
  <c r="I99" i="2"/>
  <c r="AE99" i="2" s="1"/>
  <c r="I87" i="2"/>
  <c r="AE87" i="2" s="1"/>
  <c r="I79" i="2"/>
  <c r="AD79" i="2" s="1"/>
  <c r="I71" i="2"/>
  <c r="Z71" i="2" s="1"/>
  <c r="I59" i="2"/>
  <c r="AE59" i="2" s="1"/>
  <c r="I51" i="2"/>
  <c r="AD51" i="2" s="1"/>
  <c r="I43" i="2"/>
  <c r="Z43" i="2" s="1"/>
  <c r="I35" i="2"/>
  <c r="Z35" i="2" s="1"/>
  <c r="I27" i="2"/>
  <c r="Z27" i="2" s="1"/>
  <c r="I19" i="2"/>
  <c r="AD19" i="2" s="1"/>
  <c r="I11" i="2"/>
  <c r="Z11" i="2" s="1"/>
  <c r="I102" i="2"/>
  <c r="Z102" i="2" s="1"/>
  <c r="I94" i="2"/>
  <c r="AD94" i="2" s="1"/>
  <c r="I86" i="2"/>
  <c r="Z86" i="2" s="1"/>
  <c r="I74" i="2"/>
  <c r="AE74" i="2" s="1"/>
  <c r="I66" i="2"/>
  <c r="Z66" i="2" s="1"/>
  <c r="I54" i="2"/>
  <c r="Z54" i="2" s="1"/>
  <c r="I46" i="2"/>
  <c r="AD46" i="2" s="1"/>
  <c r="I34" i="2"/>
  <c r="Z34" i="2" s="1"/>
  <c r="I22" i="2"/>
  <c r="AD22" i="2" s="1"/>
  <c r="I14" i="2"/>
  <c r="AD14" i="2" s="1"/>
  <c r="I6" i="2"/>
  <c r="Z6" i="2" s="1"/>
  <c r="I95" i="2"/>
  <c r="Z95" i="2" s="1"/>
  <c r="I91" i="2"/>
  <c r="Z91" i="2" s="1"/>
  <c r="I83" i="2"/>
  <c r="AD83" i="2" s="1"/>
  <c r="I75" i="2"/>
  <c r="AD75" i="2" s="1"/>
  <c r="I67" i="2"/>
  <c r="AE67" i="2" s="1"/>
  <c r="I63" i="2"/>
  <c r="Z63" i="2" s="1"/>
  <c r="I47" i="2"/>
  <c r="AD47" i="2" s="1"/>
  <c r="I39" i="2"/>
  <c r="AD39" i="2" s="1"/>
  <c r="I31" i="2"/>
  <c r="AD31" i="2" s="1"/>
  <c r="I23" i="2"/>
  <c r="AD23" i="2" s="1"/>
  <c r="I15" i="2"/>
  <c r="Z15" i="2" s="1"/>
  <c r="I7" i="2"/>
  <c r="AD7" i="2" s="1"/>
  <c r="I98" i="2"/>
  <c r="AD98" i="2" s="1"/>
  <c r="I82" i="2"/>
  <c r="AD82" i="2" s="1"/>
  <c r="I78" i="2"/>
  <c r="AE78" i="2" s="1"/>
  <c r="I70" i="2"/>
  <c r="AD70" i="2" s="1"/>
  <c r="I62" i="2"/>
  <c r="AE62" i="2" s="1"/>
  <c r="I58" i="2"/>
  <c r="AD58" i="2" s="1"/>
  <c r="I50" i="2"/>
  <c r="Z50" i="2" s="1"/>
  <c r="I42" i="2"/>
  <c r="Z42" i="2" s="1"/>
  <c r="I38" i="2"/>
  <c r="AD38" i="2" s="1"/>
  <c r="I26" i="2"/>
  <c r="AD26" i="2" s="1"/>
  <c r="I18" i="2"/>
  <c r="Z18" i="2" s="1"/>
  <c r="I10" i="2"/>
  <c r="Z10" i="2" s="1"/>
  <c r="I93" i="2"/>
  <c r="Z93" i="2" s="1"/>
  <c r="I77" i="2"/>
  <c r="AE77" i="2" s="1"/>
  <c r="I65" i="2"/>
  <c r="AD65" i="2" s="1"/>
  <c r="I53" i="2"/>
  <c r="Z53" i="2" s="1"/>
  <c r="I45" i="2"/>
  <c r="AD45" i="2" s="1"/>
  <c r="I41" i="2"/>
  <c r="Z41" i="2" s="1"/>
  <c r="I37" i="2"/>
  <c r="Z37" i="2" s="1"/>
  <c r="I29" i="2"/>
  <c r="Z29" i="2" s="1"/>
  <c r="I25" i="2"/>
  <c r="AE25" i="2" s="1"/>
  <c r="I17" i="2"/>
  <c r="AE17" i="2" s="1"/>
  <c r="I13" i="2"/>
  <c r="Z13" i="2" s="1"/>
  <c r="I9" i="2"/>
  <c r="AE9" i="2" s="1"/>
  <c r="I5" i="2"/>
  <c r="Z5" i="2" s="1"/>
  <c r="I101" i="2"/>
  <c r="AD101" i="2" s="1"/>
  <c r="I97" i="2"/>
  <c r="AD97" i="2" s="1"/>
  <c r="I89" i="2"/>
  <c r="AD89" i="2" s="1"/>
  <c r="I85" i="2"/>
  <c r="AE85" i="2" s="1"/>
  <c r="AD81" i="2"/>
  <c r="I73" i="2"/>
  <c r="AE73" i="2" s="1"/>
  <c r="I69" i="2"/>
  <c r="AE69" i="2" s="1"/>
  <c r="I61" i="2"/>
  <c r="Z61" i="2" s="1"/>
  <c r="I57" i="2"/>
  <c r="AD57" i="2" s="1"/>
  <c r="I49" i="2"/>
  <c r="AE49" i="2" s="1"/>
  <c r="I100" i="2"/>
  <c r="AE100" i="2" s="1"/>
  <c r="I92" i="2"/>
  <c r="AE92" i="2" s="1"/>
  <c r="I88" i="2"/>
  <c r="AD88" i="2" s="1"/>
  <c r="I84" i="2"/>
  <c r="Z84" i="2" s="1"/>
  <c r="I80" i="2"/>
  <c r="Z80" i="2" s="1"/>
  <c r="I72" i="2"/>
  <c r="AE72" i="2" s="1"/>
  <c r="I68" i="2"/>
  <c r="Z68" i="2" s="1"/>
  <c r="I64" i="2"/>
  <c r="AE64" i="2" s="1"/>
  <c r="I60" i="2"/>
  <c r="E60" i="2" s="1"/>
  <c r="H60" i="2" s="1"/>
  <c r="I56" i="2"/>
  <c r="Z56" i="2" s="1"/>
  <c r="I52" i="2"/>
  <c r="AE52" i="2" s="1"/>
  <c r="I48" i="2"/>
  <c r="AD48" i="2" s="1"/>
  <c r="I44" i="2"/>
  <c r="AD44" i="2" s="1"/>
  <c r="I36" i="2"/>
  <c r="Z36" i="2" s="1"/>
  <c r="I32" i="2"/>
  <c r="AE32" i="2" s="1"/>
  <c r="I28" i="2"/>
  <c r="Z28" i="2" s="1"/>
  <c r="I24" i="2"/>
  <c r="AD24" i="2" s="1"/>
  <c r="I20" i="2"/>
  <c r="AE20" i="2" s="1"/>
  <c r="I16" i="2"/>
  <c r="AD16" i="2" s="1"/>
  <c r="I12" i="2"/>
  <c r="AD12" i="2" s="1"/>
  <c r="I8" i="2"/>
  <c r="AD8" i="2" s="1"/>
  <c r="I4" i="2"/>
  <c r="AD4" i="2" s="1"/>
  <c r="I3" i="2"/>
  <c r="Z3" i="2" s="1"/>
  <c r="I2" i="2"/>
  <c r="AD2" i="2" s="1"/>
  <c r="AK91" i="3"/>
  <c r="AF91" i="3"/>
  <c r="AN91" i="3"/>
  <c r="AG91" i="3"/>
  <c r="AO91" i="3"/>
  <c r="AJ91" i="3"/>
  <c r="AI91" i="3"/>
  <c r="AL91" i="3"/>
  <c r="AP91" i="3"/>
  <c r="AM91" i="3"/>
  <c r="AH91" i="3"/>
  <c r="AG50" i="3"/>
  <c r="AO50" i="3"/>
  <c r="AH50" i="3"/>
  <c r="AP50" i="3"/>
  <c r="AJ50" i="3"/>
  <c r="AI50" i="3"/>
  <c r="AN50" i="3"/>
  <c r="AF50" i="3"/>
  <c r="AM50" i="3"/>
  <c r="AK50" i="3"/>
  <c r="AL50" i="3"/>
  <c r="AF87" i="3"/>
  <c r="AK87" i="3"/>
  <c r="AN87" i="3"/>
  <c r="AG87" i="3"/>
  <c r="AO87" i="3"/>
  <c r="AJ87" i="3"/>
  <c r="AP87" i="3"/>
  <c r="AH87" i="3"/>
  <c r="AM87" i="3"/>
  <c r="AI87" i="3"/>
  <c r="AL87" i="3"/>
  <c r="AG46" i="3"/>
  <c r="AO46" i="3"/>
  <c r="AH46" i="3"/>
  <c r="AP46" i="3"/>
  <c r="AJ46" i="3"/>
  <c r="AM46" i="3"/>
  <c r="AN46" i="3"/>
  <c r="AK46" i="3"/>
  <c r="AL46" i="3"/>
  <c r="AI46" i="3"/>
  <c r="AF46" i="3"/>
  <c r="AJ76" i="3"/>
  <c r="AM76" i="3"/>
  <c r="AI76" i="3"/>
  <c r="AN76" i="3"/>
  <c r="AO76" i="3"/>
  <c r="AH76" i="3"/>
  <c r="AP76" i="3"/>
  <c r="AF76" i="3"/>
  <c r="AL76" i="3"/>
  <c r="AG76" i="3"/>
  <c r="AK76" i="3"/>
  <c r="AF73" i="3"/>
  <c r="AN73" i="3"/>
  <c r="AI73" i="3"/>
  <c r="AM73" i="3"/>
  <c r="AG73" i="3"/>
  <c r="AH73" i="3"/>
  <c r="AL73" i="3"/>
  <c r="AJ73" i="3"/>
  <c r="AP73" i="3"/>
  <c r="AO73" i="3"/>
  <c r="AK73" i="3"/>
  <c r="AJ84" i="3"/>
  <c r="AK84" i="3"/>
  <c r="AN84" i="3"/>
  <c r="AF84" i="3"/>
  <c r="AO84" i="3"/>
  <c r="AI84" i="3"/>
  <c r="AP84" i="3"/>
  <c r="AG84" i="3"/>
  <c r="AM84" i="3"/>
  <c r="AH84" i="3"/>
  <c r="AL84" i="3"/>
  <c r="AK23" i="3"/>
  <c r="AL23" i="3"/>
  <c r="AF23" i="3"/>
  <c r="AN23" i="3"/>
  <c r="AM23" i="3"/>
  <c r="AO23" i="3"/>
  <c r="AJ23" i="3"/>
  <c r="AI23" i="3"/>
  <c r="AG23" i="3"/>
  <c r="AP23" i="3"/>
  <c r="AH23" i="3"/>
  <c r="AG40" i="3"/>
  <c r="AO40" i="3"/>
  <c r="AH40" i="3"/>
  <c r="AP40" i="3"/>
  <c r="AJ40" i="3"/>
  <c r="AI40" i="3"/>
  <c r="AN40" i="3"/>
  <c r="AF40" i="3"/>
  <c r="AM40" i="3"/>
  <c r="AL40" i="3"/>
  <c r="AK40" i="3"/>
  <c r="AK47" i="3"/>
  <c r="AL47" i="3"/>
  <c r="AF47" i="3"/>
  <c r="AN47" i="3"/>
  <c r="AO47" i="3"/>
  <c r="AP47" i="3"/>
  <c r="AG47" i="3"/>
  <c r="AJ47" i="3"/>
  <c r="AI47" i="3"/>
  <c r="AM47" i="3"/>
  <c r="AH47" i="3"/>
  <c r="AK43" i="3"/>
  <c r="AL43" i="3"/>
  <c r="AF43" i="3"/>
  <c r="AN43" i="3"/>
  <c r="AJ43" i="3"/>
  <c r="AM43" i="3"/>
  <c r="AP43" i="3"/>
  <c r="AG43" i="3"/>
  <c r="AH43" i="3"/>
  <c r="AI43" i="3"/>
  <c r="AO43" i="3"/>
  <c r="AG26" i="3"/>
  <c r="AO26" i="3"/>
  <c r="AH26" i="3"/>
  <c r="AP26" i="3"/>
  <c r="AJ26" i="3"/>
  <c r="AN26" i="3"/>
  <c r="AF26" i="3"/>
  <c r="AI26" i="3"/>
  <c r="AM26" i="3"/>
  <c r="AK26" i="3"/>
  <c r="AL26" i="3"/>
  <c r="AJ64" i="3"/>
  <c r="AK64" i="3"/>
  <c r="AM64" i="3"/>
  <c r="AH64" i="3"/>
  <c r="AN64" i="3"/>
  <c r="AO64" i="3"/>
  <c r="AG64" i="3"/>
  <c r="AL64" i="3"/>
  <c r="AP64" i="3"/>
  <c r="AI64" i="3"/>
  <c r="AF64" i="3"/>
  <c r="AK57" i="3"/>
  <c r="AL57" i="3"/>
  <c r="AF57" i="3"/>
  <c r="AN57" i="3"/>
  <c r="AI57" i="3"/>
  <c r="AJ57" i="3"/>
  <c r="AO57" i="3"/>
  <c r="AP57" i="3"/>
  <c r="AM57" i="3"/>
  <c r="AG57" i="3"/>
  <c r="AH57" i="3"/>
  <c r="AG8" i="3"/>
  <c r="AO8" i="3"/>
  <c r="AH8" i="3"/>
  <c r="AP8" i="3"/>
  <c r="AJ8" i="3"/>
  <c r="AK8" i="3"/>
  <c r="AF8" i="3"/>
  <c r="AL8" i="3"/>
  <c r="AM8" i="3"/>
  <c r="AI8" i="3"/>
  <c r="AN8" i="3"/>
  <c r="AG28" i="3"/>
  <c r="AO28" i="3"/>
  <c r="AH28" i="3"/>
  <c r="AP28" i="3"/>
  <c r="AJ28" i="3"/>
  <c r="AI28" i="3"/>
  <c r="AM28" i="3"/>
  <c r="AL28" i="3"/>
  <c r="AF28" i="3"/>
  <c r="AK28" i="3"/>
  <c r="AN28" i="3"/>
  <c r="AK27" i="3"/>
  <c r="AL27" i="3"/>
  <c r="AF27" i="3"/>
  <c r="AN27" i="3"/>
  <c r="AP27" i="3"/>
  <c r="AH27" i="3"/>
  <c r="AG27" i="3"/>
  <c r="AM27" i="3"/>
  <c r="AO27" i="3"/>
  <c r="AJ27" i="3"/>
  <c r="AI27" i="3"/>
  <c r="AG10" i="3"/>
  <c r="AO10" i="3"/>
  <c r="AH10" i="3"/>
  <c r="AP10" i="3"/>
  <c r="AJ10" i="3"/>
  <c r="AK10" i="3"/>
  <c r="AM10" i="3"/>
  <c r="AN10" i="3"/>
  <c r="AF10" i="3"/>
  <c r="AL10" i="3"/>
  <c r="AI10" i="3"/>
  <c r="AG20" i="3"/>
  <c r="AO20" i="3"/>
  <c r="AH20" i="3"/>
  <c r="AP20" i="3"/>
  <c r="AJ20" i="3"/>
  <c r="AK20" i="3"/>
  <c r="AL20" i="3"/>
  <c r="AN20" i="3"/>
  <c r="AF20" i="3"/>
  <c r="AM20" i="3"/>
  <c r="AI20" i="3"/>
  <c r="AK53" i="3"/>
  <c r="AL53" i="3"/>
  <c r="AF53" i="3"/>
  <c r="AN53" i="3"/>
  <c r="AG53" i="3"/>
  <c r="AH53" i="3"/>
  <c r="AJ53" i="3"/>
  <c r="AI53" i="3"/>
  <c r="AM53" i="3"/>
  <c r="AO53" i="3"/>
  <c r="AP53" i="3"/>
  <c r="AK21" i="3"/>
  <c r="AL21" i="3"/>
  <c r="AF21" i="3"/>
  <c r="AN21" i="3"/>
  <c r="AJ21" i="3"/>
  <c r="AM21" i="3"/>
  <c r="AP21" i="3"/>
  <c r="AG21" i="3"/>
  <c r="AO21" i="3"/>
  <c r="AH21" i="3"/>
  <c r="AI21" i="3"/>
  <c r="AK93" i="3"/>
  <c r="AF93" i="3"/>
  <c r="AN93" i="3"/>
  <c r="AG93" i="3"/>
  <c r="AO93" i="3"/>
  <c r="AJ93" i="3"/>
  <c r="AL93" i="3"/>
  <c r="AI93" i="3"/>
  <c r="AH93" i="3"/>
  <c r="AM93" i="3"/>
  <c r="AP93" i="3"/>
  <c r="AG98" i="3"/>
  <c r="AO98" i="3"/>
  <c r="AJ98" i="3"/>
  <c r="AK98" i="3"/>
  <c r="AF98" i="3"/>
  <c r="AN98" i="3"/>
  <c r="AI98" i="3"/>
  <c r="AL98" i="3"/>
  <c r="AH98" i="3"/>
  <c r="AM98" i="3"/>
  <c r="AP98" i="3"/>
  <c r="AK59" i="3"/>
  <c r="AL59" i="3"/>
  <c r="AF59" i="3"/>
  <c r="AN59" i="3"/>
  <c r="AJ59" i="3"/>
  <c r="AM59" i="3"/>
  <c r="AP59" i="3"/>
  <c r="AI59" i="3"/>
  <c r="AH59" i="3"/>
  <c r="AG59" i="3"/>
  <c r="AO59" i="3"/>
  <c r="AK41" i="3"/>
  <c r="AL41" i="3"/>
  <c r="AF41" i="3"/>
  <c r="AN41" i="3"/>
  <c r="AG41" i="3"/>
  <c r="AI41" i="3"/>
  <c r="AM41" i="3"/>
  <c r="AO41" i="3"/>
  <c r="AH41" i="3"/>
  <c r="AJ41" i="3"/>
  <c r="AP41" i="3"/>
  <c r="AJ78" i="3"/>
  <c r="AM78" i="3"/>
  <c r="AG78" i="3"/>
  <c r="AK78" i="3"/>
  <c r="AL78" i="3"/>
  <c r="AF78" i="3"/>
  <c r="AP78" i="3"/>
  <c r="AN78" i="3"/>
  <c r="AI78" i="3"/>
  <c r="AH78" i="3"/>
  <c r="AO78" i="3"/>
  <c r="AJ66" i="3"/>
  <c r="AK66" i="3"/>
  <c r="AM66" i="3"/>
  <c r="AI66" i="3"/>
  <c r="AO66" i="3"/>
  <c r="AP66" i="3"/>
  <c r="AH66" i="3"/>
  <c r="AF66" i="3"/>
  <c r="AN66" i="3"/>
  <c r="AL66" i="3"/>
  <c r="AG66" i="3"/>
  <c r="AK9" i="3"/>
  <c r="AL9" i="3"/>
  <c r="AF9" i="3"/>
  <c r="AN9" i="3"/>
  <c r="AG9" i="3"/>
  <c r="AO9" i="3"/>
  <c r="AI9" i="3"/>
  <c r="AJ9" i="3"/>
  <c r="AP9" i="3"/>
  <c r="AM9" i="3"/>
  <c r="AH9" i="3"/>
  <c r="AF85" i="3"/>
  <c r="AN85" i="3"/>
  <c r="AH85" i="3"/>
  <c r="AK85" i="3"/>
  <c r="AL85" i="3"/>
  <c r="AG85" i="3"/>
  <c r="AP85" i="3"/>
  <c r="AJ85" i="3"/>
  <c r="AM85" i="3"/>
  <c r="AI85" i="3"/>
  <c r="AO85" i="3"/>
  <c r="AJ2" i="3"/>
  <c r="AM2" i="3"/>
  <c r="AF2" i="3"/>
  <c r="AB2" i="3"/>
  <c r="AG2" i="3"/>
  <c r="AC2" i="3"/>
  <c r="AP2" i="3"/>
  <c r="AG6" i="3"/>
  <c r="AO6" i="3"/>
  <c r="AH6" i="3"/>
  <c r="AP6" i="3"/>
  <c r="AJ6" i="3"/>
  <c r="AK6" i="3"/>
  <c r="AM6" i="3"/>
  <c r="AN6" i="3"/>
  <c r="AF6" i="3"/>
  <c r="AI6" i="3"/>
  <c r="AL6" i="3"/>
  <c r="AG4" i="3"/>
  <c r="AO4" i="3"/>
  <c r="AH4" i="3"/>
  <c r="AP4" i="3"/>
  <c r="AJ4" i="3"/>
  <c r="AK4" i="3"/>
  <c r="AF4" i="3"/>
  <c r="AI4" i="3"/>
  <c r="AN4" i="3"/>
  <c r="AM4" i="3"/>
  <c r="AL4" i="3"/>
  <c r="AJ82" i="3"/>
  <c r="AG82" i="3"/>
  <c r="AP82" i="3"/>
  <c r="AK82" i="3"/>
  <c r="AL82" i="3"/>
  <c r="AF82" i="3"/>
  <c r="AO82" i="3"/>
  <c r="AI82" i="3"/>
  <c r="AM82" i="3"/>
  <c r="AH82" i="3"/>
  <c r="AN82" i="3"/>
  <c r="AJ68" i="3"/>
  <c r="AM68" i="3"/>
  <c r="AI68" i="3"/>
  <c r="AN68" i="3"/>
  <c r="AO68" i="3"/>
  <c r="AH68" i="3"/>
  <c r="AF68" i="3"/>
  <c r="AL68" i="3"/>
  <c r="AP68" i="3"/>
  <c r="AK68" i="3"/>
  <c r="AG68" i="3"/>
  <c r="AK51" i="3"/>
  <c r="AL51" i="3"/>
  <c r="AF51" i="3"/>
  <c r="AN51" i="3"/>
  <c r="AG51" i="3"/>
  <c r="AI51" i="3"/>
  <c r="AM51" i="3"/>
  <c r="AO51" i="3"/>
  <c r="AJ51" i="3"/>
  <c r="AP51" i="3"/>
  <c r="AH51" i="3"/>
  <c r="AK25" i="3"/>
  <c r="AL25" i="3"/>
  <c r="AF25" i="3"/>
  <c r="AN25" i="3"/>
  <c r="AO25" i="3"/>
  <c r="AP25" i="3"/>
  <c r="AG25" i="3"/>
  <c r="AI25" i="3"/>
  <c r="AH25" i="3"/>
  <c r="AM25" i="3"/>
  <c r="AJ25" i="3"/>
  <c r="AG48" i="3"/>
  <c r="AO48" i="3"/>
  <c r="AH48" i="3"/>
  <c r="AP48" i="3"/>
  <c r="AJ48" i="3"/>
  <c r="AN48" i="3"/>
  <c r="AF48" i="3"/>
  <c r="AI48" i="3"/>
  <c r="AK48" i="3"/>
  <c r="AL48" i="3"/>
  <c r="AM48" i="3"/>
  <c r="AK55" i="3"/>
  <c r="AL55" i="3"/>
  <c r="AF55" i="3"/>
  <c r="AN55" i="3"/>
  <c r="AH55" i="3"/>
  <c r="AI55" i="3"/>
  <c r="AM55" i="3"/>
  <c r="AG55" i="3"/>
  <c r="AP55" i="3"/>
  <c r="AJ55" i="3"/>
  <c r="AO55" i="3"/>
  <c r="AJ86" i="3"/>
  <c r="AN86" i="3"/>
  <c r="AH86" i="3"/>
  <c r="AI86" i="3"/>
  <c r="AM86" i="3"/>
  <c r="AK86" i="3"/>
  <c r="AP86" i="3"/>
  <c r="AG86" i="3"/>
  <c r="AO86" i="3"/>
  <c r="AL86" i="3"/>
  <c r="AF86" i="3"/>
  <c r="AG54" i="3"/>
  <c r="AO54" i="3"/>
  <c r="AH54" i="3"/>
  <c r="AP54" i="3"/>
  <c r="AJ54" i="3"/>
  <c r="AF54" i="3"/>
  <c r="AI54" i="3"/>
  <c r="AL54" i="3"/>
  <c r="AK54" i="3"/>
  <c r="AN54" i="3"/>
  <c r="AM54" i="3"/>
  <c r="AG14" i="3"/>
  <c r="AO14" i="3"/>
  <c r="AH14" i="3"/>
  <c r="AP14" i="3"/>
  <c r="AJ14" i="3"/>
  <c r="AK14" i="3"/>
  <c r="AM14" i="3"/>
  <c r="AN14" i="3"/>
  <c r="AL14" i="3"/>
  <c r="AI14" i="3"/>
  <c r="AF14" i="3"/>
  <c r="AG24" i="3"/>
  <c r="AO24" i="3"/>
  <c r="AH24" i="3"/>
  <c r="AP24" i="3"/>
  <c r="AJ24" i="3"/>
  <c r="AM24" i="3"/>
  <c r="AN24" i="3"/>
  <c r="AI24" i="3"/>
  <c r="AK24" i="3"/>
  <c r="AF24" i="3"/>
  <c r="AL24" i="3"/>
  <c r="AG88" i="3"/>
  <c r="AO88" i="3"/>
  <c r="AJ88" i="3"/>
  <c r="AK88" i="3"/>
  <c r="AF88" i="3"/>
  <c r="AN88" i="3"/>
  <c r="AI88" i="3"/>
  <c r="AL88" i="3"/>
  <c r="AH88" i="3"/>
  <c r="AM88" i="3"/>
  <c r="AP88" i="3"/>
  <c r="AF71" i="3"/>
  <c r="AN71" i="3"/>
  <c r="AI71" i="3"/>
  <c r="AP71" i="3"/>
  <c r="AJ71" i="3"/>
  <c r="AK71" i="3"/>
  <c r="AO71" i="3"/>
  <c r="AL71" i="3"/>
  <c r="AH71" i="3"/>
  <c r="AG71" i="3"/>
  <c r="AM71" i="3"/>
  <c r="AK97" i="3"/>
  <c r="AF97" i="3"/>
  <c r="AN97" i="3"/>
  <c r="AG97" i="3"/>
  <c r="AO97" i="3"/>
  <c r="AJ97" i="3"/>
  <c r="AP97" i="3"/>
  <c r="AH97" i="3"/>
  <c r="AM97" i="3"/>
  <c r="AI97" i="3"/>
  <c r="AL97" i="3"/>
  <c r="AK61" i="3"/>
  <c r="AL61" i="3"/>
  <c r="AF61" i="3"/>
  <c r="AN61" i="3"/>
  <c r="AM61" i="3"/>
  <c r="AO61" i="3"/>
  <c r="AH61" i="3"/>
  <c r="AP61" i="3"/>
  <c r="AG61" i="3"/>
  <c r="AJ61" i="3"/>
  <c r="AI61" i="3"/>
  <c r="AK29" i="3"/>
  <c r="AL29" i="3"/>
  <c r="AF29" i="3"/>
  <c r="AN29" i="3"/>
  <c r="AG29" i="3"/>
  <c r="AI29" i="3"/>
  <c r="AJ29" i="3"/>
  <c r="AM29" i="3"/>
  <c r="AH29" i="3"/>
  <c r="AK3" i="3"/>
  <c r="AL3" i="3"/>
  <c r="AF3" i="3"/>
  <c r="AN3" i="3"/>
  <c r="AG3" i="3"/>
  <c r="AO3" i="3"/>
  <c r="AM3" i="3"/>
  <c r="AP3" i="3"/>
  <c r="AJ3" i="3"/>
  <c r="AH3" i="3"/>
  <c r="AI3" i="3"/>
  <c r="AG16" i="3"/>
  <c r="AO16" i="3"/>
  <c r="AH16" i="3"/>
  <c r="AP16" i="3"/>
  <c r="AJ16" i="3"/>
  <c r="AK16" i="3"/>
  <c r="AF16" i="3"/>
  <c r="AL16" i="3"/>
  <c r="AN16" i="3"/>
  <c r="AM16" i="3"/>
  <c r="AI16" i="3"/>
  <c r="AK19" i="3"/>
  <c r="AL19" i="3"/>
  <c r="AF19" i="3"/>
  <c r="AN19" i="3"/>
  <c r="AI19" i="3"/>
  <c r="AJ19" i="3"/>
  <c r="AO19" i="3"/>
  <c r="AG19" i="3"/>
  <c r="AH19" i="3"/>
  <c r="AM19" i="3"/>
  <c r="AP19" i="3"/>
  <c r="AJ74" i="3"/>
  <c r="AM74" i="3"/>
  <c r="AL74" i="3"/>
  <c r="AF74" i="3"/>
  <c r="AP74" i="3"/>
  <c r="AG74" i="3"/>
  <c r="AK74" i="3"/>
  <c r="AH74" i="3"/>
  <c r="AO74" i="3"/>
  <c r="AI74" i="3"/>
  <c r="AN74" i="3"/>
  <c r="AG38" i="3"/>
  <c r="AO38" i="3"/>
  <c r="AH38" i="3"/>
  <c r="AP38" i="3"/>
  <c r="AJ38" i="3"/>
  <c r="AN38" i="3"/>
  <c r="AF38" i="3"/>
  <c r="AI38" i="3"/>
  <c r="AK38" i="3"/>
  <c r="AM38" i="3"/>
  <c r="AL38" i="3"/>
  <c r="AG96" i="3"/>
  <c r="AO96" i="3"/>
  <c r="AJ96" i="3"/>
  <c r="AK96" i="3"/>
  <c r="AF96" i="3"/>
  <c r="AN96" i="3"/>
  <c r="AL96" i="3"/>
  <c r="AI96" i="3"/>
  <c r="AP96" i="3"/>
  <c r="AM96" i="3"/>
  <c r="AH96" i="3"/>
  <c r="AF79" i="3"/>
  <c r="AN79" i="3"/>
  <c r="AI79" i="3"/>
  <c r="AP79" i="3"/>
  <c r="AJ79" i="3"/>
  <c r="AK79" i="3"/>
  <c r="AO79" i="3"/>
  <c r="AH79" i="3"/>
  <c r="AL79" i="3"/>
  <c r="AG79" i="3"/>
  <c r="AM79" i="3"/>
  <c r="AG56" i="3"/>
  <c r="AO56" i="3"/>
  <c r="AH56" i="3"/>
  <c r="AP56" i="3"/>
  <c r="AJ56" i="3"/>
  <c r="AI56" i="3"/>
  <c r="AK56" i="3"/>
  <c r="AM56" i="3"/>
  <c r="AN56" i="3"/>
  <c r="AL56" i="3"/>
  <c r="AF56" i="3"/>
  <c r="AK39" i="3"/>
  <c r="AL39" i="3"/>
  <c r="AF39" i="3"/>
  <c r="AN39" i="3"/>
  <c r="AP39" i="3"/>
  <c r="AH39" i="3"/>
  <c r="AI39" i="3"/>
  <c r="AO39" i="3"/>
  <c r="AG39" i="3"/>
  <c r="AJ39" i="3"/>
  <c r="AM39" i="3"/>
  <c r="AF81" i="3"/>
  <c r="AN81" i="3"/>
  <c r="AJ81" i="3"/>
  <c r="AM81" i="3"/>
  <c r="AO81" i="3"/>
  <c r="AI81" i="3"/>
  <c r="AP81" i="3"/>
  <c r="AG81" i="3"/>
  <c r="AL81" i="3"/>
  <c r="AH81" i="3"/>
  <c r="AK81" i="3"/>
  <c r="AK49" i="3"/>
  <c r="AL49" i="3"/>
  <c r="AF49" i="3"/>
  <c r="AN49" i="3"/>
  <c r="AP49" i="3"/>
  <c r="AH49" i="3"/>
  <c r="AI49" i="3"/>
  <c r="AO49" i="3"/>
  <c r="AG49" i="3"/>
  <c r="AM49" i="3"/>
  <c r="AJ49" i="3"/>
  <c r="AK17" i="3"/>
  <c r="AL17" i="3"/>
  <c r="AF17" i="3"/>
  <c r="AN17" i="3"/>
  <c r="AH17" i="3"/>
  <c r="AI17" i="3"/>
  <c r="AM17" i="3"/>
  <c r="AJ17" i="3"/>
  <c r="AO17" i="3"/>
  <c r="AG17" i="3"/>
  <c r="AP17" i="3"/>
  <c r="AG92" i="3"/>
  <c r="AO92" i="3"/>
  <c r="AJ92" i="3"/>
  <c r="AK92" i="3"/>
  <c r="AF92" i="3"/>
  <c r="AN92" i="3"/>
  <c r="AH92" i="3"/>
  <c r="AM92" i="3"/>
  <c r="AP92" i="3"/>
  <c r="AI92" i="3"/>
  <c r="AL92" i="3"/>
  <c r="AK99" i="3"/>
  <c r="AF99" i="3"/>
  <c r="AN99" i="3"/>
  <c r="AG99" i="3"/>
  <c r="AO99" i="3"/>
  <c r="AJ99" i="3"/>
  <c r="AH99" i="3"/>
  <c r="AM99" i="3"/>
  <c r="AP99" i="3"/>
  <c r="AL99" i="3"/>
  <c r="AI99" i="3"/>
  <c r="AK7" i="3"/>
  <c r="AL7" i="3"/>
  <c r="AF7" i="3"/>
  <c r="AN7" i="3"/>
  <c r="AG7" i="3"/>
  <c r="AO7" i="3"/>
  <c r="AH7" i="3"/>
  <c r="AI7" i="3"/>
  <c r="AJ7" i="3"/>
  <c r="AP7" i="3"/>
  <c r="AM7" i="3"/>
  <c r="AJ70" i="3"/>
  <c r="AM70" i="3"/>
  <c r="AG70" i="3"/>
  <c r="AK70" i="3"/>
  <c r="AL70" i="3"/>
  <c r="AF70" i="3"/>
  <c r="AP70" i="3"/>
  <c r="AI70" i="3"/>
  <c r="AN70" i="3"/>
  <c r="AO70" i="3"/>
  <c r="AH70" i="3"/>
  <c r="AG34" i="3"/>
  <c r="AH34" i="3"/>
  <c r="AJ34" i="3"/>
  <c r="AF34" i="3"/>
  <c r="AK34" i="3"/>
  <c r="AM34" i="3"/>
  <c r="AN34" i="3"/>
  <c r="AL34" i="3"/>
  <c r="AI34" i="3"/>
  <c r="AJ80" i="3"/>
  <c r="AM80" i="3"/>
  <c r="AG80" i="3"/>
  <c r="AP80" i="3"/>
  <c r="AH80" i="3"/>
  <c r="AL80" i="3"/>
  <c r="AI80" i="3"/>
  <c r="AO80" i="3"/>
  <c r="AF80" i="3"/>
  <c r="AN80" i="3"/>
  <c r="AK80" i="3"/>
  <c r="AF67" i="3"/>
  <c r="AN67" i="3"/>
  <c r="AG67" i="3"/>
  <c r="AI67" i="3"/>
  <c r="AK67" i="3"/>
  <c r="AO67" i="3"/>
  <c r="AP67" i="3"/>
  <c r="AJ67" i="3"/>
  <c r="AM67" i="3"/>
  <c r="AH67" i="3"/>
  <c r="AL67" i="3"/>
  <c r="AG44" i="3"/>
  <c r="AO44" i="3"/>
  <c r="AH44" i="3"/>
  <c r="AP44" i="3"/>
  <c r="AJ44" i="3"/>
  <c r="AL44" i="3"/>
  <c r="AM44" i="3"/>
  <c r="AF44" i="3"/>
  <c r="AN44" i="3"/>
  <c r="AK44" i="3"/>
  <c r="AI44" i="3"/>
  <c r="AK31" i="3"/>
  <c r="AL31" i="3"/>
  <c r="AF31" i="3"/>
  <c r="AN31" i="3"/>
  <c r="AJ31" i="3"/>
  <c r="AM31" i="3"/>
  <c r="AG31" i="3"/>
  <c r="AI31" i="3"/>
  <c r="AH31" i="3"/>
  <c r="AF77" i="3"/>
  <c r="AN77" i="3"/>
  <c r="AI77" i="3"/>
  <c r="AH77" i="3"/>
  <c r="AL77" i="3"/>
  <c r="AM77" i="3"/>
  <c r="AG77" i="3"/>
  <c r="AK77" i="3"/>
  <c r="AO77" i="3"/>
  <c r="AP77" i="3"/>
  <c r="AJ77" i="3"/>
  <c r="AK45" i="3"/>
  <c r="AL45" i="3"/>
  <c r="AF45" i="3"/>
  <c r="AN45" i="3"/>
  <c r="AM45" i="3"/>
  <c r="AO45" i="3"/>
  <c r="AP45" i="3"/>
  <c r="AG45" i="3"/>
  <c r="AJ45" i="3"/>
  <c r="AH45" i="3"/>
  <c r="AI45" i="3"/>
  <c r="AK13" i="3"/>
  <c r="AL13" i="3"/>
  <c r="AF13" i="3"/>
  <c r="AN13" i="3"/>
  <c r="AG13" i="3"/>
  <c r="AO13" i="3"/>
  <c r="AI13" i="3"/>
  <c r="AJ13" i="3"/>
  <c r="AP13" i="3"/>
  <c r="AH13" i="3"/>
  <c r="AM13" i="3"/>
  <c r="AJ72" i="3"/>
  <c r="AM72" i="3"/>
  <c r="AO72" i="3"/>
  <c r="AH72" i="3"/>
  <c r="AI72" i="3"/>
  <c r="AN72" i="3"/>
  <c r="AG72" i="3"/>
  <c r="AK72" i="3"/>
  <c r="AF72" i="3"/>
  <c r="AL72" i="3"/>
  <c r="AP72" i="3"/>
  <c r="AF75" i="3"/>
  <c r="AN75" i="3"/>
  <c r="AI75" i="3"/>
  <c r="AK75" i="3"/>
  <c r="AO75" i="3"/>
  <c r="AP75" i="3"/>
  <c r="AJ75" i="3"/>
  <c r="AG75" i="3"/>
  <c r="AM75" i="3"/>
  <c r="AH75" i="3"/>
  <c r="AL75" i="3"/>
  <c r="AG94" i="3"/>
  <c r="AO94" i="3"/>
  <c r="AJ94" i="3"/>
  <c r="AK94" i="3"/>
  <c r="AF94" i="3"/>
  <c r="AN94" i="3"/>
  <c r="AP94" i="3"/>
  <c r="AH94" i="3"/>
  <c r="AM94" i="3"/>
  <c r="AL94" i="3"/>
  <c r="AI94" i="3"/>
  <c r="AG62" i="3"/>
  <c r="AO62" i="3"/>
  <c r="AH62" i="3"/>
  <c r="AP62" i="3"/>
  <c r="AJ62" i="3"/>
  <c r="AM62" i="3"/>
  <c r="AN62" i="3"/>
  <c r="AF62" i="3"/>
  <c r="AL62" i="3"/>
  <c r="AI62" i="3"/>
  <c r="AK62" i="3"/>
  <c r="AG22" i="3"/>
  <c r="AO22" i="3"/>
  <c r="AH22" i="3"/>
  <c r="AP22" i="3"/>
  <c r="AJ22" i="3"/>
  <c r="AL22" i="3"/>
  <c r="AM22" i="3"/>
  <c r="AK22" i="3"/>
  <c r="AN22" i="3"/>
  <c r="AI22" i="3"/>
  <c r="AF22" i="3"/>
  <c r="AG52" i="3"/>
  <c r="AO52" i="3"/>
  <c r="AH52" i="3"/>
  <c r="AP52" i="3"/>
  <c r="AJ52" i="3"/>
  <c r="AF52" i="3"/>
  <c r="AK52" i="3"/>
  <c r="AM52" i="3"/>
  <c r="AL52" i="3"/>
  <c r="AI52" i="3"/>
  <c r="AN52" i="3"/>
  <c r="AK15" i="3"/>
  <c r="AL15" i="3"/>
  <c r="AF15" i="3"/>
  <c r="AN15" i="3"/>
  <c r="AG15" i="3"/>
  <c r="AO15" i="3"/>
  <c r="AH15" i="3"/>
  <c r="AJ15" i="3"/>
  <c r="AM15" i="3"/>
  <c r="AP15" i="3"/>
  <c r="AI15" i="3"/>
  <c r="AG12" i="3"/>
  <c r="AO12" i="3"/>
  <c r="AH12" i="3"/>
  <c r="AP12" i="3"/>
  <c r="AJ12" i="3"/>
  <c r="AK12" i="3"/>
  <c r="AF12" i="3"/>
  <c r="AL12" i="3"/>
  <c r="AM12" i="3"/>
  <c r="AI12" i="3"/>
  <c r="AN12" i="3"/>
  <c r="AK11" i="3"/>
  <c r="AL11" i="3"/>
  <c r="AF11" i="3"/>
  <c r="AN11" i="3"/>
  <c r="AG11" i="3"/>
  <c r="AO11" i="3"/>
  <c r="AH11" i="3"/>
  <c r="AI11" i="3"/>
  <c r="AJ11" i="3"/>
  <c r="AM11" i="3"/>
  <c r="AP11" i="3"/>
  <c r="AF69" i="3"/>
  <c r="AN69" i="3"/>
  <c r="AI69" i="3"/>
  <c r="AH69" i="3"/>
  <c r="AL69" i="3"/>
  <c r="AM69" i="3"/>
  <c r="AG69" i="3"/>
  <c r="AO69" i="3"/>
  <c r="AK69" i="3"/>
  <c r="AP69" i="3"/>
  <c r="AJ69" i="3"/>
  <c r="AK37" i="3"/>
  <c r="AL37" i="3"/>
  <c r="AF37" i="3"/>
  <c r="AN37" i="3"/>
  <c r="AO37" i="3"/>
  <c r="AP37" i="3"/>
  <c r="AG37" i="3"/>
  <c r="AJ37" i="3"/>
  <c r="AI37" i="3"/>
  <c r="AM37" i="3"/>
  <c r="AH37" i="3"/>
  <c r="AG60" i="3"/>
  <c r="AO60" i="3"/>
  <c r="AH60" i="3"/>
  <c r="AP60" i="3"/>
  <c r="AJ60" i="3"/>
  <c r="AL60" i="3"/>
  <c r="AM60" i="3"/>
  <c r="AF60" i="3"/>
  <c r="AI60" i="3"/>
  <c r="AK60" i="3"/>
  <c r="AN60" i="3"/>
  <c r="AK63" i="3"/>
  <c r="AL63" i="3"/>
  <c r="AF63" i="3"/>
  <c r="AN63" i="3"/>
  <c r="AO63" i="3"/>
  <c r="AG63" i="3"/>
  <c r="AJ63" i="3"/>
  <c r="AM63" i="3"/>
  <c r="AP63" i="3"/>
  <c r="AI63" i="3"/>
  <c r="AH63" i="3"/>
  <c r="AG90" i="3"/>
  <c r="AO90" i="3"/>
  <c r="AJ90" i="3"/>
  <c r="AK90" i="3"/>
  <c r="AF90" i="3"/>
  <c r="AN90" i="3"/>
  <c r="AP90" i="3"/>
  <c r="AH90" i="3"/>
  <c r="AM90" i="3"/>
  <c r="AL90" i="3"/>
  <c r="AI90" i="3"/>
  <c r="AG58" i="3"/>
  <c r="AO58" i="3"/>
  <c r="AH58" i="3"/>
  <c r="AP58" i="3"/>
  <c r="AJ58" i="3"/>
  <c r="AK58" i="3"/>
  <c r="AL58" i="3"/>
  <c r="AN58" i="3"/>
  <c r="AI58" i="3"/>
  <c r="AM58" i="3"/>
  <c r="AF58" i="3"/>
  <c r="AG18" i="3"/>
  <c r="AO18" i="3"/>
  <c r="AH18" i="3"/>
  <c r="AP18" i="3"/>
  <c r="AJ18" i="3"/>
  <c r="AI18" i="3"/>
  <c r="AK18" i="3"/>
  <c r="AM18" i="3"/>
  <c r="AL18" i="3"/>
  <c r="AF18" i="3"/>
  <c r="AN18" i="3"/>
  <c r="AG36" i="3"/>
  <c r="AO36" i="3"/>
  <c r="AH36" i="3"/>
  <c r="AP36" i="3"/>
  <c r="AJ36" i="3"/>
  <c r="AM36" i="3"/>
  <c r="AN36" i="3"/>
  <c r="AK36" i="3"/>
  <c r="AL36" i="3"/>
  <c r="AF36" i="3"/>
  <c r="AI36" i="3"/>
  <c r="AG100" i="3"/>
  <c r="AO100" i="3"/>
  <c r="AJ100" i="3"/>
  <c r="AK100" i="3"/>
  <c r="AF100" i="3"/>
  <c r="AN100" i="3"/>
  <c r="AL100" i="3"/>
  <c r="AI100" i="3"/>
  <c r="AM100" i="3"/>
  <c r="AH100" i="3"/>
  <c r="AP100" i="3"/>
  <c r="AF83" i="3"/>
  <c r="AN83" i="3"/>
  <c r="AM83" i="3"/>
  <c r="AH83" i="3"/>
  <c r="AI83" i="3"/>
  <c r="AL83" i="3"/>
  <c r="AJ83" i="3"/>
  <c r="AP83" i="3"/>
  <c r="AG83" i="3"/>
  <c r="AO83" i="3"/>
  <c r="AK83" i="3"/>
  <c r="AK101" i="3"/>
  <c r="AF101" i="3"/>
  <c r="AN101" i="3"/>
  <c r="AG101" i="3"/>
  <c r="AO101" i="3"/>
  <c r="AJ101" i="3"/>
  <c r="AP101" i="3"/>
  <c r="AH101" i="3"/>
  <c r="AM101" i="3"/>
  <c r="AI101" i="3"/>
  <c r="AL101" i="3"/>
  <c r="AF65" i="3"/>
  <c r="AN65" i="3"/>
  <c r="AG65" i="3"/>
  <c r="AO65" i="3"/>
  <c r="AI65" i="3"/>
  <c r="AJ65" i="3"/>
  <c r="AM65" i="3"/>
  <c r="AP65" i="3"/>
  <c r="AH65" i="3"/>
  <c r="AL65" i="3"/>
  <c r="AK65" i="3"/>
  <c r="AK33" i="3"/>
  <c r="AL33" i="3"/>
  <c r="AF33" i="3"/>
  <c r="AN33" i="3"/>
  <c r="AG33" i="3"/>
  <c r="AI33" i="3"/>
  <c r="AH33" i="3"/>
  <c r="AJ33" i="3"/>
  <c r="AM33" i="3"/>
  <c r="I92" i="3"/>
  <c r="AD92" i="3" s="1"/>
  <c r="I84" i="3"/>
  <c r="AE84" i="3" s="1"/>
  <c r="I72" i="3"/>
  <c r="AD72" i="3" s="1"/>
  <c r="I60" i="3"/>
  <c r="AE60" i="3" s="1"/>
  <c r="I48" i="3"/>
  <c r="Z48" i="3" s="1"/>
  <c r="I40" i="3"/>
  <c r="Z40" i="3" s="1"/>
  <c r="I28" i="3"/>
  <c r="AE28" i="3" s="1"/>
  <c r="I16" i="3"/>
  <c r="Z16" i="3" s="1"/>
  <c r="I99" i="3"/>
  <c r="AD99" i="3" s="1"/>
  <c r="I87" i="3"/>
  <c r="AD87" i="3" s="1"/>
  <c r="I75" i="3"/>
  <c r="Z75" i="3" s="1"/>
  <c r="I63" i="3"/>
  <c r="AE63" i="3" s="1"/>
  <c r="I55" i="3"/>
  <c r="AD55" i="3" s="1"/>
  <c r="I43" i="3"/>
  <c r="Z43" i="3" s="1"/>
  <c r="I27" i="3"/>
  <c r="AD27" i="3" s="1"/>
  <c r="I19" i="3"/>
  <c r="AD19" i="3" s="1"/>
  <c r="I7" i="3"/>
  <c r="AD7" i="3" s="1"/>
  <c r="I98" i="3"/>
  <c r="AE98" i="3" s="1"/>
  <c r="I94" i="3"/>
  <c r="AD94" i="3" s="1"/>
  <c r="I90" i="3"/>
  <c r="AD90" i="3" s="1"/>
  <c r="I86" i="3"/>
  <c r="AD86" i="3" s="1"/>
  <c r="I82" i="3"/>
  <c r="Z82" i="3" s="1"/>
  <c r="I78" i="3"/>
  <c r="AE78" i="3" s="1"/>
  <c r="I74" i="3"/>
  <c r="AD74" i="3" s="1"/>
  <c r="I70" i="3"/>
  <c r="AD70" i="3" s="1"/>
  <c r="I66" i="3"/>
  <c r="AE66" i="3" s="1"/>
  <c r="I62" i="3"/>
  <c r="AE62" i="3" s="1"/>
  <c r="I58" i="3"/>
  <c r="Z58" i="3" s="1"/>
  <c r="I54" i="3"/>
  <c r="AD54" i="3" s="1"/>
  <c r="I50" i="3"/>
  <c r="Z50" i="3" s="1"/>
  <c r="I46" i="3"/>
  <c r="AD46" i="3" s="1"/>
  <c r="I38" i="3"/>
  <c r="Z38" i="3" s="1"/>
  <c r="I34" i="3"/>
  <c r="AD34" i="3" s="1"/>
  <c r="I26" i="3"/>
  <c r="AD26" i="3" s="1"/>
  <c r="I22" i="3"/>
  <c r="AE22" i="3" s="1"/>
  <c r="I18" i="3"/>
  <c r="Z18" i="3" s="1"/>
  <c r="I14" i="3"/>
  <c r="Z14" i="3" s="1"/>
  <c r="I10" i="3"/>
  <c r="AE10" i="3" s="1"/>
  <c r="I6" i="3"/>
  <c r="Z6" i="3" s="1"/>
  <c r="I96" i="3"/>
  <c r="AE96" i="3" s="1"/>
  <c r="I80" i="3"/>
  <c r="Z80" i="3" s="1"/>
  <c r="I68" i="3"/>
  <c r="AE68" i="3" s="1"/>
  <c r="I52" i="3"/>
  <c r="AE52" i="3" s="1"/>
  <c r="I36" i="3"/>
  <c r="AD36" i="3" s="1"/>
  <c r="I24" i="3"/>
  <c r="AD24" i="3" s="1"/>
  <c r="I8" i="3"/>
  <c r="AD8" i="3" s="1"/>
  <c r="I91" i="3"/>
  <c r="Z91" i="3" s="1"/>
  <c r="I79" i="3"/>
  <c r="AD79" i="3" s="1"/>
  <c r="I67" i="3"/>
  <c r="AD67" i="3" s="1"/>
  <c r="I47" i="3"/>
  <c r="AD47" i="3" s="1"/>
  <c r="I15" i="3"/>
  <c r="AD15" i="3" s="1"/>
  <c r="I100" i="3"/>
  <c r="AE100" i="3" s="1"/>
  <c r="I88" i="3"/>
  <c r="Z88" i="3" s="1"/>
  <c r="I76" i="3"/>
  <c r="AD76" i="3" s="1"/>
  <c r="I64" i="3"/>
  <c r="AD64" i="3" s="1"/>
  <c r="I56" i="3"/>
  <c r="Z56" i="3" s="1"/>
  <c r="I44" i="3"/>
  <c r="AD44" i="3" s="1"/>
  <c r="I20" i="3"/>
  <c r="Z20" i="3" s="1"/>
  <c r="I12" i="3"/>
  <c r="AD12" i="3" s="1"/>
  <c r="I83" i="3"/>
  <c r="AD83" i="3" s="1"/>
  <c r="I71" i="3"/>
  <c r="AD71" i="3" s="1"/>
  <c r="I59" i="3"/>
  <c r="AE59" i="3" s="1"/>
  <c r="I51" i="3"/>
  <c r="Z51" i="3" s="1"/>
  <c r="I39" i="3"/>
  <c r="Z39" i="3" s="1"/>
  <c r="I31" i="3"/>
  <c r="Z31" i="3" s="1"/>
  <c r="I23" i="3"/>
  <c r="Z23" i="3" s="1"/>
  <c r="I11" i="3"/>
  <c r="AD11" i="3" s="1"/>
  <c r="I101" i="3"/>
  <c r="AE101" i="3" s="1"/>
  <c r="I97" i="3"/>
  <c r="AD97" i="3" s="1"/>
  <c r="I93" i="3"/>
  <c r="AE93" i="3" s="1"/>
  <c r="I85" i="3"/>
  <c r="AD85" i="3" s="1"/>
  <c r="I81" i="3"/>
  <c r="AE81" i="3" s="1"/>
  <c r="I77" i="3"/>
  <c r="AD77" i="3" s="1"/>
  <c r="I73" i="3"/>
  <c r="AD73" i="3" s="1"/>
  <c r="I69" i="3"/>
  <c r="Z69" i="3" s="1"/>
  <c r="I65" i="3"/>
  <c r="AE65" i="3" s="1"/>
  <c r="I61" i="3"/>
  <c r="Z61" i="3" s="1"/>
  <c r="I57" i="3"/>
  <c r="AD57" i="3" s="1"/>
  <c r="I53" i="3"/>
  <c r="AD53" i="3" s="1"/>
  <c r="I49" i="3"/>
  <c r="Z49" i="3" s="1"/>
  <c r="I45" i="3"/>
  <c r="AD45" i="3" s="1"/>
  <c r="I41" i="3"/>
  <c r="AD41" i="3" s="1"/>
  <c r="I37" i="3"/>
  <c r="AD37" i="3" s="1"/>
  <c r="I33" i="3"/>
  <c r="AD33" i="3" s="1"/>
  <c r="I29" i="3"/>
  <c r="AE29" i="3" s="1"/>
  <c r="I25" i="3"/>
  <c r="AD25" i="3" s="1"/>
  <c r="I21" i="3"/>
  <c r="AD21" i="3" s="1"/>
  <c r="I17" i="3"/>
  <c r="AE17" i="3" s="1"/>
  <c r="I13" i="3"/>
  <c r="AD13" i="3" s="1"/>
  <c r="I9" i="3"/>
  <c r="AD9" i="3" s="1"/>
  <c r="I4" i="3"/>
  <c r="AD4" i="3" s="1"/>
  <c r="I3" i="3"/>
  <c r="AD3" i="3" s="1"/>
  <c r="I2" i="3"/>
  <c r="AD2" i="3" s="1"/>
  <c r="AL2" i="3"/>
  <c r="AO2" i="3"/>
  <c r="AI2" i="3"/>
  <c r="AH2" i="3"/>
  <c r="AK2" i="3"/>
  <c r="AN2" i="3"/>
  <c r="AE2" i="3" l="1"/>
  <c r="F76" i="4"/>
  <c r="H76" i="4" s="1"/>
  <c r="Z81" i="3"/>
  <c r="Z66" i="3"/>
  <c r="Z64" i="3"/>
  <c r="AD23" i="3"/>
  <c r="Z4" i="3"/>
  <c r="Z9" i="3"/>
  <c r="Z17" i="3"/>
  <c r="AD96" i="3"/>
  <c r="AD58" i="3"/>
  <c r="AD31" i="3"/>
  <c r="AD56" i="3"/>
  <c r="AD29" i="3"/>
  <c r="AD39" i="3"/>
  <c r="Z83" i="3"/>
  <c r="Z11" i="3"/>
  <c r="AD49" i="3"/>
  <c r="AD91" i="3"/>
  <c r="Z12" i="3"/>
  <c r="AD20" i="3"/>
  <c r="Z90" i="3"/>
  <c r="Z47" i="3"/>
  <c r="AD18" i="3"/>
  <c r="Z34" i="3"/>
  <c r="AD38" i="3"/>
  <c r="AD52" i="3"/>
  <c r="Z33" i="3"/>
  <c r="AD65" i="3"/>
  <c r="AD98" i="3"/>
  <c r="Z15" i="3"/>
  <c r="AD61" i="3"/>
  <c r="Z13" i="3"/>
  <c r="Z19" i="3"/>
  <c r="AD6" i="3"/>
  <c r="AD63" i="3"/>
  <c r="Z74" i="3"/>
  <c r="AD66" i="3"/>
  <c r="Z92" i="3"/>
  <c r="AD93" i="3"/>
  <c r="AD16" i="3"/>
  <c r="Z67" i="3"/>
  <c r="Z65" i="3"/>
  <c r="AD50" i="3"/>
  <c r="AD14" i="3"/>
  <c r="Z101" i="3"/>
  <c r="AD75" i="3"/>
  <c r="AD62" i="3"/>
  <c r="Z57" i="3"/>
  <c r="AD80" i="3"/>
  <c r="AD88" i="3"/>
  <c r="Z55" i="3"/>
  <c r="Z85" i="3"/>
  <c r="Z3" i="3"/>
  <c r="Z98" i="3"/>
  <c r="Z8" i="3"/>
  <c r="AD82" i="3"/>
  <c r="Z72" i="3"/>
  <c r="AD81" i="3"/>
  <c r="Z87" i="3"/>
  <c r="Z73" i="3"/>
  <c r="AD51" i="3"/>
  <c r="Z76" i="3"/>
  <c r="Z24" i="3"/>
  <c r="Z99" i="3"/>
  <c r="AD43" i="3"/>
  <c r="Z53" i="3"/>
  <c r="Z21" i="3"/>
  <c r="AD48" i="3"/>
  <c r="Z27" i="3"/>
  <c r="Z10" i="3"/>
  <c r="Z68" i="3"/>
  <c r="Z84" i="3"/>
  <c r="Z28" i="3"/>
  <c r="AD69" i="3"/>
  <c r="Z45" i="3"/>
  <c r="Z46" i="3"/>
  <c r="Z79" i="3"/>
  <c r="Z78" i="3"/>
  <c r="Z36" i="3"/>
  <c r="Z70" i="3"/>
  <c r="Z44" i="3"/>
  <c r="AD101" i="3"/>
  <c r="Z26" i="3"/>
  <c r="Z25" i="3"/>
  <c r="Z97" i="3"/>
  <c r="AD17" i="3"/>
  <c r="AD10" i="3"/>
  <c r="AD40" i="3"/>
  <c r="Z86" i="3"/>
  <c r="Z37" i="3"/>
  <c r="AD59" i="3"/>
  <c r="Z7" i="3"/>
  <c r="Z94" i="3"/>
  <c r="AD78" i="3"/>
  <c r="Z22" i="3"/>
  <c r="Z96" i="3"/>
  <c r="Z100" i="3"/>
  <c r="Z29" i="3"/>
  <c r="AD68" i="3"/>
  <c r="Z63" i="3"/>
  <c r="Z71" i="3"/>
  <c r="Z52" i="3"/>
  <c r="AD84" i="3"/>
  <c r="AD28" i="3"/>
  <c r="Z60" i="3"/>
  <c r="Z77" i="3"/>
  <c r="Z54" i="3"/>
  <c r="AD22" i="3"/>
  <c r="Z41" i="3"/>
  <c r="Z59" i="3"/>
  <c r="Z93" i="3"/>
  <c r="AD60" i="3"/>
  <c r="Z62" i="3"/>
  <c r="AD100" i="3"/>
  <c r="AE2" i="2"/>
  <c r="AE11" i="3"/>
  <c r="AE58" i="2"/>
  <c r="AE10" i="2"/>
  <c r="AD41" i="2"/>
  <c r="AE26" i="2"/>
  <c r="AD27" i="2"/>
  <c r="AE60" i="2"/>
  <c r="AD86" i="2"/>
  <c r="Z45" i="2"/>
  <c r="AE34" i="2"/>
  <c r="AD34" i="2"/>
  <c r="AD54" i="2"/>
  <c r="AE24" i="2"/>
  <c r="Z60" i="2"/>
  <c r="AE45" i="2"/>
  <c r="Z44" i="2"/>
  <c r="AE36" i="2"/>
  <c r="AD36" i="2"/>
  <c r="Z98" i="2"/>
  <c r="AD59" i="2"/>
  <c r="Z75" i="2"/>
  <c r="Z12" i="2"/>
  <c r="AE12" i="2"/>
  <c r="AD80" i="2"/>
  <c r="AE54" i="2"/>
  <c r="AD15" i="2"/>
  <c r="AE15" i="2"/>
  <c r="AE51" i="2"/>
  <c r="Z77" i="2"/>
  <c r="Z51" i="2"/>
  <c r="AE86" i="2"/>
  <c r="AD6" i="2"/>
  <c r="AD29" i="2"/>
  <c r="AD10" i="2"/>
  <c r="AE24" i="3"/>
  <c r="Z100" i="2"/>
  <c r="Z39" i="2"/>
  <c r="Z49" i="2"/>
  <c r="Z101" i="2"/>
  <c r="AE98" i="2"/>
  <c r="Z88" i="2"/>
  <c r="AE89" i="2"/>
  <c r="AE63" i="2"/>
  <c r="AE18" i="2"/>
  <c r="AE70" i="2"/>
  <c r="AE6" i="2"/>
  <c r="AD37" i="2"/>
  <c r="AE25" i="3"/>
  <c r="AD60" i="2"/>
  <c r="Z89" i="2"/>
  <c r="AE39" i="2"/>
  <c r="Z32" i="2"/>
  <c r="AE101" i="2"/>
  <c r="AE41" i="2"/>
  <c r="AE82" i="2"/>
  <c r="AD63" i="2"/>
  <c r="AD49" i="2"/>
  <c r="AD18" i="2"/>
  <c r="AE94" i="2"/>
  <c r="Z72" i="2"/>
  <c r="Z67" i="2"/>
  <c r="AD67" i="2"/>
  <c r="Z79" i="2"/>
  <c r="AE80" i="2"/>
  <c r="AD53" i="2"/>
  <c r="AD87" i="2"/>
  <c r="AD56" i="2"/>
  <c r="Z73" i="2"/>
  <c r="AD13" i="2"/>
  <c r="AD20" i="2"/>
  <c r="AD52" i="2"/>
  <c r="Z58" i="2"/>
  <c r="Z23" i="2"/>
  <c r="AD66" i="2"/>
  <c r="AD32" i="2"/>
  <c r="Z57" i="2"/>
  <c r="Z26" i="2"/>
  <c r="Z82" i="2"/>
  <c r="Z22" i="2"/>
  <c r="AD71" i="2"/>
  <c r="AE97" i="2"/>
  <c r="Z59" i="2"/>
  <c r="Z4" i="2"/>
  <c r="AD72" i="2"/>
  <c r="AE61" i="2"/>
  <c r="AD11" i="2"/>
  <c r="AE79" i="2"/>
  <c r="AD95" i="2"/>
  <c r="AE95" i="2"/>
  <c r="Z9" i="2"/>
  <c r="AE42" i="2"/>
  <c r="AD42" i="2"/>
  <c r="AE19" i="2"/>
  <c r="Z19" i="2"/>
  <c r="AE56" i="2"/>
  <c r="Z48" i="2"/>
  <c r="AE65" i="2"/>
  <c r="Z65" i="2"/>
  <c r="AE50" i="2"/>
  <c r="AD99" i="2"/>
  <c r="Z92" i="2"/>
  <c r="Z52" i="2"/>
  <c r="AE23" i="2"/>
  <c r="AD35" i="2"/>
  <c r="AD3" i="2"/>
  <c r="AE43" i="2"/>
  <c r="AE54" i="3"/>
  <c r="AE57" i="2"/>
  <c r="AE22" i="2"/>
  <c r="AD102" i="2"/>
  <c r="AE71" i="2"/>
  <c r="AD28" i="2"/>
  <c r="Z64" i="2"/>
  <c r="Z97" i="2"/>
  <c r="Z94" i="2"/>
  <c r="AD5" i="2"/>
  <c r="Z69" i="2"/>
  <c r="AD9" i="2"/>
  <c r="AE75" i="2"/>
  <c r="AD50" i="2"/>
  <c r="Z83" i="2"/>
  <c r="AE27" i="2"/>
  <c r="AD92" i="2"/>
  <c r="AE88" i="2"/>
  <c r="AD77" i="2"/>
  <c r="AE91" i="2"/>
  <c r="AD91" i="2"/>
  <c r="AE66" i="2"/>
  <c r="AE68" i="2"/>
  <c r="AE37" i="2"/>
  <c r="Z78" i="2"/>
  <c r="Z8" i="2"/>
  <c r="AD69" i="2"/>
  <c r="Z87" i="2"/>
  <c r="Z25" i="2"/>
  <c r="AD73" i="2"/>
  <c r="AE83" i="2"/>
  <c r="Z20" i="2"/>
  <c r="AE3" i="2"/>
  <c r="AD85" i="2"/>
  <c r="AE94" i="3"/>
  <c r="AD100" i="2"/>
  <c r="AD78" i="2"/>
  <c r="Z14" i="2"/>
  <c r="AE4" i="2"/>
  <c r="AE5" i="2"/>
  <c r="AE38" i="2"/>
  <c r="AE11" i="2"/>
  <c r="AE8" i="2"/>
  <c r="AE44" i="2"/>
  <c r="AE53" i="2"/>
  <c r="AE46" i="2"/>
  <c r="Z85" i="2"/>
  <c r="AD25" i="2"/>
  <c r="AD43" i="2"/>
  <c r="AE13" i="2"/>
  <c r="Z99" i="2"/>
  <c r="AD74" i="2"/>
  <c r="Z2" i="2"/>
  <c r="Z16" i="2"/>
  <c r="Z17" i="2"/>
  <c r="AE35" i="2"/>
  <c r="Z62" i="2"/>
  <c r="Z74" i="2"/>
  <c r="Z24" i="2"/>
  <c r="AE29" i="2"/>
  <c r="Z70" i="2"/>
  <c r="AD68" i="2"/>
  <c r="AD64" i="2"/>
  <c r="Z47" i="2"/>
  <c r="AE14" i="2"/>
  <c r="AD61" i="2"/>
  <c r="Z38" i="2"/>
  <c r="Z7" i="2"/>
  <c r="Z46" i="2"/>
  <c r="Z31" i="2"/>
  <c r="AE84" i="2"/>
  <c r="AE93" i="2"/>
  <c r="AE16" i="2"/>
  <c r="Z81" i="2"/>
  <c r="AD17" i="2"/>
  <c r="AD62" i="2"/>
  <c r="AE102" i="2"/>
  <c r="AE28" i="2"/>
  <c r="AE47" i="2"/>
  <c r="AE7" i="2"/>
  <c r="AE31" i="2"/>
  <c r="AE48" i="2"/>
  <c r="AD84" i="2"/>
  <c r="AD93" i="2"/>
  <c r="AE81" i="2"/>
  <c r="AE72" i="3"/>
  <c r="AE37" i="3"/>
  <c r="AE33" i="3"/>
  <c r="AE79" i="3"/>
  <c r="AE38" i="3"/>
  <c r="AE4" i="3"/>
  <c r="AE85" i="3"/>
  <c r="AE9" i="3"/>
  <c r="AE53" i="3"/>
  <c r="AE73" i="3"/>
  <c r="AE83" i="3"/>
  <c r="AE80" i="3"/>
  <c r="AE70" i="3"/>
  <c r="AE7" i="3"/>
  <c r="AE99" i="3"/>
  <c r="AE19" i="3"/>
  <c r="AE3" i="3"/>
  <c r="AE86" i="3"/>
  <c r="AE82" i="3"/>
  <c r="AE64" i="3"/>
  <c r="AE43" i="3"/>
  <c r="AE50" i="3"/>
  <c r="AE36" i="3"/>
  <c r="AE69" i="3"/>
  <c r="AE75" i="3"/>
  <c r="AE92" i="3"/>
  <c r="AE49" i="3"/>
  <c r="AE56" i="3"/>
  <c r="AE16" i="3"/>
  <c r="AE71" i="3"/>
  <c r="AE88" i="3"/>
  <c r="AE48" i="3"/>
  <c r="AE51" i="3"/>
  <c r="AE6" i="3"/>
  <c r="AE27" i="3"/>
  <c r="AE57" i="3"/>
  <c r="AE40" i="3"/>
  <c r="AE23" i="3"/>
  <c r="AE76" i="3"/>
  <c r="AE15" i="3"/>
  <c r="AE41" i="3"/>
  <c r="AE21" i="3"/>
  <c r="AE20" i="3"/>
  <c r="AE8" i="3"/>
  <c r="AE87" i="3"/>
  <c r="AE91" i="3"/>
  <c r="AE12" i="3"/>
  <c r="AE77" i="3"/>
  <c r="AE44" i="3"/>
  <c r="AE34" i="3"/>
  <c r="AE39" i="3"/>
  <c r="AE97" i="3"/>
  <c r="AE14" i="3"/>
  <c r="AE55" i="3"/>
  <c r="AE18" i="3"/>
  <c r="AE58" i="3"/>
  <c r="AE90" i="3"/>
  <c r="AE13" i="3"/>
  <c r="AE45" i="3"/>
  <c r="AE67" i="3"/>
  <c r="AE74" i="3"/>
  <c r="AE61" i="3"/>
  <c r="AE26" i="3"/>
  <c r="AE47" i="3"/>
  <c r="AE46" i="3"/>
  <c r="AE31" i="3"/>
  <c r="Z2" i="3"/>
  <c r="H60" i="4"/>
  <c r="AA2" i="3"/>
  <c r="G19" i="6"/>
  <c r="H20" i="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442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  <bk>
      <extLst>
        <ext uri="{3e2802c4-a4d2-4d8b-9148-e3be6c30e623}">
          <xlrd:rvb i="381"/>
        </ext>
      </extLst>
    </bk>
    <bk>
      <extLst>
        <ext uri="{3e2802c4-a4d2-4d8b-9148-e3be6c30e623}">
          <xlrd:rvb i="382"/>
        </ext>
      </extLst>
    </bk>
    <bk>
      <extLst>
        <ext uri="{3e2802c4-a4d2-4d8b-9148-e3be6c30e623}">
          <xlrd:rvb i="383"/>
        </ext>
      </extLst>
    </bk>
    <bk>
      <extLst>
        <ext uri="{3e2802c4-a4d2-4d8b-9148-e3be6c30e623}">
          <xlrd:rvb i="384"/>
        </ext>
      </extLst>
    </bk>
    <bk>
      <extLst>
        <ext uri="{3e2802c4-a4d2-4d8b-9148-e3be6c30e623}">
          <xlrd:rvb i="385"/>
        </ext>
      </extLst>
    </bk>
    <bk>
      <extLst>
        <ext uri="{3e2802c4-a4d2-4d8b-9148-e3be6c30e623}">
          <xlrd:rvb i="386"/>
        </ext>
      </extLst>
    </bk>
    <bk>
      <extLst>
        <ext uri="{3e2802c4-a4d2-4d8b-9148-e3be6c30e623}">
          <xlrd:rvb i="387"/>
        </ext>
      </extLst>
    </bk>
    <bk>
      <extLst>
        <ext uri="{3e2802c4-a4d2-4d8b-9148-e3be6c30e623}">
          <xlrd:rvb i="388"/>
        </ext>
      </extLst>
    </bk>
    <bk>
      <extLst>
        <ext uri="{3e2802c4-a4d2-4d8b-9148-e3be6c30e623}">
          <xlrd:rvb i="389"/>
        </ext>
      </extLst>
    </bk>
    <bk>
      <extLst>
        <ext uri="{3e2802c4-a4d2-4d8b-9148-e3be6c30e623}">
          <xlrd:rvb i="390"/>
        </ext>
      </extLst>
    </bk>
    <bk>
      <extLst>
        <ext uri="{3e2802c4-a4d2-4d8b-9148-e3be6c30e623}">
          <xlrd:rvb i="391"/>
        </ext>
      </extLst>
    </bk>
    <bk>
      <extLst>
        <ext uri="{3e2802c4-a4d2-4d8b-9148-e3be6c30e623}">
          <xlrd:rvb i="392"/>
        </ext>
      </extLst>
    </bk>
    <bk>
      <extLst>
        <ext uri="{3e2802c4-a4d2-4d8b-9148-e3be6c30e623}">
          <xlrd:rvb i="393"/>
        </ext>
      </extLst>
    </bk>
    <bk>
      <extLst>
        <ext uri="{3e2802c4-a4d2-4d8b-9148-e3be6c30e623}">
          <xlrd:rvb i="394"/>
        </ext>
      </extLst>
    </bk>
    <bk>
      <extLst>
        <ext uri="{3e2802c4-a4d2-4d8b-9148-e3be6c30e623}">
          <xlrd:rvb i="395"/>
        </ext>
      </extLst>
    </bk>
    <bk>
      <extLst>
        <ext uri="{3e2802c4-a4d2-4d8b-9148-e3be6c30e623}">
          <xlrd:rvb i="396"/>
        </ext>
      </extLst>
    </bk>
    <bk>
      <extLst>
        <ext uri="{3e2802c4-a4d2-4d8b-9148-e3be6c30e623}">
          <xlrd:rvb i="397"/>
        </ext>
      </extLst>
    </bk>
    <bk>
      <extLst>
        <ext uri="{3e2802c4-a4d2-4d8b-9148-e3be6c30e623}">
          <xlrd:rvb i="398"/>
        </ext>
      </extLst>
    </bk>
    <bk>
      <extLst>
        <ext uri="{3e2802c4-a4d2-4d8b-9148-e3be6c30e623}">
          <xlrd:rvb i="399"/>
        </ext>
      </extLst>
    </bk>
    <bk>
      <extLst>
        <ext uri="{3e2802c4-a4d2-4d8b-9148-e3be6c30e623}">
          <xlrd:rvb i="400"/>
        </ext>
      </extLst>
    </bk>
    <bk>
      <extLst>
        <ext uri="{3e2802c4-a4d2-4d8b-9148-e3be6c30e623}">
          <xlrd:rvb i="401"/>
        </ext>
      </extLst>
    </bk>
    <bk>
      <extLst>
        <ext uri="{3e2802c4-a4d2-4d8b-9148-e3be6c30e623}">
          <xlrd:rvb i="402"/>
        </ext>
      </extLst>
    </bk>
    <bk>
      <extLst>
        <ext uri="{3e2802c4-a4d2-4d8b-9148-e3be6c30e623}">
          <xlrd:rvb i="403"/>
        </ext>
      </extLst>
    </bk>
    <bk>
      <extLst>
        <ext uri="{3e2802c4-a4d2-4d8b-9148-e3be6c30e623}">
          <xlrd:rvb i="404"/>
        </ext>
      </extLst>
    </bk>
    <bk>
      <extLst>
        <ext uri="{3e2802c4-a4d2-4d8b-9148-e3be6c30e623}">
          <xlrd:rvb i="405"/>
        </ext>
      </extLst>
    </bk>
    <bk>
      <extLst>
        <ext uri="{3e2802c4-a4d2-4d8b-9148-e3be6c30e623}">
          <xlrd:rvb i="406"/>
        </ext>
      </extLst>
    </bk>
    <bk>
      <extLst>
        <ext uri="{3e2802c4-a4d2-4d8b-9148-e3be6c30e623}">
          <xlrd:rvb i="407"/>
        </ext>
      </extLst>
    </bk>
    <bk>
      <extLst>
        <ext uri="{3e2802c4-a4d2-4d8b-9148-e3be6c30e623}">
          <xlrd:rvb i="408"/>
        </ext>
      </extLst>
    </bk>
    <bk>
      <extLst>
        <ext uri="{3e2802c4-a4d2-4d8b-9148-e3be6c30e623}">
          <xlrd:rvb i="409"/>
        </ext>
      </extLst>
    </bk>
    <bk>
      <extLst>
        <ext uri="{3e2802c4-a4d2-4d8b-9148-e3be6c30e623}">
          <xlrd:rvb i="410"/>
        </ext>
      </extLst>
    </bk>
    <bk>
      <extLst>
        <ext uri="{3e2802c4-a4d2-4d8b-9148-e3be6c30e623}">
          <xlrd:rvb i="411"/>
        </ext>
      </extLst>
    </bk>
    <bk>
      <extLst>
        <ext uri="{3e2802c4-a4d2-4d8b-9148-e3be6c30e623}">
          <xlrd:rvb i="412"/>
        </ext>
      </extLst>
    </bk>
    <bk>
      <extLst>
        <ext uri="{3e2802c4-a4d2-4d8b-9148-e3be6c30e623}">
          <xlrd:rvb i="413"/>
        </ext>
      </extLst>
    </bk>
    <bk>
      <extLst>
        <ext uri="{3e2802c4-a4d2-4d8b-9148-e3be6c30e623}">
          <xlrd:rvb i="414"/>
        </ext>
      </extLst>
    </bk>
    <bk>
      <extLst>
        <ext uri="{3e2802c4-a4d2-4d8b-9148-e3be6c30e623}">
          <xlrd:rvb i="415"/>
        </ext>
      </extLst>
    </bk>
    <bk>
      <extLst>
        <ext uri="{3e2802c4-a4d2-4d8b-9148-e3be6c30e623}">
          <xlrd:rvb i="416"/>
        </ext>
      </extLst>
    </bk>
    <bk>
      <extLst>
        <ext uri="{3e2802c4-a4d2-4d8b-9148-e3be6c30e623}">
          <xlrd:rvb i="417"/>
        </ext>
      </extLst>
    </bk>
    <bk>
      <extLst>
        <ext uri="{3e2802c4-a4d2-4d8b-9148-e3be6c30e623}">
          <xlrd:rvb i="418"/>
        </ext>
      </extLst>
    </bk>
    <bk>
      <extLst>
        <ext uri="{3e2802c4-a4d2-4d8b-9148-e3be6c30e623}">
          <xlrd:rvb i="419"/>
        </ext>
      </extLst>
    </bk>
    <bk>
      <extLst>
        <ext uri="{3e2802c4-a4d2-4d8b-9148-e3be6c30e623}">
          <xlrd:rvb i="420"/>
        </ext>
      </extLst>
    </bk>
    <bk>
      <extLst>
        <ext uri="{3e2802c4-a4d2-4d8b-9148-e3be6c30e623}">
          <xlrd:rvb i="421"/>
        </ext>
      </extLst>
    </bk>
    <bk>
      <extLst>
        <ext uri="{3e2802c4-a4d2-4d8b-9148-e3be6c30e623}">
          <xlrd:rvb i="422"/>
        </ext>
      </extLst>
    </bk>
    <bk>
      <extLst>
        <ext uri="{3e2802c4-a4d2-4d8b-9148-e3be6c30e623}">
          <xlrd:rvb i="423"/>
        </ext>
      </extLst>
    </bk>
    <bk>
      <extLst>
        <ext uri="{3e2802c4-a4d2-4d8b-9148-e3be6c30e623}">
          <xlrd:rvb i="424"/>
        </ext>
      </extLst>
    </bk>
    <bk>
      <extLst>
        <ext uri="{3e2802c4-a4d2-4d8b-9148-e3be6c30e623}">
          <xlrd:rvb i="425"/>
        </ext>
      </extLst>
    </bk>
    <bk>
      <extLst>
        <ext uri="{3e2802c4-a4d2-4d8b-9148-e3be6c30e623}">
          <xlrd:rvb i="426"/>
        </ext>
      </extLst>
    </bk>
    <bk>
      <extLst>
        <ext uri="{3e2802c4-a4d2-4d8b-9148-e3be6c30e623}">
          <xlrd:rvb i="427"/>
        </ext>
      </extLst>
    </bk>
    <bk>
      <extLst>
        <ext uri="{3e2802c4-a4d2-4d8b-9148-e3be6c30e623}">
          <xlrd:rvb i="428"/>
        </ext>
      </extLst>
    </bk>
    <bk>
      <extLst>
        <ext uri="{3e2802c4-a4d2-4d8b-9148-e3be6c30e623}">
          <xlrd:rvb i="429"/>
        </ext>
      </extLst>
    </bk>
    <bk>
      <extLst>
        <ext uri="{3e2802c4-a4d2-4d8b-9148-e3be6c30e623}">
          <xlrd:rvb i="430"/>
        </ext>
      </extLst>
    </bk>
    <bk>
      <extLst>
        <ext uri="{3e2802c4-a4d2-4d8b-9148-e3be6c30e623}">
          <xlrd:rvb i="431"/>
        </ext>
      </extLst>
    </bk>
    <bk>
      <extLst>
        <ext uri="{3e2802c4-a4d2-4d8b-9148-e3be6c30e623}">
          <xlrd:rvb i="432"/>
        </ext>
      </extLst>
    </bk>
    <bk>
      <extLst>
        <ext uri="{3e2802c4-a4d2-4d8b-9148-e3be6c30e623}">
          <xlrd:rvb i="433"/>
        </ext>
      </extLst>
    </bk>
    <bk>
      <extLst>
        <ext uri="{3e2802c4-a4d2-4d8b-9148-e3be6c30e623}">
          <xlrd:rvb i="434"/>
        </ext>
      </extLst>
    </bk>
    <bk>
      <extLst>
        <ext uri="{3e2802c4-a4d2-4d8b-9148-e3be6c30e623}">
          <xlrd:rvb i="435"/>
        </ext>
      </extLst>
    </bk>
    <bk>
      <extLst>
        <ext uri="{3e2802c4-a4d2-4d8b-9148-e3be6c30e623}">
          <xlrd:rvb i="436"/>
        </ext>
      </extLst>
    </bk>
    <bk>
      <extLst>
        <ext uri="{3e2802c4-a4d2-4d8b-9148-e3be6c30e623}">
          <xlrd:rvb i="437"/>
        </ext>
      </extLst>
    </bk>
    <bk>
      <extLst>
        <ext uri="{3e2802c4-a4d2-4d8b-9148-e3be6c30e623}">
          <xlrd:rvb i="438"/>
        </ext>
      </extLst>
    </bk>
    <bk>
      <extLst>
        <ext uri="{3e2802c4-a4d2-4d8b-9148-e3be6c30e623}">
          <xlrd:rvb i="439"/>
        </ext>
      </extLst>
    </bk>
    <bk>
      <extLst>
        <ext uri="{3e2802c4-a4d2-4d8b-9148-e3be6c30e623}">
          <xlrd:rvb i="440"/>
        </ext>
      </extLst>
    </bk>
    <bk>
      <extLst>
        <ext uri="{3e2802c4-a4d2-4d8b-9148-e3be6c30e623}">
          <xlrd:rvb i="441"/>
        </ext>
      </extLst>
    </bk>
    <bk>
      <extLst>
        <ext uri="{3e2802c4-a4d2-4d8b-9148-e3be6c30e623}">
          <xlrd:rvb i="442"/>
        </ext>
      </extLst>
    </bk>
    <bk>
      <extLst>
        <ext uri="{3e2802c4-a4d2-4d8b-9148-e3be6c30e623}">
          <xlrd:rvb i="443"/>
        </ext>
      </extLst>
    </bk>
    <bk>
      <extLst>
        <ext uri="{3e2802c4-a4d2-4d8b-9148-e3be6c30e623}">
          <xlrd:rvb i="444"/>
        </ext>
      </extLst>
    </bk>
    <bk>
      <extLst>
        <ext uri="{3e2802c4-a4d2-4d8b-9148-e3be6c30e623}">
          <xlrd:rvb i="445"/>
        </ext>
      </extLst>
    </bk>
    <bk>
      <extLst>
        <ext uri="{3e2802c4-a4d2-4d8b-9148-e3be6c30e623}">
          <xlrd:rvb i="446"/>
        </ext>
      </extLst>
    </bk>
    <bk>
      <extLst>
        <ext uri="{3e2802c4-a4d2-4d8b-9148-e3be6c30e623}">
          <xlrd:rvb i="447"/>
        </ext>
      </extLst>
    </bk>
    <bk>
      <extLst>
        <ext uri="{3e2802c4-a4d2-4d8b-9148-e3be6c30e623}">
          <xlrd:rvb i="448"/>
        </ext>
      </extLst>
    </bk>
    <bk>
      <extLst>
        <ext uri="{3e2802c4-a4d2-4d8b-9148-e3be6c30e623}">
          <xlrd:rvb i="449"/>
        </ext>
      </extLst>
    </bk>
    <bk>
      <extLst>
        <ext uri="{3e2802c4-a4d2-4d8b-9148-e3be6c30e623}">
          <xlrd:rvb i="450"/>
        </ext>
      </extLst>
    </bk>
    <bk>
      <extLst>
        <ext uri="{3e2802c4-a4d2-4d8b-9148-e3be6c30e623}">
          <xlrd:rvb i="451"/>
        </ext>
      </extLst>
    </bk>
    <bk>
      <extLst>
        <ext uri="{3e2802c4-a4d2-4d8b-9148-e3be6c30e623}">
          <xlrd:rvb i="452"/>
        </ext>
      </extLst>
    </bk>
    <bk>
      <extLst>
        <ext uri="{3e2802c4-a4d2-4d8b-9148-e3be6c30e623}">
          <xlrd:rvb i="453"/>
        </ext>
      </extLst>
    </bk>
    <bk>
      <extLst>
        <ext uri="{3e2802c4-a4d2-4d8b-9148-e3be6c30e623}">
          <xlrd:rvb i="454"/>
        </ext>
      </extLst>
    </bk>
    <bk>
      <extLst>
        <ext uri="{3e2802c4-a4d2-4d8b-9148-e3be6c30e623}">
          <xlrd:rvb i="455"/>
        </ext>
      </extLst>
    </bk>
    <bk>
      <extLst>
        <ext uri="{3e2802c4-a4d2-4d8b-9148-e3be6c30e623}">
          <xlrd:rvb i="456"/>
        </ext>
      </extLst>
    </bk>
    <bk>
      <extLst>
        <ext uri="{3e2802c4-a4d2-4d8b-9148-e3be6c30e623}">
          <xlrd:rvb i="457"/>
        </ext>
      </extLst>
    </bk>
    <bk>
      <extLst>
        <ext uri="{3e2802c4-a4d2-4d8b-9148-e3be6c30e623}">
          <xlrd:rvb i="458"/>
        </ext>
      </extLst>
    </bk>
    <bk>
      <extLst>
        <ext uri="{3e2802c4-a4d2-4d8b-9148-e3be6c30e623}">
          <xlrd:rvb i="459"/>
        </ext>
      </extLst>
    </bk>
    <bk>
      <extLst>
        <ext uri="{3e2802c4-a4d2-4d8b-9148-e3be6c30e623}">
          <xlrd:rvb i="460"/>
        </ext>
      </extLst>
    </bk>
    <bk>
      <extLst>
        <ext uri="{3e2802c4-a4d2-4d8b-9148-e3be6c30e623}">
          <xlrd:rvb i="461"/>
        </ext>
      </extLst>
    </bk>
    <bk>
      <extLst>
        <ext uri="{3e2802c4-a4d2-4d8b-9148-e3be6c30e623}">
          <xlrd:rvb i="462"/>
        </ext>
      </extLst>
    </bk>
    <bk>
      <extLst>
        <ext uri="{3e2802c4-a4d2-4d8b-9148-e3be6c30e623}">
          <xlrd:rvb i="463"/>
        </ext>
      </extLst>
    </bk>
    <bk>
      <extLst>
        <ext uri="{3e2802c4-a4d2-4d8b-9148-e3be6c30e623}">
          <xlrd:rvb i="464"/>
        </ext>
      </extLst>
    </bk>
    <bk>
      <extLst>
        <ext uri="{3e2802c4-a4d2-4d8b-9148-e3be6c30e623}">
          <xlrd:rvb i="465"/>
        </ext>
      </extLst>
    </bk>
    <bk>
      <extLst>
        <ext uri="{3e2802c4-a4d2-4d8b-9148-e3be6c30e623}">
          <xlrd:rvb i="466"/>
        </ext>
      </extLst>
    </bk>
    <bk>
      <extLst>
        <ext uri="{3e2802c4-a4d2-4d8b-9148-e3be6c30e623}">
          <xlrd:rvb i="467"/>
        </ext>
      </extLst>
    </bk>
    <bk>
      <extLst>
        <ext uri="{3e2802c4-a4d2-4d8b-9148-e3be6c30e623}">
          <xlrd:rvb i="468"/>
        </ext>
      </extLst>
    </bk>
    <bk>
      <extLst>
        <ext uri="{3e2802c4-a4d2-4d8b-9148-e3be6c30e623}">
          <xlrd:rvb i="469"/>
        </ext>
      </extLst>
    </bk>
    <bk>
      <extLst>
        <ext uri="{3e2802c4-a4d2-4d8b-9148-e3be6c30e623}">
          <xlrd:rvb i="470"/>
        </ext>
      </extLst>
    </bk>
    <bk>
      <extLst>
        <ext uri="{3e2802c4-a4d2-4d8b-9148-e3be6c30e623}">
          <xlrd:rvb i="471"/>
        </ext>
      </extLst>
    </bk>
    <bk>
      <extLst>
        <ext uri="{3e2802c4-a4d2-4d8b-9148-e3be6c30e623}">
          <xlrd:rvb i="472"/>
        </ext>
      </extLst>
    </bk>
    <bk>
      <extLst>
        <ext uri="{3e2802c4-a4d2-4d8b-9148-e3be6c30e623}">
          <xlrd:rvb i="473"/>
        </ext>
      </extLst>
    </bk>
    <bk>
      <extLst>
        <ext uri="{3e2802c4-a4d2-4d8b-9148-e3be6c30e623}">
          <xlrd:rvb i="474"/>
        </ext>
      </extLst>
    </bk>
    <bk>
      <extLst>
        <ext uri="{3e2802c4-a4d2-4d8b-9148-e3be6c30e623}">
          <xlrd:rvb i="475"/>
        </ext>
      </extLst>
    </bk>
    <bk>
      <extLst>
        <ext uri="{3e2802c4-a4d2-4d8b-9148-e3be6c30e623}">
          <xlrd:rvb i="476"/>
        </ext>
      </extLst>
    </bk>
    <bk>
      <extLst>
        <ext uri="{3e2802c4-a4d2-4d8b-9148-e3be6c30e623}">
          <xlrd:rvb i="477"/>
        </ext>
      </extLst>
    </bk>
    <bk>
      <extLst>
        <ext uri="{3e2802c4-a4d2-4d8b-9148-e3be6c30e623}">
          <xlrd:rvb i="478"/>
        </ext>
      </extLst>
    </bk>
    <bk>
      <extLst>
        <ext uri="{3e2802c4-a4d2-4d8b-9148-e3be6c30e623}">
          <xlrd:rvb i="479"/>
        </ext>
      </extLst>
    </bk>
    <bk>
      <extLst>
        <ext uri="{3e2802c4-a4d2-4d8b-9148-e3be6c30e623}">
          <xlrd:rvb i="480"/>
        </ext>
      </extLst>
    </bk>
    <bk>
      <extLst>
        <ext uri="{3e2802c4-a4d2-4d8b-9148-e3be6c30e623}">
          <xlrd:rvb i="481"/>
        </ext>
      </extLst>
    </bk>
    <bk>
      <extLst>
        <ext uri="{3e2802c4-a4d2-4d8b-9148-e3be6c30e623}">
          <xlrd:rvb i="482"/>
        </ext>
      </extLst>
    </bk>
    <bk>
      <extLst>
        <ext uri="{3e2802c4-a4d2-4d8b-9148-e3be6c30e623}">
          <xlrd:rvb i="483"/>
        </ext>
      </extLst>
    </bk>
    <bk>
      <extLst>
        <ext uri="{3e2802c4-a4d2-4d8b-9148-e3be6c30e623}">
          <xlrd:rvb i="484"/>
        </ext>
      </extLst>
    </bk>
    <bk>
      <extLst>
        <ext uri="{3e2802c4-a4d2-4d8b-9148-e3be6c30e623}">
          <xlrd:rvb i="485"/>
        </ext>
      </extLst>
    </bk>
    <bk>
      <extLst>
        <ext uri="{3e2802c4-a4d2-4d8b-9148-e3be6c30e623}">
          <xlrd:rvb i="486"/>
        </ext>
      </extLst>
    </bk>
    <bk>
      <extLst>
        <ext uri="{3e2802c4-a4d2-4d8b-9148-e3be6c30e623}">
          <xlrd:rvb i="487"/>
        </ext>
      </extLst>
    </bk>
    <bk>
      <extLst>
        <ext uri="{3e2802c4-a4d2-4d8b-9148-e3be6c30e623}">
          <xlrd:rvb i="488"/>
        </ext>
      </extLst>
    </bk>
    <bk>
      <extLst>
        <ext uri="{3e2802c4-a4d2-4d8b-9148-e3be6c30e623}">
          <xlrd:rvb i="489"/>
        </ext>
      </extLst>
    </bk>
    <bk>
      <extLst>
        <ext uri="{3e2802c4-a4d2-4d8b-9148-e3be6c30e623}">
          <xlrd:rvb i="490"/>
        </ext>
      </extLst>
    </bk>
    <bk>
      <extLst>
        <ext uri="{3e2802c4-a4d2-4d8b-9148-e3be6c30e623}">
          <xlrd:rvb i="491"/>
        </ext>
      </extLst>
    </bk>
    <bk>
      <extLst>
        <ext uri="{3e2802c4-a4d2-4d8b-9148-e3be6c30e623}">
          <xlrd:rvb i="492"/>
        </ext>
      </extLst>
    </bk>
    <bk>
      <extLst>
        <ext uri="{3e2802c4-a4d2-4d8b-9148-e3be6c30e623}">
          <xlrd:rvb i="493"/>
        </ext>
      </extLst>
    </bk>
    <bk>
      <extLst>
        <ext uri="{3e2802c4-a4d2-4d8b-9148-e3be6c30e623}">
          <xlrd:rvb i="494"/>
        </ext>
      </extLst>
    </bk>
    <bk>
      <extLst>
        <ext uri="{3e2802c4-a4d2-4d8b-9148-e3be6c30e623}">
          <xlrd:rvb i="495"/>
        </ext>
      </extLst>
    </bk>
    <bk>
      <extLst>
        <ext uri="{3e2802c4-a4d2-4d8b-9148-e3be6c30e623}">
          <xlrd:rvb i="496"/>
        </ext>
      </extLst>
    </bk>
    <bk>
      <extLst>
        <ext uri="{3e2802c4-a4d2-4d8b-9148-e3be6c30e623}">
          <xlrd:rvb i="497"/>
        </ext>
      </extLst>
    </bk>
    <bk>
      <extLst>
        <ext uri="{3e2802c4-a4d2-4d8b-9148-e3be6c30e623}">
          <xlrd:rvb i="498"/>
        </ext>
      </extLst>
    </bk>
    <bk>
      <extLst>
        <ext uri="{3e2802c4-a4d2-4d8b-9148-e3be6c30e623}">
          <xlrd:rvb i="499"/>
        </ext>
      </extLst>
    </bk>
    <bk>
      <extLst>
        <ext uri="{3e2802c4-a4d2-4d8b-9148-e3be6c30e623}">
          <xlrd:rvb i="500"/>
        </ext>
      </extLst>
    </bk>
    <bk>
      <extLst>
        <ext uri="{3e2802c4-a4d2-4d8b-9148-e3be6c30e623}">
          <xlrd:rvb i="501"/>
        </ext>
      </extLst>
    </bk>
    <bk>
      <extLst>
        <ext uri="{3e2802c4-a4d2-4d8b-9148-e3be6c30e623}">
          <xlrd:rvb i="502"/>
        </ext>
      </extLst>
    </bk>
    <bk>
      <extLst>
        <ext uri="{3e2802c4-a4d2-4d8b-9148-e3be6c30e623}">
          <xlrd:rvb i="503"/>
        </ext>
      </extLst>
    </bk>
    <bk>
      <extLst>
        <ext uri="{3e2802c4-a4d2-4d8b-9148-e3be6c30e623}">
          <xlrd:rvb i="504"/>
        </ext>
      </extLst>
    </bk>
    <bk>
      <extLst>
        <ext uri="{3e2802c4-a4d2-4d8b-9148-e3be6c30e623}">
          <xlrd:rvb i="505"/>
        </ext>
      </extLst>
    </bk>
    <bk>
      <extLst>
        <ext uri="{3e2802c4-a4d2-4d8b-9148-e3be6c30e623}">
          <xlrd:rvb i="506"/>
        </ext>
      </extLst>
    </bk>
    <bk>
      <extLst>
        <ext uri="{3e2802c4-a4d2-4d8b-9148-e3be6c30e623}">
          <xlrd:rvb i="507"/>
        </ext>
      </extLst>
    </bk>
    <bk>
      <extLst>
        <ext uri="{3e2802c4-a4d2-4d8b-9148-e3be6c30e623}">
          <xlrd:rvb i="508"/>
        </ext>
      </extLst>
    </bk>
    <bk>
      <extLst>
        <ext uri="{3e2802c4-a4d2-4d8b-9148-e3be6c30e623}">
          <xlrd:rvb i="509"/>
        </ext>
      </extLst>
    </bk>
    <bk>
      <extLst>
        <ext uri="{3e2802c4-a4d2-4d8b-9148-e3be6c30e623}">
          <xlrd:rvb i="510"/>
        </ext>
      </extLst>
    </bk>
    <bk>
      <extLst>
        <ext uri="{3e2802c4-a4d2-4d8b-9148-e3be6c30e623}">
          <xlrd:rvb i="511"/>
        </ext>
      </extLst>
    </bk>
    <bk>
      <extLst>
        <ext uri="{3e2802c4-a4d2-4d8b-9148-e3be6c30e623}">
          <xlrd:rvb i="512"/>
        </ext>
      </extLst>
    </bk>
    <bk>
      <extLst>
        <ext uri="{3e2802c4-a4d2-4d8b-9148-e3be6c30e623}">
          <xlrd:rvb i="513"/>
        </ext>
      </extLst>
    </bk>
    <bk>
      <extLst>
        <ext uri="{3e2802c4-a4d2-4d8b-9148-e3be6c30e623}">
          <xlrd:rvb i="514"/>
        </ext>
      </extLst>
    </bk>
    <bk>
      <extLst>
        <ext uri="{3e2802c4-a4d2-4d8b-9148-e3be6c30e623}">
          <xlrd:rvb i="515"/>
        </ext>
      </extLst>
    </bk>
    <bk>
      <extLst>
        <ext uri="{3e2802c4-a4d2-4d8b-9148-e3be6c30e623}">
          <xlrd:rvb i="516"/>
        </ext>
      </extLst>
    </bk>
    <bk>
      <extLst>
        <ext uri="{3e2802c4-a4d2-4d8b-9148-e3be6c30e623}">
          <xlrd:rvb i="517"/>
        </ext>
      </extLst>
    </bk>
    <bk>
      <extLst>
        <ext uri="{3e2802c4-a4d2-4d8b-9148-e3be6c30e623}">
          <xlrd:rvb i="518"/>
        </ext>
      </extLst>
    </bk>
    <bk>
      <extLst>
        <ext uri="{3e2802c4-a4d2-4d8b-9148-e3be6c30e623}">
          <xlrd:rvb i="519"/>
        </ext>
      </extLst>
    </bk>
    <bk>
      <extLst>
        <ext uri="{3e2802c4-a4d2-4d8b-9148-e3be6c30e623}">
          <xlrd:rvb i="520"/>
        </ext>
      </extLst>
    </bk>
    <bk>
      <extLst>
        <ext uri="{3e2802c4-a4d2-4d8b-9148-e3be6c30e623}">
          <xlrd:rvb i="521"/>
        </ext>
      </extLst>
    </bk>
    <bk>
      <extLst>
        <ext uri="{3e2802c4-a4d2-4d8b-9148-e3be6c30e623}">
          <xlrd:rvb i="522"/>
        </ext>
      </extLst>
    </bk>
    <bk>
      <extLst>
        <ext uri="{3e2802c4-a4d2-4d8b-9148-e3be6c30e623}">
          <xlrd:rvb i="523"/>
        </ext>
      </extLst>
    </bk>
    <bk>
      <extLst>
        <ext uri="{3e2802c4-a4d2-4d8b-9148-e3be6c30e623}">
          <xlrd:rvb i="524"/>
        </ext>
      </extLst>
    </bk>
    <bk>
      <extLst>
        <ext uri="{3e2802c4-a4d2-4d8b-9148-e3be6c30e623}">
          <xlrd:rvb i="525"/>
        </ext>
      </extLst>
    </bk>
    <bk>
      <extLst>
        <ext uri="{3e2802c4-a4d2-4d8b-9148-e3be6c30e623}">
          <xlrd:rvb i="526"/>
        </ext>
      </extLst>
    </bk>
    <bk>
      <extLst>
        <ext uri="{3e2802c4-a4d2-4d8b-9148-e3be6c30e623}">
          <xlrd:rvb i="527"/>
        </ext>
      </extLst>
    </bk>
    <bk>
      <extLst>
        <ext uri="{3e2802c4-a4d2-4d8b-9148-e3be6c30e623}">
          <xlrd:rvb i="528"/>
        </ext>
      </extLst>
    </bk>
    <bk>
      <extLst>
        <ext uri="{3e2802c4-a4d2-4d8b-9148-e3be6c30e623}">
          <xlrd:rvb i="529"/>
        </ext>
      </extLst>
    </bk>
    <bk>
      <extLst>
        <ext uri="{3e2802c4-a4d2-4d8b-9148-e3be6c30e623}">
          <xlrd:rvb i="530"/>
        </ext>
      </extLst>
    </bk>
    <bk>
      <extLst>
        <ext uri="{3e2802c4-a4d2-4d8b-9148-e3be6c30e623}">
          <xlrd:rvb i="531"/>
        </ext>
      </extLst>
    </bk>
    <bk>
      <extLst>
        <ext uri="{3e2802c4-a4d2-4d8b-9148-e3be6c30e623}">
          <xlrd:rvb i="532"/>
        </ext>
      </extLst>
    </bk>
    <bk>
      <extLst>
        <ext uri="{3e2802c4-a4d2-4d8b-9148-e3be6c30e623}">
          <xlrd:rvb i="533"/>
        </ext>
      </extLst>
    </bk>
    <bk>
      <extLst>
        <ext uri="{3e2802c4-a4d2-4d8b-9148-e3be6c30e623}">
          <xlrd:rvb i="534"/>
        </ext>
      </extLst>
    </bk>
    <bk>
      <extLst>
        <ext uri="{3e2802c4-a4d2-4d8b-9148-e3be6c30e623}">
          <xlrd:rvb i="535"/>
        </ext>
      </extLst>
    </bk>
    <bk>
      <extLst>
        <ext uri="{3e2802c4-a4d2-4d8b-9148-e3be6c30e623}">
          <xlrd:rvb i="536"/>
        </ext>
      </extLst>
    </bk>
    <bk>
      <extLst>
        <ext uri="{3e2802c4-a4d2-4d8b-9148-e3be6c30e623}">
          <xlrd:rvb i="537"/>
        </ext>
      </extLst>
    </bk>
    <bk>
      <extLst>
        <ext uri="{3e2802c4-a4d2-4d8b-9148-e3be6c30e623}">
          <xlrd:rvb i="538"/>
        </ext>
      </extLst>
    </bk>
    <bk>
      <extLst>
        <ext uri="{3e2802c4-a4d2-4d8b-9148-e3be6c30e623}">
          <xlrd:rvb i="539"/>
        </ext>
      </extLst>
    </bk>
    <bk>
      <extLst>
        <ext uri="{3e2802c4-a4d2-4d8b-9148-e3be6c30e623}">
          <xlrd:rvb i="540"/>
        </ext>
      </extLst>
    </bk>
    <bk>
      <extLst>
        <ext uri="{3e2802c4-a4d2-4d8b-9148-e3be6c30e623}">
          <xlrd:rvb i="541"/>
        </ext>
      </extLst>
    </bk>
    <bk>
      <extLst>
        <ext uri="{3e2802c4-a4d2-4d8b-9148-e3be6c30e623}">
          <xlrd:rvb i="542"/>
        </ext>
      </extLst>
    </bk>
    <bk>
      <extLst>
        <ext uri="{3e2802c4-a4d2-4d8b-9148-e3be6c30e623}">
          <xlrd:rvb i="543"/>
        </ext>
      </extLst>
    </bk>
    <bk>
      <extLst>
        <ext uri="{3e2802c4-a4d2-4d8b-9148-e3be6c30e623}">
          <xlrd:rvb i="544"/>
        </ext>
      </extLst>
    </bk>
    <bk>
      <extLst>
        <ext uri="{3e2802c4-a4d2-4d8b-9148-e3be6c30e623}">
          <xlrd:rvb i="545"/>
        </ext>
      </extLst>
    </bk>
    <bk>
      <extLst>
        <ext uri="{3e2802c4-a4d2-4d8b-9148-e3be6c30e623}">
          <xlrd:rvb i="546"/>
        </ext>
      </extLst>
    </bk>
    <bk>
      <extLst>
        <ext uri="{3e2802c4-a4d2-4d8b-9148-e3be6c30e623}">
          <xlrd:rvb i="547"/>
        </ext>
      </extLst>
    </bk>
    <bk>
      <extLst>
        <ext uri="{3e2802c4-a4d2-4d8b-9148-e3be6c30e623}">
          <xlrd:rvb i="548"/>
        </ext>
      </extLst>
    </bk>
    <bk>
      <extLst>
        <ext uri="{3e2802c4-a4d2-4d8b-9148-e3be6c30e623}">
          <xlrd:rvb i="549"/>
        </ext>
      </extLst>
    </bk>
    <bk>
      <extLst>
        <ext uri="{3e2802c4-a4d2-4d8b-9148-e3be6c30e623}">
          <xlrd:rvb i="550"/>
        </ext>
      </extLst>
    </bk>
    <bk>
      <extLst>
        <ext uri="{3e2802c4-a4d2-4d8b-9148-e3be6c30e623}">
          <xlrd:rvb i="551"/>
        </ext>
      </extLst>
    </bk>
    <bk>
      <extLst>
        <ext uri="{3e2802c4-a4d2-4d8b-9148-e3be6c30e623}">
          <xlrd:rvb i="552"/>
        </ext>
      </extLst>
    </bk>
    <bk>
      <extLst>
        <ext uri="{3e2802c4-a4d2-4d8b-9148-e3be6c30e623}">
          <xlrd:rvb i="553"/>
        </ext>
      </extLst>
    </bk>
    <bk>
      <extLst>
        <ext uri="{3e2802c4-a4d2-4d8b-9148-e3be6c30e623}">
          <xlrd:rvb i="554"/>
        </ext>
      </extLst>
    </bk>
    <bk>
      <extLst>
        <ext uri="{3e2802c4-a4d2-4d8b-9148-e3be6c30e623}">
          <xlrd:rvb i="555"/>
        </ext>
      </extLst>
    </bk>
    <bk>
      <extLst>
        <ext uri="{3e2802c4-a4d2-4d8b-9148-e3be6c30e623}">
          <xlrd:rvb i="556"/>
        </ext>
      </extLst>
    </bk>
    <bk>
      <extLst>
        <ext uri="{3e2802c4-a4d2-4d8b-9148-e3be6c30e623}">
          <xlrd:rvb i="557"/>
        </ext>
      </extLst>
    </bk>
    <bk>
      <extLst>
        <ext uri="{3e2802c4-a4d2-4d8b-9148-e3be6c30e623}">
          <xlrd:rvb i="558"/>
        </ext>
      </extLst>
    </bk>
    <bk>
      <extLst>
        <ext uri="{3e2802c4-a4d2-4d8b-9148-e3be6c30e623}">
          <xlrd:rvb i="559"/>
        </ext>
      </extLst>
    </bk>
    <bk>
      <extLst>
        <ext uri="{3e2802c4-a4d2-4d8b-9148-e3be6c30e623}">
          <xlrd:rvb i="560"/>
        </ext>
      </extLst>
    </bk>
    <bk>
      <extLst>
        <ext uri="{3e2802c4-a4d2-4d8b-9148-e3be6c30e623}">
          <xlrd:rvb i="561"/>
        </ext>
      </extLst>
    </bk>
    <bk>
      <extLst>
        <ext uri="{3e2802c4-a4d2-4d8b-9148-e3be6c30e623}">
          <xlrd:rvb i="562"/>
        </ext>
      </extLst>
    </bk>
    <bk>
      <extLst>
        <ext uri="{3e2802c4-a4d2-4d8b-9148-e3be6c30e623}">
          <xlrd:rvb i="563"/>
        </ext>
      </extLst>
    </bk>
    <bk>
      <extLst>
        <ext uri="{3e2802c4-a4d2-4d8b-9148-e3be6c30e623}">
          <xlrd:rvb i="564"/>
        </ext>
      </extLst>
    </bk>
    <bk>
      <extLst>
        <ext uri="{3e2802c4-a4d2-4d8b-9148-e3be6c30e623}">
          <xlrd:rvb i="565"/>
        </ext>
      </extLst>
    </bk>
    <bk>
      <extLst>
        <ext uri="{3e2802c4-a4d2-4d8b-9148-e3be6c30e623}">
          <xlrd:rvb i="566"/>
        </ext>
      </extLst>
    </bk>
    <bk>
      <extLst>
        <ext uri="{3e2802c4-a4d2-4d8b-9148-e3be6c30e623}">
          <xlrd:rvb i="567"/>
        </ext>
      </extLst>
    </bk>
    <bk>
      <extLst>
        <ext uri="{3e2802c4-a4d2-4d8b-9148-e3be6c30e623}">
          <xlrd:rvb i="568"/>
        </ext>
      </extLst>
    </bk>
    <bk>
      <extLst>
        <ext uri="{3e2802c4-a4d2-4d8b-9148-e3be6c30e623}">
          <xlrd:rvb i="569"/>
        </ext>
      </extLst>
    </bk>
    <bk>
      <extLst>
        <ext uri="{3e2802c4-a4d2-4d8b-9148-e3be6c30e623}">
          <xlrd:rvb i="570"/>
        </ext>
      </extLst>
    </bk>
    <bk>
      <extLst>
        <ext uri="{3e2802c4-a4d2-4d8b-9148-e3be6c30e623}">
          <xlrd:rvb i="571"/>
        </ext>
      </extLst>
    </bk>
    <bk>
      <extLst>
        <ext uri="{3e2802c4-a4d2-4d8b-9148-e3be6c30e623}">
          <xlrd:rvb i="572"/>
        </ext>
      </extLst>
    </bk>
    <bk>
      <extLst>
        <ext uri="{3e2802c4-a4d2-4d8b-9148-e3be6c30e623}">
          <xlrd:rvb i="573"/>
        </ext>
      </extLst>
    </bk>
    <bk>
      <extLst>
        <ext uri="{3e2802c4-a4d2-4d8b-9148-e3be6c30e623}">
          <xlrd:rvb i="574"/>
        </ext>
      </extLst>
    </bk>
    <bk>
      <extLst>
        <ext uri="{3e2802c4-a4d2-4d8b-9148-e3be6c30e623}">
          <xlrd:rvb i="575"/>
        </ext>
      </extLst>
    </bk>
    <bk>
      <extLst>
        <ext uri="{3e2802c4-a4d2-4d8b-9148-e3be6c30e623}">
          <xlrd:rvb i="576"/>
        </ext>
      </extLst>
    </bk>
    <bk>
      <extLst>
        <ext uri="{3e2802c4-a4d2-4d8b-9148-e3be6c30e623}">
          <xlrd:rvb i="577"/>
        </ext>
      </extLst>
    </bk>
    <bk>
      <extLst>
        <ext uri="{3e2802c4-a4d2-4d8b-9148-e3be6c30e623}">
          <xlrd:rvb i="578"/>
        </ext>
      </extLst>
    </bk>
    <bk>
      <extLst>
        <ext uri="{3e2802c4-a4d2-4d8b-9148-e3be6c30e623}">
          <xlrd:rvb i="579"/>
        </ext>
      </extLst>
    </bk>
    <bk>
      <extLst>
        <ext uri="{3e2802c4-a4d2-4d8b-9148-e3be6c30e623}">
          <xlrd:rvb i="580"/>
        </ext>
      </extLst>
    </bk>
    <bk>
      <extLst>
        <ext uri="{3e2802c4-a4d2-4d8b-9148-e3be6c30e623}">
          <xlrd:rvb i="581"/>
        </ext>
      </extLst>
    </bk>
    <bk>
      <extLst>
        <ext uri="{3e2802c4-a4d2-4d8b-9148-e3be6c30e623}">
          <xlrd:rvb i="582"/>
        </ext>
      </extLst>
    </bk>
    <bk>
      <extLst>
        <ext uri="{3e2802c4-a4d2-4d8b-9148-e3be6c30e623}">
          <xlrd:rvb i="583"/>
        </ext>
      </extLst>
    </bk>
    <bk>
      <extLst>
        <ext uri="{3e2802c4-a4d2-4d8b-9148-e3be6c30e623}">
          <xlrd:rvb i="584"/>
        </ext>
      </extLst>
    </bk>
    <bk>
      <extLst>
        <ext uri="{3e2802c4-a4d2-4d8b-9148-e3be6c30e623}">
          <xlrd:rvb i="585"/>
        </ext>
      </extLst>
    </bk>
    <bk>
      <extLst>
        <ext uri="{3e2802c4-a4d2-4d8b-9148-e3be6c30e623}">
          <xlrd:rvb i="586"/>
        </ext>
      </extLst>
    </bk>
    <bk>
      <extLst>
        <ext uri="{3e2802c4-a4d2-4d8b-9148-e3be6c30e623}">
          <xlrd:rvb i="587"/>
        </ext>
      </extLst>
    </bk>
    <bk>
      <extLst>
        <ext uri="{3e2802c4-a4d2-4d8b-9148-e3be6c30e623}">
          <xlrd:rvb i="588"/>
        </ext>
      </extLst>
    </bk>
    <bk>
      <extLst>
        <ext uri="{3e2802c4-a4d2-4d8b-9148-e3be6c30e623}">
          <xlrd:rvb i="589"/>
        </ext>
      </extLst>
    </bk>
    <bk>
      <extLst>
        <ext uri="{3e2802c4-a4d2-4d8b-9148-e3be6c30e623}">
          <xlrd:rvb i="590"/>
        </ext>
      </extLst>
    </bk>
    <bk>
      <extLst>
        <ext uri="{3e2802c4-a4d2-4d8b-9148-e3be6c30e623}">
          <xlrd:rvb i="591"/>
        </ext>
      </extLst>
    </bk>
    <bk>
      <extLst>
        <ext uri="{3e2802c4-a4d2-4d8b-9148-e3be6c30e623}">
          <xlrd:rvb i="592"/>
        </ext>
      </extLst>
    </bk>
    <bk>
      <extLst>
        <ext uri="{3e2802c4-a4d2-4d8b-9148-e3be6c30e623}">
          <xlrd:rvb i="593"/>
        </ext>
      </extLst>
    </bk>
    <bk>
      <extLst>
        <ext uri="{3e2802c4-a4d2-4d8b-9148-e3be6c30e623}">
          <xlrd:rvb i="594"/>
        </ext>
      </extLst>
    </bk>
    <bk>
      <extLst>
        <ext uri="{3e2802c4-a4d2-4d8b-9148-e3be6c30e623}">
          <xlrd:rvb i="595"/>
        </ext>
      </extLst>
    </bk>
    <bk>
      <extLst>
        <ext uri="{3e2802c4-a4d2-4d8b-9148-e3be6c30e623}">
          <xlrd:rvb i="596"/>
        </ext>
      </extLst>
    </bk>
    <bk>
      <extLst>
        <ext uri="{3e2802c4-a4d2-4d8b-9148-e3be6c30e623}">
          <xlrd:rvb i="597"/>
        </ext>
      </extLst>
    </bk>
    <bk>
      <extLst>
        <ext uri="{3e2802c4-a4d2-4d8b-9148-e3be6c30e623}">
          <xlrd:rvb i="598"/>
        </ext>
      </extLst>
    </bk>
    <bk>
      <extLst>
        <ext uri="{3e2802c4-a4d2-4d8b-9148-e3be6c30e623}">
          <xlrd:rvb i="599"/>
        </ext>
      </extLst>
    </bk>
    <bk>
      <extLst>
        <ext uri="{3e2802c4-a4d2-4d8b-9148-e3be6c30e623}">
          <xlrd:rvb i="600"/>
        </ext>
      </extLst>
    </bk>
    <bk>
      <extLst>
        <ext uri="{3e2802c4-a4d2-4d8b-9148-e3be6c30e623}">
          <xlrd:rvb i="601"/>
        </ext>
      </extLst>
    </bk>
    <bk>
      <extLst>
        <ext uri="{3e2802c4-a4d2-4d8b-9148-e3be6c30e623}">
          <xlrd:rvb i="602"/>
        </ext>
      </extLst>
    </bk>
    <bk>
      <extLst>
        <ext uri="{3e2802c4-a4d2-4d8b-9148-e3be6c30e623}">
          <xlrd:rvb i="603"/>
        </ext>
      </extLst>
    </bk>
    <bk>
      <extLst>
        <ext uri="{3e2802c4-a4d2-4d8b-9148-e3be6c30e623}">
          <xlrd:rvb i="604"/>
        </ext>
      </extLst>
    </bk>
    <bk>
      <extLst>
        <ext uri="{3e2802c4-a4d2-4d8b-9148-e3be6c30e623}">
          <xlrd:rvb i="605"/>
        </ext>
      </extLst>
    </bk>
    <bk>
      <extLst>
        <ext uri="{3e2802c4-a4d2-4d8b-9148-e3be6c30e623}">
          <xlrd:rvb i="606"/>
        </ext>
      </extLst>
    </bk>
    <bk>
      <extLst>
        <ext uri="{3e2802c4-a4d2-4d8b-9148-e3be6c30e623}">
          <xlrd:rvb i="607"/>
        </ext>
      </extLst>
    </bk>
    <bk>
      <extLst>
        <ext uri="{3e2802c4-a4d2-4d8b-9148-e3be6c30e623}">
          <xlrd:rvb i="608"/>
        </ext>
      </extLst>
    </bk>
    <bk>
      <extLst>
        <ext uri="{3e2802c4-a4d2-4d8b-9148-e3be6c30e623}">
          <xlrd:rvb i="609"/>
        </ext>
      </extLst>
    </bk>
    <bk>
      <extLst>
        <ext uri="{3e2802c4-a4d2-4d8b-9148-e3be6c30e623}">
          <xlrd:rvb i="610"/>
        </ext>
      </extLst>
    </bk>
    <bk>
      <extLst>
        <ext uri="{3e2802c4-a4d2-4d8b-9148-e3be6c30e623}">
          <xlrd:rvb i="611"/>
        </ext>
      </extLst>
    </bk>
    <bk>
      <extLst>
        <ext uri="{3e2802c4-a4d2-4d8b-9148-e3be6c30e623}">
          <xlrd:rvb i="612"/>
        </ext>
      </extLst>
    </bk>
    <bk>
      <extLst>
        <ext uri="{3e2802c4-a4d2-4d8b-9148-e3be6c30e623}">
          <xlrd:rvb i="613"/>
        </ext>
      </extLst>
    </bk>
    <bk>
      <extLst>
        <ext uri="{3e2802c4-a4d2-4d8b-9148-e3be6c30e623}">
          <xlrd:rvb i="614"/>
        </ext>
      </extLst>
    </bk>
    <bk>
      <extLst>
        <ext uri="{3e2802c4-a4d2-4d8b-9148-e3be6c30e623}">
          <xlrd:rvb i="615"/>
        </ext>
      </extLst>
    </bk>
    <bk>
      <extLst>
        <ext uri="{3e2802c4-a4d2-4d8b-9148-e3be6c30e623}">
          <xlrd:rvb i="616"/>
        </ext>
      </extLst>
    </bk>
    <bk>
      <extLst>
        <ext uri="{3e2802c4-a4d2-4d8b-9148-e3be6c30e623}">
          <xlrd:rvb i="617"/>
        </ext>
      </extLst>
    </bk>
    <bk>
      <extLst>
        <ext uri="{3e2802c4-a4d2-4d8b-9148-e3be6c30e623}">
          <xlrd:rvb i="618"/>
        </ext>
      </extLst>
    </bk>
    <bk>
      <extLst>
        <ext uri="{3e2802c4-a4d2-4d8b-9148-e3be6c30e623}">
          <xlrd:rvb i="619"/>
        </ext>
      </extLst>
    </bk>
    <bk>
      <extLst>
        <ext uri="{3e2802c4-a4d2-4d8b-9148-e3be6c30e623}">
          <xlrd:rvb i="620"/>
        </ext>
      </extLst>
    </bk>
    <bk>
      <extLst>
        <ext uri="{3e2802c4-a4d2-4d8b-9148-e3be6c30e623}">
          <xlrd:rvb i="621"/>
        </ext>
      </extLst>
    </bk>
    <bk>
      <extLst>
        <ext uri="{3e2802c4-a4d2-4d8b-9148-e3be6c30e623}">
          <xlrd:rvb i="622"/>
        </ext>
      </extLst>
    </bk>
    <bk>
      <extLst>
        <ext uri="{3e2802c4-a4d2-4d8b-9148-e3be6c30e623}">
          <xlrd:rvb i="623"/>
        </ext>
      </extLst>
    </bk>
    <bk>
      <extLst>
        <ext uri="{3e2802c4-a4d2-4d8b-9148-e3be6c30e623}">
          <xlrd:rvb i="624"/>
        </ext>
      </extLst>
    </bk>
    <bk>
      <extLst>
        <ext uri="{3e2802c4-a4d2-4d8b-9148-e3be6c30e623}">
          <xlrd:rvb i="625"/>
        </ext>
      </extLst>
    </bk>
    <bk>
      <extLst>
        <ext uri="{3e2802c4-a4d2-4d8b-9148-e3be6c30e623}">
          <xlrd:rvb i="626"/>
        </ext>
      </extLst>
    </bk>
    <bk>
      <extLst>
        <ext uri="{3e2802c4-a4d2-4d8b-9148-e3be6c30e623}">
          <xlrd:rvb i="627"/>
        </ext>
      </extLst>
    </bk>
    <bk>
      <extLst>
        <ext uri="{3e2802c4-a4d2-4d8b-9148-e3be6c30e623}">
          <xlrd:rvb i="628"/>
        </ext>
      </extLst>
    </bk>
    <bk>
      <extLst>
        <ext uri="{3e2802c4-a4d2-4d8b-9148-e3be6c30e623}">
          <xlrd:rvb i="629"/>
        </ext>
      </extLst>
    </bk>
    <bk>
      <extLst>
        <ext uri="{3e2802c4-a4d2-4d8b-9148-e3be6c30e623}">
          <xlrd:rvb i="630"/>
        </ext>
      </extLst>
    </bk>
    <bk>
      <extLst>
        <ext uri="{3e2802c4-a4d2-4d8b-9148-e3be6c30e623}">
          <xlrd:rvb i="631"/>
        </ext>
      </extLst>
    </bk>
    <bk>
      <extLst>
        <ext uri="{3e2802c4-a4d2-4d8b-9148-e3be6c30e623}">
          <xlrd:rvb i="632"/>
        </ext>
      </extLst>
    </bk>
    <bk>
      <extLst>
        <ext uri="{3e2802c4-a4d2-4d8b-9148-e3be6c30e623}">
          <xlrd:rvb i="633"/>
        </ext>
      </extLst>
    </bk>
    <bk>
      <extLst>
        <ext uri="{3e2802c4-a4d2-4d8b-9148-e3be6c30e623}">
          <xlrd:rvb i="634"/>
        </ext>
      </extLst>
    </bk>
    <bk>
      <extLst>
        <ext uri="{3e2802c4-a4d2-4d8b-9148-e3be6c30e623}">
          <xlrd:rvb i="635"/>
        </ext>
      </extLst>
    </bk>
    <bk>
      <extLst>
        <ext uri="{3e2802c4-a4d2-4d8b-9148-e3be6c30e623}">
          <xlrd:rvb i="636"/>
        </ext>
      </extLst>
    </bk>
    <bk>
      <extLst>
        <ext uri="{3e2802c4-a4d2-4d8b-9148-e3be6c30e623}">
          <xlrd:rvb i="637"/>
        </ext>
      </extLst>
    </bk>
    <bk>
      <extLst>
        <ext uri="{3e2802c4-a4d2-4d8b-9148-e3be6c30e623}">
          <xlrd:rvb i="638"/>
        </ext>
      </extLst>
    </bk>
    <bk>
      <extLst>
        <ext uri="{3e2802c4-a4d2-4d8b-9148-e3be6c30e623}">
          <xlrd:rvb i="639"/>
        </ext>
      </extLst>
    </bk>
    <bk>
      <extLst>
        <ext uri="{3e2802c4-a4d2-4d8b-9148-e3be6c30e623}">
          <xlrd:rvb i="640"/>
        </ext>
      </extLst>
    </bk>
    <bk>
      <extLst>
        <ext uri="{3e2802c4-a4d2-4d8b-9148-e3be6c30e623}">
          <xlrd:rvb i="641"/>
        </ext>
      </extLst>
    </bk>
    <bk>
      <extLst>
        <ext uri="{3e2802c4-a4d2-4d8b-9148-e3be6c30e623}">
          <xlrd:rvb i="642"/>
        </ext>
      </extLst>
    </bk>
    <bk>
      <extLst>
        <ext uri="{3e2802c4-a4d2-4d8b-9148-e3be6c30e623}">
          <xlrd:rvb i="643"/>
        </ext>
      </extLst>
    </bk>
    <bk>
      <extLst>
        <ext uri="{3e2802c4-a4d2-4d8b-9148-e3be6c30e623}">
          <xlrd:rvb i="644"/>
        </ext>
      </extLst>
    </bk>
    <bk>
      <extLst>
        <ext uri="{3e2802c4-a4d2-4d8b-9148-e3be6c30e623}">
          <xlrd:rvb i="645"/>
        </ext>
      </extLst>
    </bk>
    <bk>
      <extLst>
        <ext uri="{3e2802c4-a4d2-4d8b-9148-e3be6c30e623}">
          <xlrd:rvb i="646"/>
        </ext>
      </extLst>
    </bk>
    <bk>
      <extLst>
        <ext uri="{3e2802c4-a4d2-4d8b-9148-e3be6c30e623}">
          <xlrd:rvb i="647"/>
        </ext>
      </extLst>
    </bk>
    <bk>
      <extLst>
        <ext uri="{3e2802c4-a4d2-4d8b-9148-e3be6c30e623}">
          <xlrd:rvb i="648"/>
        </ext>
      </extLst>
    </bk>
    <bk>
      <extLst>
        <ext uri="{3e2802c4-a4d2-4d8b-9148-e3be6c30e623}">
          <xlrd:rvb i="649"/>
        </ext>
      </extLst>
    </bk>
    <bk>
      <extLst>
        <ext uri="{3e2802c4-a4d2-4d8b-9148-e3be6c30e623}">
          <xlrd:rvb i="650"/>
        </ext>
      </extLst>
    </bk>
    <bk>
      <extLst>
        <ext uri="{3e2802c4-a4d2-4d8b-9148-e3be6c30e623}">
          <xlrd:rvb i="651"/>
        </ext>
      </extLst>
    </bk>
    <bk>
      <extLst>
        <ext uri="{3e2802c4-a4d2-4d8b-9148-e3be6c30e623}">
          <xlrd:rvb i="652"/>
        </ext>
      </extLst>
    </bk>
    <bk>
      <extLst>
        <ext uri="{3e2802c4-a4d2-4d8b-9148-e3be6c30e623}">
          <xlrd:rvb i="653"/>
        </ext>
      </extLst>
    </bk>
    <bk>
      <extLst>
        <ext uri="{3e2802c4-a4d2-4d8b-9148-e3be6c30e623}">
          <xlrd:rvb i="654"/>
        </ext>
      </extLst>
    </bk>
    <bk>
      <extLst>
        <ext uri="{3e2802c4-a4d2-4d8b-9148-e3be6c30e623}">
          <xlrd:rvb i="655"/>
        </ext>
      </extLst>
    </bk>
    <bk>
      <extLst>
        <ext uri="{3e2802c4-a4d2-4d8b-9148-e3be6c30e623}">
          <xlrd:rvb i="656"/>
        </ext>
      </extLst>
    </bk>
    <bk>
      <extLst>
        <ext uri="{3e2802c4-a4d2-4d8b-9148-e3be6c30e623}">
          <xlrd:rvb i="657"/>
        </ext>
      </extLst>
    </bk>
    <bk>
      <extLst>
        <ext uri="{3e2802c4-a4d2-4d8b-9148-e3be6c30e623}">
          <xlrd:rvb i="658"/>
        </ext>
      </extLst>
    </bk>
    <bk>
      <extLst>
        <ext uri="{3e2802c4-a4d2-4d8b-9148-e3be6c30e623}">
          <xlrd:rvb i="659"/>
        </ext>
      </extLst>
    </bk>
    <bk>
      <extLst>
        <ext uri="{3e2802c4-a4d2-4d8b-9148-e3be6c30e623}">
          <xlrd:rvb i="660"/>
        </ext>
      </extLst>
    </bk>
    <bk>
      <extLst>
        <ext uri="{3e2802c4-a4d2-4d8b-9148-e3be6c30e623}">
          <xlrd:rvb i="661"/>
        </ext>
      </extLst>
    </bk>
    <bk>
      <extLst>
        <ext uri="{3e2802c4-a4d2-4d8b-9148-e3be6c30e623}">
          <xlrd:rvb i="662"/>
        </ext>
      </extLst>
    </bk>
    <bk>
      <extLst>
        <ext uri="{3e2802c4-a4d2-4d8b-9148-e3be6c30e623}">
          <xlrd:rvb i="663"/>
        </ext>
      </extLst>
    </bk>
    <bk>
      <extLst>
        <ext uri="{3e2802c4-a4d2-4d8b-9148-e3be6c30e623}">
          <xlrd:rvb i="664"/>
        </ext>
      </extLst>
    </bk>
    <bk>
      <extLst>
        <ext uri="{3e2802c4-a4d2-4d8b-9148-e3be6c30e623}">
          <xlrd:rvb i="665"/>
        </ext>
      </extLst>
    </bk>
    <bk>
      <extLst>
        <ext uri="{3e2802c4-a4d2-4d8b-9148-e3be6c30e623}">
          <xlrd:rvb i="666"/>
        </ext>
      </extLst>
    </bk>
    <bk>
      <extLst>
        <ext uri="{3e2802c4-a4d2-4d8b-9148-e3be6c30e623}">
          <xlrd:rvb i="667"/>
        </ext>
      </extLst>
    </bk>
    <bk>
      <extLst>
        <ext uri="{3e2802c4-a4d2-4d8b-9148-e3be6c30e623}">
          <xlrd:rvb i="668"/>
        </ext>
      </extLst>
    </bk>
    <bk>
      <extLst>
        <ext uri="{3e2802c4-a4d2-4d8b-9148-e3be6c30e623}">
          <xlrd:rvb i="669"/>
        </ext>
      </extLst>
    </bk>
    <bk>
      <extLst>
        <ext uri="{3e2802c4-a4d2-4d8b-9148-e3be6c30e623}">
          <xlrd:rvb i="670"/>
        </ext>
      </extLst>
    </bk>
    <bk>
      <extLst>
        <ext uri="{3e2802c4-a4d2-4d8b-9148-e3be6c30e623}">
          <xlrd:rvb i="671"/>
        </ext>
      </extLst>
    </bk>
    <bk>
      <extLst>
        <ext uri="{3e2802c4-a4d2-4d8b-9148-e3be6c30e623}">
          <xlrd:rvb i="672"/>
        </ext>
      </extLst>
    </bk>
    <bk>
      <extLst>
        <ext uri="{3e2802c4-a4d2-4d8b-9148-e3be6c30e623}">
          <xlrd:rvb i="673"/>
        </ext>
      </extLst>
    </bk>
    <bk>
      <extLst>
        <ext uri="{3e2802c4-a4d2-4d8b-9148-e3be6c30e623}">
          <xlrd:rvb i="674"/>
        </ext>
      </extLst>
    </bk>
    <bk>
      <extLst>
        <ext uri="{3e2802c4-a4d2-4d8b-9148-e3be6c30e623}">
          <xlrd:rvb i="675"/>
        </ext>
      </extLst>
    </bk>
    <bk>
      <extLst>
        <ext uri="{3e2802c4-a4d2-4d8b-9148-e3be6c30e623}">
          <xlrd:rvb i="676"/>
        </ext>
      </extLst>
    </bk>
    <bk>
      <extLst>
        <ext uri="{3e2802c4-a4d2-4d8b-9148-e3be6c30e623}">
          <xlrd:rvb i="677"/>
        </ext>
      </extLst>
    </bk>
    <bk>
      <extLst>
        <ext uri="{3e2802c4-a4d2-4d8b-9148-e3be6c30e623}">
          <xlrd:rvb i="678"/>
        </ext>
      </extLst>
    </bk>
    <bk>
      <extLst>
        <ext uri="{3e2802c4-a4d2-4d8b-9148-e3be6c30e623}">
          <xlrd:rvb i="679"/>
        </ext>
      </extLst>
    </bk>
    <bk>
      <extLst>
        <ext uri="{3e2802c4-a4d2-4d8b-9148-e3be6c30e623}">
          <xlrd:rvb i="680"/>
        </ext>
      </extLst>
    </bk>
    <bk>
      <extLst>
        <ext uri="{3e2802c4-a4d2-4d8b-9148-e3be6c30e623}">
          <xlrd:rvb i="681"/>
        </ext>
      </extLst>
    </bk>
    <bk>
      <extLst>
        <ext uri="{3e2802c4-a4d2-4d8b-9148-e3be6c30e623}">
          <xlrd:rvb i="682"/>
        </ext>
      </extLst>
    </bk>
    <bk>
      <extLst>
        <ext uri="{3e2802c4-a4d2-4d8b-9148-e3be6c30e623}">
          <xlrd:rvb i="683"/>
        </ext>
      </extLst>
    </bk>
    <bk>
      <extLst>
        <ext uri="{3e2802c4-a4d2-4d8b-9148-e3be6c30e623}">
          <xlrd:rvb i="684"/>
        </ext>
      </extLst>
    </bk>
    <bk>
      <extLst>
        <ext uri="{3e2802c4-a4d2-4d8b-9148-e3be6c30e623}">
          <xlrd:rvb i="685"/>
        </ext>
      </extLst>
    </bk>
    <bk>
      <extLst>
        <ext uri="{3e2802c4-a4d2-4d8b-9148-e3be6c30e623}">
          <xlrd:rvb i="686"/>
        </ext>
      </extLst>
    </bk>
    <bk>
      <extLst>
        <ext uri="{3e2802c4-a4d2-4d8b-9148-e3be6c30e623}">
          <xlrd:rvb i="687"/>
        </ext>
      </extLst>
    </bk>
    <bk>
      <extLst>
        <ext uri="{3e2802c4-a4d2-4d8b-9148-e3be6c30e623}">
          <xlrd:rvb i="688"/>
        </ext>
      </extLst>
    </bk>
    <bk>
      <extLst>
        <ext uri="{3e2802c4-a4d2-4d8b-9148-e3be6c30e623}">
          <xlrd:rvb i="689"/>
        </ext>
      </extLst>
    </bk>
    <bk>
      <extLst>
        <ext uri="{3e2802c4-a4d2-4d8b-9148-e3be6c30e623}">
          <xlrd:rvb i="690"/>
        </ext>
      </extLst>
    </bk>
    <bk>
      <extLst>
        <ext uri="{3e2802c4-a4d2-4d8b-9148-e3be6c30e623}">
          <xlrd:rvb i="691"/>
        </ext>
      </extLst>
    </bk>
    <bk>
      <extLst>
        <ext uri="{3e2802c4-a4d2-4d8b-9148-e3be6c30e623}">
          <xlrd:rvb i="692"/>
        </ext>
      </extLst>
    </bk>
    <bk>
      <extLst>
        <ext uri="{3e2802c4-a4d2-4d8b-9148-e3be6c30e623}">
          <xlrd:rvb i="693"/>
        </ext>
      </extLst>
    </bk>
    <bk>
      <extLst>
        <ext uri="{3e2802c4-a4d2-4d8b-9148-e3be6c30e623}">
          <xlrd:rvb i="694"/>
        </ext>
      </extLst>
    </bk>
    <bk>
      <extLst>
        <ext uri="{3e2802c4-a4d2-4d8b-9148-e3be6c30e623}">
          <xlrd:rvb i="695"/>
        </ext>
      </extLst>
    </bk>
    <bk>
      <extLst>
        <ext uri="{3e2802c4-a4d2-4d8b-9148-e3be6c30e623}">
          <xlrd:rvb i="696"/>
        </ext>
      </extLst>
    </bk>
    <bk>
      <extLst>
        <ext uri="{3e2802c4-a4d2-4d8b-9148-e3be6c30e623}">
          <xlrd:rvb i="697"/>
        </ext>
      </extLst>
    </bk>
    <bk>
      <extLst>
        <ext uri="{3e2802c4-a4d2-4d8b-9148-e3be6c30e623}">
          <xlrd:rvb i="698"/>
        </ext>
      </extLst>
    </bk>
    <bk>
      <extLst>
        <ext uri="{3e2802c4-a4d2-4d8b-9148-e3be6c30e623}">
          <xlrd:rvb i="699"/>
        </ext>
      </extLst>
    </bk>
    <bk>
      <extLst>
        <ext uri="{3e2802c4-a4d2-4d8b-9148-e3be6c30e623}">
          <xlrd:rvb i="700"/>
        </ext>
      </extLst>
    </bk>
    <bk>
      <extLst>
        <ext uri="{3e2802c4-a4d2-4d8b-9148-e3be6c30e623}">
          <xlrd:rvb i="701"/>
        </ext>
      </extLst>
    </bk>
    <bk>
      <extLst>
        <ext uri="{3e2802c4-a4d2-4d8b-9148-e3be6c30e623}">
          <xlrd:rvb i="702"/>
        </ext>
      </extLst>
    </bk>
    <bk>
      <extLst>
        <ext uri="{3e2802c4-a4d2-4d8b-9148-e3be6c30e623}">
          <xlrd:rvb i="703"/>
        </ext>
      </extLst>
    </bk>
    <bk>
      <extLst>
        <ext uri="{3e2802c4-a4d2-4d8b-9148-e3be6c30e623}">
          <xlrd:rvb i="704"/>
        </ext>
      </extLst>
    </bk>
    <bk>
      <extLst>
        <ext uri="{3e2802c4-a4d2-4d8b-9148-e3be6c30e623}">
          <xlrd:rvb i="705"/>
        </ext>
      </extLst>
    </bk>
    <bk>
      <extLst>
        <ext uri="{3e2802c4-a4d2-4d8b-9148-e3be6c30e623}">
          <xlrd:rvb i="706"/>
        </ext>
      </extLst>
    </bk>
    <bk>
      <extLst>
        <ext uri="{3e2802c4-a4d2-4d8b-9148-e3be6c30e623}">
          <xlrd:rvb i="707"/>
        </ext>
      </extLst>
    </bk>
    <bk>
      <extLst>
        <ext uri="{3e2802c4-a4d2-4d8b-9148-e3be6c30e623}">
          <xlrd:rvb i="708"/>
        </ext>
      </extLst>
    </bk>
    <bk>
      <extLst>
        <ext uri="{3e2802c4-a4d2-4d8b-9148-e3be6c30e623}">
          <xlrd:rvb i="709"/>
        </ext>
      </extLst>
    </bk>
    <bk>
      <extLst>
        <ext uri="{3e2802c4-a4d2-4d8b-9148-e3be6c30e623}">
          <xlrd:rvb i="710"/>
        </ext>
      </extLst>
    </bk>
    <bk>
      <extLst>
        <ext uri="{3e2802c4-a4d2-4d8b-9148-e3be6c30e623}">
          <xlrd:rvb i="711"/>
        </ext>
      </extLst>
    </bk>
    <bk>
      <extLst>
        <ext uri="{3e2802c4-a4d2-4d8b-9148-e3be6c30e623}">
          <xlrd:rvb i="712"/>
        </ext>
      </extLst>
    </bk>
    <bk>
      <extLst>
        <ext uri="{3e2802c4-a4d2-4d8b-9148-e3be6c30e623}">
          <xlrd:rvb i="713"/>
        </ext>
      </extLst>
    </bk>
    <bk>
      <extLst>
        <ext uri="{3e2802c4-a4d2-4d8b-9148-e3be6c30e623}">
          <xlrd:rvb i="714"/>
        </ext>
      </extLst>
    </bk>
    <bk>
      <extLst>
        <ext uri="{3e2802c4-a4d2-4d8b-9148-e3be6c30e623}">
          <xlrd:rvb i="715"/>
        </ext>
      </extLst>
    </bk>
    <bk>
      <extLst>
        <ext uri="{3e2802c4-a4d2-4d8b-9148-e3be6c30e623}">
          <xlrd:rvb i="716"/>
        </ext>
      </extLst>
    </bk>
    <bk>
      <extLst>
        <ext uri="{3e2802c4-a4d2-4d8b-9148-e3be6c30e623}">
          <xlrd:rvb i="717"/>
        </ext>
      </extLst>
    </bk>
    <bk>
      <extLst>
        <ext uri="{3e2802c4-a4d2-4d8b-9148-e3be6c30e623}">
          <xlrd:rvb i="718"/>
        </ext>
      </extLst>
    </bk>
    <bk>
      <extLst>
        <ext uri="{3e2802c4-a4d2-4d8b-9148-e3be6c30e623}">
          <xlrd:rvb i="719"/>
        </ext>
      </extLst>
    </bk>
    <bk>
      <extLst>
        <ext uri="{3e2802c4-a4d2-4d8b-9148-e3be6c30e623}">
          <xlrd:rvb i="720"/>
        </ext>
      </extLst>
    </bk>
    <bk>
      <extLst>
        <ext uri="{3e2802c4-a4d2-4d8b-9148-e3be6c30e623}">
          <xlrd:rvb i="721"/>
        </ext>
      </extLst>
    </bk>
    <bk>
      <extLst>
        <ext uri="{3e2802c4-a4d2-4d8b-9148-e3be6c30e623}">
          <xlrd:rvb i="722"/>
        </ext>
      </extLst>
    </bk>
    <bk>
      <extLst>
        <ext uri="{3e2802c4-a4d2-4d8b-9148-e3be6c30e623}">
          <xlrd:rvb i="723"/>
        </ext>
      </extLst>
    </bk>
    <bk>
      <extLst>
        <ext uri="{3e2802c4-a4d2-4d8b-9148-e3be6c30e623}">
          <xlrd:rvb i="724"/>
        </ext>
      </extLst>
    </bk>
    <bk>
      <extLst>
        <ext uri="{3e2802c4-a4d2-4d8b-9148-e3be6c30e623}">
          <xlrd:rvb i="725"/>
        </ext>
      </extLst>
    </bk>
    <bk>
      <extLst>
        <ext uri="{3e2802c4-a4d2-4d8b-9148-e3be6c30e623}">
          <xlrd:rvb i="726"/>
        </ext>
      </extLst>
    </bk>
    <bk>
      <extLst>
        <ext uri="{3e2802c4-a4d2-4d8b-9148-e3be6c30e623}">
          <xlrd:rvb i="727"/>
        </ext>
      </extLst>
    </bk>
    <bk>
      <extLst>
        <ext uri="{3e2802c4-a4d2-4d8b-9148-e3be6c30e623}">
          <xlrd:rvb i="728"/>
        </ext>
      </extLst>
    </bk>
    <bk>
      <extLst>
        <ext uri="{3e2802c4-a4d2-4d8b-9148-e3be6c30e623}">
          <xlrd:rvb i="729"/>
        </ext>
      </extLst>
    </bk>
    <bk>
      <extLst>
        <ext uri="{3e2802c4-a4d2-4d8b-9148-e3be6c30e623}">
          <xlrd:rvb i="730"/>
        </ext>
      </extLst>
    </bk>
    <bk>
      <extLst>
        <ext uri="{3e2802c4-a4d2-4d8b-9148-e3be6c30e623}">
          <xlrd:rvb i="731"/>
        </ext>
      </extLst>
    </bk>
    <bk>
      <extLst>
        <ext uri="{3e2802c4-a4d2-4d8b-9148-e3be6c30e623}">
          <xlrd:rvb i="732"/>
        </ext>
      </extLst>
    </bk>
    <bk>
      <extLst>
        <ext uri="{3e2802c4-a4d2-4d8b-9148-e3be6c30e623}">
          <xlrd:rvb i="733"/>
        </ext>
      </extLst>
    </bk>
    <bk>
      <extLst>
        <ext uri="{3e2802c4-a4d2-4d8b-9148-e3be6c30e623}">
          <xlrd:rvb i="734"/>
        </ext>
      </extLst>
    </bk>
    <bk>
      <extLst>
        <ext uri="{3e2802c4-a4d2-4d8b-9148-e3be6c30e623}">
          <xlrd:rvb i="735"/>
        </ext>
      </extLst>
    </bk>
    <bk>
      <extLst>
        <ext uri="{3e2802c4-a4d2-4d8b-9148-e3be6c30e623}">
          <xlrd:rvb i="736"/>
        </ext>
      </extLst>
    </bk>
    <bk>
      <extLst>
        <ext uri="{3e2802c4-a4d2-4d8b-9148-e3be6c30e623}">
          <xlrd:rvb i="737"/>
        </ext>
      </extLst>
    </bk>
    <bk>
      <extLst>
        <ext uri="{3e2802c4-a4d2-4d8b-9148-e3be6c30e623}">
          <xlrd:rvb i="738"/>
        </ext>
      </extLst>
    </bk>
    <bk>
      <extLst>
        <ext uri="{3e2802c4-a4d2-4d8b-9148-e3be6c30e623}">
          <xlrd:rvb i="739"/>
        </ext>
      </extLst>
    </bk>
    <bk>
      <extLst>
        <ext uri="{3e2802c4-a4d2-4d8b-9148-e3be6c30e623}">
          <xlrd:rvb i="740"/>
        </ext>
      </extLst>
    </bk>
    <bk>
      <extLst>
        <ext uri="{3e2802c4-a4d2-4d8b-9148-e3be6c30e623}">
          <xlrd:rvb i="741"/>
        </ext>
      </extLst>
    </bk>
    <bk>
      <extLst>
        <ext uri="{3e2802c4-a4d2-4d8b-9148-e3be6c30e623}">
          <xlrd:rvb i="742"/>
        </ext>
      </extLst>
    </bk>
    <bk>
      <extLst>
        <ext uri="{3e2802c4-a4d2-4d8b-9148-e3be6c30e623}">
          <xlrd:rvb i="743"/>
        </ext>
      </extLst>
    </bk>
    <bk>
      <extLst>
        <ext uri="{3e2802c4-a4d2-4d8b-9148-e3be6c30e623}">
          <xlrd:rvb i="744"/>
        </ext>
      </extLst>
    </bk>
    <bk>
      <extLst>
        <ext uri="{3e2802c4-a4d2-4d8b-9148-e3be6c30e623}">
          <xlrd:rvb i="745"/>
        </ext>
      </extLst>
    </bk>
    <bk>
      <extLst>
        <ext uri="{3e2802c4-a4d2-4d8b-9148-e3be6c30e623}">
          <xlrd:rvb i="746"/>
        </ext>
      </extLst>
    </bk>
    <bk>
      <extLst>
        <ext uri="{3e2802c4-a4d2-4d8b-9148-e3be6c30e623}">
          <xlrd:rvb i="747"/>
        </ext>
      </extLst>
    </bk>
    <bk>
      <extLst>
        <ext uri="{3e2802c4-a4d2-4d8b-9148-e3be6c30e623}">
          <xlrd:rvb i="748"/>
        </ext>
      </extLst>
    </bk>
    <bk>
      <extLst>
        <ext uri="{3e2802c4-a4d2-4d8b-9148-e3be6c30e623}">
          <xlrd:rvb i="749"/>
        </ext>
      </extLst>
    </bk>
    <bk>
      <extLst>
        <ext uri="{3e2802c4-a4d2-4d8b-9148-e3be6c30e623}">
          <xlrd:rvb i="750"/>
        </ext>
      </extLst>
    </bk>
    <bk>
      <extLst>
        <ext uri="{3e2802c4-a4d2-4d8b-9148-e3be6c30e623}">
          <xlrd:rvb i="751"/>
        </ext>
      </extLst>
    </bk>
    <bk>
      <extLst>
        <ext uri="{3e2802c4-a4d2-4d8b-9148-e3be6c30e623}">
          <xlrd:rvb i="752"/>
        </ext>
      </extLst>
    </bk>
    <bk>
      <extLst>
        <ext uri="{3e2802c4-a4d2-4d8b-9148-e3be6c30e623}">
          <xlrd:rvb i="753"/>
        </ext>
      </extLst>
    </bk>
    <bk>
      <extLst>
        <ext uri="{3e2802c4-a4d2-4d8b-9148-e3be6c30e623}">
          <xlrd:rvb i="754"/>
        </ext>
      </extLst>
    </bk>
    <bk>
      <extLst>
        <ext uri="{3e2802c4-a4d2-4d8b-9148-e3be6c30e623}">
          <xlrd:rvb i="755"/>
        </ext>
      </extLst>
    </bk>
    <bk>
      <extLst>
        <ext uri="{3e2802c4-a4d2-4d8b-9148-e3be6c30e623}">
          <xlrd:rvb i="756"/>
        </ext>
      </extLst>
    </bk>
    <bk>
      <extLst>
        <ext uri="{3e2802c4-a4d2-4d8b-9148-e3be6c30e623}">
          <xlrd:rvb i="757"/>
        </ext>
      </extLst>
    </bk>
    <bk>
      <extLst>
        <ext uri="{3e2802c4-a4d2-4d8b-9148-e3be6c30e623}">
          <xlrd:rvb i="758"/>
        </ext>
      </extLst>
    </bk>
    <bk>
      <extLst>
        <ext uri="{3e2802c4-a4d2-4d8b-9148-e3be6c30e623}">
          <xlrd:rvb i="759"/>
        </ext>
      </extLst>
    </bk>
    <bk>
      <extLst>
        <ext uri="{3e2802c4-a4d2-4d8b-9148-e3be6c30e623}">
          <xlrd:rvb i="760"/>
        </ext>
      </extLst>
    </bk>
    <bk>
      <extLst>
        <ext uri="{3e2802c4-a4d2-4d8b-9148-e3be6c30e623}">
          <xlrd:rvb i="761"/>
        </ext>
      </extLst>
    </bk>
    <bk>
      <extLst>
        <ext uri="{3e2802c4-a4d2-4d8b-9148-e3be6c30e623}">
          <xlrd:rvb i="762"/>
        </ext>
      </extLst>
    </bk>
    <bk>
      <extLst>
        <ext uri="{3e2802c4-a4d2-4d8b-9148-e3be6c30e623}">
          <xlrd:rvb i="763"/>
        </ext>
      </extLst>
    </bk>
    <bk>
      <extLst>
        <ext uri="{3e2802c4-a4d2-4d8b-9148-e3be6c30e623}">
          <xlrd:rvb i="764"/>
        </ext>
      </extLst>
    </bk>
    <bk>
      <extLst>
        <ext uri="{3e2802c4-a4d2-4d8b-9148-e3be6c30e623}">
          <xlrd:rvb i="765"/>
        </ext>
      </extLst>
    </bk>
    <bk>
      <extLst>
        <ext uri="{3e2802c4-a4d2-4d8b-9148-e3be6c30e623}">
          <xlrd:rvb i="766"/>
        </ext>
      </extLst>
    </bk>
    <bk>
      <extLst>
        <ext uri="{3e2802c4-a4d2-4d8b-9148-e3be6c30e623}">
          <xlrd:rvb i="767"/>
        </ext>
      </extLst>
    </bk>
    <bk>
      <extLst>
        <ext uri="{3e2802c4-a4d2-4d8b-9148-e3be6c30e623}">
          <xlrd:rvb i="768"/>
        </ext>
      </extLst>
    </bk>
    <bk>
      <extLst>
        <ext uri="{3e2802c4-a4d2-4d8b-9148-e3be6c30e623}">
          <xlrd:rvb i="769"/>
        </ext>
      </extLst>
    </bk>
    <bk>
      <extLst>
        <ext uri="{3e2802c4-a4d2-4d8b-9148-e3be6c30e623}">
          <xlrd:rvb i="770"/>
        </ext>
      </extLst>
    </bk>
    <bk>
      <extLst>
        <ext uri="{3e2802c4-a4d2-4d8b-9148-e3be6c30e623}">
          <xlrd:rvb i="771"/>
        </ext>
      </extLst>
    </bk>
    <bk>
      <extLst>
        <ext uri="{3e2802c4-a4d2-4d8b-9148-e3be6c30e623}">
          <xlrd:rvb i="772"/>
        </ext>
      </extLst>
    </bk>
    <bk>
      <extLst>
        <ext uri="{3e2802c4-a4d2-4d8b-9148-e3be6c30e623}">
          <xlrd:rvb i="773"/>
        </ext>
      </extLst>
    </bk>
    <bk>
      <extLst>
        <ext uri="{3e2802c4-a4d2-4d8b-9148-e3be6c30e623}">
          <xlrd:rvb i="774"/>
        </ext>
      </extLst>
    </bk>
    <bk>
      <extLst>
        <ext uri="{3e2802c4-a4d2-4d8b-9148-e3be6c30e623}">
          <xlrd:rvb i="775"/>
        </ext>
      </extLst>
    </bk>
    <bk>
      <extLst>
        <ext uri="{3e2802c4-a4d2-4d8b-9148-e3be6c30e623}">
          <xlrd:rvb i="776"/>
        </ext>
      </extLst>
    </bk>
    <bk>
      <extLst>
        <ext uri="{3e2802c4-a4d2-4d8b-9148-e3be6c30e623}">
          <xlrd:rvb i="777"/>
        </ext>
      </extLst>
    </bk>
    <bk>
      <extLst>
        <ext uri="{3e2802c4-a4d2-4d8b-9148-e3be6c30e623}">
          <xlrd:rvb i="778"/>
        </ext>
      </extLst>
    </bk>
    <bk>
      <extLst>
        <ext uri="{3e2802c4-a4d2-4d8b-9148-e3be6c30e623}">
          <xlrd:rvb i="779"/>
        </ext>
      </extLst>
    </bk>
    <bk>
      <extLst>
        <ext uri="{3e2802c4-a4d2-4d8b-9148-e3be6c30e623}">
          <xlrd:rvb i="780"/>
        </ext>
      </extLst>
    </bk>
    <bk>
      <extLst>
        <ext uri="{3e2802c4-a4d2-4d8b-9148-e3be6c30e623}">
          <xlrd:rvb i="781"/>
        </ext>
      </extLst>
    </bk>
    <bk>
      <extLst>
        <ext uri="{3e2802c4-a4d2-4d8b-9148-e3be6c30e623}">
          <xlrd:rvb i="782"/>
        </ext>
      </extLst>
    </bk>
    <bk>
      <extLst>
        <ext uri="{3e2802c4-a4d2-4d8b-9148-e3be6c30e623}">
          <xlrd:rvb i="783"/>
        </ext>
      </extLst>
    </bk>
    <bk>
      <extLst>
        <ext uri="{3e2802c4-a4d2-4d8b-9148-e3be6c30e623}">
          <xlrd:rvb i="784"/>
        </ext>
      </extLst>
    </bk>
    <bk>
      <extLst>
        <ext uri="{3e2802c4-a4d2-4d8b-9148-e3be6c30e623}">
          <xlrd:rvb i="785"/>
        </ext>
      </extLst>
    </bk>
    <bk>
      <extLst>
        <ext uri="{3e2802c4-a4d2-4d8b-9148-e3be6c30e623}">
          <xlrd:rvb i="786"/>
        </ext>
      </extLst>
    </bk>
    <bk>
      <extLst>
        <ext uri="{3e2802c4-a4d2-4d8b-9148-e3be6c30e623}">
          <xlrd:rvb i="787"/>
        </ext>
      </extLst>
    </bk>
    <bk>
      <extLst>
        <ext uri="{3e2802c4-a4d2-4d8b-9148-e3be6c30e623}">
          <xlrd:rvb i="788"/>
        </ext>
      </extLst>
    </bk>
    <bk>
      <extLst>
        <ext uri="{3e2802c4-a4d2-4d8b-9148-e3be6c30e623}">
          <xlrd:rvb i="789"/>
        </ext>
      </extLst>
    </bk>
    <bk>
      <extLst>
        <ext uri="{3e2802c4-a4d2-4d8b-9148-e3be6c30e623}">
          <xlrd:rvb i="790"/>
        </ext>
      </extLst>
    </bk>
    <bk>
      <extLst>
        <ext uri="{3e2802c4-a4d2-4d8b-9148-e3be6c30e623}">
          <xlrd:rvb i="791"/>
        </ext>
      </extLst>
    </bk>
    <bk>
      <extLst>
        <ext uri="{3e2802c4-a4d2-4d8b-9148-e3be6c30e623}">
          <xlrd:rvb i="792"/>
        </ext>
      </extLst>
    </bk>
    <bk>
      <extLst>
        <ext uri="{3e2802c4-a4d2-4d8b-9148-e3be6c30e623}">
          <xlrd:rvb i="793"/>
        </ext>
      </extLst>
    </bk>
    <bk>
      <extLst>
        <ext uri="{3e2802c4-a4d2-4d8b-9148-e3be6c30e623}">
          <xlrd:rvb i="794"/>
        </ext>
      </extLst>
    </bk>
    <bk>
      <extLst>
        <ext uri="{3e2802c4-a4d2-4d8b-9148-e3be6c30e623}">
          <xlrd:rvb i="795"/>
        </ext>
      </extLst>
    </bk>
    <bk>
      <extLst>
        <ext uri="{3e2802c4-a4d2-4d8b-9148-e3be6c30e623}">
          <xlrd:rvb i="796"/>
        </ext>
      </extLst>
    </bk>
    <bk>
      <extLst>
        <ext uri="{3e2802c4-a4d2-4d8b-9148-e3be6c30e623}">
          <xlrd:rvb i="797"/>
        </ext>
      </extLst>
    </bk>
    <bk>
      <extLst>
        <ext uri="{3e2802c4-a4d2-4d8b-9148-e3be6c30e623}">
          <xlrd:rvb i="798"/>
        </ext>
      </extLst>
    </bk>
    <bk>
      <extLst>
        <ext uri="{3e2802c4-a4d2-4d8b-9148-e3be6c30e623}">
          <xlrd:rvb i="799"/>
        </ext>
      </extLst>
    </bk>
    <bk>
      <extLst>
        <ext uri="{3e2802c4-a4d2-4d8b-9148-e3be6c30e623}">
          <xlrd:rvb i="800"/>
        </ext>
      </extLst>
    </bk>
    <bk>
      <extLst>
        <ext uri="{3e2802c4-a4d2-4d8b-9148-e3be6c30e623}">
          <xlrd:rvb i="801"/>
        </ext>
      </extLst>
    </bk>
    <bk>
      <extLst>
        <ext uri="{3e2802c4-a4d2-4d8b-9148-e3be6c30e623}">
          <xlrd:rvb i="802"/>
        </ext>
      </extLst>
    </bk>
    <bk>
      <extLst>
        <ext uri="{3e2802c4-a4d2-4d8b-9148-e3be6c30e623}">
          <xlrd:rvb i="803"/>
        </ext>
      </extLst>
    </bk>
    <bk>
      <extLst>
        <ext uri="{3e2802c4-a4d2-4d8b-9148-e3be6c30e623}">
          <xlrd:rvb i="804"/>
        </ext>
      </extLst>
    </bk>
    <bk>
      <extLst>
        <ext uri="{3e2802c4-a4d2-4d8b-9148-e3be6c30e623}">
          <xlrd:rvb i="805"/>
        </ext>
      </extLst>
    </bk>
    <bk>
      <extLst>
        <ext uri="{3e2802c4-a4d2-4d8b-9148-e3be6c30e623}">
          <xlrd:rvb i="806"/>
        </ext>
      </extLst>
    </bk>
    <bk>
      <extLst>
        <ext uri="{3e2802c4-a4d2-4d8b-9148-e3be6c30e623}">
          <xlrd:rvb i="807"/>
        </ext>
      </extLst>
    </bk>
    <bk>
      <extLst>
        <ext uri="{3e2802c4-a4d2-4d8b-9148-e3be6c30e623}">
          <xlrd:rvb i="808"/>
        </ext>
      </extLst>
    </bk>
    <bk>
      <extLst>
        <ext uri="{3e2802c4-a4d2-4d8b-9148-e3be6c30e623}">
          <xlrd:rvb i="809"/>
        </ext>
      </extLst>
    </bk>
    <bk>
      <extLst>
        <ext uri="{3e2802c4-a4d2-4d8b-9148-e3be6c30e623}">
          <xlrd:rvb i="810"/>
        </ext>
      </extLst>
    </bk>
    <bk>
      <extLst>
        <ext uri="{3e2802c4-a4d2-4d8b-9148-e3be6c30e623}">
          <xlrd:rvb i="811"/>
        </ext>
      </extLst>
    </bk>
    <bk>
      <extLst>
        <ext uri="{3e2802c4-a4d2-4d8b-9148-e3be6c30e623}">
          <xlrd:rvb i="812"/>
        </ext>
      </extLst>
    </bk>
    <bk>
      <extLst>
        <ext uri="{3e2802c4-a4d2-4d8b-9148-e3be6c30e623}">
          <xlrd:rvb i="813"/>
        </ext>
      </extLst>
    </bk>
    <bk>
      <extLst>
        <ext uri="{3e2802c4-a4d2-4d8b-9148-e3be6c30e623}">
          <xlrd:rvb i="814"/>
        </ext>
      </extLst>
    </bk>
    <bk>
      <extLst>
        <ext uri="{3e2802c4-a4d2-4d8b-9148-e3be6c30e623}">
          <xlrd:rvb i="815"/>
        </ext>
      </extLst>
    </bk>
    <bk>
      <extLst>
        <ext uri="{3e2802c4-a4d2-4d8b-9148-e3be6c30e623}">
          <xlrd:rvb i="816"/>
        </ext>
      </extLst>
    </bk>
    <bk>
      <extLst>
        <ext uri="{3e2802c4-a4d2-4d8b-9148-e3be6c30e623}">
          <xlrd:rvb i="817"/>
        </ext>
      </extLst>
    </bk>
    <bk>
      <extLst>
        <ext uri="{3e2802c4-a4d2-4d8b-9148-e3be6c30e623}">
          <xlrd:rvb i="818"/>
        </ext>
      </extLst>
    </bk>
    <bk>
      <extLst>
        <ext uri="{3e2802c4-a4d2-4d8b-9148-e3be6c30e623}">
          <xlrd:rvb i="819"/>
        </ext>
      </extLst>
    </bk>
    <bk>
      <extLst>
        <ext uri="{3e2802c4-a4d2-4d8b-9148-e3be6c30e623}">
          <xlrd:rvb i="820"/>
        </ext>
      </extLst>
    </bk>
    <bk>
      <extLst>
        <ext uri="{3e2802c4-a4d2-4d8b-9148-e3be6c30e623}">
          <xlrd:rvb i="821"/>
        </ext>
      </extLst>
    </bk>
    <bk>
      <extLst>
        <ext uri="{3e2802c4-a4d2-4d8b-9148-e3be6c30e623}">
          <xlrd:rvb i="822"/>
        </ext>
      </extLst>
    </bk>
    <bk>
      <extLst>
        <ext uri="{3e2802c4-a4d2-4d8b-9148-e3be6c30e623}">
          <xlrd:rvb i="823"/>
        </ext>
      </extLst>
    </bk>
    <bk>
      <extLst>
        <ext uri="{3e2802c4-a4d2-4d8b-9148-e3be6c30e623}">
          <xlrd:rvb i="824"/>
        </ext>
      </extLst>
    </bk>
    <bk>
      <extLst>
        <ext uri="{3e2802c4-a4d2-4d8b-9148-e3be6c30e623}">
          <xlrd:rvb i="825"/>
        </ext>
      </extLst>
    </bk>
    <bk>
      <extLst>
        <ext uri="{3e2802c4-a4d2-4d8b-9148-e3be6c30e623}">
          <xlrd:rvb i="826"/>
        </ext>
      </extLst>
    </bk>
    <bk>
      <extLst>
        <ext uri="{3e2802c4-a4d2-4d8b-9148-e3be6c30e623}">
          <xlrd:rvb i="827"/>
        </ext>
      </extLst>
    </bk>
    <bk>
      <extLst>
        <ext uri="{3e2802c4-a4d2-4d8b-9148-e3be6c30e623}">
          <xlrd:rvb i="828"/>
        </ext>
      </extLst>
    </bk>
    <bk>
      <extLst>
        <ext uri="{3e2802c4-a4d2-4d8b-9148-e3be6c30e623}">
          <xlrd:rvb i="829"/>
        </ext>
      </extLst>
    </bk>
    <bk>
      <extLst>
        <ext uri="{3e2802c4-a4d2-4d8b-9148-e3be6c30e623}">
          <xlrd:rvb i="830"/>
        </ext>
      </extLst>
    </bk>
    <bk>
      <extLst>
        <ext uri="{3e2802c4-a4d2-4d8b-9148-e3be6c30e623}">
          <xlrd:rvb i="831"/>
        </ext>
      </extLst>
    </bk>
    <bk>
      <extLst>
        <ext uri="{3e2802c4-a4d2-4d8b-9148-e3be6c30e623}">
          <xlrd:rvb i="832"/>
        </ext>
      </extLst>
    </bk>
    <bk>
      <extLst>
        <ext uri="{3e2802c4-a4d2-4d8b-9148-e3be6c30e623}">
          <xlrd:rvb i="833"/>
        </ext>
      </extLst>
    </bk>
    <bk>
      <extLst>
        <ext uri="{3e2802c4-a4d2-4d8b-9148-e3be6c30e623}">
          <xlrd:rvb i="834"/>
        </ext>
      </extLst>
    </bk>
    <bk>
      <extLst>
        <ext uri="{3e2802c4-a4d2-4d8b-9148-e3be6c30e623}">
          <xlrd:rvb i="835"/>
        </ext>
      </extLst>
    </bk>
    <bk>
      <extLst>
        <ext uri="{3e2802c4-a4d2-4d8b-9148-e3be6c30e623}">
          <xlrd:rvb i="836"/>
        </ext>
      </extLst>
    </bk>
    <bk>
      <extLst>
        <ext uri="{3e2802c4-a4d2-4d8b-9148-e3be6c30e623}">
          <xlrd:rvb i="837"/>
        </ext>
      </extLst>
    </bk>
    <bk>
      <extLst>
        <ext uri="{3e2802c4-a4d2-4d8b-9148-e3be6c30e623}">
          <xlrd:rvb i="838"/>
        </ext>
      </extLst>
    </bk>
    <bk>
      <extLst>
        <ext uri="{3e2802c4-a4d2-4d8b-9148-e3be6c30e623}">
          <xlrd:rvb i="839"/>
        </ext>
      </extLst>
    </bk>
    <bk>
      <extLst>
        <ext uri="{3e2802c4-a4d2-4d8b-9148-e3be6c30e623}">
          <xlrd:rvb i="840"/>
        </ext>
      </extLst>
    </bk>
    <bk>
      <extLst>
        <ext uri="{3e2802c4-a4d2-4d8b-9148-e3be6c30e623}">
          <xlrd:rvb i="841"/>
        </ext>
      </extLst>
    </bk>
    <bk>
      <extLst>
        <ext uri="{3e2802c4-a4d2-4d8b-9148-e3be6c30e623}">
          <xlrd:rvb i="842"/>
        </ext>
      </extLst>
    </bk>
    <bk>
      <extLst>
        <ext uri="{3e2802c4-a4d2-4d8b-9148-e3be6c30e623}">
          <xlrd:rvb i="843"/>
        </ext>
      </extLst>
    </bk>
    <bk>
      <extLst>
        <ext uri="{3e2802c4-a4d2-4d8b-9148-e3be6c30e623}">
          <xlrd:rvb i="844"/>
        </ext>
      </extLst>
    </bk>
    <bk>
      <extLst>
        <ext uri="{3e2802c4-a4d2-4d8b-9148-e3be6c30e623}">
          <xlrd:rvb i="845"/>
        </ext>
      </extLst>
    </bk>
    <bk>
      <extLst>
        <ext uri="{3e2802c4-a4d2-4d8b-9148-e3be6c30e623}">
          <xlrd:rvb i="846"/>
        </ext>
      </extLst>
    </bk>
    <bk>
      <extLst>
        <ext uri="{3e2802c4-a4d2-4d8b-9148-e3be6c30e623}">
          <xlrd:rvb i="847"/>
        </ext>
      </extLst>
    </bk>
    <bk>
      <extLst>
        <ext uri="{3e2802c4-a4d2-4d8b-9148-e3be6c30e623}">
          <xlrd:rvb i="848"/>
        </ext>
      </extLst>
    </bk>
    <bk>
      <extLst>
        <ext uri="{3e2802c4-a4d2-4d8b-9148-e3be6c30e623}">
          <xlrd:rvb i="849"/>
        </ext>
      </extLst>
    </bk>
    <bk>
      <extLst>
        <ext uri="{3e2802c4-a4d2-4d8b-9148-e3be6c30e623}">
          <xlrd:rvb i="850"/>
        </ext>
      </extLst>
    </bk>
    <bk>
      <extLst>
        <ext uri="{3e2802c4-a4d2-4d8b-9148-e3be6c30e623}">
          <xlrd:rvb i="851"/>
        </ext>
      </extLst>
    </bk>
    <bk>
      <extLst>
        <ext uri="{3e2802c4-a4d2-4d8b-9148-e3be6c30e623}">
          <xlrd:rvb i="852"/>
        </ext>
      </extLst>
    </bk>
    <bk>
      <extLst>
        <ext uri="{3e2802c4-a4d2-4d8b-9148-e3be6c30e623}">
          <xlrd:rvb i="853"/>
        </ext>
      </extLst>
    </bk>
    <bk>
      <extLst>
        <ext uri="{3e2802c4-a4d2-4d8b-9148-e3be6c30e623}">
          <xlrd:rvb i="854"/>
        </ext>
      </extLst>
    </bk>
    <bk>
      <extLst>
        <ext uri="{3e2802c4-a4d2-4d8b-9148-e3be6c30e623}">
          <xlrd:rvb i="855"/>
        </ext>
      </extLst>
    </bk>
    <bk>
      <extLst>
        <ext uri="{3e2802c4-a4d2-4d8b-9148-e3be6c30e623}">
          <xlrd:rvb i="856"/>
        </ext>
      </extLst>
    </bk>
    <bk>
      <extLst>
        <ext uri="{3e2802c4-a4d2-4d8b-9148-e3be6c30e623}">
          <xlrd:rvb i="857"/>
        </ext>
      </extLst>
    </bk>
    <bk>
      <extLst>
        <ext uri="{3e2802c4-a4d2-4d8b-9148-e3be6c30e623}">
          <xlrd:rvb i="858"/>
        </ext>
      </extLst>
    </bk>
    <bk>
      <extLst>
        <ext uri="{3e2802c4-a4d2-4d8b-9148-e3be6c30e623}">
          <xlrd:rvb i="859"/>
        </ext>
      </extLst>
    </bk>
    <bk>
      <extLst>
        <ext uri="{3e2802c4-a4d2-4d8b-9148-e3be6c30e623}">
          <xlrd:rvb i="860"/>
        </ext>
      </extLst>
    </bk>
    <bk>
      <extLst>
        <ext uri="{3e2802c4-a4d2-4d8b-9148-e3be6c30e623}">
          <xlrd:rvb i="861"/>
        </ext>
      </extLst>
    </bk>
    <bk>
      <extLst>
        <ext uri="{3e2802c4-a4d2-4d8b-9148-e3be6c30e623}">
          <xlrd:rvb i="862"/>
        </ext>
      </extLst>
    </bk>
    <bk>
      <extLst>
        <ext uri="{3e2802c4-a4d2-4d8b-9148-e3be6c30e623}">
          <xlrd:rvb i="863"/>
        </ext>
      </extLst>
    </bk>
    <bk>
      <extLst>
        <ext uri="{3e2802c4-a4d2-4d8b-9148-e3be6c30e623}">
          <xlrd:rvb i="864"/>
        </ext>
      </extLst>
    </bk>
    <bk>
      <extLst>
        <ext uri="{3e2802c4-a4d2-4d8b-9148-e3be6c30e623}">
          <xlrd:rvb i="865"/>
        </ext>
      </extLst>
    </bk>
    <bk>
      <extLst>
        <ext uri="{3e2802c4-a4d2-4d8b-9148-e3be6c30e623}">
          <xlrd:rvb i="866"/>
        </ext>
      </extLst>
    </bk>
    <bk>
      <extLst>
        <ext uri="{3e2802c4-a4d2-4d8b-9148-e3be6c30e623}">
          <xlrd:rvb i="867"/>
        </ext>
      </extLst>
    </bk>
    <bk>
      <extLst>
        <ext uri="{3e2802c4-a4d2-4d8b-9148-e3be6c30e623}">
          <xlrd:rvb i="868"/>
        </ext>
      </extLst>
    </bk>
    <bk>
      <extLst>
        <ext uri="{3e2802c4-a4d2-4d8b-9148-e3be6c30e623}">
          <xlrd:rvb i="869"/>
        </ext>
      </extLst>
    </bk>
    <bk>
      <extLst>
        <ext uri="{3e2802c4-a4d2-4d8b-9148-e3be6c30e623}">
          <xlrd:rvb i="870"/>
        </ext>
      </extLst>
    </bk>
    <bk>
      <extLst>
        <ext uri="{3e2802c4-a4d2-4d8b-9148-e3be6c30e623}">
          <xlrd:rvb i="871"/>
        </ext>
      </extLst>
    </bk>
    <bk>
      <extLst>
        <ext uri="{3e2802c4-a4d2-4d8b-9148-e3be6c30e623}">
          <xlrd:rvb i="872"/>
        </ext>
      </extLst>
    </bk>
    <bk>
      <extLst>
        <ext uri="{3e2802c4-a4d2-4d8b-9148-e3be6c30e623}">
          <xlrd:rvb i="873"/>
        </ext>
      </extLst>
    </bk>
    <bk>
      <extLst>
        <ext uri="{3e2802c4-a4d2-4d8b-9148-e3be6c30e623}">
          <xlrd:rvb i="874"/>
        </ext>
      </extLst>
    </bk>
    <bk>
      <extLst>
        <ext uri="{3e2802c4-a4d2-4d8b-9148-e3be6c30e623}">
          <xlrd:rvb i="875"/>
        </ext>
      </extLst>
    </bk>
    <bk>
      <extLst>
        <ext uri="{3e2802c4-a4d2-4d8b-9148-e3be6c30e623}">
          <xlrd:rvb i="876"/>
        </ext>
      </extLst>
    </bk>
    <bk>
      <extLst>
        <ext uri="{3e2802c4-a4d2-4d8b-9148-e3be6c30e623}">
          <xlrd:rvb i="877"/>
        </ext>
      </extLst>
    </bk>
    <bk>
      <extLst>
        <ext uri="{3e2802c4-a4d2-4d8b-9148-e3be6c30e623}">
          <xlrd:rvb i="878"/>
        </ext>
      </extLst>
    </bk>
    <bk>
      <extLst>
        <ext uri="{3e2802c4-a4d2-4d8b-9148-e3be6c30e623}">
          <xlrd:rvb i="879"/>
        </ext>
      </extLst>
    </bk>
    <bk>
      <extLst>
        <ext uri="{3e2802c4-a4d2-4d8b-9148-e3be6c30e623}">
          <xlrd:rvb i="880"/>
        </ext>
      </extLst>
    </bk>
    <bk>
      <extLst>
        <ext uri="{3e2802c4-a4d2-4d8b-9148-e3be6c30e623}">
          <xlrd:rvb i="881"/>
        </ext>
      </extLst>
    </bk>
    <bk>
      <extLst>
        <ext uri="{3e2802c4-a4d2-4d8b-9148-e3be6c30e623}">
          <xlrd:rvb i="882"/>
        </ext>
      </extLst>
    </bk>
    <bk>
      <extLst>
        <ext uri="{3e2802c4-a4d2-4d8b-9148-e3be6c30e623}">
          <xlrd:rvb i="883"/>
        </ext>
      </extLst>
    </bk>
    <bk>
      <extLst>
        <ext uri="{3e2802c4-a4d2-4d8b-9148-e3be6c30e623}">
          <xlrd:rvb i="884"/>
        </ext>
      </extLst>
    </bk>
    <bk>
      <extLst>
        <ext uri="{3e2802c4-a4d2-4d8b-9148-e3be6c30e623}">
          <xlrd:rvb i="885"/>
        </ext>
      </extLst>
    </bk>
    <bk>
      <extLst>
        <ext uri="{3e2802c4-a4d2-4d8b-9148-e3be6c30e623}">
          <xlrd:rvb i="886"/>
        </ext>
      </extLst>
    </bk>
    <bk>
      <extLst>
        <ext uri="{3e2802c4-a4d2-4d8b-9148-e3be6c30e623}">
          <xlrd:rvb i="887"/>
        </ext>
      </extLst>
    </bk>
    <bk>
      <extLst>
        <ext uri="{3e2802c4-a4d2-4d8b-9148-e3be6c30e623}">
          <xlrd:rvb i="888"/>
        </ext>
      </extLst>
    </bk>
    <bk>
      <extLst>
        <ext uri="{3e2802c4-a4d2-4d8b-9148-e3be6c30e623}">
          <xlrd:rvb i="889"/>
        </ext>
      </extLst>
    </bk>
    <bk>
      <extLst>
        <ext uri="{3e2802c4-a4d2-4d8b-9148-e3be6c30e623}">
          <xlrd:rvb i="890"/>
        </ext>
      </extLst>
    </bk>
    <bk>
      <extLst>
        <ext uri="{3e2802c4-a4d2-4d8b-9148-e3be6c30e623}">
          <xlrd:rvb i="891"/>
        </ext>
      </extLst>
    </bk>
    <bk>
      <extLst>
        <ext uri="{3e2802c4-a4d2-4d8b-9148-e3be6c30e623}">
          <xlrd:rvb i="892"/>
        </ext>
      </extLst>
    </bk>
    <bk>
      <extLst>
        <ext uri="{3e2802c4-a4d2-4d8b-9148-e3be6c30e623}">
          <xlrd:rvb i="893"/>
        </ext>
      </extLst>
    </bk>
    <bk>
      <extLst>
        <ext uri="{3e2802c4-a4d2-4d8b-9148-e3be6c30e623}">
          <xlrd:rvb i="894"/>
        </ext>
      </extLst>
    </bk>
    <bk>
      <extLst>
        <ext uri="{3e2802c4-a4d2-4d8b-9148-e3be6c30e623}">
          <xlrd:rvb i="895"/>
        </ext>
      </extLst>
    </bk>
    <bk>
      <extLst>
        <ext uri="{3e2802c4-a4d2-4d8b-9148-e3be6c30e623}">
          <xlrd:rvb i="896"/>
        </ext>
      </extLst>
    </bk>
    <bk>
      <extLst>
        <ext uri="{3e2802c4-a4d2-4d8b-9148-e3be6c30e623}">
          <xlrd:rvb i="897"/>
        </ext>
      </extLst>
    </bk>
    <bk>
      <extLst>
        <ext uri="{3e2802c4-a4d2-4d8b-9148-e3be6c30e623}">
          <xlrd:rvb i="898"/>
        </ext>
      </extLst>
    </bk>
    <bk>
      <extLst>
        <ext uri="{3e2802c4-a4d2-4d8b-9148-e3be6c30e623}">
          <xlrd:rvb i="899"/>
        </ext>
      </extLst>
    </bk>
    <bk>
      <extLst>
        <ext uri="{3e2802c4-a4d2-4d8b-9148-e3be6c30e623}">
          <xlrd:rvb i="900"/>
        </ext>
      </extLst>
    </bk>
    <bk>
      <extLst>
        <ext uri="{3e2802c4-a4d2-4d8b-9148-e3be6c30e623}">
          <xlrd:rvb i="901"/>
        </ext>
      </extLst>
    </bk>
    <bk>
      <extLst>
        <ext uri="{3e2802c4-a4d2-4d8b-9148-e3be6c30e623}">
          <xlrd:rvb i="902"/>
        </ext>
      </extLst>
    </bk>
    <bk>
      <extLst>
        <ext uri="{3e2802c4-a4d2-4d8b-9148-e3be6c30e623}">
          <xlrd:rvb i="903"/>
        </ext>
      </extLst>
    </bk>
    <bk>
      <extLst>
        <ext uri="{3e2802c4-a4d2-4d8b-9148-e3be6c30e623}">
          <xlrd:rvb i="904"/>
        </ext>
      </extLst>
    </bk>
    <bk>
      <extLst>
        <ext uri="{3e2802c4-a4d2-4d8b-9148-e3be6c30e623}">
          <xlrd:rvb i="905"/>
        </ext>
      </extLst>
    </bk>
    <bk>
      <extLst>
        <ext uri="{3e2802c4-a4d2-4d8b-9148-e3be6c30e623}">
          <xlrd:rvb i="906"/>
        </ext>
      </extLst>
    </bk>
    <bk>
      <extLst>
        <ext uri="{3e2802c4-a4d2-4d8b-9148-e3be6c30e623}">
          <xlrd:rvb i="907"/>
        </ext>
      </extLst>
    </bk>
    <bk>
      <extLst>
        <ext uri="{3e2802c4-a4d2-4d8b-9148-e3be6c30e623}">
          <xlrd:rvb i="908"/>
        </ext>
      </extLst>
    </bk>
    <bk>
      <extLst>
        <ext uri="{3e2802c4-a4d2-4d8b-9148-e3be6c30e623}">
          <xlrd:rvb i="909"/>
        </ext>
      </extLst>
    </bk>
    <bk>
      <extLst>
        <ext uri="{3e2802c4-a4d2-4d8b-9148-e3be6c30e623}">
          <xlrd:rvb i="910"/>
        </ext>
      </extLst>
    </bk>
    <bk>
      <extLst>
        <ext uri="{3e2802c4-a4d2-4d8b-9148-e3be6c30e623}">
          <xlrd:rvb i="911"/>
        </ext>
      </extLst>
    </bk>
    <bk>
      <extLst>
        <ext uri="{3e2802c4-a4d2-4d8b-9148-e3be6c30e623}">
          <xlrd:rvb i="912"/>
        </ext>
      </extLst>
    </bk>
    <bk>
      <extLst>
        <ext uri="{3e2802c4-a4d2-4d8b-9148-e3be6c30e623}">
          <xlrd:rvb i="913"/>
        </ext>
      </extLst>
    </bk>
    <bk>
      <extLst>
        <ext uri="{3e2802c4-a4d2-4d8b-9148-e3be6c30e623}">
          <xlrd:rvb i="914"/>
        </ext>
      </extLst>
    </bk>
    <bk>
      <extLst>
        <ext uri="{3e2802c4-a4d2-4d8b-9148-e3be6c30e623}">
          <xlrd:rvb i="915"/>
        </ext>
      </extLst>
    </bk>
    <bk>
      <extLst>
        <ext uri="{3e2802c4-a4d2-4d8b-9148-e3be6c30e623}">
          <xlrd:rvb i="916"/>
        </ext>
      </extLst>
    </bk>
    <bk>
      <extLst>
        <ext uri="{3e2802c4-a4d2-4d8b-9148-e3be6c30e623}">
          <xlrd:rvb i="917"/>
        </ext>
      </extLst>
    </bk>
    <bk>
      <extLst>
        <ext uri="{3e2802c4-a4d2-4d8b-9148-e3be6c30e623}">
          <xlrd:rvb i="918"/>
        </ext>
      </extLst>
    </bk>
    <bk>
      <extLst>
        <ext uri="{3e2802c4-a4d2-4d8b-9148-e3be6c30e623}">
          <xlrd:rvb i="919"/>
        </ext>
      </extLst>
    </bk>
    <bk>
      <extLst>
        <ext uri="{3e2802c4-a4d2-4d8b-9148-e3be6c30e623}">
          <xlrd:rvb i="920"/>
        </ext>
      </extLst>
    </bk>
    <bk>
      <extLst>
        <ext uri="{3e2802c4-a4d2-4d8b-9148-e3be6c30e623}">
          <xlrd:rvb i="921"/>
        </ext>
      </extLst>
    </bk>
    <bk>
      <extLst>
        <ext uri="{3e2802c4-a4d2-4d8b-9148-e3be6c30e623}">
          <xlrd:rvb i="922"/>
        </ext>
      </extLst>
    </bk>
    <bk>
      <extLst>
        <ext uri="{3e2802c4-a4d2-4d8b-9148-e3be6c30e623}">
          <xlrd:rvb i="923"/>
        </ext>
      </extLst>
    </bk>
    <bk>
      <extLst>
        <ext uri="{3e2802c4-a4d2-4d8b-9148-e3be6c30e623}">
          <xlrd:rvb i="924"/>
        </ext>
      </extLst>
    </bk>
    <bk>
      <extLst>
        <ext uri="{3e2802c4-a4d2-4d8b-9148-e3be6c30e623}">
          <xlrd:rvb i="925"/>
        </ext>
      </extLst>
    </bk>
    <bk>
      <extLst>
        <ext uri="{3e2802c4-a4d2-4d8b-9148-e3be6c30e623}">
          <xlrd:rvb i="926"/>
        </ext>
      </extLst>
    </bk>
    <bk>
      <extLst>
        <ext uri="{3e2802c4-a4d2-4d8b-9148-e3be6c30e623}">
          <xlrd:rvb i="927"/>
        </ext>
      </extLst>
    </bk>
    <bk>
      <extLst>
        <ext uri="{3e2802c4-a4d2-4d8b-9148-e3be6c30e623}">
          <xlrd:rvb i="928"/>
        </ext>
      </extLst>
    </bk>
    <bk>
      <extLst>
        <ext uri="{3e2802c4-a4d2-4d8b-9148-e3be6c30e623}">
          <xlrd:rvb i="929"/>
        </ext>
      </extLst>
    </bk>
    <bk>
      <extLst>
        <ext uri="{3e2802c4-a4d2-4d8b-9148-e3be6c30e623}">
          <xlrd:rvb i="930"/>
        </ext>
      </extLst>
    </bk>
    <bk>
      <extLst>
        <ext uri="{3e2802c4-a4d2-4d8b-9148-e3be6c30e623}">
          <xlrd:rvb i="931"/>
        </ext>
      </extLst>
    </bk>
    <bk>
      <extLst>
        <ext uri="{3e2802c4-a4d2-4d8b-9148-e3be6c30e623}">
          <xlrd:rvb i="932"/>
        </ext>
      </extLst>
    </bk>
    <bk>
      <extLst>
        <ext uri="{3e2802c4-a4d2-4d8b-9148-e3be6c30e623}">
          <xlrd:rvb i="933"/>
        </ext>
      </extLst>
    </bk>
    <bk>
      <extLst>
        <ext uri="{3e2802c4-a4d2-4d8b-9148-e3be6c30e623}">
          <xlrd:rvb i="934"/>
        </ext>
      </extLst>
    </bk>
    <bk>
      <extLst>
        <ext uri="{3e2802c4-a4d2-4d8b-9148-e3be6c30e623}">
          <xlrd:rvb i="935"/>
        </ext>
      </extLst>
    </bk>
    <bk>
      <extLst>
        <ext uri="{3e2802c4-a4d2-4d8b-9148-e3be6c30e623}">
          <xlrd:rvb i="936"/>
        </ext>
      </extLst>
    </bk>
    <bk>
      <extLst>
        <ext uri="{3e2802c4-a4d2-4d8b-9148-e3be6c30e623}">
          <xlrd:rvb i="937"/>
        </ext>
      </extLst>
    </bk>
    <bk>
      <extLst>
        <ext uri="{3e2802c4-a4d2-4d8b-9148-e3be6c30e623}">
          <xlrd:rvb i="938"/>
        </ext>
      </extLst>
    </bk>
    <bk>
      <extLst>
        <ext uri="{3e2802c4-a4d2-4d8b-9148-e3be6c30e623}">
          <xlrd:rvb i="939"/>
        </ext>
      </extLst>
    </bk>
    <bk>
      <extLst>
        <ext uri="{3e2802c4-a4d2-4d8b-9148-e3be6c30e623}">
          <xlrd:rvb i="940"/>
        </ext>
      </extLst>
    </bk>
    <bk>
      <extLst>
        <ext uri="{3e2802c4-a4d2-4d8b-9148-e3be6c30e623}">
          <xlrd:rvb i="941"/>
        </ext>
      </extLst>
    </bk>
    <bk>
      <extLst>
        <ext uri="{3e2802c4-a4d2-4d8b-9148-e3be6c30e623}">
          <xlrd:rvb i="942"/>
        </ext>
      </extLst>
    </bk>
    <bk>
      <extLst>
        <ext uri="{3e2802c4-a4d2-4d8b-9148-e3be6c30e623}">
          <xlrd:rvb i="943"/>
        </ext>
      </extLst>
    </bk>
    <bk>
      <extLst>
        <ext uri="{3e2802c4-a4d2-4d8b-9148-e3be6c30e623}">
          <xlrd:rvb i="944"/>
        </ext>
      </extLst>
    </bk>
    <bk>
      <extLst>
        <ext uri="{3e2802c4-a4d2-4d8b-9148-e3be6c30e623}">
          <xlrd:rvb i="945"/>
        </ext>
      </extLst>
    </bk>
    <bk>
      <extLst>
        <ext uri="{3e2802c4-a4d2-4d8b-9148-e3be6c30e623}">
          <xlrd:rvb i="946"/>
        </ext>
      </extLst>
    </bk>
    <bk>
      <extLst>
        <ext uri="{3e2802c4-a4d2-4d8b-9148-e3be6c30e623}">
          <xlrd:rvb i="947"/>
        </ext>
      </extLst>
    </bk>
    <bk>
      <extLst>
        <ext uri="{3e2802c4-a4d2-4d8b-9148-e3be6c30e623}">
          <xlrd:rvb i="948"/>
        </ext>
      </extLst>
    </bk>
    <bk>
      <extLst>
        <ext uri="{3e2802c4-a4d2-4d8b-9148-e3be6c30e623}">
          <xlrd:rvb i="949"/>
        </ext>
      </extLst>
    </bk>
    <bk>
      <extLst>
        <ext uri="{3e2802c4-a4d2-4d8b-9148-e3be6c30e623}">
          <xlrd:rvb i="950"/>
        </ext>
      </extLst>
    </bk>
    <bk>
      <extLst>
        <ext uri="{3e2802c4-a4d2-4d8b-9148-e3be6c30e623}">
          <xlrd:rvb i="951"/>
        </ext>
      </extLst>
    </bk>
    <bk>
      <extLst>
        <ext uri="{3e2802c4-a4d2-4d8b-9148-e3be6c30e623}">
          <xlrd:rvb i="952"/>
        </ext>
      </extLst>
    </bk>
    <bk>
      <extLst>
        <ext uri="{3e2802c4-a4d2-4d8b-9148-e3be6c30e623}">
          <xlrd:rvb i="953"/>
        </ext>
      </extLst>
    </bk>
    <bk>
      <extLst>
        <ext uri="{3e2802c4-a4d2-4d8b-9148-e3be6c30e623}">
          <xlrd:rvb i="954"/>
        </ext>
      </extLst>
    </bk>
    <bk>
      <extLst>
        <ext uri="{3e2802c4-a4d2-4d8b-9148-e3be6c30e623}">
          <xlrd:rvb i="955"/>
        </ext>
      </extLst>
    </bk>
    <bk>
      <extLst>
        <ext uri="{3e2802c4-a4d2-4d8b-9148-e3be6c30e623}">
          <xlrd:rvb i="956"/>
        </ext>
      </extLst>
    </bk>
    <bk>
      <extLst>
        <ext uri="{3e2802c4-a4d2-4d8b-9148-e3be6c30e623}">
          <xlrd:rvb i="957"/>
        </ext>
      </extLst>
    </bk>
    <bk>
      <extLst>
        <ext uri="{3e2802c4-a4d2-4d8b-9148-e3be6c30e623}">
          <xlrd:rvb i="958"/>
        </ext>
      </extLst>
    </bk>
    <bk>
      <extLst>
        <ext uri="{3e2802c4-a4d2-4d8b-9148-e3be6c30e623}">
          <xlrd:rvb i="959"/>
        </ext>
      </extLst>
    </bk>
    <bk>
      <extLst>
        <ext uri="{3e2802c4-a4d2-4d8b-9148-e3be6c30e623}">
          <xlrd:rvb i="960"/>
        </ext>
      </extLst>
    </bk>
    <bk>
      <extLst>
        <ext uri="{3e2802c4-a4d2-4d8b-9148-e3be6c30e623}">
          <xlrd:rvb i="961"/>
        </ext>
      </extLst>
    </bk>
    <bk>
      <extLst>
        <ext uri="{3e2802c4-a4d2-4d8b-9148-e3be6c30e623}">
          <xlrd:rvb i="962"/>
        </ext>
      </extLst>
    </bk>
    <bk>
      <extLst>
        <ext uri="{3e2802c4-a4d2-4d8b-9148-e3be6c30e623}">
          <xlrd:rvb i="963"/>
        </ext>
      </extLst>
    </bk>
    <bk>
      <extLst>
        <ext uri="{3e2802c4-a4d2-4d8b-9148-e3be6c30e623}">
          <xlrd:rvb i="964"/>
        </ext>
      </extLst>
    </bk>
    <bk>
      <extLst>
        <ext uri="{3e2802c4-a4d2-4d8b-9148-e3be6c30e623}">
          <xlrd:rvb i="965"/>
        </ext>
      </extLst>
    </bk>
    <bk>
      <extLst>
        <ext uri="{3e2802c4-a4d2-4d8b-9148-e3be6c30e623}">
          <xlrd:rvb i="966"/>
        </ext>
      </extLst>
    </bk>
    <bk>
      <extLst>
        <ext uri="{3e2802c4-a4d2-4d8b-9148-e3be6c30e623}">
          <xlrd:rvb i="967"/>
        </ext>
      </extLst>
    </bk>
    <bk>
      <extLst>
        <ext uri="{3e2802c4-a4d2-4d8b-9148-e3be6c30e623}">
          <xlrd:rvb i="968"/>
        </ext>
      </extLst>
    </bk>
    <bk>
      <extLst>
        <ext uri="{3e2802c4-a4d2-4d8b-9148-e3be6c30e623}">
          <xlrd:rvb i="969"/>
        </ext>
      </extLst>
    </bk>
    <bk>
      <extLst>
        <ext uri="{3e2802c4-a4d2-4d8b-9148-e3be6c30e623}">
          <xlrd:rvb i="970"/>
        </ext>
      </extLst>
    </bk>
    <bk>
      <extLst>
        <ext uri="{3e2802c4-a4d2-4d8b-9148-e3be6c30e623}">
          <xlrd:rvb i="971"/>
        </ext>
      </extLst>
    </bk>
    <bk>
      <extLst>
        <ext uri="{3e2802c4-a4d2-4d8b-9148-e3be6c30e623}">
          <xlrd:rvb i="972"/>
        </ext>
      </extLst>
    </bk>
    <bk>
      <extLst>
        <ext uri="{3e2802c4-a4d2-4d8b-9148-e3be6c30e623}">
          <xlrd:rvb i="973"/>
        </ext>
      </extLst>
    </bk>
    <bk>
      <extLst>
        <ext uri="{3e2802c4-a4d2-4d8b-9148-e3be6c30e623}">
          <xlrd:rvb i="974"/>
        </ext>
      </extLst>
    </bk>
    <bk>
      <extLst>
        <ext uri="{3e2802c4-a4d2-4d8b-9148-e3be6c30e623}">
          <xlrd:rvb i="975"/>
        </ext>
      </extLst>
    </bk>
    <bk>
      <extLst>
        <ext uri="{3e2802c4-a4d2-4d8b-9148-e3be6c30e623}">
          <xlrd:rvb i="976"/>
        </ext>
      </extLst>
    </bk>
    <bk>
      <extLst>
        <ext uri="{3e2802c4-a4d2-4d8b-9148-e3be6c30e623}">
          <xlrd:rvb i="977"/>
        </ext>
      </extLst>
    </bk>
    <bk>
      <extLst>
        <ext uri="{3e2802c4-a4d2-4d8b-9148-e3be6c30e623}">
          <xlrd:rvb i="978"/>
        </ext>
      </extLst>
    </bk>
    <bk>
      <extLst>
        <ext uri="{3e2802c4-a4d2-4d8b-9148-e3be6c30e623}">
          <xlrd:rvb i="979"/>
        </ext>
      </extLst>
    </bk>
    <bk>
      <extLst>
        <ext uri="{3e2802c4-a4d2-4d8b-9148-e3be6c30e623}">
          <xlrd:rvb i="980"/>
        </ext>
      </extLst>
    </bk>
    <bk>
      <extLst>
        <ext uri="{3e2802c4-a4d2-4d8b-9148-e3be6c30e623}">
          <xlrd:rvb i="981"/>
        </ext>
      </extLst>
    </bk>
    <bk>
      <extLst>
        <ext uri="{3e2802c4-a4d2-4d8b-9148-e3be6c30e623}">
          <xlrd:rvb i="982"/>
        </ext>
      </extLst>
    </bk>
    <bk>
      <extLst>
        <ext uri="{3e2802c4-a4d2-4d8b-9148-e3be6c30e623}">
          <xlrd:rvb i="983"/>
        </ext>
      </extLst>
    </bk>
    <bk>
      <extLst>
        <ext uri="{3e2802c4-a4d2-4d8b-9148-e3be6c30e623}">
          <xlrd:rvb i="984"/>
        </ext>
      </extLst>
    </bk>
    <bk>
      <extLst>
        <ext uri="{3e2802c4-a4d2-4d8b-9148-e3be6c30e623}">
          <xlrd:rvb i="985"/>
        </ext>
      </extLst>
    </bk>
    <bk>
      <extLst>
        <ext uri="{3e2802c4-a4d2-4d8b-9148-e3be6c30e623}">
          <xlrd:rvb i="986"/>
        </ext>
      </extLst>
    </bk>
    <bk>
      <extLst>
        <ext uri="{3e2802c4-a4d2-4d8b-9148-e3be6c30e623}">
          <xlrd:rvb i="987"/>
        </ext>
      </extLst>
    </bk>
    <bk>
      <extLst>
        <ext uri="{3e2802c4-a4d2-4d8b-9148-e3be6c30e623}">
          <xlrd:rvb i="988"/>
        </ext>
      </extLst>
    </bk>
    <bk>
      <extLst>
        <ext uri="{3e2802c4-a4d2-4d8b-9148-e3be6c30e623}">
          <xlrd:rvb i="989"/>
        </ext>
      </extLst>
    </bk>
    <bk>
      <extLst>
        <ext uri="{3e2802c4-a4d2-4d8b-9148-e3be6c30e623}">
          <xlrd:rvb i="990"/>
        </ext>
      </extLst>
    </bk>
    <bk>
      <extLst>
        <ext uri="{3e2802c4-a4d2-4d8b-9148-e3be6c30e623}">
          <xlrd:rvb i="991"/>
        </ext>
      </extLst>
    </bk>
    <bk>
      <extLst>
        <ext uri="{3e2802c4-a4d2-4d8b-9148-e3be6c30e623}">
          <xlrd:rvb i="992"/>
        </ext>
      </extLst>
    </bk>
    <bk>
      <extLst>
        <ext uri="{3e2802c4-a4d2-4d8b-9148-e3be6c30e623}">
          <xlrd:rvb i="993"/>
        </ext>
      </extLst>
    </bk>
    <bk>
      <extLst>
        <ext uri="{3e2802c4-a4d2-4d8b-9148-e3be6c30e623}">
          <xlrd:rvb i="994"/>
        </ext>
      </extLst>
    </bk>
    <bk>
      <extLst>
        <ext uri="{3e2802c4-a4d2-4d8b-9148-e3be6c30e623}">
          <xlrd:rvb i="995"/>
        </ext>
      </extLst>
    </bk>
    <bk>
      <extLst>
        <ext uri="{3e2802c4-a4d2-4d8b-9148-e3be6c30e623}">
          <xlrd:rvb i="996"/>
        </ext>
      </extLst>
    </bk>
    <bk>
      <extLst>
        <ext uri="{3e2802c4-a4d2-4d8b-9148-e3be6c30e623}">
          <xlrd:rvb i="997"/>
        </ext>
      </extLst>
    </bk>
    <bk>
      <extLst>
        <ext uri="{3e2802c4-a4d2-4d8b-9148-e3be6c30e623}">
          <xlrd:rvb i="998"/>
        </ext>
      </extLst>
    </bk>
    <bk>
      <extLst>
        <ext uri="{3e2802c4-a4d2-4d8b-9148-e3be6c30e623}">
          <xlrd:rvb i="999"/>
        </ext>
      </extLst>
    </bk>
    <bk>
      <extLst>
        <ext uri="{3e2802c4-a4d2-4d8b-9148-e3be6c30e623}">
          <xlrd:rvb i="1000"/>
        </ext>
      </extLst>
    </bk>
    <bk>
      <extLst>
        <ext uri="{3e2802c4-a4d2-4d8b-9148-e3be6c30e623}">
          <xlrd:rvb i="1001"/>
        </ext>
      </extLst>
    </bk>
    <bk>
      <extLst>
        <ext uri="{3e2802c4-a4d2-4d8b-9148-e3be6c30e623}">
          <xlrd:rvb i="1002"/>
        </ext>
      </extLst>
    </bk>
    <bk>
      <extLst>
        <ext uri="{3e2802c4-a4d2-4d8b-9148-e3be6c30e623}">
          <xlrd:rvb i="1003"/>
        </ext>
      </extLst>
    </bk>
    <bk>
      <extLst>
        <ext uri="{3e2802c4-a4d2-4d8b-9148-e3be6c30e623}">
          <xlrd:rvb i="1004"/>
        </ext>
      </extLst>
    </bk>
    <bk>
      <extLst>
        <ext uri="{3e2802c4-a4d2-4d8b-9148-e3be6c30e623}">
          <xlrd:rvb i="1005"/>
        </ext>
      </extLst>
    </bk>
    <bk>
      <extLst>
        <ext uri="{3e2802c4-a4d2-4d8b-9148-e3be6c30e623}">
          <xlrd:rvb i="1006"/>
        </ext>
      </extLst>
    </bk>
    <bk>
      <extLst>
        <ext uri="{3e2802c4-a4d2-4d8b-9148-e3be6c30e623}">
          <xlrd:rvb i="1007"/>
        </ext>
      </extLst>
    </bk>
    <bk>
      <extLst>
        <ext uri="{3e2802c4-a4d2-4d8b-9148-e3be6c30e623}">
          <xlrd:rvb i="1008"/>
        </ext>
      </extLst>
    </bk>
    <bk>
      <extLst>
        <ext uri="{3e2802c4-a4d2-4d8b-9148-e3be6c30e623}">
          <xlrd:rvb i="1009"/>
        </ext>
      </extLst>
    </bk>
    <bk>
      <extLst>
        <ext uri="{3e2802c4-a4d2-4d8b-9148-e3be6c30e623}">
          <xlrd:rvb i="1010"/>
        </ext>
      </extLst>
    </bk>
    <bk>
      <extLst>
        <ext uri="{3e2802c4-a4d2-4d8b-9148-e3be6c30e623}">
          <xlrd:rvb i="1011"/>
        </ext>
      </extLst>
    </bk>
    <bk>
      <extLst>
        <ext uri="{3e2802c4-a4d2-4d8b-9148-e3be6c30e623}">
          <xlrd:rvb i="1012"/>
        </ext>
      </extLst>
    </bk>
    <bk>
      <extLst>
        <ext uri="{3e2802c4-a4d2-4d8b-9148-e3be6c30e623}">
          <xlrd:rvb i="1013"/>
        </ext>
      </extLst>
    </bk>
    <bk>
      <extLst>
        <ext uri="{3e2802c4-a4d2-4d8b-9148-e3be6c30e623}">
          <xlrd:rvb i="1014"/>
        </ext>
      </extLst>
    </bk>
    <bk>
      <extLst>
        <ext uri="{3e2802c4-a4d2-4d8b-9148-e3be6c30e623}">
          <xlrd:rvb i="1015"/>
        </ext>
      </extLst>
    </bk>
    <bk>
      <extLst>
        <ext uri="{3e2802c4-a4d2-4d8b-9148-e3be6c30e623}">
          <xlrd:rvb i="1016"/>
        </ext>
      </extLst>
    </bk>
    <bk>
      <extLst>
        <ext uri="{3e2802c4-a4d2-4d8b-9148-e3be6c30e623}">
          <xlrd:rvb i="1017"/>
        </ext>
      </extLst>
    </bk>
    <bk>
      <extLst>
        <ext uri="{3e2802c4-a4d2-4d8b-9148-e3be6c30e623}">
          <xlrd:rvb i="1018"/>
        </ext>
      </extLst>
    </bk>
    <bk>
      <extLst>
        <ext uri="{3e2802c4-a4d2-4d8b-9148-e3be6c30e623}">
          <xlrd:rvb i="1019"/>
        </ext>
      </extLst>
    </bk>
    <bk>
      <extLst>
        <ext uri="{3e2802c4-a4d2-4d8b-9148-e3be6c30e623}">
          <xlrd:rvb i="1020"/>
        </ext>
      </extLst>
    </bk>
    <bk>
      <extLst>
        <ext uri="{3e2802c4-a4d2-4d8b-9148-e3be6c30e623}">
          <xlrd:rvb i="1021"/>
        </ext>
      </extLst>
    </bk>
    <bk>
      <extLst>
        <ext uri="{3e2802c4-a4d2-4d8b-9148-e3be6c30e623}">
          <xlrd:rvb i="1022"/>
        </ext>
      </extLst>
    </bk>
    <bk>
      <extLst>
        <ext uri="{3e2802c4-a4d2-4d8b-9148-e3be6c30e623}">
          <xlrd:rvb i="1023"/>
        </ext>
      </extLst>
    </bk>
    <bk>
      <extLst>
        <ext uri="{3e2802c4-a4d2-4d8b-9148-e3be6c30e623}">
          <xlrd:rvb i="1024"/>
        </ext>
      </extLst>
    </bk>
    <bk>
      <extLst>
        <ext uri="{3e2802c4-a4d2-4d8b-9148-e3be6c30e623}">
          <xlrd:rvb i="1025"/>
        </ext>
      </extLst>
    </bk>
    <bk>
      <extLst>
        <ext uri="{3e2802c4-a4d2-4d8b-9148-e3be6c30e623}">
          <xlrd:rvb i="1026"/>
        </ext>
      </extLst>
    </bk>
    <bk>
      <extLst>
        <ext uri="{3e2802c4-a4d2-4d8b-9148-e3be6c30e623}">
          <xlrd:rvb i="1027"/>
        </ext>
      </extLst>
    </bk>
    <bk>
      <extLst>
        <ext uri="{3e2802c4-a4d2-4d8b-9148-e3be6c30e623}">
          <xlrd:rvb i="1028"/>
        </ext>
      </extLst>
    </bk>
    <bk>
      <extLst>
        <ext uri="{3e2802c4-a4d2-4d8b-9148-e3be6c30e623}">
          <xlrd:rvb i="1029"/>
        </ext>
      </extLst>
    </bk>
    <bk>
      <extLst>
        <ext uri="{3e2802c4-a4d2-4d8b-9148-e3be6c30e623}">
          <xlrd:rvb i="1030"/>
        </ext>
      </extLst>
    </bk>
    <bk>
      <extLst>
        <ext uri="{3e2802c4-a4d2-4d8b-9148-e3be6c30e623}">
          <xlrd:rvb i="1031"/>
        </ext>
      </extLst>
    </bk>
    <bk>
      <extLst>
        <ext uri="{3e2802c4-a4d2-4d8b-9148-e3be6c30e623}">
          <xlrd:rvb i="1032"/>
        </ext>
      </extLst>
    </bk>
    <bk>
      <extLst>
        <ext uri="{3e2802c4-a4d2-4d8b-9148-e3be6c30e623}">
          <xlrd:rvb i="1033"/>
        </ext>
      </extLst>
    </bk>
    <bk>
      <extLst>
        <ext uri="{3e2802c4-a4d2-4d8b-9148-e3be6c30e623}">
          <xlrd:rvb i="1034"/>
        </ext>
      </extLst>
    </bk>
    <bk>
      <extLst>
        <ext uri="{3e2802c4-a4d2-4d8b-9148-e3be6c30e623}">
          <xlrd:rvb i="1035"/>
        </ext>
      </extLst>
    </bk>
    <bk>
      <extLst>
        <ext uri="{3e2802c4-a4d2-4d8b-9148-e3be6c30e623}">
          <xlrd:rvb i="1036"/>
        </ext>
      </extLst>
    </bk>
    <bk>
      <extLst>
        <ext uri="{3e2802c4-a4d2-4d8b-9148-e3be6c30e623}">
          <xlrd:rvb i="1037"/>
        </ext>
      </extLst>
    </bk>
    <bk>
      <extLst>
        <ext uri="{3e2802c4-a4d2-4d8b-9148-e3be6c30e623}">
          <xlrd:rvb i="1038"/>
        </ext>
      </extLst>
    </bk>
    <bk>
      <extLst>
        <ext uri="{3e2802c4-a4d2-4d8b-9148-e3be6c30e623}">
          <xlrd:rvb i="1039"/>
        </ext>
      </extLst>
    </bk>
    <bk>
      <extLst>
        <ext uri="{3e2802c4-a4d2-4d8b-9148-e3be6c30e623}">
          <xlrd:rvb i="1040"/>
        </ext>
      </extLst>
    </bk>
    <bk>
      <extLst>
        <ext uri="{3e2802c4-a4d2-4d8b-9148-e3be6c30e623}">
          <xlrd:rvb i="1041"/>
        </ext>
      </extLst>
    </bk>
    <bk>
      <extLst>
        <ext uri="{3e2802c4-a4d2-4d8b-9148-e3be6c30e623}">
          <xlrd:rvb i="1042"/>
        </ext>
      </extLst>
    </bk>
    <bk>
      <extLst>
        <ext uri="{3e2802c4-a4d2-4d8b-9148-e3be6c30e623}">
          <xlrd:rvb i="1043"/>
        </ext>
      </extLst>
    </bk>
    <bk>
      <extLst>
        <ext uri="{3e2802c4-a4d2-4d8b-9148-e3be6c30e623}">
          <xlrd:rvb i="1044"/>
        </ext>
      </extLst>
    </bk>
    <bk>
      <extLst>
        <ext uri="{3e2802c4-a4d2-4d8b-9148-e3be6c30e623}">
          <xlrd:rvb i="1045"/>
        </ext>
      </extLst>
    </bk>
    <bk>
      <extLst>
        <ext uri="{3e2802c4-a4d2-4d8b-9148-e3be6c30e623}">
          <xlrd:rvb i="1046"/>
        </ext>
      </extLst>
    </bk>
    <bk>
      <extLst>
        <ext uri="{3e2802c4-a4d2-4d8b-9148-e3be6c30e623}">
          <xlrd:rvb i="1047"/>
        </ext>
      </extLst>
    </bk>
    <bk>
      <extLst>
        <ext uri="{3e2802c4-a4d2-4d8b-9148-e3be6c30e623}">
          <xlrd:rvb i="1048"/>
        </ext>
      </extLst>
    </bk>
    <bk>
      <extLst>
        <ext uri="{3e2802c4-a4d2-4d8b-9148-e3be6c30e623}">
          <xlrd:rvb i="1049"/>
        </ext>
      </extLst>
    </bk>
    <bk>
      <extLst>
        <ext uri="{3e2802c4-a4d2-4d8b-9148-e3be6c30e623}">
          <xlrd:rvb i="1050"/>
        </ext>
      </extLst>
    </bk>
    <bk>
      <extLst>
        <ext uri="{3e2802c4-a4d2-4d8b-9148-e3be6c30e623}">
          <xlrd:rvb i="1051"/>
        </ext>
      </extLst>
    </bk>
    <bk>
      <extLst>
        <ext uri="{3e2802c4-a4d2-4d8b-9148-e3be6c30e623}">
          <xlrd:rvb i="1052"/>
        </ext>
      </extLst>
    </bk>
    <bk>
      <extLst>
        <ext uri="{3e2802c4-a4d2-4d8b-9148-e3be6c30e623}">
          <xlrd:rvb i="1053"/>
        </ext>
      </extLst>
    </bk>
    <bk>
      <extLst>
        <ext uri="{3e2802c4-a4d2-4d8b-9148-e3be6c30e623}">
          <xlrd:rvb i="1054"/>
        </ext>
      </extLst>
    </bk>
    <bk>
      <extLst>
        <ext uri="{3e2802c4-a4d2-4d8b-9148-e3be6c30e623}">
          <xlrd:rvb i="1055"/>
        </ext>
      </extLst>
    </bk>
    <bk>
      <extLst>
        <ext uri="{3e2802c4-a4d2-4d8b-9148-e3be6c30e623}">
          <xlrd:rvb i="1056"/>
        </ext>
      </extLst>
    </bk>
    <bk>
      <extLst>
        <ext uri="{3e2802c4-a4d2-4d8b-9148-e3be6c30e623}">
          <xlrd:rvb i="1057"/>
        </ext>
      </extLst>
    </bk>
    <bk>
      <extLst>
        <ext uri="{3e2802c4-a4d2-4d8b-9148-e3be6c30e623}">
          <xlrd:rvb i="1058"/>
        </ext>
      </extLst>
    </bk>
    <bk>
      <extLst>
        <ext uri="{3e2802c4-a4d2-4d8b-9148-e3be6c30e623}">
          <xlrd:rvb i="1059"/>
        </ext>
      </extLst>
    </bk>
    <bk>
      <extLst>
        <ext uri="{3e2802c4-a4d2-4d8b-9148-e3be6c30e623}">
          <xlrd:rvb i="1060"/>
        </ext>
      </extLst>
    </bk>
    <bk>
      <extLst>
        <ext uri="{3e2802c4-a4d2-4d8b-9148-e3be6c30e623}">
          <xlrd:rvb i="1061"/>
        </ext>
      </extLst>
    </bk>
    <bk>
      <extLst>
        <ext uri="{3e2802c4-a4d2-4d8b-9148-e3be6c30e623}">
          <xlrd:rvb i="1062"/>
        </ext>
      </extLst>
    </bk>
    <bk>
      <extLst>
        <ext uri="{3e2802c4-a4d2-4d8b-9148-e3be6c30e623}">
          <xlrd:rvb i="1063"/>
        </ext>
      </extLst>
    </bk>
    <bk>
      <extLst>
        <ext uri="{3e2802c4-a4d2-4d8b-9148-e3be6c30e623}">
          <xlrd:rvb i="1064"/>
        </ext>
      </extLst>
    </bk>
    <bk>
      <extLst>
        <ext uri="{3e2802c4-a4d2-4d8b-9148-e3be6c30e623}">
          <xlrd:rvb i="1065"/>
        </ext>
      </extLst>
    </bk>
    <bk>
      <extLst>
        <ext uri="{3e2802c4-a4d2-4d8b-9148-e3be6c30e623}">
          <xlrd:rvb i="1066"/>
        </ext>
      </extLst>
    </bk>
    <bk>
      <extLst>
        <ext uri="{3e2802c4-a4d2-4d8b-9148-e3be6c30e623}">
          <xlrd:rvb i="1067"/>
        </ext>
      </extLst>
    </bk>
    <bk>
      <extLst>
        <ext uri="{3e2802c4-a4d2-4d8b-9148-e3be6c30e623}">
          <xlrd:rvb i="1068"/>
        </ext>
      </extLst>
    </bk>
    <bk>
      <extLst>
        <ext uri="{3e2802c4-a4d2-4d8b-9148-e3be6c30e623}">
          <xlrd:rvb i="1069"/>
        </ext>
      </extLst>
    </bk>
    <bk>
      <extLst>
        <ext uri="{3e2802c4-a4d2-4d8b-9148-e3be6c30e623}">
          <xlrd:rvb i="1070"/>
        </ext>
      </extLst>
    </bk>
    <bk>
      <extLst>
        <ext uri="{3e2802c4-a4d2-4d8b-9148-e3be6c30e623}">
          <xlrd:rvb i="1071"/>
        </ext>
      </extLst>
    </bk>
    <bk>
      <extLst>
        <ext uri="{3e2802c4-a4d2-4d8b-9148-e3be6c30e623}">
          <xlrd:rvb i="1072"/>
        </ext>
      </extLst>
    </bk>
    <bk>
      <extLst>
        <ext uri="{3e2802c4-a4d2-4d8b-9148-e3be6c30e623}">
          <xlrd:rvb i="1073"/>
        </ext>
      </extLst>
    </bk>
    <bk>
      <extLst>
        <ext uri="{3e2802c4-a4d2-4d8b-9148-e3be6c30e623}">
          <xlrd:rvb i="1074"/>
        </ext>
      </extLst>
    </bk>
    <bk>
      <extLst>
        <ext uri="{3e2802c4-a4d2-4d8b-9148-e3be6c30e623}">
          <xlrd:rvb i="1075"/>
        </ext>
      </extLst>
    </bk>
    <bk>
      <extLst>
        <ext uri="{3e2802c4-a4d2-4d8b-9148-e3be6c30e623}">
          <xlrd:rvb i="1076"/>
        </ext>
      </extLst>
    </bk>
    <bk>
      <extLst>
        <ext uri="{3e2802c4-a4d2-4d8b-9148-e3be6c30e623}">
          <xlrd:rvb i="1077"/>
        </ext>
      </extLst>
    </bk>
    <bk>
      <extLst>
        <ext uri="{3e2802c4-a4d2-4d8b-9148-e3be6c30e623}">
          <xlrd:rvb i="1078"/>
        </ext>
      </extLst>
    </bk>
    <bk>
      <extLst>
        <ext uri="{3e2802c4-a4d2-4d8b-9148-e3be6c30e623}">
          <xlrd:rvb i="1079"/>
        </ext>
      </extLst>
    </bk>
    <bk>
      <extLst>
        <ext uri="{3e2802c4-a4d2-4d8b-9148-e3be6c30e623}">
          <xlrd:rvb i="1080"/>
        </ext>
      </extLst>
    </bk>
    <bk>
      <extLst>
        <ext uri="{3e2802c4-a4d2-4d8b-9148-e3be6c30e623}">
          <xlrd:rvb i="1081"/>
        </ext>
      </extLst>
    </bk>
    <bk>
      <extLst>
        <ext uri="{3e2802c4-a4d2-4d8b-9148-e3be6c30e623}">
          <xlrd:rvb i="1082"/>
        </ext>
      </extLst>
    </bk>
    <bk>
      <extLst>
        <ext uri="{3e2802c4-a4d2-4d8b-9148-e3be6c30e623}">
          <xlrd:rvb i="1083"/>
        </ext>
      </extLst>
    </bk>
    <bk>
      <extLst>
        <ext uri="{3e2802c4-a4d2-4d8b-9148-e3be6c30e623}">
          <xlrd:rvb i="1084"/>
        </ext>
      </extLst>
    </bk>
    <bk>
      <extLst>
        <ext uri="{3e2802c4-a4d2-4d8b-9148-e3be6c30e623}">
          <xlrd:rvb i="1085"/>
        </ext>
      </extLst>
    </bk>
    <bk>
      <extLst>
        <ext uri="{3e2802c4-a4d2-4d8b-9148-e3be6c30e623}">
          <xlrd:rvb i="1086"/>
        </ext>
      </extLst>
    </bk>
    <bk>
      <extLst>
        <ext uri="{3e2802c4-a4d2-4d8b-9148-e3be6c30e623}">
          <xlrd:rvb i="1087"/>
        </ext>
      </extLst>
    </bk>
    <bk>
      <extLst>
        <ext uri="{3e2802c4-a4d2-4d8b-9148-e3be6c30e623}">
          <xlrd:rvb i="1088"/>
        </ext>
      </extLst>
    </bk>
    <bk>
      <extLst>
        <ext uri="{3e2802c4-a4d2-4d8b-9148-e3be6c30e623}">
          <xlrd:rvb i="1089"/>
        </ext>
      </extLst>
    </bk>
    <bk>
      <extLst>
        <ext uri="{3e2802c4-a4d2-4d8b-9148-e3be6c30e623}">
          <xlrd:rvb i="1090"/>
        </ext>
      </extLst>
    </bk>
    <bk>
      <extLst>
        <ext uri="{3e2802c4-a4d2-4d8b-9148-e3be6c30e623}">
          <xlrd:rvb i="1091"/>
        </ext>
      </extLst>
    </bk>
    <bk>
      <extLst>
        <ext uri="{3e2802c4-a4d2-4d8b-9148-e3be6c30e623}">
          <xlrd:rvb i="1092"/>
        </ext>
      </extLst>
    </bk>
    <bk>
      <extLst>
        <ext uri="{3e2802c4-a4d2-4d8b-9148-e3be6c30e623}">
          <xlrd:rvb i="1093"/>
        </ext>
      </extLst>
    </bk>
    <bk>
      <extLst>
        <ext uri="{3e2802c4-a4d2-4d8b-9148-e3be6c30e623}">
          <xlrd:rvb i="1094"/>
        </ext>
      </extLst>
    </bk>
    <bk>
      <extLst>
        <ext uri="{3e2802c4-a4d2-4d8b-9148-e3be6c30e623}">
          <xlrd:rvb i="1095"/>
        </ext>
      </extLst>
    </bk>
    <bk>
      <extLst>
        <ext uri="{3e2802c4-a4d2-4d8b-9148-e3be6c30e623}">
          <xlrd:rvb i="1096"/>
        </ext>
      </extLst>
    </bk>
    <bk>
      <extLst>
        <ext uri="{3e2802c4-a4d2-4d8b-9148-e3be6c30e623}">
          <xlrd:rvb i="1097"/>
        </ext>
      </extLst>
    </bk>
    <bk>
      <extLst>
        <ext uri="{3e2802c4-a4d2-4d8b-9148-e3be6c30e623}">
          <xlrd:rvb i="1098"/>
        </ext>
      </extLst>
    </bk>
    <bk>
      <extLst>
        <ext uri="{3e2802c4-a4d2-4d8b-9148-e3be6c30e623}">
          <xlrd:rvb i="1099"/>
        </ext>
      </extLst>
    </bk>
    <bk>
      <extLst>
        <ext uri="{3e2802c4-a4d2-4d8b-9148-e3be6c30e623}">
          <xlrd:rvb i="1100"/>
        </ext>
      </extLst>
    </bk>
    <bk>
      <extLst>
        <ext uri="{3e2802c4-a4d2-4d8b-9148-e3be6c30e623}">
          <xlrd:rvb i="1101"/>
        </ext>
      </extLst>
    </bk>
    <bk>
      <extLst>
        <ext uri="{3e2802c4-a4d2-4d8b-9148-e3be6c30e623}">
          <xlrd:rvb i="1102"/>
        </ext>
      </extLst>
    </bk>
    <bk>
      <extLst>
        <ext uri="{3e2802c4-a4d2-4d8b-9148-e3be6c30e623}">
          <xlrd:rvb i="1103"/>
        </ext>
      </extLst>
    </bk>
    <bk>
      <extLst>
        <ext uri="{3e2802c4-a4d2-4d8b-9148-e3be6c30e623}">
          <xlrd:rvb i="1104"/>
        </ext>
      </extLst>
    </bk>
    <bk>
      <extLst>
        <ext uri="{3e2802c4-a4d2-4d8b-9148-e3be6c30e623}">
          <xlrd:rvb i="1105"/>
        </ext>
      </extLst>
    </bk>
    <bk>
      <extLst>
        <ext uri="{3e2802c4-a4d2-4d8b-9148-e3be6c30e623}">
          <xlrd:rvb i="1106"/>
        </ext>
      </extLst>
    </bk>
    <bk>
      <extLst>
        <ext uri="{3e2802c4-a4d2-4d8b-9148-e3be6c30e623}">
          <xlrd:rvb i="1107"/>
        </ext>
      </extLst>
    </bk>
    <bk>
      <extLst>
        <ext uri="{3e2802c4-a4d2-4d8b-9148-e3be6c30e623}">
          <xlrd:rvb i="1108"/>
        </ext>
      </extLst>
    </bk>
    <bk>
      <extLst>
        <ext uri="{3e2802c4-a4d2-4d8b-9148-e3be6c30e623}">
          <xlrd:rvb i="1109"/>
        </ext>
      </extLst>
    </bk>
    <bk>
      <extLst>
        <ext uri="{3e2802c4-a4d2-4d8b-9148-e3be6c30e623}">
          <xlrd:rvb i="1110"/>
        </ext>
      </extLst>
    </bk>
    <bk>
      <extLst>
        <ext uri="{3e2802c4-a4d2-4d8b-9148-e3be6c30e623}">
          <xlrd:rvb i="1111"/>
        </ext>
      </extLst>
    </bk>
    <bk>
      <extLst>
        <ext uri="{3e2802c4-a4d2-4d8b-9148-e3be6c30e623}">
          <xlrd:rvb i="1112"/>
        </ext>
      </extLst>
    </bk>
    <bk>
      <extLst>
        <ext uri="{3e2802c4-a4d2-4d8b-9148-e3be6c30e623}">
          <xlrd:rvb i="1113"/>
        </ext>
      </extLst>
    </bk>
    <bk>
      <extLst>
        <ext uri="{3e2802c4-a4d2-4d8b-9148-e3be6c30e623}">
          <xlrd:rvb i="1114"/>
        </ext>
      </extLst>
    </bk>
    <bk>
      <extLst>
        <ext uri="{3e2802c4-a4d2-4d8b-9148-e3be6c30e623}">
          <xlrd:rvb i="1115"/>
        </ext>
      </extLst>
    </bk>
    <bk>
      <extLst>
        <ext uri="{3e2802c4-a4d2-4d8b-9148-e3be6c30e623}">
          <xlrd:rvb i="1116"/>
        </ext>
      </extLst>
    </bk>
    <bk>
      <extLst>
        <ext uri="{3e2802c4-a4d2-4d8b-9148-e3be6c30e623}">
          <xlrd:rvb i="1117"/>
        </ext>
      </extLst>
    </bk>
    <bk>
      <extLst>
        <ext uri="{3e2802c4-a4d2-4d8b-9148-e3be6c30e623}">
          <xlrd:rvb i="1118"/>
        </ext>
      </extLst>
    </bk>
    <bk>
      <extLst>
        <ext uri="{3e2802c4-a4d2-4d8b-9148-e3be6c30e623}">
          <xlrd:rvb i="1119"/>
        </ext>
      </extLst>
    </bk>
    <bk>
      <extLst>
        <ext uri="{3e2802c4-a4d2-4d8b-9148-e3be6c30e623}">
          <xlrd:rvb i="1120"/>
        </ext>
      </extLst>
    </bk>
    <bk>
      <extLst>
        <ext uri="{3e2802c4-a4d2-4d8b-9148-e3be6c30e623}">
          <xlrd:rvb i="1121"/>
        </ext>
      </extLst>
    </bk>
    <bk>
      <extLst>
        <ext uri="{3e2802c4-a4d2-4d8b-9148-e3be6c30e623}">
          <xlrd:rvb i="1122"/>
        </ext>
      </extLst>
    </bk>
    <bk>
      <extLst>
        <ext uri="{3e2802c4-a4d2-4d8b-9148-e3be6c30e623}">
          <xlrd:rvb i="1123"/>
        </ext>
      </extLst>
    </bk>
    <bk>
      <extLst>
        <ext uri="{3e2802c4-a4d2-4d8b-9148-e3be6c30e623}">
          <xlrd:rvb i="1124"/>
        </ext>
      </extLst>
    </bk>
    <bk>
      <extLst>
        <ext uri="{3e2802c4-a4d2-4d8b-9148-e3be6c30e623}">
          <xlrd:rvb i="1125"/>
        </ext>
      </extLst>
    </bk>
    <bk>
      <extLst>
        <ext uri="{3e2802c4-a4d2-4d8b-9148-e3be6c30e623}">
          <xlrd:rvb i="1126"/>
        </ext>
      </extLst>
    </bk>
    <bk>
      <extLst>
        <ext uri="{3e2802c4-a4d2-4d8b-9148-e3be6c30e623}">
          <xlrd:rvb i="1127"/>
        </ext>
      </extLst>
    </bk>
    <bk>
      <extLst>
        <ext uri="{3e2802c4-a4d2-4d8b-9148-e3be6c30e623}">
          <xlrd:rvb i="1128"/>
        </ext>
      </extLst>
    </bk>
    <bk>
      <extLst>
        <ext uri="{3e2802c4-a4d2-4d8b-9148-e3be6c30e623}">
          <xlrd:rvb i="1129"/>
        </ext>
      </extLst>
    </bk>
    <bk>
      <extLst>
        <ext uri="{3e2802c4-a4d2-4d8b-9148-e3be6c30e623}">
          <xlrd:rvb i="1130"/>
        </ext>
      </extLst>
    </bk>
    <bk>
      <extLst>
        <ext uri="{3e2802c4-a4d2-4d8b-9148-e3be6c30e623}">
          <xlrd:rvb i="1131"/>
        </ext>
      </extLst>
    </bk>
    <bk>
      <extLst>
        <ext uri="{3e2802c4-a4d2-4d8b-9148-e3be6c30e623}">
          <xlrd:rvb i="1132"/>
        </ext>
      </extLst>
    </bk>
    <bk>
      <extLst>
        <ext uri="{3e2802c4-a4d2-4d8b-9148-e3be6c30e623}">
          <xlrd:rvb i="1133"/>
        </ext>
      </extLst>
    </bk>
    <bk>
      <extLst>
        <ext uri="{3e2802c4-a4d2-4d8b-9148-e3be6c30e623}">
          <xlrd:rvb i="1134"/>
        </ext>
      </extLst>
    </bk>
    <bk>
      <extLst>
        <ext uri="{3e2802c4-a4d2-4d8b-9148-e3be6c30e623}">
          <xlrd:rvb i="1135"/>
        </ext>
      </extLst>
    </bk>
    <bk>
      <extLst>
        <ext uri="{3e2802c4-a4d2-4d8b-9148-e3be6c30e623}">
          <xlrd:rvb i="1136"/>
        </ext>
      </extLst>
    </bk>
    <bk>
      <extLst>
        <ext uri="{3e2802c4-a4d2-4d8b-9148-e3be6c30e623}">
          <xlrd:rvb i="1137"/>
        </ext>
      </extLst>
    </bk>
    <bk>
      <extLst>
        <ext uri="{3e2802c4-a4d2-4d8b-9148-e3be6c30e623}">
          <xlrd:rvb i="1138"/>
        </ext>
      </extLst>
    </bk>
    <bk>
      <extLst>
        <ext uri="{3e2802c4-a4d2-4d8b-9148-e3be6c30e623}">
          <xlrd:rvb i="1139"/>
        </ext>
      </extLst>
    </bk>
    <bk>
      <extLst>
        <ext uri="{3e2802c4-a4d2-4d8b-9148-e3be6c30e623}">
          <xlrd:rvb i="1140"/>
        </ext>
      </extLst>
    </bk>
    <bk>
      <extLst>
        <ext uri="{3e2802c4-a4d2-4d8b-9148-e3be6c30e623}">
          <xlrd:rvb i="1141"/>
        </ext>
      </extLst>
    </bk>
    <bk>
      <extLst>
        <ext uri="{3e2802c4-a4d2-4d8b-9148-e3be6c30e623}">
          <xlrd:rvb i="1142"/>
        </ext>
      </extLst>
    </bk>
    <bk>
      <extLst>
        <ext uri="{3e2802c4-a4d2-4d8b-9148-e3be6c30e623}">
          <xlrd:rvb i="1143"/>
        </ext>
      </extLst>
    </bk>
    <bk>
      <extLst>
        <ext uri="{3e2802c4-a4d2-4d8b-9148-e3be6c30e623}">
          <xlrd:rvb i="1144"/>
        </ext>
      </extLst>
    </bk>
    <bk>
      <extLst>
        <ext uri="{3e2802c4-a4d2-4d8b-9148-e3be6c30e623}">
          <xlrd:rvb i="1145"/>
        </ext>
      </extLst>
    </bk>
    <bk>
      <extLst>
        <ext uri="{3e2802c4-a4d2-4d8b-9148-e3be6c30e623}">
          <xlrd:rvb i="1146"/>
        </ext>
      </extLst>
    </bk>
    <bk>
      <extLst>
        <ext uri="{3e2802c4-a4d2-4d8b-9148-e3be6c30e623}">
          <xlrd:rvb i="1147"/>
        </ext>
      </extLst>
    </bk>
    <bk>
      <extLst>
        <ext uri="{3e2802c4-a4d2-4d8b-9148-e3be6c30e623}">
          <xlrd:rvb i="1148"/>
        </ext>
      </extLst>
    </bk>
    <bk>
      <extLst>
        <ext uri="{3e2802c4-a4d2-4d8b-9148-e3be6c30e623}">
          <xlrd:rvb i="1149"/>
        </ext>
      </extLst>
    </bk>
    <bk>
      <extLst>
        <ext uri="{3e2802c4-a4d2-4d8b-9148-e3be6c30e623}">
          <xlrd:rvb i="1150"/>
        </ext>
      </extLst>
    </bk>
    <bk>
      <extLst>
        <ext uri="{3e2802c4-a4d2-4d8b-9148-e3be6c30e623}">
          <xlrd:rvb i="1151"/>
        </ext>
      </extLst>
    </bk>
    <bk>
      <extLst>
        <ext uri="{3e2802c4-a4d2-4d8b-9148-e3be6c30e623}">
          <xlrd:rvb i="1152"/>
        </ext>
      </extLst>
    </bk>
    <bk>
      <extLst>
        <ext uri="{3e2802c4-a4d2-4d8b-9148-e3be6c30e623}">
          <xlrd:rvb i="1153"/>
        </ext>
      </extLst>
    </bk>
    <bk>
      <extLst>
        <ext uri="{3e2802c4-a4d2-4d8b-9148-e3be6c30e623}">
          <xlrd:rvb i="1154"/>
        </ext>
      </extLst>
    </bk>
    <bk>
      <extLst>
        <ext uri="{3e2802c4-a4d2-4d8b-9148-e3be6c30e623}">
          <xlrd:rvb i="1155"/>
        </ext>
      </extLst>
    </bk>
    <bk>
      <extLst>
        <ext uri="{3e2802c4-a4d2-4d8b-9148-e3be6c30e623}">
          <xlrd:rvb i="1156"/>
        </ext>
      </extLst>
    </bk>
    <bk>
      <extLst>
        <ext uri="{3e2802c4-a4d2-4d8b-9148-e3be6c30e623}">
          <xlrd:rvb i="1157"/>
        </ext>
      </extLst>
    </bk>
    <bk>
      <extLst>
        <ext uri="{3e2802c4-a4d2-4d8b-9148-e3be6c30e623}">
          <xlrd:rvb i="1158"/>
        </ext>
      </extLst>
    </bk>
    <bk>
      <extLst>
        <ext uri="{3e2802c4-a4d2-4d8b-9148-e3be6c30e623}">
          <xlrd:rvb i="1159"/>
        </ext>
      </extLst>
    </bk>
    <bk>
      <extLst>
        <ext uri="{3e2802c4-a4d2-4d8b-9148-e3be6c30e623}">
          <xlrd:rvb i="1160"/>
        </ext>
      </extLst>
    </bk>
    <bk>
      <extLst>
        <ext uri="{3e2802c4-a4d2-4d8b-9148-e3be6c30e623}">
          <xlrd:rvb i="1161"/>
        </ext>
      </extLst>
    </bk>
    <bk>
      <extLst>
        <ext uri="{3e2802c4-a4d2-4d8b-9148-e3be6c30e623}">
          <xlrd:rvb i="1162"/>
        </ext>
      </extLst>
    </bk>
    <bk>
      <extLst>
        <ext uri="{3e2802c4-a4d2-4d8b-9148-e3be6c30e623}">
          <xlrd:rvb i="1163"/>
        </ext>
      </extLst>
    </bk>
    <bk>
      <extLst>
        <ext uri="{3e2802c4-a4d2-4d8b-9148-e3be6c30e623}">
          <xlrd:rvb i="1164"/>
        </ext>
      </extLst>
    </bk>
    <bk>
      <extLst>
        <ext uri="{3e2802c4-a4d2-4d8b-9148-e3be6c30e623}">
          <xlrd:rvb i="1165"/>
        </ext>
      </extLst>
    </bk>
    <bk>
      <extLst>
        <ext uri="{3e2802c4-a4d2-4d8b-9148-e3be6c30e623}">
          <xlrd:rvb i="1166"/>
        </ext>
      </extLst>
    </bk>
    <bk>
      <extLst>
        <ext uri="{3e2802c4-a4d2-4d8b-9148-e3be6c30e623}">
          <xlrd:rvb i="1167"/>
        </ext>
      </extLst>
    </bk>
    <bk>
      <extLst>
        <ext uri="{3e2802c4-a4d2-4d8b-9148-e3be6c30e623}">
          <xlrd:rvb i="1168"/>
        </ext>
      </extLst>
    </bk>
    <bk>
      <extLst>
        <ext uri="{3e2802c4-a4d2-4d8b-9148-e3be6c30e623}">
          <xlrd:rvb i="1169"/>
        </ext>
      </extLst>
    </bk>
    <bk>
      <extLst>
        <ext uri="{3e2802c4-a4d2-4d8b-9148-e3be6c30e623}">
          <xlrd:rvb i="1170"/>
        </ext>
      </extLst>
    </bk>
    <bk>
      <extLst>
        <ext uri="{3e2802c4-a4d2-4d8b-9148-e3be6c30e623}">
          <xlrd:rvb i="1171"/>
        </ext>
      </extLst>
    </bk>
    <bk>
      <extLst>
        <ext uri="{3e2802c4-a4d2-4d8b-9148-e3be6c30e623}">
          <xlrd:rvb i="1172"/>
        </ext>
      </extLst>
    </bk>
    <bk>
      <extLst>
        <ext uri="{3e2802c4-a4d2-4d8b-9148-e3be6c30e623}">
          <xlrd:rvb i="1173"/>
        </ext>
      </extLst>
    </bk>
    <bk>
      <extLst>
        <ext uri="{3e2802c4-a4d2-4d8b-9148-e3be6c30e623}">
          <xlrd:rvb i="1174"/>
        </ext>
      </extLst>
    </bk>
    <bk>
      <extLst>
        <ext uri="{3e2802c4-a4d2-4d8b-9148-e3be6c30e623}">
          <xlrd:rvb i="1175"/>
        </ext>
      </extLst>
    </bk>
    <bk>
      <extLst>
        <ext uri="{3e2802c4-a4d2-4d8b-9148-e3be6c30e623}">
          <xlrd:rvb i="1176"/>
        </ext>
      </extLst>
    </bk>
    <bk>
      <extLst>
        <ext uri="{3e2802c4-a4d2-4d8b-9148-e3be6c30e623}">
          <xlrd:rvb i="1177"/>
        </ext>
      </extLst>
    </bk>
    <bk>
      <extLst>
        <ext uri="{3e2802c4-a4d2-4d8b-9148-e3be6c30e623}">
          <xlrd:rvb i="1178"/>
        </ext>
      </extLst>
    </bk>
    <bk>
      <extLst>
        <ext uri="{3e2802c4-a4d2-4d8b-9148-e3be6c30e623}">
          <xlrd:rvb i="1179"/>
        </ext>
      </extLst>
    </bk>
    <bk>
      <extLst>
        <ext uri="{3e2802c4-a4d2-4d8b-9148-e3be6c30e623}">
          <xlrd:rvb i="1180"/>
        </ext>
      </extLst>
    </bk>
    <bk>
      <extLst>
        <ext uri="{3e2802c4-a4d2-4d8b-9148-e3be6c30e623}">
          <xlrd:rvb i="1181"/>
        </ext>
      </extLst>
    </bk>
    <bk>
      <extLst>
        <ext uri="{3e2802c4-a4d2-4d8b-9148-e3be6c30e623}">
          <xlrd:rvb i="1182"/>
        </ext>
      </extLst>
    </bk>
    <bk>
      <extLst>
        <ext uri="{3e2802c4-a4d2-4d8b-9148-e3be6c30e623}">
          <xlrd:rvb i="1183"/>
        </ext>
      </extLst>
    </bk>
    <bk>
      <extLst>
        <ext uri="{3e2802c4-a4d2-4d8b-9148-e3be6c30e623}">
          <xlrd:rvb i="1184"/>
        </ext>
      </extLst>
    </bk>
    <bk>
      <extLst>
        <ext uri="{3e2802c4-a4d2-4d8b-9148-e3be6c30e623}">
          <xlrd:rvb i="1185"/>
        </ext>
      </extLst>
    </bk>
    <bk>
      <extLst>
        <ext uri="{3e2802c4-a4d2-4d8b-9148-e3be6c30e623}">
          <xlrd:rvb i="1186"/>
        </ext>
      </extLst>
    </bk>
    <bk>
      <extLst>
        <ext uri="{3e2802c4-a4d2-4d8b-9148-e3be6c30e623}">
          <xlrd:rvb i="1187"/>
        </ext>
      </extLst>
    </bk>
    <bk>
      <extLst>
        <ext uri="{3e2802c4-a4d2-4d8b-9148-e3be6c30e623}">
          <xlrd:rvb i="1188"/>
        </ext>
      </extLst>
    </bk>
    <bk>
      <extLst>
        <ext uri="{3e2802c4-a4d2-4d8b-9148-e3be6c30e623}">
          <xlrd:rvb i="1189"/>
        </ext>
      </extLst>
    </bk>
    <bk>
      <extLst>
        <ext uri="{3e2802c4-a4d2-4d8b-9148-e3be6c30e623}">
          <xlrd:rvb i="1190"/>
        </ext>
      </extLst>
    </bk>
    <bk>
      <extLst>
        <ext uri="{3e2802c4-a4d2-4d8b-9148-e3be6c30e623}">
          <xlrd:rvb i="1191"/>
        </ext>
      </extLst>
    </bk>
    <bk>
      <extLst>
        <ext uri="{3e2802c4-a4d2-4d8b-9148-e3be6c30e623}">
          <xlrd:rvb i="1192"/>
        </ext>
      </extLst>
    </bk>
    <bk>
      <extLst>
        <ext uri="{3e2802c4-a4d2-4d8b-9148-e3be6c30e623}">
          <xlrd:rvb i="1193"/>
        </ext>
      </extLst>
    </bk>
    <bk>
      <extLst>
        <ext uri="{3e2802c4-a4d2-4d8b-9148-e3be6c30e623}">
          <xlrd:rvb i="1194"/>
        </ext>
      </extLst>
    </bk>
    <bk>
      <extLst>
        <ext uri="{3e2802c4-a4d2-4d8b-9148-e3be6c30e623}">
          <xlrd:rvb i="1195"/>
        </ext>
      </extLst>
    </bk>
    <bk>
      <extLst>
        <ext uri="{3e2802c4-a4d2-4d8b-9148-e3be6c30e623}">
          <xlrd:rvb i="1196"/>
        </ext>
      </extLst>
    </bk>
    <bk>
      <extLst>
        <ext uri="{3e2802c4-a4d2-4d8b-9148-e3be6c30e623}">
          <xlrd:rvb i="1197"/>
        </ext>
      </extLst>
    </bk>
    <bk>
      <extLst>
        <ext uri="{3e2802c4-a4d2-4d8b-9148-e3be6c30e623}">
          <xlrd:rvb i="1198"/>
        </ext>
      </extLst>
    </bk>
    <bk>
      <extLst>
        <ext uri="{3e2802c4-a4d2-4d8b-9148-e3be6c30e623}">
          <xlrd:rvb i="1199"/>
        </ext>
      </extLst>
    </bk>
    <bk>
      <extLst>
        <ext uri="{3e2802c4-a4d2-4d8b-9148-e3be6c30e623}">
          <xlrd:rvb i="1200"/>
        </ext>
      </extLst>
    </bk>
    <bk>
      <extLst>
        <ext uri="{3e2802c4-a4d2-4d8b-9148-e3be6c30e623}">
          <xlrd:rvb i="1201"/>
        </ext>
      </extLst>
    </bk>
    <bk>
      <extLst>
        <ext uri="{3e2802c4-a4d2-4d8b-9148-e3be6c30e623}">
          <xlrd:rvb i="1202"/>
        </ext>
      </extLst>
    </bk>
    <bk>
      <extLst>
        <ext uri="{3e2802c4-a4d2-4d8b-9148-e3be6c30e623}">
          <xlrd:rvb i="1203"/>
        </ext>
      </extLst>
    </bk>
    <bk>
      <extLst>
        <ext uri="{3e2802c4-a4d2-4d8b-9148-e3be6c30e623}">
          <xlrd:rvb i="1204"/>
        </ext>
      </extLst>
    </bk>
    <bk>
      <extLst>
        <ext uri="{3e2802c4-a4d2-4d8b-9148-e3be6c30e623}">
          <xlrd:rvb i="1205"/>
        </ext>
      </extLst>
    </bk>
    <bk>
      <extLst>
        <ext uri="{3e2802c4-a4d2-4d8b-9148-e3be6c30e623}">
          <xlrd:rvb i="1206"/>
        </ext>
      </extLst>
    </bk>
    <bk>
      <extLst>
        <ext uri="{3e2802c4-a4d2-4d8b-9148-e3be6c30e623}">
          <xlrd:rvb i="1207"/>
        </ext>
      </extLst>
    </bk>
    <bk>
      <extLst>
        <ext uri="{3e2802c4-a4d2-4d8b-9148-e3be6c30e623}">
          <xlrd:rvb i="1208"/>
        </ext>
      </extLst>
    </bk>
    <bk>
      <extLst>
        <ext uri="{3e2802c4-a4d2-4d8b-9148-e3be6c30e623}">
          <xlrd:rvb i="1209"/>
        </ext>
      </extLst>
    </bk>
    <bk>
      <extLst>
        <ext uri="{3e2802c4-a4d2-4d8b-9148-e3be6c30e623}">
          <xlrd:rvb i="1210"/>
        </ext>
      </extLst>
    </bk>
    <bk>
      <extLst>
        <ext uri="{3e2802c4-a4d2-4d8b-9148-e3be6c30e623}">
          <xlrd:rvb i="1211"/>
        </ext>
      </extLst>
    </bk>
    <bk>
      <extLst>
        <ext uri="{3e2802c4-a4d2-4d8b-9148-e3be6c30e623}">
          <xlrd:rvb i="1212"/>
        </ext>
      </extLst>
    </bk>
    <bk>
      <extLst>
        <ext uri="{3e2802c4-a4d2-4d8b-9148-e3be6c30e623}">
          <xlrd:rvb i="1213"/>
        </ext>
      </extLst>
    </bk>
    <bk>
      <extLst>
        <ext uri="{3e2802c4-a4d2-4d8b-9148-e3be6c30e623}">
          <xlrd:rvb i="1214"/>
        </ext>
      </extLst>
    </bk>
    <bk>
      <extLst>
        <ext uri="{3e2802c4-a4d2-4d8b-9148-e3be6c30e623}">
          <xlrd:rvb i="1215"/>
        </ext>
      </extLst>
    </bk>
    <bk>
      <extLst>
        <ext uri="{3e2802c4-a4d2-4d8b-9148-e3be6c30e623}">
          <xlrd:rvb i="1216"/>
        </ext>
      </extLst>
    </bk>
    <bk>
      <extLst>
        <ext uri="{3e2802c4-a4d2-4d8b-9148-e3be6c30e623}">
          <xlrd:rvb i="1217"/>
        </ext>
      </extLst>
    </bk>
    <bk>
      <extLst>
        <ext uri="{3e2802c4-a4d2-4d8b-9148-e3be6c30e623}">
          <xlrd:rvb i="1218"/>
        </ext>
      </extLst>
    </bk>
    <bk>
      <extLst>
        <ext uri="{3e2802c4-a4d2-4d8b-9148-e3be6c30e623}">
          <xlrd:rvb i="1219"/>
        </ext>
      </extLst>
    </bk>
    <bk>
      <extLst>
        <ext uri="{3e2802c4-a4d2-4d8b-9148-e3be6c30e623}">
          <xlrd:rvb i="1220"/>
        </ext>
      </extLst>
    </bk>
    <bk>
      <extLst>
        <ext uri="{3e2802c4-a4d2-4d8b-9148-e3be6c30e623}">
          <xlrd:rvb i="1221"/>
        </ext>
      </extLst>
    </bk>
    <bk>
      <extLst>
        <ext uri="{3e2802c4-a4d2-4d8b-9148-e3be6c30e623}">
          <xlrd:rvb i="1222"/>
        </ext>
      </extLst>
    </bk>
    <bk>
      <extLst>
        <ext uri="{3e2802c4-a4d2-4d8b-9148-e3be6c30e623}">
          <xlrd:rvb i="1223"/>
        </ext>
      </extLst>
    </bk>
    <bk>
      <extLst>
        <ext uri="{3e2802c4-a4d2-4d8b-9148-e3be6c30e623}">
          <xlrd:rvb i="1224"/>
        </ext>
      </extLst>
    </bk>
    <bk>
      <extLst>
        <ext uri="{3e2802c4-a4d2-4d8b-9148-e3be6c30e623}">
          <xlrd:rvb i="1225"/>
        </ext>
      </extLst>
    </bk>
    <bk>
      <extLst>
        <ext uri="{3e2802c4-a4d2-4d8b-9148-e3be6c30e623}">
          <xlrd:rvb i="1226"/>
        </ext>
      </extLst>
    </bk>
    <bk>
      <extLst>
        <ext uri="{3e2802c4-a4d2-4d8b-9148-e3be6c30e623}">
          <xlrd:rvb i="1227"/>
        </ext>
      </extLst>
    </bk>
    <bk>
      <extLst>
        <ext uri="{3e2802c4-a4d2-4d8b-9148-e3be6c30e623}">
          <xlrd:rvb i="1228"/>
        </ext>
      </extLst>
    </bk>
    <bk>
      <extLst>
        <ext uri="{3e2802c4-a4d2-4d8b-9148-e3be6c30e623}">
          <xlrd:rvb i="1229"/>
        </ext>
      </extLst>
    </bk>
    <bk>
      <extLst>
        <ext uri="{3e2802c4-a4d2-4d8b-9148-e3be6c30e623}">
          <xlrd:rvb i="1230"/>
        </ext>
      </extLst>
    </bk>
    <bk>
      <extLst>
        <ext uri="{3e2802c4-a4d2-4d8b-9148-e3be6c30e623}">
          <xlrd:rvb i="1231"/>
        </ext>
      </extLst>
    </bk>
    <bk>
      <extLst>
        <ext uri="{3e2802c4-a4d2-4d8b-9148-e3be6c30e623}">
          <xlrd:rvb i="1232"/>
        </ext>
      </extLst>
    </bk>
    <bk>
      <extLst>
        <ext uri="{3e2802c4-a4d2-4d8b-9148-e3be6c30e623}">
          <xlrd:rvb i="1233"/>
        </ext>
      </extLst>
    </bk>
    <bk>
      <extLst>
        <ext uri="{3e2802c4-a4d2-4d8b-9148-e3be6c30e623}">
          <xlrd:rvb i="1234"/>
        </ext>
      </extLst>
    </bk>
    <bk>
      <extLst>
        <ext uri="{3e2802c4-a4d2-4d8b-9148-e3be6c30e623}">
          <xlrd:rvb i="1235"/>
        </ext>
      </extLst>
    </bk>
    <bk>
      <extLst>
        <ext uri="{3e2802c4-a4d2-4d8b-9148-e3be6c30e623}">
          <xlrd:rvb i="1236"/>
        </ext>
      </extLst>
    </bk>
    <bk>
      <extLst>
        <ext uri="{3e2802c4-a4d2-4d8b-9148-e3be6c30e623}">
          <xlrd:rvb i="1237"/>
        </ext>
      </extLst>
    </bk>
    <bk>
      <extLst>
        <ext uri="{3e2802c4-a4d2-4d8b-9148-e3be6c30e623}">
          <xlrd:rvb i="1238"/>
        </ext>
      </extLst>
    </bk>
    <bk>
      <extLst>
        <ext uri="{3e2802c4-a4d2-4d8b-9148-e3be6c30e623}">
          <xlrd:rvb i="1239"/>
        </ext>
      </extLst>
    </bk>
    <bk>
      <extLst>
        <ext uri="{3e2802c4-a4d2-4d8b-9148-e3be6c30e623}">
          <xlrd:rvb i="1240"/>
        </ext>
      </extLst>
    </bk>
    <bk>
      <extLst>
        <ext uri="{3e2802c4-a4d2-4d8b-9148-e3be6c30e623}">
          <xlrd:rvb i="1241"/>
        </ext>
      </extLst>
    </bk>
    <bk>
      <extLst>
        <ext uri="{3e2802c4-a4d2-4d8b-9148-e3be6c30e623}">
          <xlrd:rvb i="1242"/>
        </ext>
      </extLst>
    </bk>
    <bk>
      <extLst>
        <ext uri="{3e2802c4-a4d2-4d8b-9148-e3be6c30e623}">
          <xlrd:rvb i="1243"/>
        </ext>
      </extLst>
    </bk>
    <bk>
      <extLst>
        <ext uri="{3e2802c4-a4d2-4d8b-9148-e3be6c30e623}">
          <xlrd:rvb i="1244"/>
        </ext>
      </extLst>
    </bk>
    <bk>
      <extLst>
        <ext uri="{3e2802c4-a4d2-4d8b-9148-e3be6c30e623}">
          <xlrd:rvb i="1245"/>
        </ext>
      </extLst>
    </bk>
    <bk>
      <extLst>
        <ext uri="{3e2802c4-a4d2-4d8b-9148-e3be6c30e623}">
          <xlrd:rvb i="1246"/>
        </ext>
      </extLst>
    </bk>
    <bk>
      <extLst>
        <ext uri="{3e2802c4-a4d2-4d8b-9148-e3be6c30e623}">
          <xlrd:rvb i="1247"/>
        </ext>
      </extLst>
    </bk>
    <bk>
      <extLst>
        <ext uri="{3e2802c4-a4d2-4d8b-9148-e3be6c30e623}">
          <xlrd:rvb i="1248"/>
        </ext>
      </extLst>
    </bk>
    <bk>
      <extLst>
        <ext uri="{3e2802c4-a4d2-4d8b-9148-e3be6c30e623}">
          <xlrd:rvb i="1249"/>
        </ext>
      </extLst>
    </bk>
    <bk>
      <extLst>
        <ext uri="{3e2802c4-a4d2-4d8b-9148-e3be6c30e623}">
          <xlrd:rvb i="1250"/>
        </ext>
      </extLst>
    </bk>
    <bk>
      <extLst>
        <ext uri="{3e2802c4-a4d2-4d8b-9148-e3be6c30e623}">
          <xlrd:rvb i="1251"/>
        </ext>
      </extLst>
    </bk>
    <bk>
      <extLst>
        <ext uri="{3e2802c4-a4d2-4d8b-9148-e3be6c30e623}">
          <xlrd:rvb i="1252"/>
        </ext>
      </extLst>
    </bk>
    <bk>
      <extLst>
        <ext uri="{3e2802c4-a4d2-4d8b-9148-e3be6c30e623}">
          <xlrd:rvb i="1253"/>
        </ext>
      </extLst>
    </bk>
    <bk>
      <extLst>
        <ext uri="{3e2802c4-a4d2-4d8b-9148-e3be6c30e623}">
          <xlrd:rvb i="1254"/>
        </ext>
      </extLst>
    </bk>
    <bk>
      <extLst>
        <ext uri="{3e2802c4-a4d2-4d8b-9148-e3be6c30e623}">
          <xlrd:rvb i="1255"/>
        </ext>
      </extLst>
    </bk>
    <bk>
      <extLst>
        <ext uri="{3e2802c4-a4d2-4d8b-9148-e3be6c30e623}">
          <xlrd:rvb i="1256"/>
        </ext>
      </extLst>
    </bk>
    <bk>
      <extLst>
        <ext uri="{3e2802c4-a4d2-4d8b-9148-e3be6c30e623}">
          <xlrd:rvb i="1257"/>
        </ext>
      </extLst>
    </bk>
    <bk>
      <extLst>
        <ext uri="{3e2802c4-a4d2-4d8b-9148-e3be6c30e623}">
          <xlrd:rvb i="1258"/>
        </ext>
      </extLst>
    </bk>
    <bk>
      <extLst>
        <ext uri="{3e2802c4-a4d2-4d8b-9148-e3be6c30e623}">
          <xlrd:rvb i="1259"/>
        </ext>
      </extLst>
    </bk>
    <bk>
      <extLst>
        <ext uri="{3e2802c4-a4d2-4d8b-9148-e3be6c30e623}">
          <xlrd:rvb i="1260"/>
        </ext>
      </extLst>
    </bk>
    <bk>
      <extLst>
        <ext uri="{3e2802c4-a4d2-4d8b-9148-e3be6c30e623}">
          <xlrd:rvb i="1261"/>
        </ext>
      </extLst>
    </bk>
    <bk>
      <extLst>
        <ext uri="{3e2802c4-a4d2-4d8b-9148-e3be6c30e623}">
          <xlrd:rvb i="1262"/>
        </ext>
      </extLst>
    </bk>
    <bk>
      <extLst>
        <ext uri="{3e2802c4-a4d2-4d8b-9148-e3be6c30e623}">
          <xlrd:rvb i="1263"/>
        </ext>
      </extLst>
    </bk>
    <bk>
      <extLst>
        <ext uri="{3e2802c4-a4d2-4d8b-9148-e3be6c30e623}">
          <xlrd:rvb i="1264"/>
        </ext>
      </extLst>
    </bk>
    <bk>
      <extLst>
        <ext uri="{3e2802c4-a4d2-4d8b-9148-e3be6c30e623}">
          <xlrd:rvb i="1265"/>
        </ext>
      </extLst>
    </bk>
    <bk>
      <extLst>
        <ext uri="{3e2802c4-a4d2-4d8b-9148-e3be6c30e623}">
          <xlrd:rvb i="1266"/>
        </ext>
      </extLst>
    </bk>
    <bk>
      <extLst>
        <ext uri="{3e2802c4-a4d2-4d8b-9148-e3be6c30e623}">
          <xlrd:rvb i="1267"/>
        </ext>
      </extLst>
    </bk>
    <bk>
      <extLst>
        <ext uri="{3e2802c4-a4d2-4d8b-9148-e3be6c30e623}">
          <xlrd:rvb i="1268"/>
        </ext>
      </extLst>
    </bk>
    <bk>
      <extLst>
        <ext uri="{3e2802c4-a4d2-4d8b-9148-e3be6c30e623}">
          <xlrd:rvb i="1269"/>
        </ext>
      </extLst>
    </bk>
    <bk>
      <extLst>
        <ext uri="{3e2802c4-a4d2-4d8b-9148-e3be6c30e623}">
          <xlrd:rvb i="1270"/>
        </ext>
      </extLst>
    </bk>
    <bk>
      <extLst>
        <ext uri="{3e2802c4-a4d2-4d8b-9148-e3be6c30e623}">
          <xlrd:rvb i="1271"/>
        </ext>
      </extLst>
    </bk>
    <bk>
      <extLst>
        <ext uri="{3e2802c4-a4d2-4d8b-9148-e3be6c30e623}">
          <xlrd:rvb i="1272"/>
        </ext>
      </extLst>
    </bk>
    <bk>
      <extLst>
        <ext uri="{3e2802c4-a4d2-4d8b-9148-e3be6c30e623}">
          <xlrd:rvb i="1273"/>
        </ext>
      </extLst>
    </bk>
    <bk>
      <extLst>
        <ext uri="{3e2802c4-a4d2-4d8b-9148-e3be6c30e623}">
          <xlrd:rvb i="1274"/>
        </ext>
      </extLst>
    </bk>
    <bk>
      <extLst>
        <ext uri="{3e2802c4-a4d2-4d8b-9148-e3be6c30e623}">
          <xlrd:rvb i="1275"/>
        </ext>
      </extLst>
    </bk>
    <bk>
      <extLst>
        <ext uri="{3e2802c4-a4d2-4d8b-9148-e3be6c30e623}">
          <xlrd:rvb i="1276"/>
        </ext>
      </extLst>
    </bk>
    <bk>
      <extLst>
        <ext uri="{3e2802c4-a4d2-4d8b-9148-e3be6c30e623}">
          <xlrd:rvb i="1277"/>
        </ext>
      </extLst>
    </bk>
    <bk>
      <extLst>
        <ext uri="{3e2802c4-a4d2-4d8b-9148-e3be6c30e623}">
          <xlrd:rvb i="1278"/>
        </ext>
      </extLst>
    </bk>
    <bk>
      <extLst>
        <ext uri="{3e2802c4-a4d2-4d8b-9148-e3be6c30e623}">
          <xlrd:rvb i="1279"/>
        </ext>
      </extLst>
    </bk>
    <bk>
      <extLst>
        <ext uri="{3e2802c4-a4d2-4d8b-9148-e3be6c30e623}">
          <xlrd:rvb i="1280"/>
        </ext>
      </extLst>
    </bk>
    <bk>
      <extLst>
        <ext uri="{3e2802c4-a4d2-4d8b-9148-e3be6c30e623}">
          <xlrd:rvb i="1281"/>
        </ext>
      </extLst>
    </bk>
    <bk>
      <extLst>
        <ext uri="{3e2802c4-a4d2-4d8b-9148-e3be6c30e623}">
          <xlrd:rvb i="1282"/>
        </ext>
      </extLst>
    </bk>
    <bk>
      <extLst>
        <ext uri="{3e2802c4-a4d2-4d8b-9148-e3be6c30e623}">
          <xlrd:rvb i="1283"/>
        </ext>
      </extLst>
    </bk>
    <bk>
      <extLst>
        <ext uri="{3e2802c4-a4d2-4d8b-9148-e3be6c30e623}">
          <xlrd:rvb i="1284"/>
        </ext>
      </extLst>
    </bk>
    <bk>
      <extLst>
        <ext uri="{3e2802c4-a4d2-4d8b-9148-e3be6c30e623}">
          <xlrd:rvb i="1285"/>
        </ext>
      </extLst>
    </bk>
    <bk>
      <extLst>
        <ext uri="{3e2802c4-a4d2-4d8b-9148-e3be6c30e623}">
          <xlrd:rvb i="1286"/>
        </ext>
      </extLst>
    </bk>
    <bk>
      <extLst>
        <ext uri="{3e2802c4-a4d2-4d8b-9148-e3be6c30e623}">
          <xlrd:rvb i="1287"/>
        </ext>
      </extLst>
    </bk>
    <bk>
      <extLst>
        <ext uri="{3e2802c4-a4d2-4d8b-9148-e3be6c30e623}">
          <xlrd:rvb i="1288"/>
        </ext>
      </extLst>
    </bk>
    <bk>
      <extLst>
        <ext uri="{3e2802c4-a4d2-4d8b-9148-e3be6c30e623}">
          <xlrd:rvb i="1289"/>
        </ext>
      </extLst>
    </bk>
    <bk>
      <extLst>
        <ext uri="{3e2802c4-a4d2-4d8b-9148-e3be6c30e623}">
          <xlrd:rvb i="1290"/>
        </ext>
      </extLst>
    </bk>
    <bk>
      <extLst>
        <ext uri="{3e2802c4-a4d2-4d8b-9148-e3be6c30e623}">
          <xlrd:rvb i="1291"/>
        </ext>
      </extLst>
    </bk>
    <bk>
      <extLst>
        <ext uri="{3e2802c4-a4d2-4d8b-9148-e3be6c30e623}">
          <xlrd:rvb i="1292"/>
        </ext>
      </extLst>
    </bk>
    <bk>
      <extLst>
        <ext uri="{3e2802c4-a4d2-4d8b-9148-e3be6c30e623}">
          <xlrd:rvb i="1293"/>
        </ext>
      </extLst>
    </bk>
    <bk>
      <extLst>
        <ext uri="{3e2802c4-a4d2-4d8b-9148-e3be6c30e623}">
          <xlrd:rvb i="1294"/>
        </ext>
      </extLst>
    </bk>
    <bk>
      <extLst>
        <ext uri="{3e2802c4-a4d2-4d8b-9148-e3be6c30e623}">
          <xlrd:rvb i="1295"/>
        </ext>
      </extLst>
    </bk>
    <bk>
      <extLst>
        <ext uri="{3e2802c4-a4d2-4d8b-9148-e3be6c30e623}">
          <xlrd:rvb i="1296"/>
        </ext>
      </extLst>
    </bk>
    <bk>
      <extLst>
        <ext uri="{3e2802c4-a4d2-4d8b-9148-e3be6c30e623}">
          <xlrd:rvb i="1297"/>
        </ext>
      </extLst>
    </bk>
    <bk>
      <extLst>
        <ext uri="{3e2802c4-a4d2-4d8b-9148-e3be6c30e623}">
          <xlrd:rvb i="1298"/>
        </ext>
      </extLst>
    </bk>
    <bk>
      <extLst>
        <ext uri="{3e2802c4-a4d2-4d8b-9148-e3be6c30e623}">
          <xlrd:rvb i="1299"/>
        </ext>
      </extLst>
    </bk>
    <bk>
      <extLst>
        <ext uri="{3e2802c4-a4d2-4d8b-9148-e3be6c30e623}">
          <xlrd:rvb i="1300"/>
        </ext>
      </extLst>
    </bk>
    <bk>
      <extLst>
        <ext uri="{3e2802c4-a4d2-4d8b-9148-e3be6c30e623}">
          <xlrd:rvb i="1301"/>
        </ext>
      </extLst>
    </bk>
    <bk>
      <extLst>
        <ext uri="{3e2802c4-a4d2-4d8b-9148-e3be6c30e623}">
          <xlrd:rvb i="1302"/>
        </ext>
      </extLst>
    </bk>
    <bk>
      <extLst>
        <ext uri="{3e2802c4-a4d2-4d8b-9148-e3be6c30e623}">
          <xlrd:rvb i="1303"/>
        </ext>
      </extLst>
    </bk>
    <bk>
      <extLst>
        <ext uri="{3e2802c4-a4d2-4d8b-9148-e3be6c30e623}">
          <xlrd:rvb i="1304"/>
        </ext>
      </extLst>
    </bk>
    <bk>
      <extLst>
        <ext uri="{3e2802c4-a4d2-4d8b-9148-e3be6c30e623}">
          <xlrd:rvb i="1305"/>
        </ext>
      </extLst>
    </bk>
    <bk>
      <extLst>
        <ext uri="{3e2802c4-a4d2-4d8b-9148-e3be6c30e623}">
          <xlrd:rvb i="1306"/>
        </ext>
      </extLst>
    </bk>
    <bk>
      <extLst>
        <ext uri="{3e2802c4-a4d2-4d8b-9148-e3be6c30e623}">
          <xlrd:rvb i="1307"/>
        </ext>
      </extLst>
    </bk>
    <bk>
      <extLst>
        <ext uri="{3e2802c4-a4d2-4d8b-9148-e3be6c30e623}">
          <xlrd:rvb i="1308"/>
        </ext>
      </extLst>
    </bk>
    <bk>
      <extLst>
        <ext uri="{3e2802c4-a4d2-4d8b-9148-e3be6c30e623}">
          <xlrd:rvb i="1309"/>
        </ext>
      </extLst>
    </bk>
    <bk>
      <extLst>
        <ext uri="{3e2802c4-a4d2-4d8b-9148-e3be6c30e623}">
          <xlrd:rvb i="1310"/>
        </ext>
      </extLst>
    </bk>
    <bk>
      <extLst>
        <ext uri="{3e2802c4-a4d2-4d8b-9148-e3be6c30e623}">
          <xlrd:rvb i="1311"/>
        </ext>
      </extLst>
    </bk>
    <bk>
      <extLst>
        <ext uri="{3e2802c4-a4d2-4d8b-9148-e3be6c30e623}">
          <xlrd:rvb i="1312"/>
        </ext>
      </extLst>
    </bk>
    <bk>
      <extLst>
        <ext uri="{3e2802c4-a4d2-4d8b-9148-e3be6c30e623}">
          <xlrd:rvb i="1313"/>
        </ext>
      </extLst>
    </bk>
    <bk>
      <extLst>
        <ext uri="{3e2802c4-a4d2-4d8b-9148-e3be6c30e623}">
          <xlrd:rvb i="1314"/>
        </ext>
      </extLst>
    </bk>
    <bk>
      <extLst>
        <ext uri="{3e2802c4-a4d2-4d8b-9148-e3be6c30e623}">
          <xlrd:rvb i="1315"/>
        </ext>
      </extLst>
    </bk>
    <bk>
      <extLst>
        <ext uri="{3e2802c4-a4d2-4d8b-9148-e3be6c30e623}">
          <xlrd:rvb i="1316"/>
        </ext>
      </extLst>
    </bk>
    <bk>
      <extLst>
        <ext uri="{3e2802c4-a4d2-4d8b-9148-e3be6c30e623}">
          <xlrd:rvb i="1317"/>
        </ext>
      </extLst>
    </bk>
    <bk>
      <extLst>
        <ext uri="{3e2802c4-a4d2-4d8b-9148-e3be6c30e623}">
          <xlrd:rvb i="1318"/>
        </ext>
      </extLst>
    </bk>
    <bk>
      <extLst>
        <ext uri="{3e2802c4-a4d2-4d8b-9148-e3be6c30e623}">
          <xlrd:rvb i="1319"/>
        </ext>
      </extLst>
    </bk>
    <bk>
      <extLst>
        <ext uri="{3e2802c4-a4d2-4d8b-9148-e3be6c30e623}">
          <xlrd:rvb i="1320"/>
        </ext>
      </extLst>
    </bk>
    <bk>
      <extLst>
        <ext uri="{3e2802c4-a4d2-4d8b-9148-e3be6c30e623}">
          <xlrd:rvb i="1321"/>
        </ext>
      </extLst>
    </bk>
    <bk>
      <extLst>
        <ext uri="{3e2802c4-a4d2-4d8b-9148-e3be6c30e623}">
          <xlrd:rvb i="1322"/>
        </ext>
      </extLst>
    </bk>
    <bk>
      <extLst>
        <ext uri="{3e2802c4-a4d2-4d8b-9148-e3be6c30e623}">
          <xlrd:rvb i="1323"/>
        </ext>
      </extLst>
    </bk>
    <bk>
      <extLst>
        <ext uri="{3e2802c4-a4d2-4d8b-9148-e3be6c30e623}">
          <xlrd:rvb i="1324"/>
        </ext>
      </extLst>
    </bk>
    <bk>
      <extLst>
        <ext uri="{3e2802c4-a4d2-4d8b-9148-e3be6c30e623}">
          <xlrd:rvb i="1325"/>
        </ext>
      </extLst>
    </bk>
    <bk>
      <extLst>
        <ext uri="{3e2802c4-a4d2-4d8b-9148-e3be6c30e623}">
          <xlrd:rvb i="1326"/>
        </ext>
      </extLst>
    </bk>
    <bk>
      <extLst>
        <ext uri="{3e2802c4-a4d2-4d8b-9148-e3be6c30e623}">
          <xlrd:rvb i="1327"/>
        </ext>
      </extLst>
    </bk>
    <bk>
      <extLst>
        <ext uri="{3e2802c4-a4d2-4d8b-9148-e3be6c30e623}">
          <xlrd:rvb i="1328"/>
        </ext>
      </extLst>
    </bk>
    <bk>
      <extLst>
        <ext uri="{3e2802c4-a4d2-4d8b-9148-e3be6c30e623}">
          <xlrd:rvb i="1329"/>
        </ext>
      </extLst>
    </bk>
    <bk>
      <extLst>
        <ext uri="{3e2802c4-a4d2-4d8b-9148-e3be6c30e623}">
          <xlrd:rvb i="1330"/>
        </ext>
      </extLst>
    </bk>
    <bk>
      <extLst>
        <ext uri="{3e2802c4-a4d2-4d8b-9148-e3be6c30e623}">
          <xlrd:rvb i="1331"/>
        </ext>
      </extLst>
    </bk>
    <bk>
      <extLst>
        <ext uri="{3e2802c4-a4d2-4d8b-9148-e3be6c30e623}">
          <xlrd:rvb i="1332"/>
        </ext>
      </extLst>
    </bk>
    <bk>
      <extLst>
        <ext uri="{3e2802c4-a4d2-4d8b-9148-e3be6c30e623}">
          <xlrd:rvb i="1333"/>
        </ext>
      </extLst>
    </bk>
    <bk>
      <extLst>
        <ext uri="{3e2802c4-a4d2-4d8b-9148-e3be6c30e623}">
          <xlrd:rvb i="1334"/>
        </ext>
      </extLst>
    </bk>
    <bk>
      <extLst>
        <ext uri="{3e2802c4-a4d2-4d8b-9148-e3be6c30e623}">
          <xlrd:rvb i="1335"/>
        </ext>
      </extLst>
    </bk>
    <bk>
      <extLst>
        <ext uri="{3e2802c4-a4d2-4d8b-9148-e3be6c30e623}">
          <xlrd:rvb i="1336"/>
        </ext>
      </extLst>
    </bk>
    <bk>
      <extLst>
        <ext uri="{3e2802c4-a4d2-4d8b-9148-e3be6c30e623}">
          <xlrd:rvb i="1337"/>
        </ext>
      </extLst>
    </bk>
    <bk>
      <extLst>
        <ext uri="{3e2802c4-a4d2-4d8b-9148-e3be6c30e623}">
          <xlrd:rvb i="1338"/>
        </ext>
      </extLst>
    </bk>
    <bk>
      <extLst>
        <ext uri="{3e2802c4-a4d2-4d8b-9148-e3be6c30e623}">
          <xlrd:rvb i="1339"/>
        </ext>
      </extLst>
    </bk>
    <bk>
      <extLst>
        <ext uri="{3e2802c4-a4d2-4d8b-9148-e3be6c30e623}">
          <xlrd:rvb i="1340"/>
        </ext>
      </extLst>
    </bk>
    <bk>
      <extLst>
        <ext uri="{3e2802c4-a4d2-4d8b-9148-e3be6c30e623}">
          <xlrd:rvb i="1341"/>
        </ext>
      </extLst>
    </bk>
    <bk>
      <extLst>
        <ext uri="{3e2802c4-a4d2-4d8b-9148-e3be6c30e623}">
          <xlrd:rvb i="1342"/>
        </ext>
      </extLst>
    </bk>
    <bk>
      <extLst>
        <ext uri="{3e2802c4-a4d2-4d8b-9148-e3be6c30e623}">
          <xlrd:rvb i="1343"/>
        </ext>
      </extLst>
    </bk>
    <bk>
      <extLst>
        <ext uri="{3e2802c4-a4d2-4d8b-9148-e3be6c30e623}">
          <xlrd:rvb i="1344"/>
        </ext>
      </extLst>
    </bk>
    <bk>
      <extLst>
        <ext uri="{3e2802c4-a4d2-4d8b-9148-e3be6c30e623}">
          <xlrd:rvb i="1345"/>
        </ext>
      </extLst>
    </bk>
    <bk>
      <extLst>
        <ext uri="{3e2802c4-a4d2-4d8b-9148-e3be6c30e623}">
          <xlrd:rvb i="1346"/>
        </ext>
      </extLst>
    </bk>
    <bk>
      <extLst>
        <ext uri="{3e2802c4-a4d2-4d8b-9148-e3be6c30e623}">
          <xlrd:rvb i="1347"/>
        </ext>
      </extLst>
    </bk>
    <bk>
      <extLst>
        <ext uri="{3e2802c4-a4d2-4d8b-9148-e3be6c30e623}">
          <xlrd:rvb i="1348"/>
        </ext>
      </extLst>
    </bk>
    <bk>
      <extLst>
        <ext uri="{3e2802c4-a4d2-4d8b-9148-e3be6c30e623}">
          <xlrd:rvb i="1349"/>
        </ext>
      </extLst>
    </bk>
    <bk>
      <extLst>
        <ext uri="{3e2802c4-a4d2-4d8b-9148-e3be6c30e623}">
          <xlrd:rvb i="1350"/>
        </ext>
      </extLst>
    </bk>
    <bk>
      <extLst>
        <ext uri="{3e2802c4-a4d2-4d8b-9148-e3be6c30e623}">
          <xlrd:rvb i="1351"/>
        </ext>
      </extLst>
    </bk>
    <bk>
      <extLst>
        <ext uri="{3e2802c4-a4d2-4d8b-9148-e3be6c30e623}">
          <xlrd:rvb i="1352"/>
        </ext>
      </extLst>
    </bk>
    <bk>
      <extLst>
        <ext uri="{3e2802c4-a4d2-4d8b-9148-e3be6c30e623}">
          <xlrd:rvb i="1353"/>
        </ext>
      </extLst>
    </bk>
    <bk>
      <extLst>
        <ext uri="{3e2802c4-a4d2-4d8b-9148-e3be6c30e623}">
          <xlrd:rvb i="1354"/>
        </ext>
      </extLst>
    </bk>
    <bk>
      <extLst>
        <ext uri="{3e2802c4-a4d2-4d8b-9148-e3be6c30e623}">
          <xlrd:rvb i="1355"/>
        </ext>
      </extLst>
    </bk>
    <bk>
      <extLst>
        <ext uri="{3e2802c4-a4d2-4d8b-9148-e3be6c30e623}">
          <xlrd:rvb i="1356"/>
        </ext>
      </extLst>
    </bk>
    <bk>
      <extLst>
        <ext uri="{3e2802c4-a4d2-4d8b-9148-e3be6c30e623}">
          <xlrd:rvb i="1357"/>
        </ext>
      </extLst>
    </bk>
    <bk>
      <extLst>
        <ext uri="{3e2802c4-a4d2-4d8b-9148-e3be6c30e623}">
          <xlrd:rvb i="1358"/>
        </ext>
      </extLst>
    </bk>
    <bk>
      <extLst>
        <ext uri="{3e2802c4-a4d2-4d8b-9148-e3be6c30e623}">
          <xlrd:rvb i="1359"/>
        </ext>
      </extLst>
    </bk>
    <bk>
      <extLst>
        <ext uri="{3e2802c4-a4d2-4d8b-9148-e3be6c30e623}">
          <xlrd:rvb i="1360"/>
        </ext>
      </extLst>
    </bk>
    <bk>
      <extLst>
        <ext uri="{3e2802c4-a4d2-4d8b-9148-e3be6c30e623}">
          <xlrd:rvb i="1361"/>
        </ext>
      </extLst>
    </bk>
    <bk>
      <extLst>
        <ext uri="{3e2802c4-a4d2-4d8b-9148-e3be6c30e623}">
          <xlrd:rvb i="1362"/>
        </ext>
      </extLst>
    </bk>
    <bk>
      <extLst>
        <ext uri="{3e2802c4-a4d2-4d8b-9148-e3be6c30e623}">
          <xlrd:rvb i="1363"/>
        </ext>
      </extLst>
    </bk>
    <bk>
      <extLst>
        <ext uri="{3e2802c4-a4d2-4d8b-9148-e3be6c30e623}">
          <xlrd:rvb i="1364"/>
        </ext>
      </extLst>
    </bk>
    <bk>
      <extLst>
        <ext uri="{3e2802c4-a4d2-4d8b-9148-e3be6c30e623}">
          <xlrd:rvb i="1365"/>
        </ext>
      </extLst>
    </bk>
    <bk>
      <extLst>
        <ext uri="{3e2802c4-a4d2-4d8b-9148-e3be6c30e623}">
          <xlrd:rvb i="1366"/>
        </ext>
      </extLst>
    </bk>
    <bk>
      <extLst>
        <ext uri="{3e2802c4-a4d2-4d8b-9148-e3be6c30e623}">
          <xlrd:rvb i="1367"/>
        </ext>
      </extLst>
    </bk>
    <bk>
      <extLst>
        <ext uri="{3e2802c4-a4d2-4d8b-9148-e3be6c30e623}">
          <xlrd:rvb i="1368"/>
        </ext>
      </extLst>
    </bk>
    <bk>
      <extLst>
        <ext uri="{3e2802c4-a4d2-4d8b-9148-e3be6c30e623}">
          <xlrd:rvb i="1369"/>
        </ext>
      </extLst>
    </bk>
    <bk>
      <extLst>
        <ext uri="{3e2802c4-a4d2-4d8b-9148-e3be6c30e623}">
          <xlrd:rvb i="1370"/>
        </ext>
      </extLst>
    </bk>
    <bk>
      <extLst>
        <ext uri="{3e2802c4-a4d2-4d8b-9148-e3be6c30e623}">
          <xlrd:rvb i="1371"/>
        </ext>
      </extLst>
    </bk>
    <bk>
      <extLst>
        <ext uri="{3e2802c4-a4d2-4d8b-9148-e3be6c30e623}">
          <xlrd:rvb i="1372"/>
        </ext>
      </extLst>
    </bk>
    <bk>
      <extLst>
        <ext uri="{3e2802c4-a4d2-4d8b-9148-e3be6c30e623}">
          <xlrd:rvb i="1373"/>
        </ext>
      </extLst>
    </bk>
    <bk>
      <extLst>
        <ext uri="{3e2802c4-a4d2-4d8b-9148-e3be6c30e623}">
          <xlrd:rvb i="1374"/>
        </ext>
      </extLst>
    </bk>
    <bk>
      <extLst>
        <ext uri="{3e2802c4-a4d2-4d8b-9148-e3be6c30e623}">
          <xlrd:rvb i="1375"/>
        </ext>
      </extLst>
    </bk>
    <bk>
      <extLst>
        <ext uri="{3e2802c4-a4d2-4d8b-9148-e3be6c30e623}">
          <xlrd:rvb i="1376"/>
        </ext>
      </extLst>
    </bk>
    <bk>
      <extLst>
        <ext uri="{3e2802c4-a4d2-4d8b-9148-e3be6c30e623}">
          <xlrd:rvb i="1377"/>
        </ext>
      </extLst>
    </bk>
    <bk>
      <extLst>
        <ext uri="{3e2802c4-a4d2-4d8b-9148-e3be6c30e623}">
          <xlrd:rvb i="1378"/>
        </ext>
      </extLst>
    </bk>
    <bk>
      <extLst>
        <ext uri="{3e2802c4-a4d2-4d8b-9148-e3be6c30e623}">
          <xlrd:rvb i="1379"/>
        </ext>
      </extLst>
    </bk>
    <bk>
      <extLst>
        <ext uri="{3e2802c4-a4d2-4d8b-9148-e3be6c30e623}">
          <xlrd:rvb i="1380"/>
        </ext>
      </extLst>
    </bk>
    <bk>
      <extLst>
        <ext uri="{3e2802c4-a4d2-4d8b-9148-e3be6c30e623}">
          <xlrd:rvb i="1381"/>
        </ext>
      </extLst>
    </bk>
    <bk>
      <extLst>
        <ext uri="{3e2802c4-a4d2-4d8b-9148-e3be6c30e623}">
          <xlrd:rvb i="1382"/>
        </ext>
      </extLst>
    </bk>
    <bk>
      <extLst>
        <ext uri="{3e2802c4-a4d2-4d8b-9148-e3be6c30e623}">
          <xlrd:rvb i="1383"/>
        </ext>
      </extLst>
    </bk>
    <bk>
      <extLst>
        <ext uri="{3e2802c4-a4d2-4d8b-9148-e3be6c30e623}">
          <xlrd:rvb i="1384"/>
        </ext>
      </extLst>
    </bk>
    <bk>
      <extLst>
        <ext uri="{3e2802c4-a4d2-4d8b-9148-e3be6c30e623}">
          <xlrd:rvb i="1385"/>
        </ext>
      </extLst>
    </bk>
    <bk>
      <extLst>
        <ext uri="{3e2802c4-a4d2-4d8b-9148-e3be6c30e623}">
          <xlrd:rvb i="1386"/>
        </ext>
      </extLst>
    </bk>
    <bk>
      <extLst>
        <ext uri="{3e2802c4-a4d2-4d8b-9148-e3be6c30e623}">
          <xlrd:rvb i="1387"/>
        </ext>
      </extLst>
    </bk>
    <bk>
      <extLst>
        <ext uri="{3e2802c4-a4d2-4d8b-9148-e3be6c30e623}">
          <xlrd:rvb i="1388"/>
        </ext>
      </extLst>
    </bk>
    <bk>
      <extLst>
        <ext uri="{3e2802c4-a4d2-4d8b-9148-e3be6c30e623}">
          <xlrd:rvb i="1389"/>
        </ext>
      </extLst>
    </bk>
    <bk>
      <extLst>
        <ext uri="{3e2802c4-a4d2-4d8b-9148-e3be6c30e623}">
          <xlrd:rvb i="1390"/>
        </ext>
      </extLst>
    </bk>
    <bk>
      <extLst>
        <ext uri="{3e2802c4-a4d2-4d8b-9148-e3be6c30e623}">
          <xlrd:rvb i="1391"/>
        </ext>
      </extLst>
    </bk>
    <bk>
      <extLst>
        <ext uri="{3e2802c4-a4d2-4d8b-9148-e3be6c30e623}">
          <xlrd:rvb i="1392"/>
        </ext>
      </extLst>
    </bk>
    <bk>
      <extLst>
        <ext uri="{3e2802c4-a4d2-4d8b-9148-e3be6c30e623}">
          <xlrd:rvb i="1393"/>
        </ext>
      </extLst>
    </bk>
    <bk>
      <extLst>
        <ext uri="{3e2802c4-a4d2-4d8b-9148-e3be6c30e623}">
          <xlrd:rvb i="1394"/>
        </ext>
      </extLst>
    </bk>
    <bk>
      <extLst>
        <ext uri="{3e2802c4-a4d2-4d8b-9148-e3be6c30e623}">
          <xlrd:rvb i="1395"/>
        </ext>
      </extLst>
    </bk>
    <bk>
      <extLst>
        <ext uri="{3e2802c4-a4d2-4d8b-9148-e3be6c30e623}">
          <xlrd:rvb i="1396"/>
        </ext>
      </extLst>
    </bk>
    <bk>
      <extLst>
        <ext uri="{3e2802c4-a4d2-4d8b-9148-e3be6c30e623}">
          <xlrd:rvb i="1397"/>
        </ext>
      </extLst>
    </bk>
    <bk>
      <extLst>
        <ext uri="{3e2802c4-a4d2-4d8b-9148-e3be6c30e623}">
          <xlrd:rvb i="1398"/>
        </ext>
      </extLst>
    </bk>
    <bk>
      <extLst>
        <ext uri="{3e2802c4-a4d2-4d8b-9148-e3be6c30e623}">
          <xlrd:rvb i="1399"/>
        </ext>
      </extLst>
    </bk>
    <bk>
      <extLst>
        <ext uri="{3e2802c4-a4d2-4d8b-9148-e3be6c30e623}">
          <xlrd:rvb i="1400"/>
        </ext>
      </extLst>
    </bk>
    <bk>
      <extLst>
        <ext uri="{3e2802c4-a4d2-4d8b-9148-e3be6c30e623}">
          <xlrd:rvb i="1401"/>
        </ext>
      </extLst>
    </bk>
    <bk>
      <extLst>
        <ext uri="{3e2802c4-a4d2-4d8b-9148-e3be6c30e623}">
          <xlrd:rvb i="1402"/>
        </ext>
      </extLst>
    </bk>
    <bk>
      <extLst>
        <ext uri="{3e2802c4-a4d2-4d8b-9148-e3be6c30e623}">
          <xlrd:rvb i="1403"/>
        </ext>
      </extLst>
    </bk>
    <bk>
      <extLst>
        <ext uri="{3e2802c4-a4d2-4d8b-9148-e3be6c30e623}">
          <xlrd:rvb i="1404"/>
        </ext>
      </extLst>
    </bk>
    <bk>
      <extLst>
        <ext uri="{3e2802c4-a4d2-4d8b-9148-e3be6c30e623}">
          <xlrd:rvb i="1405"/>
        </ext>
      </extLst>
    </bk>
    <bk>
      <extLst>
        <ext uri="{3e2802c4-a4d2-4d8b-9148-e3be6c30e623}">
          <xlrd:rvb i="1406"/>
        </ext>
      </extLst>
    </bk>
    <bk>
      <extLst>
        <ext uri="{3e2802c4-a4d2-4d8b-9148-e3be6c30e623}">
          <xlrd:rvb i="1407"/>
        </ext>
      </extLst>
    </bk>
    <bk>
      <extLst>
        <ext uri="{3e2802c4-a4d2-4d8b-9148-e3be6c30e623}">
          <xlrd:rvb i="1408"/>
        </ext>
      </extLst>
    </bk>
    <bk>
      <extLst>
        <ext uri="{3e2802c4-a4d2-4d8b-9148-e3be6c30e623}">
          <xlrd:rvb i="1409"/>
        </ext>
      </extLst>
    </bk>
    <bk>
      <extLst>
        <ext uri="{3e2802c4-a4d2-4d8b-9148-e3be6c30e623}">
          <xlrd:rvb i="1410"/>
        </ext>
      </extLst>
    </bk>
    <bk>
      <extLst>
        <ext uri="{3e2802c4-a4d2-4d8b-9148-e3be6c30e623}">
          <xlrd:rvb i="1411"/>
        </ext>
      </extLst>
    </bk>
    <bk>
      <extLst>
        <ext uri="{3e2802c4-a4d2-4d8b-9148-e3be6c30e623}">
          <xlrd:rvb i="1412"/>
        </ext>
      </extLst>
    </bk>
    <bk>
      <extLst>
        <ext uri="{3e2802c4-a4d2-4d8b-9148-e3be6c30e623}">
          <xlrd:rvb i="1413"/>
        </ext>
      </extLst>
    </bk>
    <bk>
      <extLst>
        <ext uri="{3e2802c4-a4d2-4d8b-9148-e3be6c30e623}">
          <xlrd:rvb i="1414"/>
        </ext>
      </extLst>
    </bk>
    <bk>
      <extLst>
        <ext uri="{3e2802c4-a4d2-4d8b-9148-e3be6c30e623}">
          <xlrd:rvb i="1415"/>
        </ext>
      </extLst>
    </bk>
    <bk>
      <extLst>
        <ext uri="{3e2802c4-a4d2-4d8b-9148-e3be6c30e623}">
          <xlrd:rvb i="1416"/>
        </ext>
      </extLst>
    </bk>
    <bk>
      <extLst>
        <ext uri="{3e2802c4-a4d2-4d8b-9148-e3be6c30e623}">
          <xlrd:rvb i="1417"/>
        </ext>
      </extLst>
    </bk>
    <bk>
      <extLst>
        <ext uri="{3e2802c4-a4d2-4d8b-9148-e3be6c30e623}">
          <xlrd:rvb i="1418"/>
        </ext>
      </extLst>
    </bk>
    <bk>
      <extLst>
        <ext uri="{3e2802c4-a4d2-4d8b-9148-e3be6c30e623}">
          <xlrd:rvb i="1419"/>
        </ext>
      </extLst>
    </bk>
    <bk>
      <extLst>
        <ext uri="{3e2802c4-a4d2-4d8b-9148-e3be6c30e623}">
          <xlrd:rvb i="1420"/>
        </ext>
      </extLst>
    </bk>
    <bk>
      <extLst>
        <ext uri="{3e2802c4-a4d2-4d8b-9148-e3be6c30e623}">
          <xlrd:rvb i="1421"/>
        </ext>
      </extLst>
    </bk>
    <bk>
      <extLst>
        <ext uri="{3e2802c4-a4d2-4d8b-9148-e3be6c30e623}">
          <xlrd:rvb i="1422"/>
        </ext>
      </extLst>
    </bk>
    <bk>
      <extLst>
        <ext uri="{3e2802c4-a4d2-4d8b-9148-e3be6c30e623}">
          <xlrd:rvb i="1423"/>
        </ext>
      </extLst>
    </bk>
    <bk>
      <extLst>
        <ext uri="{3e2802c4-a4d2-4d8b-9148-e3be6c30e623}">
          <xlrd:rvb i="1424"/>
        </ext>
      </extLst>
    </bk>
    <bk>
      <extLst>
        <ext uri="{3e2802c4-a4d2-4d8b-9148-e3be6c30e623}">
          <xlrd:rvb i="1425"/>
        </ext>
      </extLst>
    </bk>
    <bk>
      <extLst>
        <ext uri="{3e2802c4-a4d2-4d8b-9148-e3be6c30e623}">
          <xlrd:rvb i="1426"/>
        </ext>
      </extLst>
    </bk>
    <bk>
      <extLst>
        <ext uri="{3e2802c4-a4d2-4d8b-9148-e3be6c30e623}">
          <xlrd:rvb i="1427"/>
        </ext>
      </extLst>
    </bk>
    <bk>
      <extLst>
        <ext uri="{3e2802c4-a4d2-4d8b-9148-e3be6c30e623}">
          <xlrd:rvb i="1428"/>
        </ext>
      </extLst>
    </bk>
    <bk>
      <extLst>
        <ext uri="{3e2802c4-a4d2-4d8b-9148-e3be6c30e623}">
          <xlrd:rvb i="1429"/>
        </ext>
      </extLst>
    </bk>
    <bk>
      <extLst>
        <ext uri="{3e2802c4-a4d2-4d8b-9148-e3be6c30e623}">
          <xlrd:rvb i="1430"/>
        </ext>
      </extLst>
    </bk>
    <bk>
      <extLst>
        <ext uri="{3e2802c4-a4d2-4d8b-9148-e3be6c30e623}">
          <xlrd:rvb i="1431"/>
        </ext>
      </extLst>
    </bk>
    <bk>
      <extLst>
        <ext uri="{3e2802c4-a4d2-4d8b-9148-e3be6c30e623}">
          <xlrd:rvb i="1432"/>
        </ext>
      </extLst>
    </bk>
    <bk>
      <extLst>
        <ext uri="{3e2802c4-a4d2-4d8b-9148-e3be6c30e623}">
          <xlrd:rvb i="1433"/>
        </ext>
      </extLst>
    </bk>
    <bk>
      <extLst>
        <ext uri="{3e2802c4-a4d2-4d8b-9148-e3be6c30e623}">
          <xlrd:rvb i="1434"/>
        </ext>
      </extLst>
    </bk>
    <bk>
      <extLst>
        <ext uri="{3e2802c4-a4d2-4d8b-9148-e3be6c30e623}">
          <xlrd:rvb i="1435"/>
        </ext>
      </extLst>
    </bk>
    <bk>
      <extLst>
        <ext uri="{3e2802c4-a4d2-4d8b-9148-e3be6c30e623}">
          <xlrd:rvb i="1436"/>
        </ext>
      </extLst>
    </bk>
    <bk>
      <extLst>
        <ext uri="{3e2802c4-a4d2-4d8b-9148-e3be6c30e623}">
          <xlrd:rvb i="1437"/>
        </ext>
      </extLst>
    </bk>
    <bk>
      <extLst>
        <ext uri="{3e2802c4-a4d2-4d8b-9148-e3be6c30e623}">
          <xlrd:rvb i="1438"/>
        </ext>
      </extLst>
    </bk>
    <bk>
      <extLst>
        <ext uri="{3e2802c4-a4d2-4d8b-9148-e3be6c30e623}">
          <xlrd:rvb i="1439"/>
        </ext>
      </extLst>
    </bk>
    <bk>
      <extLst>
        <ext uri="{3e2802c4-a4d2-4d8b-9148-e3be6c30e623}">
          <xlrd:rvb i="1440"/>
        </ext>
      </extLst>
    </bk>
    <bk>
      <extLst>
        <ext uri="{3e2802c4-a4d2-4d8b-9148-e3be6c30e623}">
          <xlrd:rvb i="1441"/>
        </ext>
      </extLst>
    </bk>
    <bk>
      <extLst>
        <ext uri="{3e2802c4-a4d2-4d8b-9148-e3be6c30e623}">
          <xlrd:rvb i="1442"/>
        </ext>
      </extLst>
    </bk>
    <bk>
      <extLst>
        <ext uri="{3e2802c4-a4d2-4d8b-9148-e3be6c30e623}">
          <xlrd:rvb i="1443"/>
        </ext>
      </extLst>
    </bk>
    <bk>
      <extLst>
        <ext uri="{3e2802c4-a4d2-4d8b-9148-e3be6c30e623}">
          <xlrd:rvb i="1444"/>
        </ext>
      </extLst>
    </bk>
    <bk>
      <extLst>
        <ext uri="{3e2802c4-a4d2-4d8b-9148-e3be6c30e623}">
          <xlrd:rvb i="1445"/>
        </ext>
      </extLst>
    </bk>
    <bk>
      <extLst>
        <ext uri="{3e2802c4-a4d2-4d8b-9148-e3be6c30e623}">
          <xlrd:rvb i="1446"/>
        </ext>
      </extLst>
    </bk>
    <bk>
      <extLst>
        <ext uri="{3e2802c4-a4d2-4d8b-9148-e3be6c30e623}">
          <xlrd:rvb i="1447"/>
        </ext>
      </extLst>
    </bk>
    <bk>
      <extLst>
        <ext uri="{3e2802c4-a4d2-4d8b-9148-e3be6c30e623}">
          <xlrd:rvb i="1448"/>
        </ext>
      </extLst>
    </bk>
    <bk>
      <extLst>
        <ext uri="{3e2802c4-a4d2-4d8b-9148-e3be6c30e623}">
          <xlrd:rvb i="1449"/>
        </ext>
      </extLst>
    </bk>
    <bk>
      <extLst>
        <ext uri="{3e2802c4-a4d2-4d8b-9148-e3be6c30e623}">
          <xlrd:rvb i="1450"/>
        </ext>
      </extLst>
    </bk>
    <bk>
      <extLst>
        <ext uri="{3e2802c4-a4d2-4d8b-9148-e3be6c30e623}">
          <xlrd:rvb i="1451"/>
        </ext>
      </extLst>
    </bk>
    <bk>
      <extLst>
        <ext uri="{3e2802c4-a4d2-4d8b-9148-e3be6c30e623}">
          <xlrd:rvb i="1452"/>
        </ext>
      </extLst>
    </bk>
    <bk>
      <extLst>
        <ext uri="{3e2802c4-a4d2-4d8b-9148-e3be6c30e623}">
          <xlrd:rvb i="1453"/>
        </ext>
      </extLst>
    </bk>
    <bk>
      <extLst>
        <ext uri="{3e2802c4-a4d2-4d8b-9148-e3be6c30e623}">
          <xlrd:rvb i="1454"/>
        </ext>
      </extLst>
    </bk>
    <bk>
      <extLst>
        <ext uri="{3e2802c4-a4d2-4d8b-9148-e3be6c30e623}">
          <xlrd:rvb i="1455"/>
        </ext>
      </extLst>
    </bk>
    <bk>
      <extLst>
        <ext uri="{3e2802c4-a4d2-4d8b-9148-e3be6c30e623}">
          <xlrd:rvb i="1456"/>
        </ext>
      </extLst>
    </bk>
    <bk>
      <extLst>
        <ext uri="{3e2802c4-a4d2-4d8b-9148-e3be6c30e623}">
          <xlrd:rvb i="1457"/>
        </ext>
      </extLst>
    </bk>
    <bk>
      <extLst>
        <ext uri="{3e2802c4-a4d2-4d8b-9148-e3be6c30e623}">
          <xlrd:rvb i="1458"/>
        </ext>
      </extLst>
    </bk>
    <bk>
      <extLst>
        <ext uri="{3e2802c4-a4d2-4d8b-9148-e3be6c30e623}">
          <xlrd:rvb i="1459"/>
        </ext>
      </extLst>
    </bk>
    <bk>
      <extLst>
        <ext uri="{3e2802c4-a4d2-4d8b-9148-e3be6c30e623}">
          <xlrd:rvb i="1460"/>
        </ext>
      </extLst>
    </bk>
    <bk>
      <extLst>
        <ext uri="{3e2802c4-a4d2-4d8b-9148-e3be6c30e623}">
          <xlrd:rvb i="1461"/>
        </ext>
      </extLst>
    </bk>
    <bk>
      <extLst>
        <ext uri="{3e2802c4-a4d2-4d8b-9148-e3be6c30e623}">
          <xlrd:rvb i="1462"/>
        </ext>
      </extLst>
    </bk>
    <bk>
      <extLst>
        <ext uri="{3e2802c4-a4d2-4d8b-9148-e3be6c30e623}">
          <xlrd:rvb i="1463"/>
        </ext>
      </extLst>
    </bk>
    <bk>
      <extLst>
        <ext uri="{3e2802c4-a4d2-4d8b-9148-e3be6c30e623}">
          <xlrd:rvb i="1464"/>
        </ext>
      </extLst>
    </bk>
    <bk>
      <extLst>
        <ext uri="{3e2802c4-a4d2-4d8b-9148-e3be6c30e623}">
          <xlrd:rvb i="1465"/>
        </ext>
      </extLst>
    </bk>
    <bk>
      <extLst>
        <ext uri="{3e2802c4-a4d2-4d8b-9148-e3be6c30e623}">
          <xlrd:rvb i="1466"/>
        </ext>
      </extLst>
    </bk>
    <bk>
      <extLst>
        <ext uri="{3e2802c4-a4d2-4d8b-9148-e3be6c30e623}">
          <xlrd:rvb i="1467"/>
        </ext>
      </extLst>
    </bk>
    <bk>
      <extLst>
        <ext uri="{3e2802c4-a4d2-4d8b-9148-e3be6c30e623}">
          <xlrd:rvb i="1468"/>
        </ext>
      </extLst>
    </bk>
    <bk>
      <extLst>
        <ext uri="{3e2802c4-a4d2-4d8b-9148-e3be6c30e623}">
          <xlrd:rvb i="1469"/>
        </ext>
      </extLst>
    </bk>
    <bk>
      <extLst>
        <ext uri="{3e2802c4-a4d2-4d8b-9148-e3be6c30e623}">
          <xlrd:rvb i="1470"/>
        </ext>
      </extLst>
    </bk>
    <bk>
      <extLst>
        <ext uri="{3e2802c4-a4d2-4d8b-9148-e3be6c30e623}">
          <xlrd:rvb i="1471"/>
        </ext>
      </extLst>
    </bk>
    <bk>
      <extLst>
        <ext uri="{3e2802c4-a4d2-4d8b-9148-e3be6c30e623}">
          <xlrd:rvb i="1472"/>
        </ext>
      </extLst>
    </bk>
    <bk>
      <extLst>
        <ext uri="{3e2802c4-a4d2-4d8b-9148-e3be6c30e623}">
          <xlrd:rvb i="1473"/>
        </ext>
      </extLst>
    </bk>
    <bk>
      <extLst>
        <ext uri="{3e2802c4-a4d2-4d8b-9148-e3be6c30e623}">
          <xlrd:rvb i="1474"/>
        </ext>
      </extLst>
    </bk>
    <bk>
      <extLst>
        <ext uri="{3e2802c4-a4d2-4d8b-9148-e3be6c30e623}">
          <xlrd:rvb i="1475"/>
        </ext>
      </extLst>
    </bk>
    <bk>
      <extLst>
        <ext uri="{3e2802c4-a4d2-4d8b-9148-e3be6c30e623}">
          <xlrd:rvb i="1476"/>
        </ext>
      </extLst>
    </bk>
    <bk>
      <extLst>
        <ext uri="{3e2802c4-a4d2-4d8b-9148-e3be6c30e623}">
          <xlrd:rvb i="1477"/>
        </ext>
      </extLst>
    </bk>
    <bk>
      <extLst>
        <ext uri="{3e2802c4-a4d2-4d8b-9148-e3be6c30e623}">
          <xlrd:rvb i="1478"/>
        </ext>
      </extLst>
    </bk>
    <bk>
      <extLst>
        <ext uri="{3e2802c4-a4d2-4d8b-9148-e3be6c30e623}">
          <xlrd:rvb i="1479"/>
        </ext>
      </extLst>
    </bk>
    <bk>
      <extLst>
        <ext uri="{3e2802c4-a4d2-4d8b-9148-e3be6c30e623}">
          <xlrd:rvb i="1480"/>
        </ext>
      </extLst>
    </bk>
    <bk>
      <extLst>
        <ext uri="{3e2802c4-a4d2-4d8b-9148-e3be6c30e623}">
          <xlrd:rvb i="1481"/>
        </ext>
      </extLst>
    </bk>
    <bk>
      <extLst>
        <ext uri="{3e2802c4-a4d2-4d8b-9148-e3be6c30e623}">
          <xlrd:rvb i="1482"/>
        </ext>
      </extLst>
    </bk>
    <bk>
      <extLst>
        <ext uri="{3e2802c4-a4d2-4d8b-9148-e3be6c30e623}">
          <xlrd:rvb i="1483"/>
        </ext>
      </extLst>
    </bk>
    <bk>
      <extLst>
        <ext uri="{3e2802c4-a4d2-4d8b-9148-e3be6c30e623}">
          <xlrd:rvb i="1484"/>
        </ext>
      </extLst>
    </bk>
    <bk>
      <extLst>
        <ext uri="{3e2802c4-a4d2-4d8b-9148-e3be6c30e623}">
          <xlrd:rvb i="1485"/>
        </ext>
      </extLst>
    </bk>
    <bk>
      <extLst>
        <ext uri="{3e2802c4-a4d2-4d8b-9148-e3be6c30e623}">
          <xlrd:rvb i="1486"/>
        </ext>
      </extLst>
    </bk>
    <bk>
      <extLst>
        <ext uri="{3e2802c4-a4d2-4d8b-9148-e3be6c30e623}">
          <xlrd:rvb i="1487"/>
        </ext>
      </extLst>
    </bk>
    <bk>
      <extLst>
        <ext uri="{3e2802c4-a4d2-4d8b-9148-e3be6c30e623}">
          <xlrd:rvb i="1488"/>
        </ext>
      </extLst>
    </bk>
    <bk>
      <extLst>
        <ext uri="{3e2802c4-a4d2-4d8b-9148-e3be6c30e623}">
          <xlrd:rvb i="1489"/>
        </ext>
      </extLst>
    </bk>
    <bk>
      <extLst>
        <ext uri="{3e2802c4-a4d2-4d8b-9148-e3be6c30e623}">
          <xlrd:rvb i="1490"/>
        </ext>
      </extLst>
    </bk>
    <bk>
      <extLst>
        <ext uri="{3e2802c4-a4d2-4d8b-9148-e3be6c30e623}">
          <xlrd:rvb i="1491"/>
        </ext>
      </extLst>
    </bk>
    <bk>
      <extLst>
        <ext uri="{3e2802c4-a4d2-4d8b-9148-e3be6c30e623}">
          <xlrd:rvb i="1492"/>
        </ext>
      </extLst>
    </bk>
    <bk>
      <extLst>
        <ext uri="{3e2802c4-a4d2-4d8b-9148-e3be6c30e623}">
          <xlrd:rvb i="1493"/>
        </ext>
      </extLst>
    </bk>
    <bk>
      <extLst>
        <ext uri="{3e2802c4-a4d2-4d8b-9148-e3be6c30e623}">
          <xlrd:rvb i="1494"/>
        </ext>
      </extLst>
    </bk>
    <bk>
      <extLst>
        <ext uri="{3e2802c4-a4d2-4d8b-9148-e3be6c30e623}">
          <xlrd:rvb i="1495"/>
        </ext>
      </extLst>
    </bk>
    <bk>
      <extLst>
        <ext uri="{3e2802c4-a4d2-4d8b-9148-e3be6c30e623}">
          <xlrd:rvb i="1496"/>
        </ext>
      </extLst>
    </bk>
    <bk>
      <extLst>
        <ext uri="{3e2802c4-a4d2-4d8b-9148-e3be6c30e623}">
          <xlrd:rvb i="1497"/>
        </ext>
      </extLst>
    </bk>
    <bk>
      <extLst>
        <ext uri="{3e2802c4-a4d2-4d8b-9148-e3be6c30e623}">
          <xlrd:rvb i="1498"/>
        </ext>
      </extLst>
    </bk>
    <bk>
      <extLst>
        <ext uri="{3e2802c4-a4d2-4d8b-9148-e3be6c30e623}">
          <xlrd:rvb i="1499"/>
        </ext>
      </extLst>
    </bk>
    <bk>
      <extLst>
        <ext uri="{3e2802c4-a4d2-4d8b-9148-e3be6c30e623}">
          <xlrd:rvb i="1500"/>
        </ext>
      </extLst>
    </bk>
    <bk>
      <extLst>
        <ext uri="{3e2802c4-a4d2-4d8b-9148-e3be6c30e623}">
          <xlrd:rvb i="1501"/>
        </ext>
      </extLst>
    </bk>
    <bk>
      <extLst>
        <ext uri="{3e2802c4-a4d2-4d8b-9148-e3be6c30e623}">
          <xlrd:rvb i="1502"/>
        </ext>
      </extLst>
    </bk>
    <bk>
      <extLst>
        <ext uri="{3e2802c4-a4d2-4d8b-9148-e3be6c30e623}">
          <xlrd:rvb i="1503"/>
        </ext>
      </extLst>
    </bk>
    <bk>
      <extLst>
        <ext uri="{3e2802c4-a4d2-4d8b-9148-e3be6c30e623}">
          <xlrd:rvb i="1504"/>
        </ext>
      </extLst>
    </bk>
    <bk>
      <extLst>
        <ext uri="{3e2802c4-a4d2-4d8b-9148-e3be6c30e623}">
          <xlrd:rvb i="1505"/>
        </ext>
      </extLst>
    </bk>
    <bk>
      <extLst>
        <ext uri="{3e2802c4-a4d2-4d8b-9148-e3be6c30e623}">
          <xlrd:rvb i="1506"/>
        </ext>
      </extLst>
    </bk>
    <bk>
      <extLst>
        <ext uri="{3e2802c4-a4d2-4d8b-9148-e3be6c30e623}">
          <xlrd:rvb i="1507"/>
        </ext>
      </extLst>
    </bk>
    <bk>
      <extLst>
        <ext uri="{3e2802c4-a4d2-4d8b-9148-e3be6c30e623}">
          <xlrd:rvb i="1508"/>
        </ext>
      </extLst>
    </bk>
    <bk>
      <extLst>
        <ext uri="{3e2802c4-a4d2-4d8b-9148-e3be6c30e623}">
          <xlrd:rvb i="1509"/>
        </ext>
      </extLst>
    </bk>
    <bk>
      <extLst>
        <ext uri="{3e2802c4-a4d2-4d8b-9148-e3be6c30e623}">
          <xlrd:rvb i="1510"/>
        </ext>
      </extLst>
    </bk>
    <bk>
      <extLst>
        <ext uri="{3e2802c4-a4d2-4d8b-9148-e3be6c30e623}">
          <xlrd:rvb i="1511"/>
        </ext>
      </extLst>
    </bk>
    <bk>
      <extLst>
        <ext uri="{3e2802c4-a4d2-4d8b-9148-e3be6c30e623}">
          <xlrd:rvb i="1512"/>
        </ext>
      </extLst>
    </bk>
    <bk>
      <extLst>
        <ext uri="{3e2802c4-a4d2-4d8b-9148-e3be6c30e623}">
          <xlrd:rvb i="1513"/>
        </ext>
      </extLst>
    </bk>
    <bk>
      <extLst>
        <ext uri="{3e2802c4-a4d2-4d8b-9148-e3be6c30e623}">
          <xlrd:rvb i="1514"/>
        </ext>
      </extLst>
    </bk>
    <bk>
      <extLst>
        <ext uri="{3e2802c4-a4d2-4d8b-9148-e3be6c30e623}">
          <xlrd:rvb i="1515"/>
        </ext>
      </extLst>
    </bk>
    <bk>
      <extLst>
        <ext uri="{3e2802c4-a4d2-4d8b-9148-e3be6c30e623}">
          <xlrd:rvb i="1516"/>
        </ext>
      </extLst>
    </bk>
    <bk>
      <extLst>
        <ext uri="{3e2802c4-a4d2-4d8b-9148-e3be6c30e623}">
          <xlrd:rvb i="1517"/>
        </ext>
      </extLst>
    </bk>
    <bk>
      <extLst>
        <ext uri="{3e2802c4-a4d2-4d8b-9148-e3be6c30e623}">
          <xlrd:rvb i="1518"/>
        </ext>
      </extLst>
    </bk>
    <bk>
      <extLst>
        <ext uri="{3e2802c4-a4d2-4d8b-9148-e3be6c30e623}">
          <xlrd:rvb i="1519"/>
        </ext>
      </extLst>
    </bk>
    <bk>
      <extLst>
        <ext uri="{3e2802c4-a4d2-4d8b-9148-e3be6c30e623}">
          <xlrd:rvb i="1520"/>
        </ext>
      </extLst>
    </bk>
    <bk>
      <extLst>
        <ext uri="{3e2802c4-a4d2-4d8b-9148-e3be6c30e623}">
          <xlrd:rvb i="1521"/>
        </ext>
      </extLst>
    </bk>
    <bk>
      <extLst>
        <ext uri="{3e2802c4-a4d2-4d8b-9148-e3be6c30e623}">
          <xlrd:rvb i="1522"/>
        </ext>
      </extLst>
    </bk>
    <bk>
      <extLst>
        <ext uri="{3e2802c4-a4d2-4d8b-9148-e3be6c30e623}">
          <xlrd:rvb i="1523"/>
        </ext>
      </extLst>
    </bk>
    <bk>
      <extLst>
        <ext uri="{3e2802c4-a4d2-4d8b-9148-e3be6c30e623}">
          <xlrd:rvb i="1524"/>
        </ext>
      </extLst>
    </bk>
    <bk>
      <extLst>
        <ext uri="{3e2802c4-a4d2-4d8b-9148-e3be6c30e623}">
          <xlrd:rvb i="1525"/>
        </ext>
      </extLst>
    </bk>
    <bk>
      <extLst>
        <ext uri="{3e2802c4-a4d2-4d8b-9148-e3be6c30e623}">
          <xlrd:rvb i="1526"/>
        </ext>
      </extLst>
    </bk>
    <bk>
      <extLst>
        <ext uri="{3e2802c4-a4d2-4d8b-9148-e3be6c30e623}">
          <xlrd:rvb i="1527"/>
        </ext>
      </extLst>
    </bk>
    <bk>
      <extLst>
        <ext uri="{3e2802c4-a4d2-4d8b-9148-e3be6c30e623}">
          <xlrd:rvb i="1528"/>
        </ext>
      </extLst>
    </bk>
    <bk>
      <extLst>
        <ext uri="{3e2802c4-a4d2-4d8b-9148-e3be6c30e623}">
          <xlrd:rvb i="1529"/>
        </ext>
      </extLst>
    </bk>
    <bk>
      <extLst>
        <ext uri="{3e2802c4-a4d2-4d8b-9148-e3be6c30e623}">
          <xlrd:rvb i="1530"/>
        </ext>
      </extLst>
    </bk>
    <bk>
      <extLst>
        <ext uri="{3e2802c4-a4d2-4d8b-9148-e3be6c30e623}">
          <xlrd:rvb i="1531"/>
        </ext>
      </extLst>
    </bk>
    <bk>
      <extLst>
        <ext uri="{3e2802c4-a4d2-4d8b-9148-e3be6c30e623}">
          <xlrd:rvb i="1532"/>
        </ext>
      </extLst>
    </bk>
    <bk>
      <extLst>
        <ext uri="{3e2802c4-a4d2-4d8b-9148-e3be6c30e623}">
          <xlrd:rvb i="1533"/>
        </ext>
      </extLst>
    </bk>
    <bk>
      <extLst>
        <ext uri="{3e2802c4-a4d2-4d8b-9148-e3be6c30e623}">
          <xlrd:rvb i="1534"/>
        </ext>
      </extLst>
    </bk>
    <bk>
      <extLst>
        <ext uri="{3e2802c4-a4d2-4d8b-9148-e3be6c30e623}">
          <xlrd:rvb i="1535"/>
        </ext>
      </extLst>
    </bk>
    <bk>
      <extLst>
        <ext uri="{3e2802c4-a4d2-4d8b-9148-e3be6c30e623}">
          <xlrd:rvb i="1536"/>
        </ext>
      </extLst>
    </bk>
    <bk>
      <extLst>
        <ext uri="{3e2802c4-a4d2-4d8b-9148-e3be6c30e623}">
          <xlrd:rvb i="1537"/>
        </ext>
      </extLst>
    </bk>
    <bk>
      <extLst>
        <ext uri="{3e2802c4-a4d2-4d8b-9148-e3be6c30e623}">
          <xlrd:rvb i="1538"/>
        </ext>
      </extLst>
    </bk>
    <bk>
      <extLst>
        <ext uri="{3e2802c4-a4d2-4d8b-9148-e3be6c30e623}">
          <xlrd:rvb i="1539"/>
        </ext>
      </extLst>
    </bk>
    <bk>
      <extLst>
        <ext uri="{3e2802c4-a4d2-4d8b-9148-e3be6c30e623}">
          <xlrd:rvb i="1540"/>
        </ext>
      </extLst>
    </bk>
    <bk>
      <extLst>
        <ext uri="{3e2802c4-a4d2-4d8b-9148-e3be6c30e623}">
          <xlrd:rvb i="1541"/>
        </ext>
      </extLst>
    </bk>
    <bk>
      <extLst>
        <ext uri="{3e2802c4-a4d2-4d8b-9148-e3be6c30e623}">
          <xlrd:rvb i="1542"/>
        </ext>
      </extLst>
    </bk>
    <bk>
      <extLst>
        <ext uri="{3e2802c4-a4d2-4d8b-9148-e3be6c30e623}">
          <xlrd:rvb i="1543"/>
        </ext>
      </extLst>
    </bk>
    <bk>
      <extLst>
        <ext uri="{3e2802c4-a4d2-4d8b-9148-e3be6c30e623}">
          <xlrd:rvb i="1544"/>
        </ext>
      </extLst>
    </bk>
    <bk>
      <extLst>
        <ext uri="{3e2802c4-a4d2-4d8b-9148-e3be6c30e623}">
          <xlrd:rvb i="1545"/>
        </ext>
      </extLst>
    </bk>
    <bk>
      <extLst>
        <ext uri="{3e2802c4-a4d2-4d8b-9148-e3be6c30e623}">
          <xlrd:rvb i="1546"/>
        </ext>
      </extLst>
    </bk>
    <bk>
      <extLst>
        <ext uri="{3e2802c4-a4d2-4d8b-9148-e3be6c30e623}">
          <xlrd:rvb i="1547"/>
        </ext>
      </extLst>
    </bk>
    <bk>
      <extLst>
        <ext uri="{3e2802c4-a4d2-4d8b-9148-e3be6c30e623}">
          <xlrd:rvb i="1548"/>
        </ext>
      </extLst>
    </bk>
    <bk>
      <extLst>
        <ext uri="{3e2802c4-a4d2-4d8b-9148-e3be6c30e623}">
          <xlrd:rvb i="1549"/>
        </ext>
      </extLst>
    </bk>
    <bk>
      <extLst>
        <ext uri="{3e2802c4-a4d2-4d8b-9148-e3be6c30e623}">
          <xlrd:rvb i="1550"/>
        </ext>
      </extLst>
    </bk>
    <bk>
      <extLst>
        <ext uri="{3e2802c4-a4d2-4d8b-9148-e3be6c30e623}">
          <xlrd:rvb i="1551"/>
        </ext>
      </extLst>
    </bk>
    <bk>
      <extLst>
        <ext uri="{3e2802c4-a4d2-4d8b-9148-e3be6c30e623}">
          <xlrd:rvb i="1552"/>
        </ext>
      </extLst>
    </bk>
    <bk>
      <extLst>
        <ext uri="{3e2802c4-a4d2-4d8b-9148-e3be6c30e623}">
          <xlrd:rvb i="1553"/>
        </ext>
      </extLst>
    </bk>
    <bk>
      <extLst>
        <ext uri="{3e2802c4-a4d2-4d8b-9148-e3be6c30e623}">
          <xlrd:rvb i="1554"/>
        </ext>
      </extLst>
    </bk>
    <bk>
      <extLst>
        <ext uri="{3e2802c4-a4d2-4d8b-9148-e3be6c30e623}">
          <xlrd:rvb i="1555"/>
        </ext>
      </extLst>
    </bk>
    <bk>
      <extLst>
        <ext uri="{3e2802c4-a4d2-4d8b-9148-e3be6c30e623}">
          <xlrd:rvb i="1556"/>
        </ext>
      </extLst>
    </bk>
    <bk>
      <extLst>
        <ext uri="{3e2802c4-a4d2-4d8b-9148-e3be6c30e623}">
          <xlrd:rvb i="1557"/>
        </ext>
      </extLst>
    </bk>
    <bk>
      <extLst>
        <ext uri="{3e2802c4-a4d2-4d8b-9148-e3be6c30e623}">
          <xlrd:rvb i="1558"/>
        </ext>
      </extLst>
    </bk>
    <bk>
      <extLst>
        <ext uri="{3e2802c4-a4d2-4d8b-9148-e3be6c30e623}">
          <xlrd:rvb i="1559"/>
        </ext>
      </extLst>
    </bk>
    <bk>
      <extLst>
        <ext uri="{3e2802c4-a4d2-4d8b-9148-e3be6c30e623}">
          <xlrd:rvb i="1560"/>
        </ext>
      </extLst>
    </bk>
    <bk>
      <extLst>
        <ext uri="{3e2802c4-a4d2-4d8b-9148-e3be6c30e623}">
          <xlrd:rvb i="1561"/>
        </ext>
      </extLst>
    </bk>
    <bk>
      <extLst>
        <ext uri="{3e2802c4-a4d2-4d8b-9148-e3be6c30e623}">
          <xlrd:rvb i="1562"/>
        </ext>
      </extLst>
    </bk>
    <bk>
      <extLst>
        <ext uri="{3e2802c4-a4d2-4d8b-9148-e3be6c30e623}">
          <xlrd:rvb i="1563"/>
        </ext>
      </extLst>
    </bk>
    <bk>
      <extLst>
        <ext uri="{3e2802c4-a4d2-4d8b-9148-e3be6c30e623}">
          <xlrd:rvb i="1564"/>
        </ext>
      </extLst>
    </bk>
    <bk>
      <extLst>
        <ext uri="{3e2802c4-a4d2-4d8b-9148-e3be6c30e623}">
          <xlrd:rvb i="1565"/>
        </ext>
      </extLst>
    </bk>
    <bk>
      <extLst>
        <ext uri="{3e2802c4-a4d2-4d8b-9148-e3be6c30e623}">
          <xlrd:rvb i="1566"/>
        </ext>
      </extLst>
    </bk>
    <bk>
      <extLst>
        <ext uri="{3e2802c4-a4d2-4d8b-9148-e3be6c30e623}">
          <xlrd:rvb i="1567"/>
        </ext>
      </extLst>
    </bk>
    <bk>
      <extLst>
        <ext uri="{3e2802c4-a4d2-4d8b-9148-e3be6c30e623}">
          <xlrd:rvb i="1568"/>
        </ext>
      </extLst>
    </bk>
    <bk>
      <extLst>
        <ext uri="{3e2802c4-a4d2-4d8b-9148-e3be6c30e623}">
          <xlrd:rvb i="1569"/>
        </ext>
      </extLst>
    </bk>
    <bk>
      <extLst>
        <ext uri="{3e2802c4-a4d2-4d8b-9148-e3be6c30e623}">
          <xlrd:rvb i="1570"/>
        </ext>
      </extLst>
    </bk>
    <bk>
      <extLst>
        <ext uri="{3e2802c4-a4d2-4d8b-9148-e3be6c30e623}">
          <xlrd:rvb i="1571"/>
        </ext>
      </extLst>
    </bk>
    <bk>
      <extLst>
        <ext uri="{3e2802c4-a4d2-4d8b-9148-e3be6c30e623}">
          <xlrd:rvb i="1572"/>
        </ext>
      </extLst>
    </bk>
    <bk>
      <extLst>
        <ext uri="{3e2802c4-a4d2-4d8b-9148-e3be6c30e623}">
          <xlrd:rvb i="1573"/>
        </ext>
      </extLst>
    </bk>
    <bk>
      <extLst>
        <ext uri="{3e2802c4-a4d2-4d8b-9148-e3be6c30e623}">
          <xlrd:rvb i="1574"/>
        </ext>
      </extLst>
    </bk>
    <bk>
      <extLst>
        <ext uri="{3e2802c4-a4d2-4d8b-9148-e3be6c30e623}">
          <xlrd:rvb i="1575"/>
        </ext>
      </extLst>
    </bk>
    <bk>
      <extLst>
        <ext uri="{3e2802c4-a4d2-4d8b-9148-e3be6c30e623}">
          <xlrd:rvb i="1576"/>
        </ext>
      </extLst>
    </bk>
    <bk>
      <extLst>
        <ext uri="{3e2802c4-a4d2-4d8b-9148-e3be6c30e623}">
          <xlrd:rvb i="1577"/>
        </ext>
      </extLst>
    </bk>
    <bk>
      <extLst>
        <ext uri="{3e2802c4-a4d2-4d8b-9148-e3be6c30e623}">
          <xlrd:rvb i="1578"/>
        </ext>
      </extLst>
    </bk>
    <bk>
      <extLst>
        <ext uri="{3e2802c4-a4d2-4d8b-9148-e3be6c30e623}">
          <xlrd:rvb i="1579"/>
        </ext>
      </extLst>
    </bk>
    <bk>
      <extLst>
        <ext uri="{3e2802c4-a4d2-4d8b-9148-e3be6c30e623}">
          <xlrd:rvb i="1580"/>
        </ext>
      </extLst>
    </bk>
    <bk>
      <extLst>
        <ext uri="{3e2802c4-a4d2-4d8b-9148-e3be6c30e623}">
          <xlrd:rvb i="1581"/>
        </ext>
      </extLst>
    </bk>
    <bk>
      <extLst>
        <ext uri="{3e2802c4-a4d2-4d8b-9148-e3be6c30e623}">
          <xlrd:rvb i="1582"/>
        </ext>
      </extLst>
    </bk>
    <bk>
      <extLst>
        <ext uri="{3e2802c4-a4d2-4d8b-9148-e3be6c30e623}">
          <xlrd:rvb i="1583"/>
        </ext>
      </extLst>
    </bk>
    <bk>
      <extLst>
        <ext uri="{3e2802c4-a4d2-4d8b-9148-e3be6c30e623}">
          <xlrd:rvb i="1584"/>
        </ext>
      </extLst>
    </bk>
    <bk>
      <extLst>
        <ext uri="{3e2802c4-a4d2-4d8b-9148-e3be6c30e623}">
          <xlrd:rvb i="1585"/>
        </ext>
      </extLst>
    </bk>
    <bk>
      <extLst>
        <ext uri="{3e2802c4-a4d2-4d8b-9148-e3be6c30e623}">
          <xlrd:rvb i="1586"/>
        </ext>
      </extLst>
    </bk>
    <bk>
      <extLst>
        <ext uri="{3e2802c4-a4d2-4d8b-9148-e3be6c30e623}">
          <xlrd:rvb i="1587"/>
        </ext>
      </extLst>
    </bk>
    <bk>
      <extLst>
        <ext uri="{3e2802c4-a4d2-4d8b-9148-e3be6c30e623}">
          <xlrd:rvb i="1588"/>
        </ext>
      </extLst>
    </bk>
    <bk>
      <extLst>
        <ext uri="{3e2802c4-a4d2-4d8b-9148-e3be6c30e623}">
          <xlrd:rvb i="1589"/>
        </ext>
      </extLst>
    </bk>
    <bk>
      <extLst>
        <ext uri="{3e2802c4-a4d2-4d8b-9148-e3be6c30e623}">
          <xlrd:rvb i="1590"/>
        </ext>
      </extLst>
    </bk>
    <bk>
      <extLst>
        <ext uri="{3e2802c4-a4d2-4d8b-9148-e3be6c30e623}">
          <xlrd:rvb i="1591"/>
        </ext>
      </extLst>
    </bk>
    <bk>
      <extLst>
        <ext uri="{3e2802c4-a4d2-4d8b-9148-e3be6c30e623}">
          <xlrd:rvb i="1592"/>
        </ext>
      </extLst>
    </bk>
    <bk>
      <extLst>
        <ext uri="{3e2802c4-a4d2-4d8b-9148-e3be6c30e623}">
          <xlrd:rvb i="1593"/>
        </ext>
      </extLst>
    </bk>
    <bk>
      <extLst>
        <ext uri="{3e2802c4-a4d2-4d8b-9148-e3be6c30e623}">
          <xlrd:rvb i="1594"/>
        </ext>
      </extLst>
    </bk>
    <bk>
      <extLst>
        <ext uri="{3e2802c4-a4d2-4d8b-9148-e3be6c30e623}">
          <xlrd:rvb i="1595"/>
        </ext>
      </extLst>
    </bk>
    <bk>
      <extLst>
        <ext uri="{3e2802c4-a4d2-4d8b-9148-e3be6c30e623}">
          <xlrd:rvb i="1596"/>
        </ext>
      </extLst>
    </bk>
    <bk>
      <extLst>
        <ext uri="{3e2802c4-a4d2-4d8b-9148-e3be6c30e623}">
          <xlrd:rvb i="1597"/>
        </ext>
      </extLst>
    </bk>
    <bk>
      <extLst>
        <ext uri="{3e2802c4-a4d2-4d8b-9148-e3be6c30e623}">
          <xlrd:rvb i="1598"/>
        </ext>
      </extLst>
    </bk>
    <bk>
      <extLst>
        <ext uri="{3e2802c4-a4d2-4d8b-9148-e3be6c30e623}">
          <xlrd:rvb i="1599"/>
        </ext>
      </extLst>
    </bk>
    <bk>
      <extLst>
        <ext uri="{3e2802c4-a4d2-4d8b-9148-e3be6c30e623}">
          <xlrd:rvb i="1600"/>
        </ext>
      </extLst>
    </bk>
    <bk>
      <extLst>
        <ext uri="{3e2802c4-a4d2-4d8b-9148-e3be6c30e623}">
          <xlrd:rvb i="1601"/>
        </ext>
      </extLst>
    </bk>
    <bk>
      <extLst>
        <ext uri="{3e2802c4-a4d2-4d8b-9148-e3be6c30e623}">
          <xlrd:rvb i="1602"/>
        </ext>
      </extLst>
    </bk>
    <bk>
      <extLst>
        <ext uri="{3e2802c4-a4d2-4d8b-9148-e3be6c30e623}">
          <xlrd:rvb i="1603"/>
        </ext>
      </extLst>
    </bk>
    <bk>
      <extLst>
        <ext uri="{3e2802c4-a4d2-4d8b-9148-e3be6c30e623}">
          <xlrd:rvb i="1604"/>
        </ext>
      </extLst>
    </bk>
    <bk>
      <extLst>
        <ext uri="{3e2802c4-a4d2-4d8b-9148-e3be6c30e623}">
          <xlrd:rvb i="1605"/>
        </ext>
      </extLst>
    </bk>
    <bk>
      <extLst>
        <ext uri="{3e2802c4-a4d2-4d8b-9148-e3be6c30e623}">
          <xlrd:rvb i="1606"/>
        </ext>
      </extLst>
    </bk>
    <bk>
      <extLst>
        <ext uri="{3e2802c4-a4d2-4d8b-9148-e3be6c30e623}">
          <xlrd:rvb i="1607"/>
        </ext>
      </extLst>
    </bk>
    <bk>
      <extLst>
        <ext uri="{3e2802c4-a4d2-4d8b-9148-e3be6c30e623}">
          <xlrd:rvb i="1608"/>
        </ext>
      </extLst>
    </bk>
    <bk>
      <extLst>
        <ext uri="{3e2802c4-a4d2-4d8b-9148-e3be6c30e623}">
          <xlrd:rvb i="1609"/>
        </ext>
      </extLst>
    </bk>
    <bk>
      <extLst>
        <ext uri="{3e2802c4-a4d2-4d8b-9148-e3be6c30e623}">
          <xlrd:rvb i="1610"/>
        </ext>
      </extLst>
    </bk>
    <bk>
      <extLst>
        <ext uri="{3e2802c4-a4d2-4d8b-9148-e3be6c30e623}">
          <xlrd:rvb i="1611"/>
        </ext>
      </extLst>
    </bk>
    <bk>
      <extLst>
        <ext uri="{3e2802c4-a4d2-4d8b-9148-e3be6c30e623}">
          <xlrd:rvb i="1612"/>
        </ext>
      </extLst>
    </bk>
    <bk>
      <extLst>
        <ext uri="{3e2802c4-a4d2-4d8b-9148-e3be6c30e623}">
          <xlrd:rvb i="1613"/>
        </ext>
      </extLst>
    </bk>
    <bk>
      <extLst>
        <ext uri="{3e2802c4-a4d2-4d8b-9148-e3be6c30e623}">
          <xlrd:rvb i="1614"/>
        </ext>
      </extLst>
    </bk>
    <bk>
      <extLst>
        <ext uri="{3e2802c4-a4d2-4d8b-9148-e3be6c30e623}">
          <xlrd:rvb i="1615"/>
        </ext>
      </extLst>
    </bk>
    <bk>
      <extLst>
        <ext uri="{3e2802c4-a4d2-4d8b-9148-e3be6c30e623}">
          <xlrd:rvb i="1616"/>
        </ext>
      </extLst>
    </bk>
    <bk>
      <extLst>
        <ext uri="{3e2802c4-a4d2-4d8b-9148-e3be6c30e623}">
          <xlrd:rvb i="1617"/>
        </ext>
      </extLst>
    </bk>
    <bk>
      <extLst>
        <ext uri="{3e2802c4-a4d2-4d8b-9148-e3be6c30e623}">
          <xlrd:rvb i="1618"/>
        </ext>
      </extLst>
    </bk>
    <bk>
      <extLst>
        <ext uri="{3e2802c4-a4d2-4d8b-9148-e3be6c30e623}">
          <xlrd:rvb i="1619"/>
        </ext>
      </extLst>
    </bk>
    <bk>
      <extLst>
        <ext uri="{3e2802c4-a4d2-4d8b-9148-e3be6c30e623}">
          <xlrd:rvb i="1620"/>
        </ext>
      </extLst>
    </bk>
    <bk>
      <extLst>
        <ext uri="{3e2802c4-a4d2-4d8b-9148-e3be6c30e623}">
          <xlrd:rvb i="1621"/>
        </ext>
      </extLst>
    </bk>
    <bk>
      <extLst>
        <ext uri="{3e2802c4-a4d2-4d8b-9148-e3be6c30e623}">
          <xlrd:rvb i="1622"/>
        </ext>
      </extLst>
    </bk>
    <bk>
      <extLst>
        <ext uri="{3e2802c4-a4d2-4d8b-9148-e3be6c30e623}">
          <xlrd:rvb i="1623"/>
        </ext>
      </extLst>
    </bk>
    <bk>
      <extLst>
        <ext uri="{3e2802c4-a4d2-4d8b-9148-e3be6c30e623}">
          <xlrd:rvb i="1624"/>
        </ext>
      </extLst>
    </bk>
    <bk>
      <extLst>
        <ext uri="{3e2802c4-a4d2-4d8b-9148-e3be6c30e623}">
          <xlrd:rvb i="1625"/>
        </ext>
      </extLst>
    </bk>
    <bk>
      <extLst>
        <ext uri="{3e2802c4-a4d2-4d8b-9148-e3be6c30e623}">
          <xlrd:rvb i="1626"/>
        </ext>
      </extLst>
    </bk>
    <bk>
      <extLst>
        <ext uri="{3e2802c4-a4d2-4d8b-9148-e3be6c30e623}">
          <xlrd:rvb i="1627"/>
        </ext>
      </extLst>
    </bk>
    <bk>
      <extLst>
        <ext uri="{3e2802c4-a4d2-4d8b-9148-e3be6c30e623}">
          <xlrd:rvb i="1628"/>
        </ext>
      </extLst>
    </bk>
    <bk>
      <extLst>
        <ext uri="{3e2802c4-a4d2-4d8b-9148-e3be6c30e623}">
          <xlrd:rvb i="1629"/>
        </ext>
      </extLst>
    </bk>
    <bk>
      <extLst>
        <ext uri="{3e2802c4-a4d2-4d8b-9148-e3be6c30e623}">
          <xlrd:rvb i="1630"/>
        </ext>
      </extLst>
    </bk>
    <bk>
      <extLst>
        <ext uri="{3e2802c4-a4d2-4d8b-9148-e3be6c30e623}">
          <xlrd:rvb i="1631"/>
        </ext>
      </extLst>
    </bk>
    <bk>
      <extLst>
        <ext uri="{3e2802c4-a4d2-4d8b-9148-e3be6c30e623}">
          <xlrd:rvb i="1632"/>
        </ext>
      </extLst>
    </bk>
    <bk>
      <extLst>
        <ext uri="{3e2802c4-a4d2-4d8b-9148-e3be6c30e623}">
          <xlrd:rvb i="1633"/>
        </ext>
      </extLst>
    </bk>
    <bk>
      <extLst>
        <ext uri="{3e2802c4-a4d2-4d8b-9148-e3be6c30e623}">
          <xlrd:rvb i="1634"/>
        </ext>
      </extLst>
    </bk>
    <bk>
      <extLst>
        <ext uri="{3e2802c4-a4d2-4d8b-9148-e3be6c30e623}">
          <xlrd:rvb i="1635"/>
        </ext>
      </extLst>
    </bk>
    <bk>
      <extLst>
        <ext uri="{3e2802c4-a4d2-4d8b-9148-e3be6c30e623}">
          <xlrd:rvb i="1636"/>
        </ext>
      </extLst>
    </bk>
    <bk>
      <extLst>
        <ext uri="{3e2802c4-a4d2-4d8b-9148-e3be6c30e623}">
          <xlrd:rvb i="1637"/>
        </ext>
      </extLst>
    </bk>
    <bk>
      <extLst>
        <ext uri="{3e2802c4-a4d2-4d8b-9148-e3be6c30e623}">
          <xlrd:rvb i="1638"/>
        </ext>
      </extLst>
    </bk>
    <bk>
      <extLst>
        <ext uri="{3e2802c4-a4d2-4d8b-9148-e3be6c30e623}">
          <xlrd:rvb i="1639"/>
        </ext>
      </extLst>
    </bk>
    <bk>
      <extLst>
        <ext uri="{3e2802c4-a4d2-4d8b-9148-e3be6c30e623}">
          <xlrd:rvb i="1640"/>
        </ext>
      </extLst>
    </bk>
    <bk>
      <extLst>
        <ext uri="{3e2802c4-a4d2-4d8b-9148-e3be6c30e623}">
          <xlrd:rvb i="1641"/>
        </ext>
      </extLst>
    </bk>
    <bk>
      <extLst>
        <ext uri="{3e2802c4-a4d2-4d8b-9148-e3be6c30e623}">
          <xlrd:rvb i="1642"/>
        </ext>
      </extLst>
    </bk>
    <bk>
      <extLst>
        <ext uri="{3e2802c4-a4d2-4d8b-9148-e3be6c30e623}">
          <xlrd:rvb i="1643"/>
        </ext>
      </extLst>
    </bk>
    <bk>
      <extLst>
        <ext uri="{3e2802c4-a4d2-4d8b-9148-e3be6c30e623}">
          <xlrd:rvb i="1644"/>
        </ext>
      </extLst>
    </bk>
    <bk>
      <extLst>
        <ext uri="{3e2802c4-a4d2-4d8b-9148-e3be6c30e623}">
          <xlrd:rvb i="1645"/>
        </ext>
      </extLst>
    </bk>
    <bk>
      <extLst>
        <ext uri="{3e2802c4-a4d2-4d8b-9148-e3be6c30e623}">
          <xlrd:rvb i="1646"/>
        </ext>
      </extLst>
    </bk>
    <bk>
      <extLst>
        <ext uri="{3e2802c4-a4d2-4d8b-9148-e3be6c30e623}">
          <xlrd:rvb i="1647"/>
        </ext>
      </extLst>
    </bk>
    <bk>
      <extLst>
        <ext uri="{3e2802c4-a4d2-4d8b-9148-e3be6c30e623}">
          <xlrd:rvb i="1648"/>
        </ext>
      </extLst>
    </bk>
    <bk>
      <extLst>
        <ext uri="{3e2802c4-a4d2-4d8b-9148-e3be6c30e623}">
          <xlrd:rvb i="1649"/>
        </ext>
      </extLst>
    </bk>
    <bk>
      <extLst>
        <ext uri="{3e2802c4-a4d2-4d8b-9148-e3be6c30e623}">
          <xlrd:rvb i="1650"/>
        </ext>
      </extLst>
    </bk>
    <bk>
      <extLst>
        <ext uri="{3e2802c4-a4d2-4d8b-9148-e3be6c30e623}">
          <xlrd:rvb i="1651"/>
        </ext>
      </extLst>
    </bk>
    <bk>
      <extLst>
        <ext uri="{3e2802c4-a4d2-4d8b-9148-e3be6c30e623}">
          <xlrd:rvb i="1652"/>
        </ext>
      </extLst>
    </bk>
    <bk>
      <extLst>
        <ext uri="{3e2802c4-a4d2-4d8b-9148-e3be6c30e623}">
          <xlrd:rvb i="1653"/>
        </ext>
      </extLst>
    </bk>
    <bk>
      <extLst>
        <ext uri="{3e2802c4-a4d2-4d8b-9148-e3be6c30e623}">
          <xlrd:rvb i="1654"/>
        </ext>
      </extLst>
    </bk>
    <bk>
      <extLst>
        <ext uri="{3e2802c4-a4d2-4d8b-9148-e3be6c30e623}">
          <xlrd:rvb i="1655"/>
        </ext>
      </extLst>
    </bk>
    <bk>
      <extLst>
        <ext uri="{3e2802c4-a4d2-4d8b-9148-e3be6c30e623}">
          <xlrd:rvb i="1656"/>
        </ext>
      </extLst>
    </bk>
    <bk>
      <extLst>
        <ext uri="{3e2802c4-a4d2-4d8b-9148-e3be6c30e623}">
          <xlrd:rvb i="1657"/>
        </ext>
      </extLst>
    </bk>
    <bk>
      <extLst>
        <ext uri="{3e2802c4-a4d2-4d8b-9148-e3be6c30e623}">
          <xlrd:rvb i="1658"/>
        </ext>
      </extLst>
    </bk>
    <bk>
      <extLst>
        <ext uri="{3e2802c4-a4d2-4d8b-9148-e3be6c30e623}">
          <xlrd:rvb i="1659"/>
        </ext>
      </extLst>
    </bk>
    <bk>
      <extLst>
        <ext uri="{3e2802c4-a4d2-4d8b-9148-e3be6c30e623}">
          <xlrd:rvb i="1660"/>
        </ext>
      </extLst>
    </bk>
    <bk>
      <extLst>
        <ext uri="{3e2802c4-a4d2-4d8b-9148-e3be6c30e623}">
          <xlrd:rvb i="1661"/>
        </ext>
      </extLst>
    </bk>
    <bk>
      <extLst>
        <ext uri="{3e2802c4-a4d2-4d8b-9148-e3be6c30e623}">
          <xlrd:rvb i="1662"/>
        </ext>
      </extLst>
    </bk>
    <bk>
      <extLst>
        <ext uri="{3e2802c4-a4d2-4d8b-9148-e3be6c30e623}">
          <xlrd:rvb i="1663"/>
        </ext>
      </extLst>
    </bk>
    <bk>
      <extLst>
        <ext uri="{3e2802c4-a4d2-4d8b-9148-e3be6c30e623}">
          <xlrd:rvb i="1664"/>
        </ext>
      </extLst>
    </bk>
    <bk>
      <extLst>
        <ext uri="{3e2802c4-a4d2-4d8b-9148-e3be6c30e623}">
          <xlrd:rvb i="1665"/>
        </ext>
      </extLst>
    </bk>
    <bk>
      <extLst>
        <ext uri="{3e2802c4-a4d2-4d8b-9148-e3be6c30e623}">
          <xlrd:rvb i="1666"/>
        </ext>
      </extLst>
    </bk>
    <bk>
      <extLst>
        <ext uri="{3e2802c4-a4d2-4d8b-9148-e3be6c30e623}">
          <xlrd:rvb i="1667"/>
        </ext>
      </extLst>
    </bk>
    <bk>
      <extLst>
        <ext uri="{3e2802c4-a4d2-4d8b-9148-e3be6c30e623}">
          <xlrd:rvb i="1668"/>
        </ext>
      </extLst>
    </bk>
    <bk>
      <extLst>
        <ext uri="{3e2802c4-a4d2-4d8b-9148-e3be6c30e623}">
          <xlrd:rvb i="1669"/>
        </ext>
      </extLst>
    </bk>
    <bk>
      <extLst>
        <ext uri="{3e2802c4-a4d2-4d8b-9148-e3be6c30e623}">
          <xlrd:rvb i="1670"/>
        </ext>
      </extLst>
    </bk>
    <bk>
      <extLst>
        <ext uri="{3e2802c4-a4d2-4d8b-9148-e3be6c30e623}">
          <xlrd:rvb i="1671"/>
        </ext>
      </extLst>
    </bk>
    <bk>
      <extLst>
        <ext uri="{3e2802c4-a4d2-4d8b-9148-e3be6c30e623}">
          <xlrd:rvb i="1672"/>
        </ext>
      </extLst>
    </bk>
    <bk>
      <extLst>
        <ext uri="{3e2802c4-a4d2-4d8b-9148-e3be6c30e623}">
          <xlrd:rvb i="1673"/>
        </ext>
      </extLst>
    </bk>
    <bk>
      <extLst>
        <ext uri="{3e2802c4-a4d2-4d8b-9148-e3be6c30e623}">
          <xlrd:rvb i="1674"/>
        </ext>
      </extLst>
    </bk>
    <bk>
      <extLst>
        <ext uri="{3e2802c4-a4d2-4d8b-9148-e3be6c30e623}">
          <xlrd:rvb i="1675"/>
        </ext>
      </extLst>
    </bk>
    <bk>
      <extLst>
        <ext uri="{3e2802c4-a4d2-4d8b-9148-e3be6c30e623}">
          <xlrd:rvb i="1676"/>
        </ext>
      </extLst>
    </bk>
    <bk>
      <extLst>
        <ext uri="{3e2802c4-a4d2-4d8b-9148-e3be6c30e623}">
          <xlrd:rvb i="1677"/>
        </ext>
      </extLst>
    </bk>
    <bk>
      <extLst>
        <ext uri="{3e2802c4-a4d2-4d8b-9148-e3be6c30e623}">
          <xlrd:rvb i="1678"/>
        </ext>
      </extLst>
    </bk>
    <bk>
      <extLst>
        <ext uri="{3e2802c4-a4d2-4d8b-9148-e3be6c30e623}">
          <xlrd:rvb i="1679"/>
        </ext>
      </extLst>
    </bk>
    <bk>
      <extLst>
        <ext uri="{3e2802c4-a4d2-4d8b-9148-e3be6c30e623}">
          <xlrd:rvb i="1680"/>
        </ext>
      </extLst>
    </bk>
    <bk>
      <extLst>
        <ext uri="{3e2802c4-a4d2-4d8b-9148-e3be6c30e623}">
          <xlrd:rvb i="1681"/>
        </ext>
      </extLst>
    </bk>
    <bk>
      <extLst>
        <ext uri="{3e2802c4-a4d2-4d8b-9148-e3be6c30e623}">
          <xlrd:rvb i="1682"/>
        </ext>
      </extLst>
    </bk>
    <bk>
      <extLst>
        <ext uri="{3e2802c4-a4d2-4d8b-9148-e3be6c30e623}">
          <xlrd:rvb i="1683"/>
        </ext>
      </extLst>
    </bk>
    <bk>
      <extLst>
        <ext uri="{3e2802c4-a4d2-4d8b-9148-e3be6c30e623}">
          <xlrd:rvb i="1684"/>
        </ext>
      </extLst>
    </bk>
    <bk>
      <extLst>
        <ext uri="{3e2802c4-a4d2-4d8b-9148-e3be6c30e623}">
          <xlrd:rvb i="1685"/>
        </ext>
      </extLst>
    </bk>
    <bk>
      <extLst>
        <ext uri="{3e2802c4-a4d2-4d8b-9148-e3be6c30e623}">
          <xlrd:rvb i="1686"/>
        </ext>
      </extLst>
    </bk>
    <bk>
      <extLst>
        <ext uri="{3e2802c4-a4d2-4d8b-9148-e3be6c30e623}">
          <xlrd:rvb i="1687"/>
        </ext>
      </extLst>
    </bk>
    <bk>
      <extLst>
        <ext uri="{3e2802c4-a4d2-4d8b-9148-e3be6c30e623}">
          <xlrd:rvb i="1688"/>
        </ext>
      </extLst>
    </bk>
    <bk>
      <extLst>
        <ext uri="{3e2802c4-a4d2-4d8b-9148-e3be6c30e623}">
          <xlrd:rvb i="1689"/>
        </ext>
      </extLst>
    </bk>
    <bk>
      <extLst>
        <ext uri="{3e2802c4-a4d2-4d8b-9148-e3be6c30e623}">
          <xlrd:rvb i="1690"/>
        </ext>
      </extLst>
    </bk>
    <bk>
      <extLst>
        <ext uri="{3e2802c4-a4d2-4d8b-9148-e3be6c30e623}">
          <xlrd:rvb i="1691"/>
        </ext>
      </extLst>
    </bk>
    <bk>
      <extLst>
        <ext uri="{3e2802c4-a4d2-4d8b-9148-e3be6c30e623}">
          <xlrd:rvb i="1692"/>
        </ext>
      </extLst>
    </bk>
    <bk>
      <extLst>
        <ext uri="{3e2802c4-a4d2-4d8b-9148-e3be6c30e623}">
          <xlrd:rvb i="1693"/>
        </ext>
      </extLst>
    </bk>
    <bk>
      <extLst>
        <ext uri="{3e2802c4-a4d2-4d8b-9148-e3be6c30e623}">
          <xlrd:rvb i="1694"/>
        </ext>
      </extLst>
    </bk>
    <bk>
      <extLst>
        <ext uri="{3e2802c4-a4d2-4d8b-9148-e3be6c30e623}">
          <xlrd:rvb i="1695"/>
        </ext>
      </extLst>
    </bk>
    <bk>
      <extLst>
        <ext uri="{3e2802c4-a4d2-4d8b-9148-e3be6c30e623}">
          <xlrd:rvb i="1696"/>
        </ext>
      </extLst>
    </bk>
    <bk>
      <extLst>
        <ext uri="{3e2802c4-a4d2-4d8b-9148-e3be6c30e623}">
          <xlrd:rvb i="1697"/>
        </ext>
      </extLst>
    </bk>
    <bk>
      <extLst>
        <ext uri="{3e2802c4-a4d2-4d8b-9148-e3be6c30e623}">
          <xlrd:rvb i="1698"/>
        </ext>
      </extLst>
    </bk>
    <bk>
      <extLst>
        <ext uri="{3e2802c4-a4d2-4d8b-9148-e3be6c30e623}">
          <xlrd:rvb i="1699"/>
        </ext>
      </extLst>
    </bk>
    <bk>
      <extLst>
        <ext uri="{3e2802c4-a4d2-4d8b-9148-e3be6c30e623}">
          <xlrd:rvb i="1700"/>
        </ext>
      </extLst>
    </bk>
    <bk>
      <extLst>
        <ext uri="{3e2802c4-a4d2-4d8b-9148-e3be6c30e623}">
          <xlrd:rvb i="1701"/>
        </ext>
      </extLst>
    </bk>
    <bk>
      <extLst>
        <ext uri="{3e2802c4-a4d2-4d8b-9148-e3be6c30e623}">
          <xlrd:rvb i="1702"/>
        </ext>
      </extLst>
    </bk>
    <bk>
      <extLst>
        <ext uri="{3e2802c4-a4d2-4d8b-9148-e3be6c30e623}">
          <xlrd:rvb i="1703"/>
        </ext>
      </extLst>
    </bk>
    <bk>
      <extLst>
        <ext uri="{3e2802c4-a4d2-4d8b-9148-e3be6c30e623}">
          <xlrd:rvb i="1704"/>
        </ext>
      </extLst>
    </bk>
    <bk>
      <extLst>
        <ext uri="{3e2802c4-a4d2-4d8b-9148-e3be6c30e623}">
          <xlrd:rvb i="1705"/>
        </ext>
      </extLst>
    </bk>
    <bk>
      <extLst>
        <ext uri="{3e2802c4-a4d2-4d8b-9148-e3be6c30e623}">
          <xlrd:rvb i="1706"/>
        </ext>
      </extLst>
    </bk>
    <bk>
      <extLst>
        <ext uri="{3e2802c4-a4d2-4d8b-9148-e3be6c30e623}">
          <xlrd:rvb i="1707"/>
        </ext>
      </extLst>
    </bk>
    <bk>
      <extLst>
        <ext uri="{3e2802c4-a4d2-4d8b-9148-e3be6c30e623}">
          <xlrd:rvb i="1708"/>
        </ext>
      </extLst>
    </bk>
    <bk>
      <extLst>
        <ext uri="{3e2802c4-a4d2-4d8b-9148-e3be6c30e623}">
          <xlrd:rvb i="1709"/>
        </ext>
      </extLst>
    </bk>
    <bk>
      <extLst>
        <ext uri="{3e2802c4-a4d2-4d8b-9148-e3be6c30e623}">
          <xlrd:rvb i="1710"/>
        </ext>
      </extLst>
    </bk>
    <bk>
      <extLst>
        <ext uri="{3e2802c4-a4d2-4d8b-9148-e3be6c30e623}">
          <xlrd:rvb i="1711"/>
        </ext>
      </extLst>
    </bk>
    <bk>
      <extLst>
        <ext uri="{3e2802c4-a4d2-4d8b-9148-e3be6c30e623}">
          <xlrd:rvb i="1712"/>
        </ext>
      </extLst>
    </bk>
    <bk>
      <extLst>
        <ext uri="{3e2802c4-a4d2-4d8b-9148-e3be6c30e623}">
          <xlrd:rvb i="1713"/>
        </ext>
      </extLst>
    </bk>
    <bk>
      <extLst>
        <ext uri="{3e2802c4-a4d2-4d8b-9148-e3be6c30e623}">
          <xlrd:rvb i="1714"/>
        </ext>
      </extLst>
    </bk>
    <bk>
      <extLst>
        <ext uri="{3e2802c4-a4d2-4d8b-9148-e3be6c30e623}">
          <xlrd:rvb i="1715"/>
        </ext>
      </extLst>
    </bk>
    <bk>
      <extLst>
        <ext uri="{3e2802c4-a4d2-4d8b-9148-e3be6c30e623}">
          <xlrd:rvb i="1716"/>
        </ext>
      </extLst>
    </bk>
    <bk>
      <extLst>
        <ext uri="{3e2802c4-a4d2-4d8b-9148-e3be6c30e623}">
          <xlrd:rvb i="1717"/>
        </ext>
      </extLst>
    </bk>
    <bk>
      <extLst>
        <ext uri="{3e2802c4-a4d2-4d8b-9148-e3be6c30e623}">
          <xlrd:rvb i="1718"/>
        </ext>
      </extLst>
    </bk>
    <bk>
      <extLst>
        <ext uri="{3e2802c4-a4d2-4d8b-9148-e3be6c30e623}">
          <xlrd:rvb i="1719"/>
        </ext>
      </extLst>
    </bk>
    <bk>
      <extLst>
        <ext uri="{3e2802c4-a4d2-4d8b-9148-e3be6c30e623}">
          <xlrd:rvb i="1720"/>
        </ext>
      </extLst>
    </bk>
    <bk>
      <extLst>
        <ext uri="{3e2802c4-a4d2-4d8b-9148-e3be6c30e623}">
          <xlrd:rvb i="1721"/>
        </ext>
      </extLst>
    </bk>
    <bk>
      <extLst>
        <ext uri="{3e2802c4-a4d2-4d8b-9148-e3be6c30e623}">
          <xlrd:rvb i="1722"/>
        </ext>
      </extLst>
    </bk>
    <bk>
      <extLst>
        <ext uri="{3e2802c4-a4d2-4d8b-9148-e3be6c30e623}">
          <xlrd:rvb i="1723"/>
        </ext>
      </extLst>
    </bk>
    <bk>
      <extLst>
        <ext uri="{3e2802c4-a4d2-4d8b-9148-e3be6c30e623}">
          <xlrd:rvb i="1724"/>
        </ext>
      </extLst>
    </bk>
    <bk>
      <extLst>
        <ext uri="{3e2802c4-a4d2-4d8b-9148-e3be6c30e623}">
          <xlrd:rvb i="1725"/>
        </ext>
      </extLst>
    </bk>
    <bk>
      <extLst>
        <ext uri="{3e2802c4-a4d2-4d8b-9148-e3be6c30e623}">
          <xlrd:rvb i="1726"/>
        </ext>
      </extLst>
    </bk>
    <bk>
      <extLst>
        <ext uri="{3e2802c4-a4d2-4d8b-9148-e3be6c30e623}">
          <xlrd:rvb i="1727"/>
        </ext>
      </extLst>
    </bk>
    <bk>
      <extLst>
        <ext uri="{3e2802c4-a4d2-4d8b-9148-e3be6c30e623}">
          <xlrd:rvb i="1728"/>
        </ext>
      </extLst>
    </bk>
    <bk>
      <extLst>
        <ext uri="{3e2802c4-a4d2-4d8b-9148-e3be6c30e623}">
          <xlrd:rvb i="1729"/>
        </ext>
      </extLst>
    </bk>
    <bk>
      <extLst>
        <ext uri="{3e2802c4-a4d2-4d8b-9148-e3be6c30e623}">
          <xlrd:rvb i="1730"/>
        </ext>
      </extLst>
    </bk>
    <bk>
      <extLst>
        <ext uri="{3e2802c4-a4d2-4d8b-9148-e3be6c30e623}">
          <xlrd:rvb i="1731"/>
        </ext>
      </extLst>
    </bk>
    <bk>
      <extLst>
        <ext uri="{3e2802c4-a4d2-4d8b-9148-e3be6c30e623}">
          <xlrd:rvb i="1732"/>
        </ext>
      </extLst>
    </bk>
    <bk>
      <extLst>
        <ext uri="{3e2802c4-a4d2-4d8b-9148-e3be6c30e623}">
          <xlrd:rvb i="1733"/>
        </ext>
      </extLst>
    </bk>
    <bk>
      <extLst>
        <ext uri="{3e2802c4-a4d2-4d8b-9148-e3be6c30e623}">
          <xlrd:rvb i="1734"/>
        </ext>
      </extLst>
    </bk>
    <bk>
      <extLst>
        <ext uri="{3e2802c4-a4d2-4d8b-9148-e3be6c30e623}">
          <xlrd:rvb i="1735"/>
        </ext>
      </extLst>
    </bk>
    <bk>
      <extLst>
        <ext uri="{3e2802c4-a4d2-4d8b-9148-e3be6c30e623}">
          <xlrd:rvb i="1736"/>
        </ext>
      </extLst>
    </bk>
    <bk>
      <extLst>
        <ext uri="{3e2802c4-a4d2-4d8b-9148-e3be6c30e623}">
          <xlrd:rvb i="1737"/>
        </ext>
      </extLst>
    </bk>
    <bk>
      <extLst>
        <ext uri="{3e2802c4-a4d2-4d8b-9148-e3be6c30e623}">
          <xlrd:rvb i="1738"/>
        </ext>
      </extLst>
    </bk>
    <bk>
      <extLst>
        <ext uri="{3e2802c4-a4d2-4d8b-9148-e3be6c30e623}">
          <xlrd:rvb i="1739"/>
        </ext>
      </extLst>
    </bk>
    <bk>
      <extLst>
        <ext uri="{3e2802c4-a4d2-4d8b-9148-e3be6c30e623}">
          <xlrd:rvb i="1740"/>
        </ext>
      </extLst>
    </bk>
    <bk>
      <extLst>
        <ext uri="{3e2802c4-a4d2-4d8b-9148-e3be6c30e623}">
          <xlrd:rvb i="1741"/>
        </ext>
      </extLst>
    </bk>
    <bk>
      <extLst>
        <ext uri="{3e2802c4-a4d2-4d8b-9148-e3be6c30e623}">
          <xlrd:rvb i="1742"/>
        </ext>
      </extLst>
    </bk>
    <bk>
      <extLst>
        <ext uri="{3e2802c4-a4d2-4d8b-9148-e3be6c30e623}">
          <xlrd:rvb i="1743"/>
        </ext>
      </extLst>
    </bk>
    <bk>
      <extLst>
        <ext uri="{3e2802c4-a4d2-4d8b-9148-e3be6c30e623}">
          <xlrd:rvb i="1744"/>
        </ext>
      </extLst>
    </bk>
    <bk>
      <extLst>
        <ext uri="{3e2802c4-a4d2-4d8b-9148-e3be6c30e623}">
          <xlrd:rvb i="1745"/>
        </ext>
      </extLst>
    </bk>
    <bk>
      <extLst>
        <ext uri="{3e2802c4-a4d2-4d8b-9148-e3be6c30e623}">
          <xlrd:rvb i="1746"/>
        </ext>
      </extLst>
    </bk>
    <bk>
      <extLst>
        <ext uri="{3e2802c4-a4d2-4d8b-9148-e3be6c30e623}">
          <xlrd:rvb i="1747"/>
        </ext>
      </extLst>
    </bk>
    <bk>
      <extLst>
        <ext uri="{3e2802c4-a4d2-4d8b-9148-e3be6c30e623}">
          <xlrd:rvb i="1748"/>
        </ext>
      </extLst>
    </bk>
    <bk>
      <extLst>
        <ext uri="{3e2802c4-a4d2-4d8b-9148-e3be6c30e623}">
          <xlrd:rvb i="1749"/>
        </ext>
      </extLst>
    </bk>
    <bk>
      <extLst>
        <ext uri="{3e2802c4-a4d2-4d8b-9148-e3be6c30e623}">
          <xlrd:rvb i="1750"/>
        </ext>
      </extLst>
    </bk>
    <bk>
      <extLst>
        <ext uri="{3e2802c4-a4d2-4d8b-9148-e3be6c30e623}">
          <xlrd:rvb i="1751"/>
        </ext>
      </extLst>
    </bk>
    <bk>
      <extLst>
        <ext uri="{3e2802c4-a4d2-4d8b-9148-e3be6c30e623}">
          <xlrd:rvb i="1752"/>
        </ext>
      </extLst>
    </bk>
    <bk>
      <extLst>
        <ext uri="{3e2802c4-a4d2-4d8b-9148-e3be6c30e623}">
          <xlrd:rvb i="1753"/>
        </ext>
      </extLst>
    </bk>
    <bk>
      <extLst>
        <ext uri="{3e2802c4-a4d2-4d8b-9148-e3be6c30e623}">
          <xlrd:rvb i="1754"/>
        </ext>
      </extLst>
    </bk>
    <bk>
      <extLst>
        <ext uri="{3e2802c4-a4d2-4d8b-9148-e3be6c30e623}">
          <xlrd:rvb i="1755"/>
        </ext>
      </extLst>
    </bk>
    <bk>
      <extLst>
        <ext uri="{3e2802c4-a4d2-4d8b-9148-e3be6c30e623}">
          <xlrd:rvb i="1756"/>
        </ext>
      </extLst>
    </bk>
    <bk>
      <extLst>
        <ext uri="{3e2802c4-a4d2-4d8b-9148-e3be6c30e623}">
          <xlrd:rvb i="1757"/>
        </ext>
      </extLst>
    </bk>
    <bk>
      <extLst>
        <ext uri="{3e2802c4-a4d2-4d8b-9148-e3be6c30e623}">
          <xlrd:rvb i="1758"/>
        </ext>
      </extLst>
    </bk>
    <bk>
      <extLst>
        <ext uri="{3e2802c4-a4d2-4d8b-9148-e3be6c30e623}">
          <xlrd:rvb i="1759"/>
        </ext>
      </extLst>
    </bk>
    <bk>
      <extLst>
        <ext uri="{3e2802c4-a4d2-4d8b-9148-e3be6c30e623}">
          <xlrd:rvb i="1760"/>
        </ext>
      </extLst>
    </bk>
    <bk>
      <extLst>
        <ext uri="{3e2802c4-a4d2-4d8b-9148-e3be6c30e623}">
          <xlrd:rvb i="1761"/>
        </ext>
      </extLst>
    </bk>
    <bk>
      <extLst>
        <ext uri="{3e2802c4-a4d2-4d8b-9148-e3be6c30e623}">
          <xlrd:rvb i="1762"/>
        </ext>
      </extLst>
    </bk>
    <bk>
      <extLst>
        <ext uri="{3e2802c4-a4d2-4d8b-9148-e3be6c30e623}">
          <xlrd:rvb i="1763"/>
        </ext>
      </extLst>
    </bk>
    <bk>
      <extLst>
        <ext uri="{3e2802c4-a4d2-4d8b-9148-e3be6c30e623}">
          <xlrd:rvb i="1764"/>
        </ext>
      </extLst>
    </bk>
    <bk>
      <extLst>
        <ext uri="{3e2802c4-a4d2-4d8b-9148-e3be6c30e623}">
          <xlrd:rvb i="1765"/>
        </ext>
      </extLst>
    </bk>
    <bk>
      <extLst>
        <ext uri="{3e2802c4-a4d2-4d8b-9148-e3be6c30e623}">
          <xlrd:rvb i="1766"/>
        </ext>
      </extLst>
    </bk>
    <bk>
      <extLst>
        <ext uri="{3e2802c4-a4d2-4d8b-9148-e3be6c30e623}">
          <xlrd:rvb i="1767"/>
        </ext>
      </extLst>
    </bk>
    <bk>
      <extLst>
        <ext uri="{3e2802c4-a4d2-4d8b-9148-e3be6c30e623}">
          <xlrd:rvb i="1768"/>
        </ext>
      </extLst>
    </bk>
    <bk>
      <extLst>
        <ext uri="{3e2802c4-a4d2-4d8b-9148-e3be6c30e623}">
          <xlrd:rvb i="1769"/>
        </ext>
      </extLst>
    </bk>
    <bk>
      <extLst>
        <ext uri="{3e2802c4-a4d2-4d8b-9148-e3be6c30e623}">
          <xlrd:rvb i="1770"/>
        </ext>
      </extLst>
    </bk>
    <bk>
      <extLst>
        <ext uri="{3e2802c4-a4d2-4d8b-9148-e3be6c30e623}">
          <xlrd:rvb i="1771"/>
        </ext>
      </extLst>
    </bk>
    <bk>
      <extLst>
        <ext uri="{3e2802c4-a4d2-4d8b-9148-e3be6c30e623}">
          <xlrd:rvb i="1772"/>
        </ext>
      </extLst>
    </bk>
    <bk>
      <extLst>
        <ext uri="{3e2802c4-a4d2-4d8b-9148-e3be6c30e623}">
          <xlrd:rvb i="1773"/>
        </ext>
      </extLst>
    </bk>
    <bk>
      <extLst>
        <ext uri="{3e2802c4-a4d2-4d8b-9148-e3be6c30e623}">
          <xlrd:rvb i="1774"/>
        </ext>
      </extLst>
    </bk>
    <bk>
      <extLst>
        <ext uri="{3e2802c4-a4d2-4d8b-9148-e3be6c30e623}">
          <xlrd:rvb i="1775"/>
        </ext>
      </extLst>
    </bk>
    <bk>
      <extLst>
        <ext uri="{3e2802c4-a4d2-4d8b-9148-e3be6c30e623}">
          <xlrd:rvb i="1776"/>
        </ext>
      </extLst>
    </bk>
    <bk>
      <extLst>
        <ext uri="{3e2802c4-a4d2-4d8b-9148-e3be6c30e623}">
          <xlrd:rvb i="1777"/>
        </ext>
      </extLst>
    </bk>
    <bk>
      <extLst>
        <ext uri="{3e2802c4-a4d2-4d8b-9148-e3be6c30e623}">
          <xlrd:rvb i="1778"/>
        </ext>
      </extLst>
    </bk>
    <bk>
      <extLst>
        <ext uri="{3e2802c4-a4d2-4d8b-9148-e3be6c30e623}">
          <xlrd:rvb i="1779"/>
        </ext>
      </extLst>
    </bk>
    <bk>
      <extLst>
        <ext uri="{3e2802c4-a4d2-4d8b-9148-e3be6c30e623}">
          <xlrd:rvb i="1780"/>
        </ext>
      </extLst>
    </bk>
    <bk>
      <extLst>
        <ext uri="{3e2802c4-a4d2-4d8b-9148-e3be6c30e623}">
          <xlrd:rvb i="1781"/>
        </ext>
      </extLst>
    </bk>
    <bk>
      <extLst>
        <ext uri="{3e2802c4-a4d2-4d8b-9148-e3be6c30e623}">
          <xlrd:rvb i="1782"/>
        </ext>
      </extLst>
    </bk>
    <bk>
      <extLst>
        <ext uri="{3e2802c4-a4d2-4d8b-9148-e3be6c30e623}">
          <xlrd:rvb i="1783"/>
        </ext>
      </extLst>
    </bk>
    <bk>
      <extLst>
        <ext uri="{3e2802c4-a4d2-4d8b-9148-e3be6c30e623}">
          <xlrd:rvb i="1784"/>
        </ext>
      </extLst>
    </bk>
    <bk>
      <extLst>
        <ext uri="{3e2802c4-a4d2-4d8b-9148-e3be6c30e623}">
          <xlrd:rvb i="1785"/>
        </ext>
      </extLst>
    </bk>
    <bk>
      <extLst>
        <ext uri="{3e2802c4-a4d2-4d8b-9148-e3be6c30e623}">
          <xlrd:rvb i="1786"/>
        </ext>
      </extLst>
    </bk>
    <bk>
      <extLst>
        <ext uri="{3e2802c4-a4d2-4d8b-9148-e3be6c30e623}">
          <xlrd:rvb i="1787"/>
        </ext>
      </extLst>
    </bk>
    <bk>
      <extLst>
        <ext uri="{3e2802c4-a4d2-4d8b-9148-e3be6c30e623}">
          <xlrd:rvb i="1788"/>
        </ext>
      </extLst>
    </bk>
    <bk>
      <extLst>
        <ext uri="{3e2802c4-a4d2-4d8b-9148-e3be6c30e623}">
          <xlrd:rvb i="1789"/>
        </ext>
      </extLst>
    </bk>
    <bk>
      <extLst>
        <ext uri="{3e2802c4-a4d2-4d8b-9148-e3be6c30e623}">
          <xlrd:rvb i="1790"/>
        </ext>
      </extLst>
    </bk>
    <bk>
      <extLst>
        <ext uri="{3e2802c4-a4d2-4d8b-9148-e3be6c30e623}">
          <xlrd:rvb i="1791"/>
        </ext>
      </extLst>
    </bk>
    <bk>
      <extLst>
        <ext uri="{3e2802c4-a4d2-4d8b-9148-e3be6c30e623}">
          <xlrd:rvb i="1792"/>
        </ext>
      </extLst>
    </bk>
    <bk>
      <extLst>
        <ext uri="{3e2802c4-a4d2-4d8b-9148-e3be6c30e623}">
          <xlrd:rvb i="1793"/>
        </ext>
      </extLst>
    </bk>
    <bk>
      <extLst>
        <ext uri="{3e2802c4-a4d2-4d8b-9148-e3be6c30e623}">
          <xlrd:rvb i="1794"/>
        </ext>
      </extLst>
    </bk>
    <bk>
      <extLst>
        <ext uri="{3e2802c4-a4d2-4d8b-9148-e3be6c30e623}">
          <xlrd:rvb i="1795"/>
        </ext>
      </extLst>
    </bk>
    <bk>
      <extLst>
        <ext uri="{3e2802c4-a4d2-4d8b-9148-e3be6c30e623}">
          <xlrd:rvb i="1796"/>
        </ext>
      </extLst>
    </bk>
    <bk>
      <extLst>
        <ext uri="{3e2802c4-a4d2-4d8b-9148-e3be6c30e623}">
          <xlrd:rvb i="1797"/>
        </ext>
      </extLst>
    </bk>
    <bk>
      <extLst>
        <ext uri="{3e2802c4-a4d2-4d8b-9148-e3be6c30e623}">
          <xlrd:rvb i="1798"/>
        </ext>
      </extLst>
    </bk>
    <bk>
      <extLst>
        <ext uri="{3e2802c4-a4d2-4d8b-9148-e3be6c30e623}">
          <xlrd:rvb i="1799"/>
        </ext>
      </extLst>
    </bk>
    <bk>
      <extLst>
        <ext uri="{3e2802c4-a4d2-4d8b-9148-e3be6c30e623}">
          <xlrd:rvb i="1800"/>
        </ext>
      </extLst>
    </bk>
    <bk>
      <extLst>
        <ext uri="{3e2802c4-a4d2-4d8b-9148-e3be6c30e623}">
          <xlrd:rvb i="1801"/>
        </ext>
      </extLst>
    </bk>
    <bk>
      <extLst>
        <ext uri="{3e2802c4-a4d2-4d8b-9148-e3be6c30e623}">
          <xlrd:rvb i="1802"/>
        </ext>
      </extLst>
    </bk>
    <bk>
      <extLst>
        <ext uri="{3e2802c4-a4d2-4d8b-9148-e3be6c30e623}">
          <xlrd:rvb i="1803"/>
        </ext>
      </extLst>
    </bk>
    <bk>
      <extLst>
        <ext uri="{3e2802c4-a4d2-4d8b-9148-e3be6c30e623}">
          <xlrd:rvb i="1804"/>
        </ext>
      </extLst>
    </bk>
    <bk>
      <extLst>
        <ext uri="{3e2802c4-a4d2-4d8b-9148-e3be6c30e623}">
          <xlrd:rvb i="1805"/>
        </ext>
      </extLst>
    </bk>
    <bk>
      <extLst>
        <ext uri="{3e2802c4-a4d2-4d8b-9148-e3be6c30e623}">
          <xlrd:rvb i="1806"/>
        </ext>
      </extLst>
    </bk>
    <bk>
      <extLst>
        <ext uri="{3e2802c4-a4d2-4d8b-9148-e3be6c30e623}">
          <xlrd:rvb i="1807"/>
        </ext>
      </extLst>
    </bk>
    <bk>
      <extLst>
        <ext uri="{3e2802c4-a4d2-4d8b-9148-e3be6c30e623}">
          <xlrd:rvb i="1808"/>
        </ext>
      </extLst>
    </bk>
    <bk>
      <extLst>
        <ext uri="{3e2802c4-a4d2-4d8b-9148-e3be6c30e623}">
          <xlrd:rvb i="1809"/>
        </ext>
      </extLst>
    </bk>
    <bk>
      <extLst>
        <ext uri="{3e2802c4-a4d2-4d8b-9148-e3be6c30e623}">
          <xlrd:rvb i="1810"/>
        </ext>
      </extLst>
    </bk>
    <bk>
      <extLst>
        <ext uri="{3e2802c4-a4d2-4d8b-9148-e3be6c30e623}">
          <xlrd:rvb i="1811"/>
        </ext>
      </extLst>
    </bk>
    <bk>
      <extLst>
        <ext uri="{3e2802c4-a4d2-4d8b-9148-e3be6c30e623}">
          <xlrd:rvb i="1812"/>
        </ext>
      </extLst>
    </bk>
    <bk>
      <extLst>
        <ext uri="{3e2802c4-a4d2-4d8b-9148-e3be6c30e623}">
          <xlrd:rvb i="1813"/>
        </ext>
      </extLst>
    </bk>
    <bk>
      <extLst>
        <ext uri="{3e2802c4-a4d2-4d8b-9148-e3be6c30e623}">
          <xlrd:rvb i="1814"/>
        </ext>
      </extLst>
    </bk>
    <bk>
      <extLst>
        <ext uri="{3e2802c4-a4d2-4d8b-9148-e3be6c30e623}">
          <xlrd:rvb i="1815"/>
        </ext>
      </extLst>
    </bk>
    <bk>
      <extLst>
        <ext uri="{3e2802c4-a4d2-4d8b-9148-e3be6c30e623}">
          <xlrd:rvb i="1816"/>
        </ext>
      </extLst>
    </bk>
    <bk>
      <extLst>
        <ext uri="{3e2802c4-a4d2-4d8b-9148-e3be6c30e623}">
          <xlrd:rvb i="1817"/>
        </ext>
      </extLst>
    </bk>
    <bk>
      <extLst>
        <ext uri="{3e2802c4-a4d2-4d8b-9148-e3be6c30e623}">
          <xlrd:rvb i="1818"/>
        </ext>
      </extLst>
    </bk>
    <bk>
      <extLst>
        <ext uri="{3e2802c4-a4d2-4d8b-9148-e3be6c30e623}">
          <xlrd:rvb i="1819"/>
        </ext>
      </extLst>
    </bk>
    <bk>
      <extLst>
        <ext uri="{3e2802c4-a4d2-4d8b-9148-e3be6c30e623}">
          <xlrd:rvb i="1820"/>
        </ext>
      </extLst>
    </bk>
    <bk>
      <extLst>
        <ext uri="{3e2802c4-a4d2-4d8b-9148-e3be6c30e623}">
          <xlrd:rvb i="1821"/>
        </ext>
      </extLst>
    </bk>
    <bk>
      <extLst>
        <ext uri="{3e2802c4-a4d2-4d8b-9148-e3be6c30e623}">
          <xlrd:rvb i="1822"/>
        </ext>
      </extLst>
    </bk>
    <bk>
      <extLst>
        <ext uri="{3e2802c4-a4d2-4d8b-9148-e3be6c30e623}">
          <xlrd:rvb i="1823"/>
        </ext>
      </extLst>
    </bk>
    <bk>
      <extLst>
        <ext uri="{3e2802c4-a4d2-4d8b-9148-e3be6c30e623}">
          <xlrd:rvb i="1824"/>
        </ext>
      </extLst>
    </bk>
    <bk>
      <extLst>
        <ext uri="{3e2802c4-a4d2-4d8b-9148-e3be6c30e623}">
          <xlrd:rvb i="1825"/>
        </ext>
      </extLst>
    </bk>
    <bk>
      <extLst>
        <ext uri="{3e2802c4-a4d2-4d8b-9148-e3be6c30e623}">
          <xlrd:rvb i="1826"/>
        </ext>
      </extLst>
    </bk>
    <bk>
      <extLst>
        <ext uri="{3e2802c4-a4d2-4d8b-9148-e3be6c30e623}">
          <xlrd:rvb i="1827"/>
        </ext>
      </extLst>
    </bk>
    <bk>
      <extLst>
        <ext uri="{3e2802c4-a4d2-4d8b-9148-e3be6c30e623}">
          <xlrd:rvb i="1828"/>
        </ext>
      </extLst>
    </bk>
    <bk>
      <extLst>
        <ext uri="{3e2802c4-a4d2-4d8b-9148-e3be6c30e623}">
          <xlrd:rvb i="1829"/>
        </ext>
      </extLst>
    </bk>
    <bk>
      <extLst>
        <ext uri="{3e2802c4-a4d2-4d8b-9148-e3be6c30e623}">
          <xlrd:rvb i="1830"/>
        </ext>
      </extLst>
    </bk>
    <bk>
      <extLst>
        <ext uri="{3e2802c4-a4d2-4d8b-9148-e3be6c30e623}">
          <xlrd:rvb i="1831"/>
        </ext>
      </extLst>
    </bk>
    <bk>
      <extLst>
        <ext uri="{3e2802c4-a4d2-4d8b-9148-e3be6c30e623}">
          <xlrd:rvb i="1832"/>
        </ext>
      </extLst>
    </bk>
    <bk>
      <extLst>
        <ext uri="{3e2802c4-a4d2-4d8b-9148-e3be6c30e623}">
          <xlrd:rvb i="1833"/>
        </ext>
      </extLst>
    </bk>
    <bk>
      <extLst>
        <ext uri="{3e2802c4-a4d2-4d8b-9148-e3be6c30e623}">
          <xlrd:rvb i="1834"/>
        </ext>
      </extLst>
    </bk>
    <bk>
      <extLst>
        <ext uri="{3e2802c4-a4d2-4d8b-9148-e3be6c30e623}">
          <xlrd:rvb i="1835"/>
        </ext>
      </extLst>
    </bk>
    <bk>
      <extLst>
        <ext uri="{3e2802c4-a4d2-4d8b-9148-e3be6c30e623}">
          <xlrd:rvb i="1836"/>
        </ext>
      </extLst>
    </bk>
    <bk>
      <extLst>
        <ext uri="{3e2802c4-a4d2-4d8b-9148-e3be6c30e623}">
          <xlrd:rvb i="1837"/>
        </ext>
      </extLst>
    </bk>
    <bk>
      <extLst>
        <ext uri="{3e2802c4-a4d2-4d8b-9148-e3be6c30e623}">
          <xlrd:rvb i="1838"/>
        </ext>
      </extLst>
    </bk>
    <bk>
      <extLst>
        <ext uri="{3e2802c4-a4d2-4d8b-9148-e3be6c30e623}">
          <xlrd:rvb i="1839"/>
        </ext>
      </extLst>
    </bk>
    <bk>
      <extLst>
        <ext uri="{3e2802c4-a4d2-4d8b-9148-e3be6c30e623}">
          <xlrd:rvb i="1840"/>
        </ext>
      </extLst>
    </bk>
    <bk>
      <extLst>
        <ext uri="{3e2802c4-a4d2-4d8b-9148-e3be6c30e623}">
          <xlrd:rvb i="1841"/>
        </ext>
      </extLst>
    </bk>
    <bk>
      <extLst>
        <ext uri="{3e2802c4-a4d2-4d8b-9148-e3be6c30e623}">
          <xlrd:rvb i="1842"/>
        </ext>
      </extLst>
    </bk>
    <bk>
      <extLst>
        <ext uri="{3e2802c4-a4d2-4d8b-9148-e3be6c30e623}">
          <xlrd:rvb i="1843"/>
        </ext>
      </extLst>
    </bk>
    <bk>
      <extLst>
        <ext uri="{3e2802c4-a4d2-4d8b-9148-e3be6c30e623}">
          <xlrd:rvb i="1844"/>
        </ext>
      </extLst>
    </bk>
    <bk>
      <extLst>
        <ext uri="{3e2802c4-a4d2-4d8b-9148-e3be6c30e623}">
          <xlrd:rvb i="1845"/>
        </ext>
      </extLst>
    </bk>
    <bk>
      <extLst>
        <ext uri="{3e2802c4-a4d2-4d8b-9148-e3be6c30e623}">
          <xlrd:rvb i="1846"/>
        </ext>
      </extLst>
    </bk>
    <bk>
      <extLst>
        <ext uri="{3e2802c4-a4d2-4d8b-9148-e3be6c30e623}">
          <xlrd:rvb i="1847"/>
        </ext>
      </extLst>
    </bk>
    <bk>
      <extLst>
        <ext uri="{3e2802c4-a4d2-4d8b-9148-e3be6c30e623}">
          <xlrd:rvb i="1848"/>
        </ext>
      </extLst>
    </bk>
    <bk>
      <extLst>
        <ext uri="{3e2802c4-a4d2-4d8b-9148-e3be6c30e623}">
          <xlrd:rvb i="1849"/>
        </ext>
      </extLst>
    </bk>
    <bk>
      <extLst>
        <ext uri="{3e2802c4-a4d2-4d8b-9148-e3be6c30e623}">
          <xlrd:rvb i="1850"/>
        </ext>
      </extLst>
    </bk>
    <bk>
      <extLst>
        <ext uri="{3e2802c4-a4d2-4d8b-9148-e3be6c30e623}">
          <xlrd:rvb i="1851"/>
        </ext>
      </extLst>
    </bk>
    <bk>
      <extLst>
        <ext uri="{3e2802c4-a4d2-4d8b-9148-e3be6c30e623}">
          <xlrd:rvb i="1852"/>
        </ext>
      </extLst>
    </bk>
    <bk>
      <extLst>
        <ext uri="{3e2802c4-a4d2-4d8b-9148-e3be6c30e623}">
          <xlrd:rvb i="1853"/>
        </ext>
      </extLst>
    </bk>
    <bk>
      <extLst>
        <ext uri="{3e2802c4-a4d2-4d8b-9148-e3be6c30e623}">
          <xlrd:rvb i="1854"/>
        </ext>
      </extLst>
    </bk>
    <bk>
      <extLst>
        <ext uri="{3e2802c4-a4d2-4d8b-9148-e3be6c30e623}">
          <xlrd:rvb i="1855"/>
        </ext>
      </extLst>
    </bk>
    <bk>
      <extLst>
        <ext uri="{3e2802c4-a4d2-4d8b-9148-e3be6c30e623}">
          <xlrd:rvb i="1856"/>
        </ext>
      </extLst>
    </bk>
    <bk>
      <extLst>
        <ext uri="{3e2802c4-a4d2-4d8b-9148-e3be6c30e623}">
          <xlrd:rvb i="1857"/>
        </ext>
      </extLst>
    </bk>
    <bk>
      <extLst>
        <ext uri="{3e2802c4-a4d2-4d8b-9148-e3be6c30e623}">
          <xlrd:rvb i="1858"/>
        </ext>
      </extLst>
    </bk>
    <bk>
      <extLst>
        <ext uri="{3e2802c4-a4d2-4d8b-9148-e3be6c30e623}">
          <xlrd:rvb i="1859"/>
        </ext>
      </extLst>
    </bk>
    <bk>
      <extLst>
        <ext uri="{3e2802c4-a4d2-4d8b-9148-e3be6c30e623}">
          <xlrd:rvb i="1860"/>
        </ext>
      </extLst>
    </bk>
    <bk>
      <extLst>
        <ext uri="{3e2802c4-a4d2-4d8b-9148-e3be6c30e623}">
          <xlrd:rvb i="1861"/>
        </ext>
      </extLst>
    </bk>
    <bk>
      <extLst>
        <ext uri="{3e2802c4-a4d2-4d8b-9148-e3be6c30e623}">
          <xlrd:rvb i="1862"/>
        </ext>
      </extLst>
    </bk>
    <bk>
      <extLst>
        <ext uri="{3e2802c4-a4d2-4d8b-9148-e3be6c30e623}">
          <xlrd:rvb i="1863"/>
        </ext>
      </extLst>
    </bk>
    <bk>
      <extLst>
        <ext uri="{3e2802c4-a4d2-4d8b-9148-e3be6c30e623}">
          <xlrd:rvb i="1864"/>
        </ext>
      </extLst>
    </bk>
    <bk>
      <extLst>
        <ext uri="{3e2802c4-a4d2-4d8b-9148-e3be6c30e623}">
          <xlrd:rvb i="1865"/>
        </ext>
      </extLst>
    </bk>
    <bk>
      <extLst>
        <ext uri="{3e2802c4-a4d2-4d8b-9148-e3be6c30e623}">
          <xlrd:rvb i="1866"/>
        </ext>
      </extLst>
    </bk>
    <bk>
      <extLst>
        <ext uri="{3e2802c4-a4d2-4d8b-9148-e3be6c30e623}">
          <xlrd:rvb i="1867"/>
        </ext>
      </extLst>
    </bk>
    <bk>
      <extLst>
        <ext uri="{3e2802c4-a4d2-4d8b-9148-e3be6c30e623}">
          <xlrd:rvb i="1868"/>
        </ext>
      </extLst>
    </bk>
    <bk>
      <extLst>
        <ext uri="{3e2802c4-a4d2-4d8b-9148-e3be6c30e623}">
          <xlrd:rvb i="1869"/>
        </ext>
      </extLst>
    </bk>
    <bk>
      <extLst>
        <ext uri="{3e2802c4-a4d2-4d8b-9148-e3be6c30e623}">
          <xlrd:rvb i="1870"/>
        </ext>
      </extLst>
    </bk>
    <bk>
      <extLst>
        <ext uri="{3e2802c4-a4d2-4d8b-9148-e3be6c30e623}">
          <xlrd:rvb i="1871"/>
        </ext>
      </extLst>
    </bk>
    <bk>
      <extLst>
        <ext uri="{3e2802c4-a4d2-4d8b-9148-e3be6c30e623}">
          <xlrd:rvb i="1872"/>
        </ext>
      </extLst>
    </bk>
    <bk>
      <extLst>
        <ext uri="{3e2802c4-a4d2-4d8b-9148-e3be6c30e623}">
          <xlrd:rvb i="1873"/>
        </ext>
      </extLst>
    </bk>
    <bk>
      <extLst>
        <ext uri="{3e2802c4-a4d2-4d8b-9148-e3be6c30e623}">
          <xlrd:rvb i="1874"/>
        </ext>
      </extLst>
    </bk>
    <bk>
      <extLst>
        <ext uri="{3e2802c4-a4d2-4d8b-9148-e3be6c30e623}">
          <xlrd:rvb i="1875"/>
        </ext>
      </extLst>
    </bk>
    <bk>
      <extLst>
        <ext uri="{3e2802c4-a4d2-4d8b-9148-e3be6c30e623}">
          <xlrd:rvb i="1876"/>
        </ext>
      </extLst>
    </bk>
    <bk>
      <extLst>
        <ext uri="{3e2802c4-a4d2-4d8b-9148-e3be6c30e623}">
          <xlrd:rvb i="1877"/>
        </ext>
      </extLst>
    </bk>
    <bk>
      <extLst>
        <ext uri="{3e2802c4-a4d2-4d8b-9148-e3be6c30e623}">
          <xlrd:rvb i="1878"/>
        </ext>
      </extLst>
    </bk>
    <bk>
      <extLst>
        <ext uri="{3e2802c4-a4d2-4d8b-9148-e3be6c30e623}">
          <xlrd:rvb i="1879"/>
        </ext>
      </extLst>
    </bk>
    <bk>
      <extLst>
        <ext uri="{3e2802c4-a4d2-4d8b-9148-e3be6c30e623}">
          <xlrd:rvb i="1880"/>
        </ext>
      </extLst>
    </bk>
    <bk>
      <extLst>
        <ext uri="{3e2802c4-a4d2-4d8b-9148-e3be6c30e623}">
          <xlrd:rvb i="1881"/>
        </ext>
      </extLst>
    </bk>
    <bk>
      <extLst>
        <ext uri="{3e2802c4-a4d2-4d8b-9148-e3be6c30e623}">
          <xlrd:rvb i="1882"/>
        </ext>
      </extLst>
    </bk>
    <bk>
      <extLst>
        <ext uri="{3e2802c4-a4d2-4d8b-9148-e3be6c30e623}">
          <xlrd:rvb i="1883"/>
        </ext>
      </extLst>
    </bk>
    <bk>
      <extLst>
        <ext uri="{3e2802c4-a4d2-4d8b-9148-e3be6c30e623}">
          <xlrd:rvb i="1884"/>
        </ext>
      </extLst>
    </bk>
    <bk>
      <extLst>
        <ext uri="{3e2802c4-a4d2-4d8b-9148-e3be6c30e623}">
          <xlrd:rvb i="1885"/>
        </ext>
      </extLst>
    </bk>
    <bk>
      <extLst>
        <ext uri="{3e2802c4-a4d2-4d8b-9148-e3be6c30e623}">
          <xlrd:rvb i="1886"/>
        </ext>
      </extLst>
    </bk>
    <bk>
      <extLst>
        <ext uri="{3e2802c4-a4d2-4d8b-9148-e3be6c30e623}">
          <xlrd:rvb i="1887"/>
        </ext>
      </extLst>
    </bk>
    <bk>
      <extLst>
        <ext uri="{3e2802c4-a4d2-4d8b-9148-e3be6c30e623}">
          <xlrd:rvb i="1888"/>
        </ext>
      </extLst>
    </bk>
    <bk>
      <extLst>
        <ext uri="{3e2802c4-a4d2-4d8b-9148-e3be6c30e623}">
          <xlrd:rvb i="1889"/>
        </ext>
      </extLst>
    </bk>
    <bk>
      <extLst>
        <ext uri="{3e2802c4-a4d2-4d8b-9148-e3be6c30e623}">
          <xlrd:rvb i="1890"/>
        </ext>
      </extLst>
    </bk>
    <bk>
      <extLst>
        <ext uri="{3e2802c4-a4d2-4d8b-9148-e3be6c30e623}">
          <xlrd:rvb i="1891"/>
        </ext>
      </extLst>
    </bk>
    <bk>
      <extLst>
        <ext uri="{3e2802c4-a4d2-4d8b-9148-e3be6c30e623}">
          <xlrd:rvb i="1892"/>
        </ext>
      </extLst>
    </bk>
    <bk>
      <extLst>
        <ext uri="{3e2802c4-a4d2-4d8b-9148-e3be6c30e623}">
          <xlrd:rvb i="1893"/>
        </ext>
      </extLst>
    </bk>
    <bk>
      <extLst>
        <ext uri="{3e2802c4-a4d2-4d8b-9148-e3be6c30e623}">
          <xlrd:rvb i="1894"/>
        </ext>
      </extLst>
    </bk>
    <bk>
      <extLst>
        <ext uri="{3e2802c4-a4d2-4d8b-9148-e3be6c30e623}">
          <xlrd:rvb i="1895"/>
        </ext>
      </extLst>
    </bk>
    <bk>
      <extLst>
        <ext uri="{3e2802c4-a4d2-4d8b-9148-e3be6c30e623}">
          <xlrd:rvb i="1896"/>
        </ext>
      </extLst>
    </bk>
    <bk>
      <extLst>
        <ext uri="{3e2802c4-a4d2-4d8b-9148-e3be6c30e623}">
          <xlrd:rvb i="1897"/>
        </ext>
      </extLst>
    </bk>
    <bk>
      <extLst>
        <ext uri="{3e2802c4-a4d2-4d8b-9148-e3be6c30e623}">
          <xlrd:rvb i="1898"/>
        </ext>
      </extLst>
    </bk>
    <bk>
      <extLst>
        <ext uri="{3e2802c4-a4d2-4d8b-9148-e3be6c30e623}">
          <xlrd:rvb i="1899"/>
        </ext>
      </extLst>
    </bk>
    <bk>
      <extLst>
        <ext uri="{3e2802c4-a4d2-4d8b-9148-e3be6c30e623}">
          <xlrd:rvb i="1900"/>
        </ext>
      </extLst>
    </bk>
    <bk>
      <extLst>
        <ext uri="{3e2802c4-a4d2-4d8b-9148-e3be6c30e623}">
          <xlrd:rvb i="1901"/>
        </ext>
      </extLst>
    </bk>
    <bk>
      <extLst>
        <ext uri="{3e2802c4-a4d2-4d8b-9148-e3be6c30e623}">
          <xlrd:rvb i="1902"/>
        </ext>
      </extLst>
    </bk>
    <bk>
      <extLst>
        <ext uri="{3e2802c4-a4d2-4d8b-9148-e3be6c30e623}">
          <xlrd:rvb i="1903"/>
        </ext>
      </extLst>
    </bk>
    <bk>
      <extLst>
        <ext uri="{3e2802c4-a4d2-4d8b-9148-e3be6c30e623}">
          <xlrd:rvb i="1904"/>
        </ext>
      </extLst>
    </bk>
    <bk>
      <extLst>
        <ext uri="{3e2802c4-a4d2-4d8b-9148-e3be6c30e623}">
          <xlrd:rvb i="1905"/>
        </ext>
      </extLst>
    </bk>
    <bk>
      <extLst>
        <ext uri="{3e2802c4-a4d2-4d8b-9148-e3be6c30e623}">
          <xlrd:rvb i="1906"/>
        </ext>
      </extLst>
    </bk>
    <bk>
      <extLst>
        <ext uri="{3e2802c4-a4d2-4d8b-9148-e3be6c30e623}">
          <xlrd:rvb i="1907"/>
        </ext>
      </extLst>
    </bk>
    <bk>
      <extLst>
        <ext uri="{3e2802c4-a4d2-4d8b-9148-e3be6c30e623}">
          <xlrd:rvb i="1908"/>
        </ext>
      </extLst>
    </bk>
    <bk>
      <extLst>
        <ext uri="{3e2802c4-a4d2-4d8b-9148-e3be6c30e623}">
          <xlrd:rvb i="1909"/>
        </ext>
      </extLst>
    </bk>
    <bk>
      <extLst>
        <ext uri="{3e2802c4-a4d2-4d8b-9148-e3be6c30e623}">
          <xlrd:rvb i="1910"/>
        </ext>
      </extLst>
    </bk>
    <bk>
      <extLst>
        <ext uri="{3e2802c4-a4d2-4d8b-9148-e3be6c30e623}">
          <xlrd:rvb i="1911"/>
        </ext>
      </extLst>
    </bk>
    <bk>
      <extLst>
        <ext uri="{3e2802c4-a4d2-4d8b-9148-e3be6c30e623}">
          <xlrd:rvb i="1912"/>
        </ext>
      </extLst>
    </bk>
    <bk>
      <extLst>
        <ext uri="{3e2802c4-a4d2-4d8b-9148-e3be6c30e623}">
          <xlrd:rvb i="1913"/>
        </ext>
      </extLst>
    </bk>
    <bk>
      <extLst>
        <ext uri="{3e2802c4-a4d2-4d8b-9148-e3be6c30e623}">
          <xlrd:rvb i="1914"/>
        </ext>
      </extLst>
    </bk>
    <bk>
      <extLst>
        <ext uri="{3e2802c4-a4d2-4d8b-9148-e3be6c30e623}">
          <xlrd:rvb i="1915"/>
        </ext>
      </extLst>
    </bk>
    <bk>
      <extLst>
        <ext uri="{3e2802c4-a4d2-4d8b-9148-e3be6c30e623}">
          <xlrd:rvb i="1916"/>
        </ext>
      </extLst>
    </bk>
    <bk>
      <extLst>
        <ext uri="{3e2802c4-a4d2-4d8b-9148-e3be6c30e623}">
          <xlrd:rvb i="1917"/>
        </ext>
      </extLst>
    </bk>
    <bk>
      <extLst>
        <ext uri="{3e2802c4-a4d2-4d8b-9148-e3be6c30e623}">
          <xlrd:rvb i="1918"/>
        </ext>
      </extLst>
    </bk>
    <bk>
      <extLst>
        <ext uri="{3e2802c4-a4d2-4d8b-9148-e3be6c30e623}">
          <xlrd:rvb i="1919"/>
        </ext>
      </extLst>
    </bk>
    <bk>
      <extLst>
        <ext uri="{3e2802c4-a4d2-4d8b-9148-e3be6c30e623}">
          <xlrd:rvb i="1920"/>
        </ext>
      </extLst>
    </bk>
    <bk>
      <extLst>
        <ext uri="{3e2802c4-a4d2-4d8b-9148-e3be6c30e623}">
          <xlrd:rvb i="1921"/>
        </ext>
      </extLst>
    </bk>
    <bk>
      <extLst>
        <ext uri="{3e2802c4-a4d2-4d8b-9148-e3be6c30e623}">
          <xlrd:rvb i="1922"/>
        </ext>
      </extLst>
    </bk>
    <bk>
      <extLst>
        <ext uri="{3e2802c4-a4d2-4d8b-9148-e3be6c30e623}">
          <xlrd:rvb i="1923"/>
        </ext>
      </extLst>
    </bk>
    <bk>
      <extLst>
        <ext uri="{3e2802c4-a4d2-4d8b-9148-e3be6c30e623}">
          <xlrd:rvb i="1924"/>
        </ext>
      </extLst>
    </bk>
    <bk>
      <extLst>
        <ext uri="{3e2802c4-a4d2-4d8b-9148-e3be6c30e623}">
          <xlrd:rvb i="1925"/>
        </ext>
      </extLst>
    </bk>
    <bk>
      <extLst>
        <ext uri="{3e2802c4-a4d2-4d8b-9148-e3be6c30e623}">
          <xlrd:rvb i="1926"/>
        </ext>
      </extLst>
    </bk>
    <bk>
      <extLst>
        <ext uri="{3e2802c4-a4d2-4d8b-9148-e3be6c30e623}">
          <xlrd:rvb i="1927"/>
        </ext>
      </extLst>
    </bk>
    <bk>
      <extLst>
        <ext uri="{3e2802c4-a4d2-4d8b-9148-e3be6c30e623}">
          <xlrd:rvb i="1928"/>
        </ext>
      </extLst>
    </bk>
    <bk>
      <extLst>
        <ext uri="{3e2802c4-a4d2-4d8b-9148-e3be6c30e623}">
          <xlrd:rvb i="1929"/>
        </ext>
      </extLst>
    </bk>
    <bk>
      <extLst>
        <ext uri="{3e2802c4-a4d2-4d8b-9148-e3be6c30e623}">
          <xlrd:rvb i="1930"/>
        </ext>
      </extLst>
    </bk>
    <bk>
      <extLst>
        <ext uri="{3e2802c4-a4d2-4d8b-9148-e3be6c30e623}">
          <xlrd:rvb i="1931"/>
        </ext>
      </extLst>
    </bk>
    <bk>
      <extLst>
        <ext uri="{3e2802c4-a4d2-4d8b-9148-e3be6c30e623}">
          <xlrd:rvb i="1932"/>
        </ext>
      </extLst>
    </bk>
    <bk>
      <extLst>
        <ext uri="{3e2802c4-a4d2-4d8b-9148-e3be6c30e623}">
          <xlrd:rvb i="1933"/>
        </ext>
      </extLst>
    </bk>
    <bk>
      <extLst>
        <ext uri="{3e2802c4-a4d2-4d8b-9148-e3be6c30e623}">
          <xlrd:rvb i="1934"/>
        </ext>
      </extLst>
    </bk>
    <bk>
      <extLst>
        <ext uri="{3e2802c4-a4d2-4d8b-9148-e3be6c30e623}">
          <xlrd:rvb i="1935"/>
        </ext>
      </extLst>
    </bk>
    <bk>
      <extLst>
        <ext uri="{3e2802c4-a4d2-4d8b-9148-e3be6c30e623}">
          <xlrd:rvb i="1936"/>
        </ext>
      </extLst>
    </bk>
    <bk>
      <extLst>
        <ext uri="{3e2802c4-a4d2-4d8b-9148-e3be6c30e623}">
          <xlrd:rvb i="1937"/>
        </ext>
      </extLst>
    </bk>
    <bk>
      <extLst>
        <ext uri="{3e2802c4-a4d2-4d8b-9148-e3be6c30e623}">
          <xlrd:rvb i="1938"/>
        </ext>
      </extLst>
    </bk>
    <bk>
      <extLst>
        <ext uri="{3e2802c4-a4d2-4d8b-9148-e3be6c30e623}">
          <xlrd:rvb i="1939"/>
        </ext>
      </extLst>
    </bk>
    <bk>
      <extLst>
        <ext uri="{3e2802c4-a4d2-4d8b-9148-e3be6c30e623}">
          <xlrd:rvb i="1940"/>
        </ext>
      </extLst>
    </bk>
    <bk>
      <extLst>
        <ext uri="{3e2802c4-a4d2-4d8b-9148-e3be6c30e623}">
          <xlrd:rvb i="1941"/>
        </ext>
      </extLst>
    </bk>
    <bk>
      <extLst>
        <ext uri="{3e2802c4-a4d2-4d8b-9148-e3be6c30e623}">
          <xlrd:rvb i="1942"/>
        </ext>
      </extLst>
    </bk>
    <bk>
      <extLst>
        <ext uri="{3e2802c4-a4d2-4d8b-9148-e3be6c30e623}">
          <xlrd:rvb i="1943"/>
        </ext>
      </extLst>
    </bk>
    <bk>
      <extLst>
        <ext uri="{3e2802c4-a4d2-4d8b-9148-e3be6c30e623}">
          <xlrd:rvb i="1944"/>
        </ext>
      </extLst>
    </bk>
    <bk>
      <extLst>
        <ext uri="{3e2802c4-a4d2-4d8b-9148-e3be6c30e623}">
          <xlrd:rvb i="1945"/>
        </ext>
      </extLst>
    </bk>
    <bk>
      <extLst>
        <ext uri="{3e2802c4-a4d2-4d8b-9148-e3be6c30e623}">
          <xlrd:rvb i="1946"/>
        </ext>
      </extLst>
    </bk>
    <bk>
      <extLst>
        <ext uri="{3e2802c4-a4d2-4d8b-9148-e3be6c30e623}">
          <xlrd:rvb i="1947"/>
        </ext>
      </extLst>
    </bk>
    <bk>
      <extLst>
        <ext uri="{3e2802c4-a4d2-4d8b-9148-e3be6c30e623}">
          <xlrd:rvb i="1948"/>
        </ext>
      </extLst>
    </bk>
    <bk>
      <extLst>
        <ext uri="{3e2802c4-a4d2-4d8b-9148-e3be6c30e623}">
          <xlrd:rvb i="1949"/>
        </ext>
      </extLst>
    </bk>
    <bk>
      <extLst>
        <ext uri="{3e2802c4-a4d2-4d8b-9148-e3be6c30e623}">
          <xlrd:rvb i="1950"/>
        </ext>
      </extLst>
    </bk>
    <bk>
      <extLst>
        <ext uri="{3e2802c4-a4d2-4d8b-9148-e3be6c30e623}">
          <xlrd:rvb i="1951"/>
        </ext>
      </extLst>
    </bk>
    <bk>
      <extLst>
        <ext uri="{3e2802c4-a4d2-4d8b-9148-e3be6c30e623}">
          <xlrd:rvb i="1952"/>
        </ext>
      </extLst>
    </bk>
    <bk>
      <extLst>
        <ext uri="{3e2802c4-a4d2-4d8b-9148-e3be6c30e623}">
          <xlrd:rvb i="1953"/>
        </ext>
      </extLst>
    </bk>
    <bk>
      <extLst>
        <ext uri="{3e2802c4-a4d2-4d8b-9148-e3be6c30e623}">
          <xlrd:rvb i="1954"/>
        </ext>
      </extLst>
    </bk>
    <bk>
      <extLst>
        <ext uri="{3e2802c4-a4d2-4d8b-9148-e3be6c30e623}">
          <xlrd:rvb i="1955"/>
        </ext>
      </extLst>
    </bk>
    <bk>
      <extLst>
        <ext uri="{3e2802c4-a4d2-4d8b-9148-e3be6c30e623}">
          <xlrd:rvb i="1956"/>
        </ext>
      </extLst>
    </bk>
    <bk>
      <extLst>
        <ext uri="{3e2802c4-a4d2-4d8b-9148-e3be6c30e623}">
          <xlrd:rvb i="1957"/>
        </ext>
      </extLst>
    </bk>
    <bk>
      <extLst>
        <ext uri="{3e2802c4-a4d2-4d8b-9148-e3be6c30e623}">
          <xlrd:rvb i="1958"/>
        </ext>
      </extLst>
    </bk>
    <bk>
      <extLst>
        <ext uri="{3e2802c4-a4d2-4d8b-9148-e3be6c30e623}">
          <xlrd:rvb i="1959"/>
        </ext>
      </extLst>
    </bk>
    <bk>
      <extLst>
        <ext uri="{3e2802c4-a4d2-4d8b-9148-e3be6c30e623}">
          <xlrd:rvb i="1960"/>
        </ext>
      </extLst>
    </bk>
    <bk>
      <extLst>
        <ext uri="{3e2802c4-a4d2-4d8b-9148-e3be6c30e623}">
          <xlrd:rvb i="1961"/>
        </ext>
      </extLst>
    </bk>
    <bk>
      <extLst>
        <ext uri="{3e2802c4-a4d2-4d8b-9148-e3be6c30e623}">
          <xlrd:rvb i="1962"/>
        </ext>
      </extLst>
    </bk>
    <bk>
      <extLst>
        <ext uri="{3e2802c4-a4d2-4d8b-9148-e3be6c30e623}">
          <xlrd:rvb i="1963"/>
        </ext>
      </extLst>
    </bk>
    <bk>
      <extLst>
        <ext uri="{3e2802c4-a4d2-4d8b-9148-e3be6c30e623}">
          <xlrd:rvb i="1964"/>
        </ext>
      </extLst>
    </bk>
    <bk>
      <extLst>
        <ext uri="{3e2802c4-a4d2-4d8b-9148-e3be6c30e623}">
          <xlrd:rvb i="1965"/>
        </ext>
      </extLst>
    </bk>
    <bk>
      <extLst>
        <ext uri="{3e2802c4-a4d2-4d8b-9148-e3be6c30e623}">
          <xlrd:rvb i="1966"/>
        </ext>
      </extLst>
    </bk>
    <bk>
      <extLst>
        <ext uri="{3e2802c4-a4d2-4d8b-9148-e3be6c30e623}">
          <xlrd:rvb i="1967"/>
        </ext>
      </extLst>
    </bk>
    <bk>
      <extLst>
        <ext uri="{3e2802c4-a4d2-4d8b-9148-e3be6c30e623}">
          <xlrd:rvb i="1968"/>
        </ext>
      </extLst>
    </bk>
    <bk>
      <extLst>
        <ext uri="{3e2802c4-a4d2-4d8b-9148-e3be6c30e623}">
          <xlrd:rvb i="1969"/>
        </ext>
      </extLst>
    </bk>
    <bk>
      <extLst>
        <ext uri="{3e2802c4-a4d2-4d8b-9148-e3be6c30e623}">
          <xlrd:rvb i="1970"/>
        </ext>
      </extLst>
    </bk>
    <bk>
      <extLst>
        <ext uri="{3e2802c4-a4d2-4d8b-9148-e3be6c30e623}">
          <xlrd:rvb i="1971"/>
        </ext>
      </extLst>
    </bk>
    <bk>
      <extLst>
        <ext uri="{3e2802c4-a4d2-4d8b-9148-e3be6c30e623}">
          <xlrd:rvb i="1972"/>
        </ext>
      </extLst>
    </bk>
    <bk>
      <extLst>
        <ext uri="{3e2802c4-a4d2-4d8b-9148-e3be6c30e623}">
          <xlrd:rvb i="1973"/>
        </ext>
      </extLst>
    </bk>
    <bk>
      <extLst>
        <ext uri="{3e2802c4-a4d2-4d8b-9148-e3be6c30e623}">
          <xlrd:rvb i="1974"/>
        </ext>
      </extLst>
    </bk>
    <bk>
      <extLst>
        <ext uri="{3e2802c4-a4d2-4d8b-9148-e3be6c30e623}">
          <xlrd:rvb i="1975"/>
        </ext>
      </extLst>
    </bk>
    <bk>
      <extLst>
        <ext uri="{3e2802c4-a4d2-4d8b-9148-e3be6c30e623}">
          <xlrd:rvb i="1976"/>
        </ext>
      </extLst>
    </bk>
    <bk>
      <extLst>
        <ext uri="{3e2802c4-a4d2-4d8b-9148-e3be6c30e623}">
          <xlrd:rvb i="1977"/>
        </ext>
      </extLst>
    </bk>
    <bk>
      <extLst>
        <ext uri="{3e2802c4-a4d2-4d8b-9148-e3be6c30e623}">
          <xlrd:rvb i="1978"/>
        </ext>
      </extLst>
    </bk>
    <bk>
      <extLst>
        <ext uri="{3e2802c4-a4d2-4d8b-9148-e3be6c30e623}">
          <xlrd:rvb i="1979"/>
        </ext>
      </extLst>
    </bk>
    <bk>
      <extLst>
        <ext uri="{3e2802c4-a4d2-4d8b-9148-e3be6c30e623}">
          <xlrd:rvb i="1980"/>
        </ext>
      </extLst>
    </bk>
    <bk>
      <extLst>
        <ext uri="{3e2802c4-a4d2-4d8b-9148-e3be6c30e623}">
          <xlrd:rvb i="1981"/>
        </ext>
      </extLst>
    </bk>
    <bk>
      <extLst>
        <ext uri="{3e2802c4-a4d2-4d8b-9148-e3be6c30e623}">
          <xlrd:rvb i="1982"/>
        </ext>
      </extLst>
    </bk>
    <bk>
      <extLst>
        <ext uri="{3e2802c4-a4d2-4d8b-9148-e3be6c30e623}">
          <xlrd:rvb i="1983"/>
        </ext>
      </extLst>
    </bk>
    <bk>
      <extLst>
        <ext uri="{3e2802c4-a4d2-4d8b-9148-e3be6c30e623}">
          <xlrd:rvb i="1984"/>
        </ext>
      </extLst>
    </bk>
    <bk>
      <extLst>
        <ext uri="{3e2802c4-a4d2-4d8b-9148-e3be6c30e623}">
          <xlrd:rvb i="1985"/>
        </ext>
      </extLst>
    </bk>
    <bk>
      <extLst>
        <ext uri="{3e2802c4-a4d2-4d8b-9148-e3be6c30e623}">
          <xlrd:rvb i="1986"/>
        </ext>
      </extLst>
    </bk>
    <bk>
      <extLst>
        <ext uri="{3e2802c4-a4d2-4d8b-9148-e3be6c30e623}">
          <xlrd:rvb i="1987"/>
        </ext>
      </extLst>
    </bk>
    <bk>
      <extLst>
        <ext uri="{3e2802c4-a4d2-4d8b-9148-e3be6c30e623}">
          <xlrd:rvb i="1988"/>
        </ext>
      </extLst>
    </bk>
    <bk>
      <extLst>
        <ext uri="{3e2802c4-a4d2-4d8b-9148-e3be6c30e623}">
          <xlrd:rvb i="1989"/>
        </ext>
      </extLst>
    </bk>
    <bk>
      <extLst>
        <ext uri="{3e2802c4-a4d2-4d8b-9148-e3be6c30e623}">
          <xlrd:rvb i="1990"/>
        </ext>
      </extLst>
    </bk>
    <bk>
      <extLst>
        <ext uri="{3e2802c4-a4d2-4d8b-9148-e3be6c30e623}">
          <xlrd:rvb i="1991"/>
        </ext>
      </extLst>
    </bk>
    <bk>
      <extLst>
        <ext uri="{3e2802c4-a4d2-4d8b-9148-e3be6c30e623}">
          <xlrd:rvb i="1992"/>
        </ext>
      </extLst>
    </bk>
    <bk>
      <extLst>
        <ext uri="{3e2802c4-a4d2-4d8b-9148-e3be6c30e623}">
          <xlrd:rvb i="1993"/>
        </ext>
      </extLst>
    </bk>
    <bk>
      <extLst>
        <ext uri="{3e2802c4-a4d2-4d8b-9148-e3be6c30e623}">
          <xlrd:rvb i="1994"/>
        </ext>
      </extLst>
    </bk>
    <bk>
      <extLst>
        <ext uri="{3e2802c4-a4d2-4d8b-9148-e3be6c30e623}">
          <xlrd:rvb i="1995"/>
        </ext>
      </extLst>
    </bk>
    <bk>
      <extLst>
        <ext uri="{3e2802c4-a4d2-4d8b-9148-e3be6c30e623}">
          <xlrd:rvb i="1996"/>
        </ext>
      </extLst>
    </bk>
    <bk>
      <extLst>
        <ext uri="{3e2802c4-a4d2-4d8b-9148-e3be6c30e623}">
          <xlrd:rvb i="1997"/>
        </ext>
      </extLst>
    </bk>
    <bk>
      <extLst>
        <ext uri="{3e2802c4-a4d2-4d8b-9148-e3be6c30e623}">
          <xlrd:rvb i="1998"/>
        </ext>
      </extLst>
    </bk>
    <bk>
      <extLst>
        <ext uri="{3e2802c4-a4d2-4d8b-9148-e3be6c30e623}">
          <xlrd:rvb i="1999"/>
        </ext>
      </extLst>
    </bk>
    <bk>
      <extLst>
        <ext uri="{3e2802c4-a4d2-4d8b-9148-e3be6c30e623}">
          <xlrd:rvb i="2000"/>
        </ext>
      </extLst>
    </bk>
    <bk>
      <extLst>
        <ext uri="{3e2802c4-a4d2-4d8b-9148-e3be6c30e623}">
          <xlrd:rvb i="2001"/>
        </ext>
      </extLst>
    </bk>
    <bk>
      <extLst>
        <ext uri="{3e2802c4-a4d2-4d8b-9148-e3be6c30e623}">
          <xlrd:rvb i="2002"/>
        </ext>
      </extLst>
    </bk>
    <bk>
      <extLst>
        <ext uri="{3e2802c4-a4d2-4d8b-9148-e3be6c30e623}">
          <xlrd:rvb i="2003"/>
        </ext>
      </extLst>
    </bk>
    <bk>
      <extLst>
        <ext uri="{3e2802c4-a4d2-4d8b-9148-e3be6c30e623}">
          <xlrd:rvb i="2004"/>
        </ext>
      </extLst>
    </bk>
    <bk>
      <extLst>
        <ext uri="{3e2802c4-a4d2-4d8b-9148-e3be6c30e623}">
          <xlrd:rvb i="2005"/>
        </ext>
      </extLst>
    </bk>
    <bk>
      <extLst>
        <ext uri="{3e2802c4-a4d2-4d8b-9148-e3be6c30e623}">
          <xlrd:rvb i="2006"/>
        </ext>
      </extLst>
    </bk>
    <bk>
      <extLst>
        <ext uri="{3e2802c4-a4d2-4d8b-9148-e3be6c30e623}">
          <xlrd:rvb i="2007"/>
        </ext>
      </extLst>
    </bk>
    <bk>
      <extLst>
        <ext uri="{3e2802c4-a4d2-4d8b-9148-e3be6c30e623}">
          <xlrd:rvb i="2008"/>
        </ext>
      </extLst>
    </bk>
    <bk>
      <extLst>
        <ext uri="{3e2802c4-a4d2-4d8b-9148-e3be6c30e623}">
          <xlrd:rvb i="2009"/>
        </ext>
      </extLst>
    </bk>
    <bk>
      <extLst>
        <ext uri="{3e2802c4-a4d2-4d8b-9148-e3be6c30e623}">
          <xlrd:rvb i="2010"/>
        </ext>
      </extLst>
    </bk>
    <bk>
      <extLst>
        <ext uri="{3e2802c4-a4d2-4d8b-9148-e3be6c30e623}">
          <xlrd:rvb i="2011"/>
        </ext>
      </extLst>
    </bk>
    <bk>
      <extLst>
        <ext uri="{3e2802c4-a4d2-4d8b-9148-e3be6c30e623}">
          <xlrd:rvb i="2012"/>
        </ext>
      </extLst>
    </bk>
    <bk>
      <extLst>
        <ext uri="{3e2802c4-a4d2-4d8b-9148-e3be6c30e623}">
          <xlrd:rvb i="2013"/>
        </ext>
      </extLst>
    </bk>
    <bk>
      <extLst>
        <ext uri="{3e2802c4-a4d2-4d8b-9148-e3be6c30e623}">
          <xlrd:rvb i="2014"/>
        </ext>
      </extLst>
    </bk>
    <bk>
      <extLst>
        <ext uri="{3e2802c4-a4d2-4d8b-9148-e3be6c30e623}">
          <xlrd:rvb i="2015"/>
        </ext>
      </extLst>
    </bk>
    <bk>
      <extLst>
        <ext uri="{3e2802c4-a4d2-4d8b-9148-e3be6c30e623}">
          <xlrd:rvb i="2016"/>
        </ext>
      </extLst>
    </bk>
    <bk>
      <extLst>
        <ext uri="{3e2802c4-a4d2-4d8b-9148-e3be6c30e623}">
          <xlrd:rvb i="2017"/>
        </ext>
      </extLst>
    </bk>
    <bk>
      <extLst>
        <ext uri="{3e2802c4-a4d2-4d8b-9148-e3be6c30e623}">
          <xlrd:rvb i="2018"/>
        </ext>
      </extLst>
    </bk>
    <bk>
      <extLst>
        <ext uri="{3e2802c4-a4d2-4d8b-9148-e3be6c30e623}">
          <xlrd:rvb i="2019"/>
        </ext>
      </extLst>
    </bk>
    <bk>
      <extLst>
        <ext uri="{3e2802c4-a4d2-4d8b-9148-e3be6c30e623}">
          <xlrd:rvb i="2020"/>
        </ext>
      </extLst>
    </bk>
    <bk>
      <extLst>
        <ext uri="{3e2802c4-a4d2-4d8b-9148-e3be6c30e623}">
          <xlrd:rvb i="2021"/>
        </ext>
      </extLst>
    </bk>
    <bk>
      <extLst>
        <ext uri="{3e2802c4-a4d2-4d8b-9148-e3be6c30e623}">
          <xlrd:rvb i="2022"/>
        </ext>
      </extLst>
    </bk>
    <bk>
      <extLst>
        <ext uri="{3e2802c4-a4d2-4d8b-9148-e3be6c30e623}">
          <xlrd:rvb i="2023"/>
        </ext>
      </extLst>
    </bk>
    <bk>
      <extLst>
        <ext uri="{3e2802c4-a4d2-4d8b-9148-e3be6c30e623}">
          <xlrd:rvb i="2024"/>
        </ext>
      </extLst>
    </bk>
    <bk>
      <extLst>
        <ext uri="{3e2802c4-a4d2-4d8b-9148-e3be6c30e623}">
          <xlrd:rvb i="2025"/>
        </ext>
      </extLst>
    </bk>
    <bk>
      <extLst>
        <ext uri="{3e2802c4-a4d2-4d8b-9148-e3be6c30e623}">
          <xlrd:rvb i="2026"/>
        </ext>
      </extLst>
    </bk>
    <bk>
      <extLst>
        <ext uri="{3e2802c4-a4d2-4d8b-9148-e3be6c30e623}">
          <xlrd:rvb i="2027"/>
        </ext>
      </extLst>
    </bk>
    <bk>
      <extLst>
        <ext uri="{3e2802c4-a4d2-4d8b-9148-e3be6c30e623}">
          <xlrd:rvb i="2028"/>
        </ext>
      </extLst>
    </bk>
    <bk>
      <extLst>
        <ext uri="{3e2802c4-a4d2-4d8b-9148-e3be6c30e623}">
          <xlrd:rvb i="2029"/>
        </ext>
      </extLst>
    </bk>
    <bk>
      <extLst>
        <ext uri="{3e2802c4-a4d2-4d8b-9148-e3be6c30e623}">
          <xlrd:rvb i="2030"/>
        </ext>
      </extLst>
    </bk>
    <bk>
      <extLst>
        <ext uri="{3e2802c4-a4d2-4d8b-9148-e3be6c30e623}">
          <xlrd:rvb i="2031"/>
        </ext>
      </extLst>
    </bk>
    <bk>
      <extLst>
        <ext uri="{3e2802c4-a4d2-4d8b-9148-e3be6c30e623}">
          <xlrd:rvb i="2032"/>
        </ext>
      </extLst>
    </bk>
    <bk>
      <extLst>
        <ext uri="{3e2802c4-a4d2-4d8b-9148-e3be6c30e623}">
          <xlrd:rvb i="2033"/>
        </ext>
      </extLst>
    </bk>
    <bk>
      <extLst>
        <ext uri="{3e2802c4-a4d2-4d8b-9148-e3be6c30e623}">
          <xlrd:rvb i="2034"/>
        </ext>
      </extLst>
    </bk>
    <bk>
      <extLst>
        <ext uri="{3e2802c4-a4d2-4d8b-9148-e3be6c30e623}">
          <xlrd:rvb i="2035"/>
        </ext>
      </extLst>
    </bk>
    <bk>
      <extLst>
        <ext uri="{3e2802c4-a4d2-4d8b-9148-e3be6c30e623}">
          <xlrd:rvb i="2036"/>
        </ext>
      </extLst>
    </bk>
    <bk>
      <extLst>
        <ext uri="{3e2802c4-a4d2-4d8b-9148-e3be6c30e623}">
          <xlrd:rvb i="2037"/>
        </ext>
      </extLst>
    </bk>
    <bk>
      <extLst>
        <ext uri="{3e2802c4-a4d2-4d8b-9148-e3be6c30e623}">
          <xlrd:rvb i="2038"/>
        </ext>
      </extLst>
    </bk>
    <bk>
      <extLst>
        <ext uri="{3e2802c4-a4d2-4d8b-9148-e3be6c30e623}">
          <xlrd:rvb i="2039"/>
        </ext>
      </extLst>
    </bk>
    <bk>
      <extLst>
        <ext uri="{3e2802c4-a4d2-4d8b-9148-e3be6c30e623}">
          <xlrd:rvb i="2040"/>
        </ext>
      </extLst>
    </bk>
    <bk>
      <extLst>
        <ext uri="{3e2802c4-a4d2-4d8b-9148-e3be6c30e623}">
          <xlrd:rvb i="2041"/>
        </ext>
      </extLst>
    </bk>
    <bk>
      <extLst>
        <ext uri="{3e2802c4-a4d2-4d8b-9148-e3be6c30e623}">
          <xlrd:rvb i="2042"/>
        </ext>
      </extLst>
    </bk>
    <bk>
      <extLst>
        <ext uri="{3e2802c4-a4d2-4d8b-9148-e3be6c30e623}">
          <xlrd:rvb i="2043"/>
        </ext>
      </extLst>
    </bk>
    <bk>
      <extLst>
        <ext uri="{3e2802c4-a4d2-4d8b-9148-e3be6c30e623}">
          <xlrd:rvb i="2044"/>
        </ext>
      </extLst>
    </bk>
    <bk>
      <extLst>
        <ext uri="{3e2802c4-a4d2-4d8b-9148-e3be6c30e623}">
          <xlrd:rvb i="2045"/>
        </ext>
      </extLst>
    </bk>
    <bk>
      <extLst>
        <ext uri="{3e2802c4-a4d2-4d8b-9148-e3be6c30e623}">
          <xlrd:rvb i="2046"/>
        </ext>
      </extLst>
    </bk>
    <bk>
      <extLst>
        <ext uri="{3e2802c4-a4d2-4d8b-9148-e3be6c30e623}">
          <xlrd:rvb i="2047"/>
        </ext>
      </extLst>
    </bk>
    <bk>
      <extLst>
        <ext uri="{3e2802c4-a4d2-4d8b-9148-e3be6c30e623}">
          <xlrd:rvb i="2048"/>
        </ext>
      </extLst>
    </bk>
    <bk>
      <extLst>
        <ext uri="{3e2802c4-a4d2-4d8b-9148-e3be6c30e623}">
          <xlrd:rvb i="2049"/>
        </ext>
      </extLst>
    </bk>
    <bk>
      <extLst>
        <ext uri="{3e2802c4-a4d2-4d8b-9148-e3be6c30e623}">
          <xlrd:rvb i="2050"/>
        </ext>
      </extLst>
    </bk>
    <bk>
      <extLst>
        <ext uri="{3e2802c4-a4d2-4d8b-9148-e3be6c30e623}">
          <xlrd:rvb i="2051"/>
        </ext>
      </extLst>
    </bk>
    <bk>
      <extLst>
        <ext uri="{3e2802c4-a4d2-4d8b-9148-e3be6c30e623}">
          <xlrd:rvb i="2052"/>
        </ext>
      </extLst>
    </bk>
    <bk>
      <extLst>
        <ext uri="{3e2802c4-a4d2-4d8b-9148-e3be6c30e623}">
          <xlrd:rvb i="2053"/>
        </ext>
      </extLst>
    </bk>
    <bk>
      <extLst>
        <ext uri="{3e2802c4-a4d2-4d8b-9148-e3be6c30e623}">
          <xlrd:rvb i="2054"/>
        </ext>
      </extLst>
    </bk>
    <bk>
      <extLst>
        <ext uri="{3e2802c4-a4d2-4d8b-9148-e3be6c30e623}">
          <xlrd:rvb i="2055"/>
        </ext>
      </extLst>
    </bk>
    <bk>
      <extLst>
        <ext uri="{3e2802c4-a4d2-4d8b-9148-e3be6c30e623}">
          <xlrd:rvb i="2056"/>
        </ext>
      </extLst>
    </bk>
    <bk>
      <extLst>
        <ext uri="{3e2802c4-a4d2-4d8b-9148-e3be6c30e623}">
          <xlrd:rvb i="2057"/>
        </ext>
      </extLst>
    </bk>
    <bk>
      <extLst>
        <ext uri="{3e2802c4-a4d2-4d8b-9148-e3be6c30e623}">
          <xlrd:rvb i="2058"/>
        </ext>
      </extLst>
    </bk>
    <bk>
      <extLst>
        <ext uri="{3e2802c4-a4d2-4d8b-9148-e3be6c30e623}">
          <xlrd:rvb i="2059"/>
        </ext>
      </extLst>
    </bk>
    <bk>
      <extLst>
        <ext uri="{3e2802c4-a4d2-4d8b-9148-e3be6c30e623}">
          <xlrd:rvb i="2060"/>
        </ext>
      </extLst>
    </bk>
    <bk>
      <extLst>
        <ext uri="{3e2802c4-a4d2-4d8b-9148-e3be6c30e623}">
          <xlrd:rvb i="2061"/>
        </ext>
      </extLst>
    </bk>
    <bk>
      <extLst>
        <ext uri="{3e2802c4-a4d2-4d8b-9148-e3be6c30e623}">
          <xlrd:rvb i="2062"/>
        </ext>
      </extLst>
    </bk>
    <bk>
      <extLst>
        <ext uri="{3e2802c4-a4d2-4d8b-9148-e3be6c30e623}">
          <xlrd:rvb i="2063"/>
        </ext>
      </extLst>
    </bk>
    <bk>
      <extLst>
        <ext uri="{3e2802c4-a4d2-4d8b-9148-e3be6c30e623}">
          <xlrd:rvb i="2064"/>
        </ext>
      </extLst>
    </bk>
    <bk>
      <extLst>
        <ext uri="{3e2802c4-a4d2-4d8b-9148-e3be6c30e623}">
          <xlrd:rvb i="2065"/>
        </ext>
      </extLst>
    </bk>
    <bk>
      <extLst>
        <ext uri="{3e2802c4-a4d2-4d8b-9148-e3be6c30e623}">
          <xlrd:rvb i="2066"/>
        </ext>
      </extLst>
    </bk>
    <bk>
      <extLst>
        <ext uri="{3e2802c4-a4d2-4d8b-9148-e3be6c30e623}">
          <xlrd:rvb i="2067"/>
        </ext>
      </extLst>
    </bk>
    <bk>
      <extLst>
        <ext uri="{3e2802c4-a4d2-4d8b-9148-e3be6c30e623}">
          <xlrd:rvb i="2068"/>
        </ext>
      </extLst>
    </bk>
    <bk>
      <extLst>
        <ext uri="{3e2802c4-a4d2-4d8b-9148-e3be6c30e623}">
          <xlrd:rvb i="2069"/>
        </ext>
      </extLst>
    </bk>
    <bk>
      <extLst>
        <ext uri="{3e2802c4-a4d2-4d8b-9148-e3be6c30e623}">
          <xlrd:rvb i="2070"/>
        </ext>
      </extLst>
    </bk>
    <bk>
      <extLst>
        <ext uri="{3e2802c4-a4d2-4d8b-9148-e3be6c30e623}">
          <xlrd:rvb i="2071"/>
        </ext>
      </extLst>
    </bk>
    <bk>
      <extLst>
        <ext uri="{3e2802c4-a4d2-4d8b-9148-e3be6c30e623}">
          <xlrd:rvb i="2072"/>
        </ext>
      </extLst>
    </bk>
    <bk>
      <extLst>
        <ext uri="{3e2802c4-a4d2-4d8b-9148-e3be6c30e623}">
          <xlrd:rvb i="2073"/>
        </ext>
      </extLst>
    </bk>
    <bk>
      <extLst>
        <ext uri="{3e2802c4-a4d2-4d8b-9148-e3be6c30e623}">
          <xlrd:rvb i="2074"/>
        </ext>
      </extLst>
    </bk>
    <bk>
      <extLst>
        <ext uri="{3e2802c4-a4d2-4d8b-9148-e3be6c30e623}">
          <xlrd:rvb i="2075"/>
        </ext>
      </extLst>
    </bk>
    <bk>
      <extLst>
        <ext uri="{3e2802c4-a4d2-4d8b-9148-e3be6c30e623}">
          <xlrd:rvb i="2076"/>
        </ext>
      </extLst>
    </bk>
    <bk>
      <extLst>
        <ext uri="{3e2802c4-a4d2-4d8b-9148-e3be6c30e623}">
          <xlrd:rvb i="2077"/>
        </ext>
      </extLst>
    </bk>
    <bk>
      <extLst>
        <ext uri="{3e2802c4-a4d2-4d8b-9148-e3be6c30e623}">
          <xlrd:rvb i="2078"/>
        </ext>
      </extLst>
    </bk>
    <bk>
      <extLst>
        <ext uri="{3e2802c4-a4d2-4d8b-9148-e3be6c30e623}">
          <xlrd:rvb i="2079"/>
        </ext>
      </extLst>
    </bk>
    <bk>
      <extLst>
        <ext uri="{3e2802c4-a4d2-4d8b-9148-e3be6c30e623}">
          <xlrd:rvb i="2080"/>
        </ext>
      </extLst>
    </bk>
    <bk>
      <extLst>
        <ext uri="{3e2802c4-a4d2-4d8b-9148-e3be6c30e623}">
          <xlrd:rvb i="2081"/>
        </ext>
      </extLst>
    </bk>
    <bk>
      <extLst>
        <ext uri="{3e2802c4-a4d2-4d8b-9148-e3be6c30e623}">
          <xlrd:rvb i="2082"/>
        </ext>
      </extLst>
    </bk>
    <bk>
      <extLst>
        <ext uri="{3e2802c4-a4d2-4d8b-9148-e3be6c30e623}">
          <xlrd:rvb i="2083"/>
        </ext>
      </extLst>
    </bk>
    <bk>
      <extLst>
        <ext uri="{3e2802c4-a4d2-4d8b-9148-e3be6c30e623}">
          <xlrd:rvb i="2084"/>
        </ext>
      </extLst>
    </bk>
    <bk>
      <extLst>
        <ext uri="{3e2802c4-a4d2-4d8b-9148-e3be6c30e623}">
          <xlrd:rvb i="2085"/>
        </ext>
      </extLst>
    </bk>
    <bk>
      <extLst>
        <ext uri="{3e2802c4-a4d2-4d8b-9148-e3be6c30e623}">
          <xlrd:rvb i="2086"/>
        </ext>
      </extLst>
    </bk>
    <bk>
      <extLst>
        <ext uri="{3e2802c4-a4d2-4d8b-9148-e3be6c30e623}">
          <xlrd:rvb i="2087"/>
        </ext>
      </extLst>
    </bk>
    <bk>
      <extLst>
        <ext uri="{3e2802c4-a4d2-4d8b-9148-e3be6c30e623}">
          <xlrd:rvb i="2088"/>
        </ext>
      </extLst>
    </bk>
    <bk>
      <extLst>
        <ext uri="{3e2802c4-a4d2-4d8b-9148-e3be6c30e623}">
          <xlrd:rvb i="2089"/>
        </ext>
      </extLst>
    </bk>
    <bk>
      <extLst>
        <ext uri="{3e2802c4-a4d2-4d8b-9148-e3be6c30e623}">
          <xlrd:rvb i="2090"/>
        </ext>
      </extLst>
    </bk>
    <bk>
      <extLst>
        <ext uri="{3e2802c4-a4d2-4d8b-9148-e3be6c30e623}">
          <xlrd:rvb i="2091"/>
        </ext>
      </extLst>
    </bk>
    <bk>
      <extLst>
        <ext uri="{3e2802c4-a4d2-4d8b-9148-e3be6c30e623}">
          <xlrd:rvb i="2092"/>
        </ext>
      </extLst>
    </bk>
    <bk>
      <extLst>
        <ext uri="{3e2802c4-a4d2-4d8b-9148-e3be6c30e623}">
          <xlrd:rvb i="2093"/>
        </ext>
      </extLst>
    </bk>
    <bk>
      <extLst>
        <ext uri="{3e2802c4-a4d2-4d8b-9148-e3be6c30e623}">
          <xlrd:rvb i="2094"/>
        </ext>
      </extLst>
    </bk>
    <bk>
      <extLst>
        <ext uri="{3e2802c4-a4d2-4d8b-9148-e3be6c30e623}">
          <xlrd:rvb i="2095"/>
        </ext>
      </extLst>
    </bk>
    <bk>
      <extLst>
        <ext uri="{3e2802c4-a4d2-4d8b-9148-e3be6c30e623}">
          <xlrd:rvb i="2096"/>
        </ext>
      </extLst>
    </bk>
    <bk>
      <extLst>
        <ext uri="{3e2802c4-a4d2-4d8b-9148-e3be6c30e623}">
          <xlrd:rvb i="2097"/>
        </ext>
      </extLst>
    </bk>
    <bk>
      <extLst>
        <ext uri="{3e2802c4-a4d2-4d8b-9148-e3be6c30e623}">
          <xlrd:rvb i="2098"/>
        </ext>
      </extLst>
    </bk>
    <bk>
      <extLst>
        <ext uri="{3e2802c4-a4d2-4d8b-9148-e3be6c30e623}">
          <xlrd:rvb i="2099"/>
        </ext>
      </extLst>
    </bk>
    <bk>
      <extLst>
        <ext uri="{3e2802c4-a4d2-4d8b-9148-e3be6c30e623}">
          <xlrd:rvb i="2100"/>
        </ext>
      </extLst>
    </bk>
    <bk>
      <extLst>
        <ext uri="{3e2802c4-a4d2-4d8b-9148-e3be6c30e623}">
          <xlrd:rvb i="2101"/>
        </ext>
      </extLst>
    </bk>
    <bk>
      <extLst>
        <ext uri="{3e2802c4-a4d2-4d8b-9148-e3be6c30e623}">
          <xlrd:rvb i="2102"/>
        </ext>
      </extLst>
    </bk>
    <bk>
      <extLst>
        <ext uri="{3e2802c4-a4d2-4d8b-9148-e3be6c30e623}">
          <xlrd:rvb i="2103"/>
        </ext>
      </extLst>
    </bk>
    <bk>
      <extLst>
        <ext uri="{3e2802c4-a4d2-4d8b-9148-e3be6c30e623}">
          <xlrd:rvb i="2104"/>
        </ext>
      </extLst>
    </bk>
    <bk>
      <extLst>
        <ext uri="{3e2802c4-a4d2-4d8b-9148-e3be6c30e623}">
          <xlrd:rvb i="2105"/>
        </ext>
      </extLst>
    </bk>
    <bk>
      <extLst>
        <ext uri="{3e2802c4-a4d2-4d8b-9148-e3be6c30e623}">
          <xlrd:rvb i="2106"/>
        </ext>
      </extLst>
    </bk>
    <bk>
      <extLst>
        <ext uri="{3e2802c4-a4d2-4d8b-9148-e3be6c30e623}">
          <xlrd:rvb i="2107"/>
        </ext>
      </extLst>
    </bk>
    <bk>
      <extLst>
        <ext uri="{3e2802c4-a4d2-4d8b-9148-e3be6c30e623}">
          <xlrd:rvb i="2108"/>
        </ext>
      </extLst>
    </bk>
    <bk>
      <extLst>
        <ext uri="{3e2802c4-a4d2-4d8b-9148-e3be6c30e623}">
          <xlrd:rvb i="2109"/>
        </ext>
      </extLst>
    </bk>
    <bk>
      <extLst>
        <ext uri="{3e2802c4-a4d2-4d8b-9148-e3be6c30e623}">
          <xlrd:rvb i="2110"/>
        </ext>
      </extLst>
    </bk>
    <bk>
      <extLst>
        <ext uri="{3e2802c4-a4d2-4d8b-9148-e3be6c30e623}">
          <xlrd:rvb i="2111"/>
        </ext>
      </extLst>
    </bk>
    <bk>
      <extLst>
        <ext uri="{3e2802c4-a4d2-4d8b-9148-e3be6c30e623}">
          <xlrd:rvb i="2112"/>
        </ext>
      </extLst>
    </bk>
    <bk>
      <extLst>
        <ext uri="{3e2802c4-a4d2-4d8b-9148-e3be6c30e623}">
          <xlrd:rvb i="2113"/>
        </ext>
      </extLst>
    </bk>
    <bk>
      <extLst>
        <ext uri="{3e2802c4-a4d2-4d8b-9148-e3be6c30e623}">
          <xlrd:rvb i="2114"/>
        </ext>
      </extLst>
    </bk>
    <bk>
      <extLst>
        <ext uri="{3e2802c4-a4d2-4d8b-9148-e3be6c30e623}">
          <xlrd:rvb i="2115"/>
        </ext>
      </extLst>
    </bk>
    <bk>
      <extLst>
        <ext uri="{3e2802c4-a4d2-4d8b-9148-e3be6c30e623}">
          <xlrd:rvb i="2116"/>
        </ext>
      </extLst>
    </bk>
    <bk>
      <extLst>
        <ext uri="{3e2802c4-a4d2-4d8b-9148-e3be6c30e623}">
          <xlrd:rvb i="2117"/>
        </ext>
      </extLst>
    </bk>
    <bk>
      <extLst>
        <ext uri="{3e2802c4-a4d2-4d8b-9148-e3be6c30e623}">
          <xlrd:rvb i="2118"/>
        </ext>
      </extLst>
    </bk>
    <bk>
      <extLst>
        <ext uri="{3e2802c4-a4d2-4d8b-9148-e3be6c30e623}">
          <xlrd:rvb i="2119"/>
        </ext>
      </extLst>
    </bk>
    <bk>
      <extLst>
        <ext uri="{3e2802c4-a4d2-4d8b-9148-e3be6c30e623}">
          <xlrd:rvb i="2120"/>
        </ext>
      </extLst>
    </bk>
    <bk>
      <extLst>
        <ext uri="{3e2802c4-a4d2-4d8b-9148-e3be6c30e623}">
          <xlrd:rvb i="2121"/>
        </ext>
      </extLst>
    </bk>
    <bk>
      <extLst>
        <ext uri="{3e2802c4-a4d2-4d8b-9148-e3be6c30e623}">
          <xlrd:rvb i="2122"/>
        </ext>
      </extLst>
    </bk>
    <bk>
      <extLst>
        <ext uri="{3e2802c4-a4d2-4d8b-9148-e3be6c30e623}">
          <xlrd:rvb i="2123"/>
        </ext>
      </extLst>
    </bk>
    <bk>
      <extLst>
        <ext uri="{3e2802c4-a4d2-4d8b-9148-e3be6c30e623}">
          <xlrd:rvb i="2124"/>
        </ext>
      </extLst>
    </bk>
    <bk>
      <extLst>
        <ext uri="{3e2802c4-a4d2-4d8b-9148-e3be6c30e623}">
          <xlrd:rvb i="2125"/>
        </ext>
      </extLst>
    </bk>
    <bk>
      <extLst>
        <ext uri="{3e2802c4-a4d2-4d8b-9148-e3be6c30e623}">
          <xlrd:rvb i="2126"/>
        </ext>
      </extLst>
    </bk>
    <bk>
      <extLst>
        <ext uri="{3e2802c4-a4d2-4d8b-9148-e3be6c30e623}">
          <xlrd:rvb i="2127"/>
        </ext>
      </extLst>
    </bk>
    <bk>
      <extLst>
        <ext uri="{3e2802c4-a4d2-4d8b-9148-e3be6c30e623}">
          <xlrd:rvb i="2128"/>
        </ext>
      </extLst>
    </bk>
    <bk>
      <extLst>
        <ext uri="{3e2802c4-a4d2-4d8b-9148-e3be6c30e623}">
          <xlrd:rvb i="2129"/>
        </ext>
      </extLst>
    </bk>
    <bk>
      <extLst>
        <ext uri="{3e2802c4-a4d2-4d8b-9148-e3be6c30e623}">
          <xlrd:rvb i="2130"/>
        </ext>
      </extLst>
    </bk>
    <bk>
      <extLst>
        <ext uri="{3e2802c4-a4d2-4d8b-9148-e3be6c30e623}">
          <xlrd:rvb i="2131"/>
        </ext>
      </extLst>
    </bk>
    <bk>
      <extLst>
        <ext uri="{3e2802c4-a4d2-4d8b-9148-e3be6c30e623}">
          <xlrd:rvb i="2132"/>
        </ext>
      </extLst>
    </bk>
    <bk>
      <extLst>
        <ext uri="{3e2802c4-a4d2-4d8b-9148-e3be6c30e623}">
          <xlrd:rvb i="2133"/>
        </ext>
      </extLst>
    </bk>
    <bk>
      <extLst>
        <ext uri="{3e2802c4-a4d2-4d8b-9148-e3be6c30e623}">
          <xlrd:rvb i="2134"/>
        </ext>
      </extLst>
    </bk>
    <bk>
      <extLst>
        <ext uri="{3e2802c4-a4d2-4d8b-9148-e3be6c30e623}">
          <xlrd:rvb i="2135"/>
        </ext>
      </extLst>
    </bk>
    <bk>
      <extLst>
        <ext uri="{3e2802c4-a4d2-4d8b-9148-e3be6c30e623}">
          <xlrd:rvb i="2136"/>
        </ext>
      </extLst>
    </bk>
    <bk>
      <extLst>
        <ext uri="{3e2802c4-a4d2-4d8b-9148-e3be6c30e623}">
          <xlrd:rvb i="2137"/>
        </ext>
      </extLst>
    </bk>
    <bk>
      <extLst>
        <ext uri="{3e2802c4-a4d2-4d8b-9148-e3be6c30e623}">
          <xlrd:rvb i="2138"/>
        </ext>
      </extLst>
    </bk>
    <bk>
      <extLst>
        <ext uri="{3e2802c4-a4d2-4d8b-9148-e3be6c30e623}">
          <xlrd:rvb i="2139"/>
        </ext>
      </extLst>
    </bk>
    <bk>
      <extLst>
        <ext uri="{3e2802c4-a4d2-4d8b-9148-e3be6c30e623}">
          <xlrd:rvb i="2140"/>
        </ext>
      </extLst>
    </bk>
    <bk>
      <extLst>
        <ext uri="{3e2802c4-a4d2-4d8b-9148-e3be6c30e623}">
          <xlrd:rvb i="2141"/>
        </ext>
      </extLst>
    </bk>
    <bk>
      <extLst>
        <ext uri="{3e2802c4-a4d2-4d8b-9148-e3be6c30e623}">
          <xlrd:rvb i="2142"/>
        </ext>
      </extLst>
    </bk>
    <bk>
      <extLst>
        <ext uri="{3e2802c4-a4d2-4d8b-9148-e3be6c30e623}">
          <xlrd:rvb i="2143"/>
        </ext>
      </extLst>
    </bk>
    <bk>
      <extLst>
        <ext uri="{3e2802c4-a4d2-4d8b-9148-e3be6c30e623}">
          <xlrd:rvb i="2144"/>
        </ext>
      </extLst>
    </bk>
    <bk>
      <extLst>
        <ext uri="{3e2802c4-a4d2-4d8b-9148-e3be6c30e623}">
          <xlrd:rvb i="2145"/>
        </ext>
      </extLst>
    </bk>
    <bk>
      <extLst>
        <ext uri="{3e2802c4-a4d2-4d8b-9148-e3be6c30e623}">
          <xlrd:rvb i="2146"/>
        </ext>
      </extLst>
    </bk>
    <bk>
      <extLst>
        <ext uri="{3e2802c4-a4d2-4d8b-9148-e3be6c30e623}">
          <xlrd:rvb i="2147"/>
        </ext>
      </extLst>
    </bk>
    <bk>
      <extLst>
        <ext uri="{3e2802c4-a4d2-4d8b-9148-e3be6c30e623}">
          <xlrd:rvb i="2148"/>
        </ext>
      </extLst>
    </bk>
    <bk>
      <extLst>
        <ext uri="{3e2802c4-a4d2-4d8b-9148-e3be6c30e623}">
          <xlrd:rvb i="2149"/>
        </ext>
      </extLst>
    </bk>
    <bk>
      <extLst>
        <ext uri="{3e2802c4-a4d2-4d8b-9148-e3be6c30e623}">
          <xlrd:rvb i="2150"/>
        </ext>
      </extLst>
    </bk>
    <bk>
      <extLst>
        <ext uri="{3e2802c4-a4d2-4d8b-9148-e3be6c30e623}">
          <xlrd:rvb i="2151"/>
        </ext>
      </extLst>
    </bk>
    <bk>
      <extLst>
        <ext uri="{3e2802c4-a4d2-4d8b-9148-e3be6c30e623}">
          <xlrd:rvb i="2152"/>
        </ext>
      </extLst>
    </bk>
    <bk>
      <extLst>
        <ext uri="{3e2802c4-a4d2-4d8b-9148-e3be6c30e623}">
          <xlrd:rvb i="2153"/>
        </ext>
      </extLst>
    </bk>
    <bk>
      <extLst>
        <ext uri="{3e2802c4-a4d2-4d8b-9148-e3be6c30e623}">
          <xlrd:rvb i="2154"/>
        </ext>
      </extLst>
    </bk>
    <bk>
      <extLst>
        <ext uri="{3e2802c4-a4d2-4d8b-9148-e3be6c30e623}">
          <xlrd:rvb i="2155"/>
        </ext>
      </extLst>
    </bk>
    <bk>
      <extLst>
        <ext uri="{3e2802c4-a4d2-4d8b-9148-e3be6c30e623}">
          <xlrd:rvb i="2156"/>
        </ext>
      </extLst>
    </bk>
    <bk>
      <extLst>
        <ext uri="{3e2802c4-a4d2-4d8b-9148-e3be6c30e623}">
          <xlrd:rvb i="2157"/>
        </ext>
      </extLst>
    </bk>
    <bk>
      <extLst>
        <ext uri="{3e2802c4-a4d2-4d8b-9148-e3be6c30e623}">
          <xlrd:rvb i="2158"/>
        </ext>
      </extLst>
    </bk>
    <bk>
      <extLst>
        <ext uri="{3e2802c4-a4d2-4d8b-9148-e3be6c30e623}">
          <xlrd:rvb i="2159"/>
        </ext>
      </extLst>
    </bk>
    <bk>
      <extLst>
        <ext uri="{3e2802c4-a4d2-4d8b-9148-e3be6c30e623}">
          <xlrd:rvb i="2160"/>
        </ext>
      </extLst>
    </bk>
    <bk>
      <extLst>
        <ext uri="{3e2802c4-a4d2-4d8b-9148-e3be6c30e623}">
          <xlrd:rvb i="2161"/>
        </ext>
      </extLst>
    </bk>
    <bk>
      <extLst>
        <ext uri="{3e2802c4-a4d2-4d8b-9148-e3be6c30e623}">
          <xlrd:rvb i="2162"/>
        </ext>
      </extLst>
    </bk>
    <bk>
      <extLst>
        <ext uri="{3e2802c4-a4d2-4d8b-9148-e3be6c30e623}">
          <xlrd:rvb i="2163"/>
        </ext>
      </extLst>
    </bk>
    <bk>
      <extLst>
        <ext uri="{3e2802c4-a4d2-4d8b-9148-e3be6c30e623}">
          <xlrd:rvb i="2164"/>
        </ext>
      </extLst>
    </bk>
    <bk>
      <extLst>
        <ext uri="{3e2802c4-a4d2-4d8b-9148-e3be6c30e623}">
          <xlrd:rvb i="2165"/>
        </ext>
      </extLst>
    </bk>
    <bk>
      <extLst>
        <ext uri="{3e2802c4-a4d2-4d8b-9148-e3be6c30e623}">
          <xlrd:rvb i="2166"/>
        </ext>
      </extLst>
    </bk>
    <bk>
      <extLst>
        <ext uri="{3e2802c4-a4d2-4d8b-9148-e3be6c30e623}">
          <xlrd:rvb i="2167"/>
        </ext>
      </extLst>
    </bk>
    <bk>
      <extLst>
        <ext uri="{3e2802c4-a4d2-4d8b-9148-e3be6c30e623}">
          <xlrd:rvb i="2168"/>
        </ext>
      </extLst>
    </bk>
    <bk>
      <extLst>
        <ext uri="{3e2802c4-a4d2-4d8b-9148-e3be6c30e623}">
          <xlrd:rvb i="2169"/>
        </ext>
      </extLst>
    </bk>
    <bk>
      <extLst>
        <ext uri="{3e2802c4-a4d2-4d8b-9148-e3be6c30e623}">
          <xlrd:rvb i="2170"/>
        </ext>
      </extLst>
    </bk>
    <bk>
      <extLst>
        <ext uri="{3e2802c4-a4d2-4d8b-9148-e3be6c30e623}">
          <xlrd:rvb i="2171"/>
        </ext>
      </extLst>
    </bk>
    <bk>
      <extLst>
        <ext uri="{3e2802c4-a4d2-4d8b-9148-e3be6c30e623}">
          <xlrd:rvb i="2172"/>
        </ext>
      </extLst>
    </bk>
    <bk>
      <extLst>
        <ext uri="{3e2802c4-a4d2-4d8b-9148-e3be6c30e623}">
          <xlrd:rvb i="2173"/>
        </ext>
      </extLst>
    </bk>
    <bk>
      <extLst>
        <ext uri="{3e2802c4-a4d2-4d8b-9148-e3be6c30e623}">
          <xlrd:rvb i="2174"/>
        </ext>
      </extLst>
    </bk>
    <bk>
      <extLst>
        <ext uri="{3e2802c4-a4d2-4d8b-9148-e3be6c30e623}">
          <xlrd:rvb i="2175"/>
        </ext>
      </extLst>
    </bk>
    <bk>
      <extLst>
        <ext uri="{3e2802c4-a4d2-4d8b-9148-e3be6c30e623}">
          <xlrd:rvb i="2176"/>
        </ext>
      </extLst>
    </bk>
    <bk>
      <extLst>
        <ext uri="{3e2802c4-a4d2-4d8b-9148-e3be6c30e623}">
          <xlrd:rvb i="2177"/>
        </ext>
      </extLst>
    </bk>
    <bk>
      <extLst>
        <ext uri="{3e2802c4-a4d2-4d8b-9148-e3be6c30e623}">
          <xlrd:rvb i="2178"/>
        </ext>
      </extLst>
    </bk>
    <bk>
      <extLst>
        <ext uri="{3e2802c4-a4d2-4d8b-9148-e3be6c30e623}">
          <xlrd:rvb i="2179"/>
        </ext>
      </extLst>
    </bk>
    <bk>
      <extLst>
        <ext uri="{3e2802c4-a4d2-4d8b-9148-e3be6c30e623}">
          <xlrd:rvb i="2180"/>
        </ext>
      </extLst>
    </bk>
    <bk>
      <extLst>
        <ext uri="{3e2802c4-a4d2-4d8b-9148-e3be6c30e623}">
          <xlrd:rvb i="2181"/>
        </ext>
      </extLst>
    </bk>
    <bk>
      <extLst>
        <ext uri="{3e2802c4-a4d2-4d8b-9148-e3be6c30e623}">
          <xlrd:rvb i="2182"/>
        </ext>
      </extLst>
    </bk>
    <bk>
      <extLst>
        <ext uri="{3e2802c4-a4d2-4d8b-9148-e3be6c30e623}">
          <xlrd:rvb i="2183"/>
        </ext>
      </extLst>
    </bk>
    <bk>
      <extLst>
        <ext uri="{3e2802c4-a4d2-4d8b-9148-e3be6c30e623}">
          <xlrd:rvb i="2184"/>
        </ext>
      </extLst>
    </bk>
    <bk>
      <extLst>
        <ext uri="{3e2802c4-a4d2-4d8b-9148-e3be6c30e623}">
          <xlrd:rvb i="2185"/>
        </ext>
      </extLst>
    </bk>
    <bk>
      <extLst>
        <ext uri="{3e2802c4-a4d2-4d8b-9148-e3be6c30e623}">
          <xlrd:rvb i="2186"/>
        </ext>
      </extLst>
    </bk>
    <bk>
      <extLst>
        <ext uri="{3e2802c4-a4d2-4d8b-9148-e3be6c30e623}">
          <xlrd:rvb i="2187"/>
        </ext>
      </extLst>
    </bk>
    <bk>
      <extLst>
        <ext uri="{3e2802c4-a4d2-4d8b-9148-e3be6c30e623}">
          <xlrd:rvb i="2188"/>
        </ext>
      </extLst>
    </bk>
    <bk>
      <extLst>
        <ext uri="{3e2802c4-a4d2-4d8b-9148-e3be6c30e623}">
          <xlrd:rvb i="2189"/>
        </ext>
      </extLst>
    </bk>
    <bk>
      <extLst>
        <ext uri="{3e2802c4-a4d2-4d8b-9148-e3be6c30e623}">
          <xlrd:rvb i="2190"/>
        </ext>
      </extLst>
    </bk>
    <bk>
      <extLst>
        <ext uri="{3e2802c4-a4d2-4d8b-9148-e3be6c30e623}">
          <xlrd:rvb i="2191"/>
        </ext>
      </extLst>
    </bk>
    <bk>
      <extLst>
        <ext uri="{3e2802c4-a4d2-4d8b-9148-e3be6c30e623}">
          <xlrd:rvb i="2192"/>
        </ext>
      </extLst>
    </bk>
    <bk>
      <extLst>
        <ext uri="{3e2802c4-a4d2-4d8b-9148-e3be6c30e623}">
          <xlrd:rvb i="2193"/>
        </ext>
      </extLst>
    </bk>
    <bk>
      <extLst>
        <ext uri="{3e2802c4-a4d2-4d8b-9148-e3be6c30e623}">
          <xlrd:rvb i="2194"/>
        </ext>
      </extLst>
    </bk>
    <bk>
      <extLst>
        <ext uri="{3e2802c4-a4d2-4d8b-9148-e3be6c30e623}">
          <xlrd:rvb i="2195"/>
        </ext>
      </extLst>
    </bk>
    <bk>
      <extLst>
        <ext uri="{3e2802c4-a4d2-4d8b-9148-e3be6c30e623}">
          <xlrd:rvb i="2196"/>
        </ext>
      </extLst>
    </bk>
    <bk>
      <extLst>
        <ext uri="{3e2802c4-a4d2-4d8b-9148-e3be6c30e623}">
          <xlrd:rvb i="2197"/>
        </ext>
      </extLst>
    </bk>
    <bk>
      <extLst>
        <ext uri="{3e2802c4-a4d2-4d8b-9148-e3be6c30e623}">
          <xlrd:rvb i="2198"/>
        </ext>
      </extLst>
    </bk>
    <bk>
      <extLst>
        <ext uri="{3e2802c4-a4d2-4d8b-9148-e3be6c30e623}">
          <xlrd:rvb i="2199"/>
        </ext>
      </extLst>
    </bk>
    <bk>
      <extLst>
        <ext uri="{3e2802c4-a4d2-4d8b-9148-e3be6c30e623}">
          <xlrd:rvb i="2200"/>
        </ext>
      </extLst>
    </bk>
    <bk>
      <extLst>
        <ext uri="{3e2802c4-a4d2-4d8b-9148-e3be6c30e623}">
          <xlrd:rvb i="2201"/>
        </ext>
      </extLst>
    </bk>
    <bk>
      <extLst>
        <ext uri="{3e2802c4-a4d2-4d8b-9148-e3be6c30e623}">
          <xlrd:rvb i="2202"/>
        </ext>
      </extLst>
    </bk>
    <bk>
      <extLst>
        <ext uri="{3e2802c4-a4d2-4d8b-9148-e3be6c30e623}">
          <xlrd:rvb i="2203"/>
        </ext>
      </extLst>
    </bk>
    <bk>
      <extLst>
        <ext uri="{3e2802c4-a4d2-4d8b-9148-e3be6c30e623}">
          <xlrd:rvb i="2204"/>
        </ext>
      </extLst>
    </bk>
    <bk>
      <extLst>
        <ext uri="{3e2802c4-a4d2-4d8b-9148-e3be6c30e623}">
          <xlrd:rvb i="2205"/>
        </ext>
      </extLst>
    </bk>
    <bk>
      <extLst>
        <ext uri="{3e2802c4-a4d2-4d8b-9148-e3be6c30e623}">
          <xlrd:rvb i="2206"/>
        </ext>
      </extLst>
    </bk>
    <bk>
      <extLst>
        <ext uri="{3e2802c4-a4d2-4d8b-9148-e3be6c30e623}">
          <xlrd:rvb i="2207"/>
        </ext>
      </extLst>
    </bk>
    <bk>
      <extLst>
        <ext uri="{3e2802c4-a4d2-4d8b-9148-e3be6c30e623}">
          <xlrd:rvb i="2208"/>
        </ext>
      </extLst>
    </bk>
    <bk>
      <extLst>
        <ext uri="{3e2802c4-a4d2-4d8b-9148-e3be6c30e623}">
          <xlrd:rvb i="2209"/>
        </ext>
      </extLst>
    </bk>
    <bk>
      <extLst>
        <ext uri="{3e2802c4-a4d2-4d8b-9148-e3be6c30e623}">
          <xlrd:rvb i="2210"/>
        </ext>
      </extLst>
    </bk>
    <bk>
      <extLst>
        <ext uri="{3e2802c4-a4d2-4d8b-9148-e3be6c30e623}">
          <xlrd:rvb i="2211"/>
        </ext>
      </extLst>
    </bk>
    <bk>
      <extLst>
        <ext uri="{3e2802c4-a4d2-4d8b-9148-e3be6c30e623}">
          <xlrd:rvb i="2212"/>
        </ext>
      </extLst>
    </bk>
    <bk>
      <extLst>
        <ext uri="{3e2802c4-a4d2-4d8b-9148-e3be6c30e623}">
          <xlrd:rvb i="2213"/>
        </ext>
      </extLst>
    </bk>
    <bk>
      <extLst>
        <ext uri="{3e2802c4-a4d2-4d8b-9148-e3be6c30e623}">
          <xlrd:rvb i="2214"/>
        </ext>
      </extLst>
    </bk>
    <bk>
      <extLst>
        <ext uri="{3e2802c4-a4d2-4d8b-9148-e3be6c30e623}">
          <xlrd:rvb i="2215"/>
        </ext>
      </extLst>
    </bk>
    <bk>
      <extLst>
        <ext uri="{3e2802c4-a4d2-4d8b-9148-e3be6c30e623}">
          <xlrd:rvb i="2216"/>
        </ext>
      </extLst>
    </bk>
    <bk>
      <extLst>
        <ext uri="{3e2802c4-a4d2-4d8b-9148-e3be6c30e623}">
          <xlrd:rvb i="2217"/>
        </ext>
      </extLst>
    </bk>
    <bk>
      <extLst>
        <ext uri="{3e2802c4-a4d2-4d8b-9148-e3be6c30e623}">
          <xlrd:rvb i="2218"/>
        </ext>
      </extLst>
    </bk>
    <bk>
      <extLst>
        <ext uri="{3e2802c4-a4d2-4d8b-9148-e3be6c30e623}">
          <xlrd:rvb i="2219"/>
        </ext>
      </extLst>
    </bk>
    <bk>
      <extLst>
        <ext uri="{3e2802c4-a4d2-4d8b-9148-e3be6c30e623}">
          <xlrd:rvb i="2220"/>
        </ext>
      </extLst>
    </bk>
    <bk>
      <extLst>
        <ext uri="{3e2802c4-a4d2-4d8b-9148-e3be6c30e623}">
          <xlrd:rvb i="2221"/>
        </ext>
      </extLst>
    </bk>
    <bk>
      <extLst>
        <ext uri="{3e2802c4-a4d2-4d8b-9148-e3be6c30e623}">
          <xlrd:rvb i="2222"/>
        </ext>
      </extLst>
    </bk>
    <bk>
      <extLst>
        <ext uri="{3e2802c4-a4d2-4d8b-9148-e3be6c30e623}">
          <xlrd:rvb i="2223"/>
        </ext>
      </extLst>
    </bk>
    <bk>
      <extLst>
        <ext uri="{3e2802c4-a4d2-4d8b-9148-e3be6c30e623}">
          <xlrd:rvb i="2224"/>
        </ext>
      </extLst>
    </bk>
    <bk>
      <extLst>
        <ext uri="{3e2802c4-a4d2-4d8b-9148-e3be6c30e623}">
          <xlrd:rvb i="2225"/>
        </ext>
      </extLst>
    </bk>
    <bk>
      <extLst>
        <ext uri="{3e2802c4-a4d2-4d8b-9148-e3be6c30e623}">
          <xlrd:rvb i="2226"/>
        </ext>
      </extLst>
    </bk>
    <bk>
      <extLst>
        <ext uri="{3e2802c4-a4d2-4d8b-9148-e3be6c30e623}">
          <xlrd:rvb i="2227"/>
        </ext>
      </extLst>
    </bk>
    <bk>
      <extLst>
        <ext uri="{3e2802c4-a4d2-4d8b-9148-e3be6c30e623}">
          <xlrd:rvb i="2228"/>
        </ext>
      </extLst>
    </bk>
    <bk>
      <extLst>
        <ext uri="{3e2802c4-a4d2-4d8b-9148-e3be6c30e623}">
          <xlrd:rvb i="2229"/>
        </ext>
      </extLst>
    </bk>
    <bk>
      <extLst>
        <ext uri="{3e2802c4-a4d2-4d8b-9148-e3be6c30e623}">
          <xlrd:rvb i="2230"/>
        </ext>
      </extLst>
    </bk>
    <bk>
      <extLst>
        <ext uri="{3e2802c4-a4d2-4d8b-9148-e3be6c30e623}">
          <xlrd:rvb i="2231"/>
        </ext>
      </extLst>
    </bk>
    <bk>
      <extLst>
        <ext uri="{3e2802c4-a4d2-4d8b-9148-e3be6c30e623}">
          <xlrd:rvb i="2232"/>
        </ext>
      </extLst>
    </bk>
    <bk>
      <extLst>
        <ext uri="{3e2802c4-a4d2-4d8b-9148-e3be6c30e623}">
          <xlrd:rvb i="2233"/>
        </ext>
      </extLst>
    </bk>
    <bk>
      <extLst>
        <ext uri="{3e2802c4-a4d2-4d8b-9148-e3be6c30e623}">
          <xlrd:rvb i="2234"/>
        </ext>
      </extLst>
    </bk>
    <bk>
      <extLst>
        <ext uri="{3e2802c4-a4d2-4d8b-9148-e3be6c30e623}">
          <xlrd:rvb i="2235"/>
        </ext>
      </extLst>
    </bk>
    <bk>
      <extLst>
        <ext uri="{3e2802c4-a4d2-4d8b-9148-e3be6c30e623}">
          <xlrd:rvb i="2236"/>
        </ext>
      </extLst>
    </bk>
    <bk>
      <extLst>
        <ext uri="{3e2802c4-a4d2-4d8b-9148-e3be6c30e623}">
          <xlrd:rvb i="2237"/>
        </ext>
      </extLst>
    </bk>
    <bk>
      <extLst>
        <ext uri="{3e2802c4-a4d2-4d8b-9148-e3be6c30e623}">
          <xlrd:rvb i="2238"/>
        </ext>
      </extLst>
    </bk>
    <bk>
      <extLst>
        <ext uri="{3e2802c4-a4d2-4d8b-9148-e3be6c30e623}">
          <xlrd:rvb i="2239"/>
        </ext>
      </extLst>
    </bk>
    <bk>
      <extLst>
        <ext uri="{3e2802c4-a4d2-4d8b-9148-e3be6c30e623}">
          <xlrd:rvb i="2240"/>
        </ext>
      </extLst>
    </bk>
    <bk>
      <extLst>
        <ext uri="{3e2802c4-a4d2-4d8b-9148-e3be6c30e623}">
          <xlrd:rvb i="2241"/>
        </ext>
      </extLst>
    </bk>
    <bk>
      <extLst>
        <ext uri="{3e2802c4-a4d2-4d8b-9148-e3be6c30e623}">
          <xlrd:rvb i="2242"/>
        </ext>
      </extLst>
    </bk>
    <bk>
      <extLst>
        <ext uri="{3e2802c4-a4d2-4d8b-9148-e3be6c30e623}">
          <xlrd:rvb i="2243"/>
        </ext>
      </extLst>
    </bk>
    <bk>
      <extLst>
        <ext uri="{3e2802c4-a4d2-4d8b-9148-e3be6c30e623}">
          <xlrd:rvb i="2244"/>
        </ext>
      </extLst>
    </bk>
    <bk>
      <extLst>
        <ext uri="{3e2802c4-a4d2-4d8b-9148-e3be6c30e623}">
          <xlrd:rvb i="2245"/>
        </ext>
      </extLst>
    </bk>
    <bk>
      <extLst>
        <ext uri="{3e2802c4-a4d2-4d8b-9148-e3be6c30e623}">
          <xlrd:rvb i="2246"/>
        </ext>
      </extLst>
    </bk>
    <bk>
      <extLst>
        <ext uri="{3e2802c4-a4d2-4d8b-9148-e3be6c30e623}">
          <xlrd:rvb i="2247"/>
        </ext>
      </extLst>
    </bk>
    <bk>
      <extLst>
        <ext uri="{3e2802c4-a4d2-4d8b-9148-e3be6c30e623}">
          <xlrd:rvb i="2248"/>
        </ext>
      </extLst>
    </bk>
    <bk>
      <extLst>
        <ext uri="{3e2802c4-a4d2-4d8b-9148-e3be6c30e623}">
          <xlrd:rvb i="2249"/>
        </ext>
      </extLst>
    </bk>
    <bk>
      <extLst>
        <ext uri="{3e2802c4-a4d2-4d8b-9148-e3be6c30e623}">
          <xlrd:rvb i="2250"/>
        </ext>
      </extLst>
    </bk>
    <bk>
      <extLst>
        <ext uri="{3e2802c4-a4d2-4d8b-9148-e3be6c30e623}">
          <xlrd:rvb i="2251"/>
        </ext>
      </extLst>
    </bk>
    <bk>
      <extLst>
        <ext uri="{3e2802c4-a4d2-4d8b-9148-e3be6c30e623}">
          <xlrd:rvb i="2252"/>
        </ext>
      </extLst>
    </bk>
    <bk>
      <extLst>
        <ext uri="{3e2802c4-a4d2-4d8b-9148-e3be6c30e623}">
          <xlrd:rvb i="2253"/>
        </ext>
      </extLst>
    </bk>
    <bk>
      <extLst>
        <ext uri="{3e2802c4-a4d2-4d8b-9148-e3be6c30e623}">
          <xlrd:rvb i="2254"/>
        </ext>
      </extLst>
    </bk>
    <bk>
      <extLst>
        <ext uri="{3e2802c4-a4d2-4d8b-9148-e3be6c30e623}">
          <xlrd:rvb i="2255"/>
        </ext>
      </extLst>
    </bk>
    <bk>
      <extLst>
        <ext uri="{3e2802c4-a4d2-4d8b-9148-e3be6c30e623}">
          <xlrd:rvb i="2256"/>
        </ext>
      </extLst>
    </bk>
    <bk>
      <extLst>
        <ext uri="{3e2802c4-a4d2-4d8b-9148-e3be6c30e623}">
          <xlrd:rvb i="2257"/>
        </ext>
      </extLst>
    </bk>
    <bk>
      <extLst>
        <ext uri="{3e2802c4-a4d2-4d8b-9148-e3be6c30e623}">
          <xlrd:rvb i="2258"/>
        </ext>
      </extLst>
    </bk>
    <bk>
      <extLst>
        <ext uri="{3e2802c4-a4d2-4d8b-9148-e3be6c30e623}">
          <xlrd:rvb i="2259"/>
        </ext>
      </extLst>
    </bk>
    <bk>
      <extLst>
        <ext uri="{3e2802c4-a4d2-4d8b-9148-e3be6c30e623}">
          <xlrd:rvb i="2260"/>
        </ext>
      </extLst>
    </bk>
    <bk>
      <extLst>
        <ext uri="{3e2802c4-a4d2-4d8b-9148-e3be6c30e623}">
          <xlrd:rvb i="2261"/>
        </ext>
      </extLst>
    </bk>
    <bk>
      <extLst>
        <ext uri="{3e2802c4-a4d2-4d8b-9148-e3be6c30e623}">
          <xlrd:rvb i="2262"/>
        </ext>
      </extLst>
    </bk>
    <bk>
      <extLst>
        <ext uri="{3e2802c4-a4d2-4d8b-9148-e3be6c30e623}">
          <xlrd:rvb i="2263"/>
        </ext>
      </extLst>
    </bk>
    <bk>
      <extLst>
        <ext uri="{3e2802c4-a4d2-4d8b-9148-e3be6c30e623}">
          <xlrd:rvb i="2264"/>
        </ext>
      </extLst>
    </bk>
    <bk>
      <extLst>
        <ext uri="{3e2802c4-a4d2-4d8b-9148-e3be6c30e623}">
          <xlrd:rvb i="2265"/>
        </ext>
      </extLst>
    </bk>
    <bk>
      <extLst>
        <ext uri="{3e2802c4-a4d2-4d8b-9148-e3be6c30e623}">
          <xlrd:rvb i="2266"/>
        </ext>
      </extLst>
    </bk>
    <bk>
      <extLst>
        <ext uri="{3e2802c4-a4d2-4d8b-9148-e3be6c30e623}">
          <xlrd:rvb i="2267"/>
        </ext>
      </extLst>
    </bk>
    <bk>
      <extLst>
        <ext uri="{3e2802c4-a4d2-4d8b-9148-e3be6c30e623}">
          <xlrd:rvb i="2268"/>
        </ext>
      </extLst>
    </bk>
    <bk>
      <extLst>
        <ext uri="{3e2802c4-a4d2-4d8b-9148-e3be6c30e623}">
          <xlrd:rvb i="2269"/>
        </ext>
      </extLst>
    </bk>
    <bk>
      <extLst>
        <ext uri="{3e2802c4-a4d2-4d8b-9148-e3be6c30e623}">
          <xlrd:rvb i="2270"/>
        </ext>
      </extLst>
    </bk>
    <bk>
      <extLst>
        <ext uri="{3e2802c4-a4d2-4d8b-9148-e3be6c30e623}">
          <xlrd:rvb i="2271"/>
        </ext>
      </extLst>
    </bk>
    <bk>
      <extLst>
        <ext uri="{3e2802c4-a4d2-4d8b-9148-e3be6c30e623}">
          <xlrd:rvb i="2272"/>
        </ext>
      </extLst>
    </bk>
    <bk>
      <extLst>
        <ext uri="{3e2802c4-a4d2-4d8b-9148-e3be6c30e623}">
          <xlrd:rvb i="2273"/>
        </ext>
      </extLst>
    </bk>
    <bk>
      <extLst>
        <ext uri="{3e2802c4-a4d2-4d8b-9148-e3be6c30e623}">
          <xlrd:rvb i="2274"/>
        </ext>
      </extLst>
    </bk>
    <bk>
      <extLst>
        <ext uri="{3e2802c4-a4d2-4d8b-9148-e3be6c30e623}">
          <xlrd:rvb i="2275"/>
        </ext>
      </extLst>
    </bk>
    <bk>
      <extLst>
        <ext uri="{3e2802c4-a4d2-4d8b-9148-e3be6c30e623}">
          <xlrd:rvb i="2276"/>
        </ext>
      </extLst>
    </bk>
    <bk>
      <extLst>
        <ext uri="{3e2802c4-a4d2-4d8b-9148-e3be6c30e623}">
          <xlrd:rvb i="2277"/>
        </ext>
      </extLst>
    </bk>
    <bk>
      <extLst>
        <ext uri="{3e2802c4-a4d2-4d8b-9148-e3be6c30e623}">
          <xlrd:rvb i="2278"/>
        </ext>
      </extLst>
    </bk>
    <bk>
      <extLst>
        <ext uri="{3e2802c4-a4d2-4d8b-9148-e3be6c30e623}">
          <xlrd:rvb i="2279"/>
        </ext>
      </extLst>
    </bk>
    <bk>
      <extLst>
        <ext uri="{3e2802c4-a4d2-4d8b-9148-e3be6c30e623}">
          <xlrd:rvb i="2280"/>
        </ext>
      </extLst>
    </bk>
    <bk>
      <extLst>
        <ext uri="{3e2802c4-a4d2-4d8b-9148-e3be6c30e623}">
          <xlrd:rvb i="2281"/>
        </ext>
      </extLst>
    </bk>
    <bk>
      <extLst>
        <ext uri="{3e2802c4-a4d2-4d8b-9148-e3be6c30e623}">
          <xlrd:rvb i="2282"/>
        </ext>
      </extLst>
    </bk>
    <bk>
      <extLst>
        <ext uri="{3e2802c4-a4d2-4d8b-9148-e3be6c30e623}">
          <xlrd:rvb i="2283"/>
        </ext>
      </extLst>
    </bk>
    <bk>
      <extLst>
        <ext uri="{3e2802c4-a4d2-4d8b-9148-e3be6c30e623}">
          <xlrd:rvb i="2284"/>
        </ext>
      </extLst>
    </bk>
    <bk>
      <extLst>
        <ext uri="{3e2802c4-a4d2-4d8b-9148-e3be6c30e623}">
          <xlrd:rvb i="2285"/>
        </ext>
      </extLst>
    </bk>
    <bk>
      <extLst>
        <ext uri="{3e2802c4-a4d2-4d8b-9148-e3be6c30e623}">
          <xlrd:rvb i="2286"/>
        </ext>
      </extLst>
    </bk>
    <bk>
      <extLst>
        <ext uri="{3e2802c4-a4d2-4d8b-9148-e3be6c30e623}">
          <xlrd:rvb i="2287"/>
        </ext>
      </extLst>
    </bk>
    <bk>
      <extLst>
        <ext uri="{3e2802c4-a4d2-4d8b-9148-e3be6c30e623}">
          <xlrd:rvb i="2288"/>
        </ext>
      </extLst>
    </bk>
    <bk>
      <extLst>
        <ext uri="{3e2802c4-a4d2-4d8b-9148-e3be6c30e623}">
          <xlrd:rvb i="2289"/>
        </ext>
      </extLst>
    </bk>
    <bk>
      <extLst>
        <ext uri="{3e2802c4-a4d2-4d8b-9148-e3be6c30e623}">
          <xlrd:rvb i="2290"/>
        </ext>
      </extLst>
    </bk>
    <bk>
      <extLst>
        <ext uri="{3e2802c4-a4d2-4d8b-9148-e3be6c30e623}">
          <xlrd:rvb i="2291"/>
        </ext>
      </extLst>
    </bk>
    <bk>
      <extLst>
        <ext uri="{3e2802c4-a4d2-4d8b-9148-e3be6c30e623}">
          <xlrd:rvb i="2292"/>
        </ext>
      </extLst>
    </bk>
    <bk>
      <extLst>
        <ext uri="{3e2802c4-a4d2-4d8b-9148-e3be6c30e623}">
          <xlrd:rvb i="2293"/>
        </ext>
      </extLst>
    </bk>
    <bk>
      <extLst>
        <ext uri="{3e2802c4-a4d2-4d8b-9148-e3be6c30e623}">
          <xlrd:rvb i="2294"/>
        </ext>
      </extLst>
    </bk>
    <bk>
      <extLst>
        <ext uri="{3e2802c4-a4d2-4d8b-9148-e3be6c30e623}">
          <xlrd:rvb i="2295"/>
        </ext>
      </extLst>
    </bk>
    <bk>
      <extLst>
        <ext uri="{3e2802c4-a4d2-4d8b-9148-e3be6c30e623}">
          <xlrd:rvb i="2296"/>
        </ext>
      </extLst>
    </bk>
    <bk>
      <extLst>
        <ext uri="{3e2802c4-a4d2-4d8b-9148-e3be6c30e623}">
          <xlrd:rvb i="2297"/>
        </ext>
      </extLst>
    </bk>
    <bk>
      <extLst>
        <ext uri="{3e2802c4-a4d2-4d8b-9148-e3be6c30e623}">
          <xlrd:rvb i="2298"/>
        </ext>
      </extLst>
    </bk>
    <bk>
      <extLst>
        <ext uri="{3e2802c4-a4d2-4d8b-9148-e3be6c30e623}">
          <xlrd:rvb i="2299"/>
        </ext>
      </extLst>
    </bk>
    <bk>
      <extLst>
        <ext uri="{3e2802c4-a4d2-4d8b-9148-e3be6c30e623}">
          <xlrd:rvb i="2300"/>
        </ext>
      </extLst>
    </bk>
    <bk>
      <extLst>
        <ext uri="{3e2802c4-a4d2-4d8b-9148-e3be6c30e623}">
          <xlrd:rvb i="2301"/>
        </ext>
      </extLst>
    </bk>
    <bk>
      <extLst>
        <ext uri="{3e2802c4-a4d2-4d8b-9148-e3be6c30e623}">
          <xlrd:rvb i="2302"/>
        </ext>
      </extLst>
    </bk>
    <bk>
      <extLst>
        <ext uri="{3e2802c4-a4d2-4d8b-9148-e3be6c30e623}">
          <xlrd:rvb i="2303"/>
        </ext>
      </extLst>
    </bk>
    <bk>
      <extLst>
        <ext uri="{3e2802c4-a4d2-4d8b-9148-e3be6c30e623}">
          <xlrd:rvb i="2304"/>
        </ext>
      </extLst>
    </bk>
    <bk>
      <extLst>
        <ext uri="{3e2802c4-a4d2-4d8b-9148-e3be6c30e623}">
          <xlrd:rvb i="2305"/>
        </ext>
      </extLst>
    </bk>
    <bk>
      <extLst>
        <ext uri="{3e2802c4-a4d2-4d8b-9148-e3be6c30e623}">
          <xlrd:rvb i="2306"/>
        </ext>
      </extLst>
    </bk>
    <bk>
      <extLst>
        <ext uri="{3e2802c4-a4d2-4d8b-9148-e3be6c30e623}">
          <xlrd:rvb i="2307"/>
        </ext>
      </extLst>
    </bk>
    <bk>
      <extLst>
        <ext uri="{3e2802c4-a4d2-4d8b-9148-e3be6c30e623}">
          <xlrd:rvb i="2308"/>
        </ext>
      </extLst>
    </bk>
    <bk>
      <extLst>
        <ext uri="{3e2802c4-a4d2-4d8b-9148-e3be6c30e623}">
          <xlrd:rvb i="2309"/>
        </ext>
      </extLst>
    </bk>
    <bk>
      <extLst>
        <ext uri="{3e2802c4-a4d2-4d8b-9148-e3be6c30e623}">
          <xlrd:rvb i="2310"/>
        </ext>
      </extLst>
    </bk>
    <bk>
      <extLst>
        <ext uri="{3e2802c4-a4d2-4d8b-9148-e3be6c30e623}">
          <xlrd:rvb i="2311"/>
        </ext>
      </extLst>
    </bk>
    <bk>
      <extLst>
        <ext uri="{3e2802c4-a4d2-4d8b-9148-e3be6c30e623}">
          <xlrd:rvb i="2312"/>
        </ext>
      </extLst>
    </bk>
    <bk>
      <extLst>
        <ext uri="{3e2802c4-a4d2-4d8b-9148-e3be6c30e623}">
          <xlrd:rvb i="2313"/>
        </ext>
      </extLst>
    </bk>
    <bk>
      <extLst>
        <ext uri="{3e2802c4-a4d2-4d8b-9148-e3be6c30e623}">
          <xlrd:rvb i="2314"/>
        </ext>
      </extLst>
    </bk>
    <bk>
      <extLst>
        <ext uri="{3e2802c4-a4d2-4d8b-9148-e3be6c30e623}">
          <xlrd:rvb i="2315"/>
        </ext>
      </extLst>
    </bk>
    <bk>
      <extLst>
        <ext uri="{3e2802c4-a4d2-4d8b-9148-e3be6c30e623}">
          <xlrd:rvb i="2316"/>
        </ext>
      </extLst>
    </bk>
    <bk>
      <extLst>
        <ext uri="{3e2802c4-a4d2-4d8b-9148-e3be6c30e623}">
          <xlrd:rvb i="2317"/>
        </ext>
      </extLst>
    </bk>
    <bk>
      <extLst>
        <ext uri="{3e2802c4-a4d2-4d8b-9148-e3be6c30e623}">
          <xlrd:rvb i="2318"/>
        </ext>
      </extLst>
    </bk>
    <bk>
      <extLst>
        <ext uri="{3e2802c4-a4d2-4d8b-9148-e3be6c30e623}">
          <xlrd:rvb i="2319"/>
        </ext>
      </extLst>
    </bk>
    <bk>
      <extLst>
        <ext uri="{3e2802c4-a4d2-4d8b-9148-e3be6c30e623}">
          <xlrd:rvb i="2320"/>
        </ext>
      </extLst>
    </bk>
    <bk>
      <extLst>
        <ext uri="{3e2802c4-a4d2-4d8b-9148-e3be6c30e623}">
          <xlrd:rvb i="2321"/>
        </ext>
      </extLst>
    </bk>
    <bk>
      <extLst>
        <ext uri="{3e2802c4-a4d2-4d8b-9148-e3be6c30e623}">
          <xlrd:rvb i="2322"/>
        </ext>
      </extLst>
    </bk>
    <bk>
      <extLst>
        <ext uri="{3e2802c4-a4d2-4d8b-9148-e3be6c30e623}">
          <xlrd:rvb i="2323"/>
        </ext>
      </extLst>
    </bk>
    <bk>
      <extLst>
        <ext uri="{3e2802c4-a4d2-4d8b-9148-e3be6c30e623}">
          <xlrd:rvb i="2324"/>
        </ext>
      </extLst>
    </bk>
    <bk>
      <extLst>
        <ext uri="{3e2802c4-a4d2-4d8b-9148-e3be6c30e623}">
          <xlrd:rvb i="2325"/>
        </ext>
      </extLst>
    </bk>
    <bk>
      <extLst>
        <ext uri="{3e2802c4-a4d2-4d8b-9148-e3be6c30e623}">
          <xlrd:rvb i="2326"/>
        </ext>
      </extLst>
    </bk>
    <bk>
      <extLst>
        <ext uri="{3e2802c4-a4d2-4d8b-9148-e3be6c30e623}">
          <xlrd:rvb i="2327"/>
        </ext>
      </extLst>
    </bk>
    <bk>
      <extLst>
        <ext uri="{3e2802c4-a4d2-4d8b-9148-e3be6c30e623}">
          <xlrd:rvb i="2328"/>
        </ext>
      </extLst>
    </bk>
    <bk>
      <extLst>
        <ext uri="{3e2802c4-a4d2-4d8b-9148-e3be6c30e623}">
          <xlrd:rvb i="2329"/>
        </ext>
      </extLst>
    </bk>
    <bk>
      <extLst>
        <ext uri="{3e2802c4-a4d2-4d8b-9148-e3be6c30e623}">
          <xlrd:rvb i="2330"/>
        </ext>
      </extLst>
    </bk>
    <bk>
      <extLst>
        <ext uri="{3e2802c4-a4d2-4d8b-9148-e3be6c30e623}">
          <xlrd:rvb i="2331"/>
        </ext>
      </extLst>
    </bk>
    <bk>
      <extLst>
        <ext uri="{3e2802c4-a4d2-4d8b-9148-e3be6c30e623}">
          <xlrd:rvb i="2332"/>
        </ext>
      </extLst>
    </bk>
    <bk>
      <extLst>
        <ext uri="{3e2802c4-a4d2-4d8b-9148-e3be6c30e623}">
          <xlrd:rvb i="2333"/>
        </ext>
      </extLst>
    </bk>
    <bk>
      <extLst>
        <ext uri="{3e2802c4-a4d2-4d8b-9148-e3be6c30e623}">
          <xlrd:rvb i="2334"/>
        </ext>
      </extLst>
    </bk>
    <bk>
      <extLst>
        <ext uri="{3e2802c4-a4d2-4d8b-9148-e3be6c30e623}">
          <xlrd:rvb i="2335"/>
        </ext>
      </extLst>
    </bk>
    <bk>
      <extLst>
        <ext uri="{3e2802c4-a4d2-4d8b-9148-e3be6c30e623}">
          <xlrd:rvb i="2336"/>
        </ext>
      </extLst>
    </bk>
    <bk>
      <extLst>
        <ext uri="{3e2802c4-a4d2-4d8b-9148-e3be6c30e623}">
          <xlrd:rvb i="2337"/>
        </ext>
      </extLst>
    </bk>
    <bk>
      <extLst>
        <ext uri="{3e2802c4-a4d2-4d8b-9148-e3be6c30e623}">
          <xlrd:rvb i="2338"/>
        </ext>
      </extLst>
    </bk>
    <bk>
      <extLst>
        <ext uri="{3e2802c4-a4d2-4d8b-9148-e3be6c30e623}">
          <xlrd:rvb i="2339"/>
        </ext>
      </extLst>
    </bk>
    <bk>
      <extLst>
        <ext uri="{3e2802c4-a4d2-4d8b-9148-e3be6c30e623}">
          <xlrd:rvb i="2340"/>
        </ext>
      </extLst>
    </bk>
    <bk>
      <extLst>
        <ext uri="{3e2802c4-a4d2-4d8b-9148-e3be6c30e623}">
          <xlrd:rvb i="2341"/>
        </ext>
      </extLst>
    </bk>
    <bk>
      <extLst>
        <ext uri="{3e2802c4-a4d2-4d8b-9148-e3be6c30e623}">
          <xlrd:rvb i="2342"/>
        </ext>
      </extLst>
    </bk>
    <bk>
      <extLst>
        <ext uri="{3e2802c4-a4d2-4d8b-9148-e3be6c30e623}">
          <xlrd:rvb i="2343"/>
        </ext>
      </extLst>
    </bk>
    <bk>
      <extLst>
        <ext uri="{3e2802c4-a4d2-4d8b-9148-e3be6c30e623}">
          <xlrd:rvb i="2344"/>
        </ext>
      </extLst>
    </bk>
    <bk>
      <extLst>
        <ext uri="{3e2802c4-a4d2-4d8b-9148-e3be6c30e623}">
          <xlrd:rvb i="2345"/>
        </ext>
      </extLst>
    </bk>
    <bk>
      <extLst>
        <ext uri="{3e2802c4-a4d2-4d8b-9148-e3be6c30e623}">
          <xlrd:rvb i="2346"/>
        </ext>
      </extLst>
    </bk>
    <bk>
      <extLst>
        <ext uri="{3e2802c4-a4d2-4d8b-9148-e3be6c30e623}">
          <xlrd:rvb i="2347"/>
        </ext>
      </extLst>
    </bk>
    <bk>
      <extLst>
        <ext uri="{3e2802c4-a4d2-4d8b-9148-e3be6c30e623}">
          <xlrd:rvb i="2348"/>
        </ext>
      </extLst>
    </bk>
    <bk>
      <extLst>
        <ext uri="{3e2802c4-a4d2-4d8b-9148-e3be6c30e623}">
          <xlrd:rvb i="2349"/>
        </ext>
      </extLst>
    </bk>
    <bk>
      <extLst>
        <ext uri="{3e2802c4-a4d2-4d8b-9148-e3be6c30e623}">
          <xlrd:rvb i="2350"/>
        </ext>
      </extLst>
    </bk>
    <bk>
      <extLst>
        <ext uri="{3e2802c4-a4d2-4d8b-9148-e3be6c30e623}">
          <xlrd:rvb i="2351"/>
        </ext>
      </extLst>
    </bk>
    <bk>
      <extLst>
        <ext uri="{3e2802c4-a4d2-4d8b-9148-e3be6c30e623}">
          <xlrd:rvb i="2352"/>
        </ext>
      </extLst>
    </bk>
    <bk>
      <extLst>
        <ext uri="{3e2802c4-a4d2-4d8b-9148-e3be6c30e623}">
          <xlrd:rvb i="2353"/>
        </ext>
      </extLst>
    </bk>
    <bk>
      <extLst>
        <ext uri="{3e2802c4-a4d2-4d8b-9148-e3be6c30e623}">
          <xlrd:rvb i="2354"/>
        </ext>
      </extLst>
    </bk>
    <bk>
      <extLst>
        <ext uri="{3e2802c4-a4d2-4d8b-9148-e3be6c30e623}">
          <xlrd:rvb i="2355"/>
        </ext>
      </extLst>
    </bk>
    <bk>
      <extLst>
        <ext uri="{3e2802c4-a4d2-4d8b-9148-e3be6c30e623}">
          <xlrd:rvb i="2356"/>
        </ext>
      </extLst>
    </bk>
    <bk>
      <extLst>
        <ext uri="{3e2802c4-a4d2-4d8b-9148-e3be6c30e623}">
          <xlrd:rvb i="2357"/>
        </ext>
      </extLst>
    </bk>
    <bk>
      <extLst>
        <ext uri="{3e2802c4-a4d2-4d8b-9148-e3be6c30e623}">
          <xlrd:rvb i="2358"/>
        </ext>
      </extLst>
    </bk>
    <bk>
      <extLst>
        <ext uri="{3e2802c4-a4d2-4d8b-9148-e3be6c30e623}">
          <xlrd:rvb i="2359"/>
        </ext>
      </extLst>
    </bk>
    <bk>
      <extLst>
        <ext uri="{3e2802c4-a4d2-4d8b-9148-e3be6c30e623}">
          <xlrd:rvb i="2360"/>
        </ext>
      </extLst>
    </bk>
    <bk>
      <extLst>
        <ext uri="{3e2802c4-a4d2-4d8b-9148-e3be6c30e623}">
          <xlrd:rvb i="2361"/>
        </ext>
      </extLst>
    </bk>
    <bk>
      <extLst>
        <ext uri="{3e2802c4-a4d2-4d8b-9148-e3be6c30e623}">
          <xlrd:rvb i="2362"/>
        </ext>
      </extLst>
    </bk>
    <bk>
      <extLst>
        <ext uri="{3e2802c4-a4d2-4d8b-9148-e3be6c30e623}">
          <xlrd:rvb i="2363"/>
        </ext>
      </extLst>
    </bk>
    <bk>
      <extLst>
        <ext uri="{3e2802c4-a4d2-4d8b-9148-e3be6c30e623}">
          <xlrd:rvb i="2364"/>
        </ext>
      </extLst>
    </bk>
    <bk>
      <extLst>
        <ext uri="{3e2802c4-a4d2-4d8b-9148-e3be6c30e623}">
          <xlrd:rvb i="2365"/>
        </ext>
      </extLst>
    </bk>
    <bk>
      <extLst>
        <ext uri="{3e2802c4-a4d2-4d8b-9148-e3be6c30e623}">
          <xlrd:rvb i="2366"/>
        </ext>
      </extLst>
    </bk>
    <bk>
      <extLst>
        <ext uri="{3e2802c4-a4d2-4d8b-9148-e3be6c30e623}">
          <xlrd:rvb i="2367"/>
        </ext>
      </extLst>
    </bk>
    <bk>
      <extLst>
        <ext uri="{3e2802c4-a4d2-4d8b-9148-e3be6c30e623}">
          <xlrd:rvb i="2368"/>
        </ext>
      </extLst>
    </bk>
    <bk>
      <extLst>
        <ext uri="{3e2802c4-a4d2-4d8b-9148-e3be6c30e623}">
          <xlrd:rvb i="2369"/>
        </ext>
      </extLst>
    </bk>
    <bk>
      <extLst>
        <ext uri="{3e2802c4-a4d2-4d8b-9148-e3be6c30e623}">
          <xlrd:rvb i="2370"/>
        </ext>
      </extLst>
    </bk>
    <bk>
      <extLst>
        <ext uri="{3e2802c4-a4d2-4d8b-9148-e3be6c30e623}">
          <xlrd:rvb i="2371"/>
        </ext>
      </extLst>
    </bk>
    <bk>
      <extLst>
        <ext uri="{3e2802c4-a4d2-4d8b-9148-e3be6c30e623}">
          <xlrd:rvb i="2372"/>
        </ext>
      </extLst>
    </bk>
    <bk>
      <extLst>
        <ext uri="{3e2802c4-a4d2-4d8b-9148-e3be6c30e623}">
          <xlrd:rvb i="2373"/>
        </ext>
      </extLst>
    </bk>
    <bk>
      <extLst>
        <ext uri="{3e2802c4-a4d2-4d8b-9148-e3be6c30e623}">
          <xlrd:rvb i="2374"/>
        </ext>
      </extLst>
    </bk>
    <bk>
      <extLst>
        <ext uri="{3e2802c4-a4d2-4d8b-9148-e3be6c30e623}">
          <xlrd:rvb i="2375"/>
        </ext>
      </extLst>
    </bk>
    <bk>
      <extLst>
        <ext uri="{3e2802c4-a4d2-4d8b-9148-e3be6c30e623}">
          <xlrd:rvb i="2376"/>
        </ext>
      </extLst>
    </bk>
    <bk>
      <extLst>
        <ext uri="{3e2802c4-a4d2-4d8b-9148-e3be6c30e623}">
          <xlrd:rvb i="2377"/>
        </ext>
      </extLst>
    </bk>
    <bk>
      <extLst>
        <ext uri="{3e2802c4-a4d2-4d8b-9148-e3be6c30e623}">
          <xlrd:rvb i="2378"/>
        </ext>
      </extLst>
    </bk>
    <bk>
      <extLst>
        <ext uri="{3e2802c4-a4d2-4d8b-9148-e3be6c30e623}">
          <xlrd:rvb i="2379"/>
        </ext>
      </extLst>
    </bk>
    <bk>
      <extLst>
        <ext uri="{3e2802c4-a4d2-4d8b-9148-e3be6c30e623}">
          <xlrd:rvb i="2380"/>
        </ext>
      </extLst>
    </bk>
    <bk>
      <extLst>
        <ext uri="{3e2802c4-a4d2-4d8b-9148-e3be6c30e623}">
          <xlrd:rvb i="2381"/>
        </ext>
      </extLst>
    </bk>
    <bk>
      <extLst>
        <ext uri="{3e2802c4-a4d2-4d8b-9148-e3be6c30e623}">
          <xlrd:rvb i="2382"/>
        </ext>
      </extLst>
    </bk>
    <bk>
      <extLst>
        <ext uri="{3e2802c4-a4d2-4d8b-9148-e3be6c30e623}">
          <xlrd:rvb i="2383"/>
        </ext>
      </extLst>
    </bk>
    <bk>
      <extLst>
        <ext uri="{3e2802c4-a4d2-4d8b-9148-e3be6c30e623}">
          <xlrd:rvb i="2384"/>
        </ext>
      </extLst>
    </bk>
    <bk>
      <extLst>
        <ext uri="{3e2802c4-a4d2-4d8b-9148-e3be6c30e623}">
          <xlrd:rvb i="2385"/>
        </ext>
      </extLst>
    </bk>
    <bk>
      <extLst>
        <ext uri="{3e2802c4-a4d2-4d8b-9148-e3be6c30e623}">
          <xlrd:rvb i="2386"/>
        </ext>
      </extLst>
    </bk>
    <bk>
      <extLst>
        <ext uri="{3e2802c4-a4d2-4d8b-9148-e3be6c30e623}">
          <xlrd:rvb i="2387"/>
        </ext>
      </extLst>
    </bk>
    <bk>
      <extLst>
        <ext uri="{3e2802c4-a4d2-4d8b-9148-e3be6c30e623}">
          <xlrd:rvb i="2388"/>
        </ext>
      </extLst>
    </bk>
    <bk>
      <extLst>
        <ext uri="{3e2802c4-a4d2-4d8b-9148-e3be6c30e623}">
          <xlrd:rvb i="2389"/>
        </ext>
      </extLst>
    </bk>
    <bk>
      <extLst>
        <ext uri="{3e2802c4-a4d2-4d8b-9148-e3be6c30e623}">
          <xlrd:rvb i="2390"/>
        </ext>
      </extLst>
    </bk>
    <bk>
      <extLst>
        <ext uri="{3e2802c4-a4d2-4d8b-9148-e3be6c30e623}">
          <xlrd:rvb i="2391"/>
        </ext>
      </extLst>
    </bk>
    <bk>
      <extLst>
        <ext uri="{3e2802c4-a4d2-4d8b-9148-e3be6c30e623}">
          <xlrd:rvb i="2392"/>
        </ext>
      </extLst>
    </bk>
    <bk>
      <extLst>
        <ext uri="{3e2802c4-a4d2-4d8b-9148-e3be6c30e623}">
          <xlrd:rvb i="2393"/>
        </ext>
      </extLst>
    </bk>
    <bk>
      <extLst>
        <ext uri="{3e2802c4-a4d2-4d8b-9148-e3be6c30e623}">
          <xlrd:rvb i="2394"/>
        </ext>
      </extLst>
    </bk>
    <bk>
      <extLst>
        <ext uri="{3e2802c4-a4d2-4d8b-9148-e3be6c30e623}">
          <xlrd:rvb i="2395"/>
        </ext>
      </extLst>
    </bk>
    <bk>
      <extLst>
        <ext uri="{3e2802c4-a4d2-4d8b-9148-e3be6c30e623}">
          <xlrd:rvb i="2396"/>
        </ext>
      </extLst>
    </bk>
    <bk>
      <extLst>
        <ext uri="{3e2802c4-a4d2-4d8b-9148-e3be6c30e623}">
          <xlrd:rvb i="2397"/>
        </ext>
      </extLst>
    </bk>
    <bk>
      <extLst>
        <ext uri="{3e2802c4-a4d2-4d8b-9148-e3be6c30e623}">
          <xlrd:rvb i="2398"/>
        </ext>
      </extLst>
    </bk>
    <bk>
      <extLst>
        <ext uri="{3e2802c4-a4d2-4d8b-9148-e3be6c30e623}">
          <xlrd:rvb i="2399"/>
        </ext>
      </extLst>
    </bk>
    <bk>
      <extLst>
        <ext uri="{3e2802c4-a4d2-4d8b-9148-e3be6c30e623}">
          <xlrd:rvb i="2400"/>
        </ext>
      </extLst>
    </bk>
    <bk>
      <extLst>
        <ext uri="{3e2802c4-a4d2-4d8b-9148-e3be6c30e623}">
          <xlrd:rvb i="2401"/>
        </ext>
      </extLst>
    </bk>
    <bk>
      <extLst>
        <ext uri="{3e2802c4-a4d2-4d8b-9148-e3be6c30e623}">
          <xlrd:rvb i="2402"/>
        </ext>
      </extLst>
    </bk>
    <bk>
      <extLst>
        <ext uri="{3e2802c4-a4d2-4d8b-9148-e3be6c30e623}">
          <xlrd:rvb i="2403"/>
        </ext>
      </extLst>
    </bk>
    <bk>
      <extLst>
        <ext uri="{3e2802c4-a4d2-4d8b-9148-e3be6c30e623}">
          <xlrd:rvb i="2404"/>
        </ext>
      </extLst>
    </bk>
    <bk>
      <extLst>
        <ext uri="{3e2802c4-a4d2-4d8b-9148-e3be6c30e623}">
          <xlrd:rvb i="2405"/>
        </ext>
      </extLst>
    </bk>
    <bk>
      <extLst>
        <ext uri="{3e2802c4-a4d2-4d8b-9148-e3be6c30e623}">
          <xlrd:rvb i="2406"/>
        </ext>
      </extLst>
    </bk>
    <bk>
      <extLst>
        <ext uri="{3e2802c4-a4d2-4d8b-9148-e3be6c30e623}">
          <xlrd:rvb i="2407"/>
        </ext>
      </extLst>
    </bk>
    <bk>
      <extLst>
        <ext uri="{3e2802c4-a4d2-4d8b-9148-e3be6c30e623}">
          <xlrd:rvb i="2408"/>
        </ext>
      </extLst>
    </bk>
    <bk>
      <extLst>
        <ext uri="{3e2802c4-a4d2-4d8b-9148-e3be6c30e623}">
          <xlrd:rvb i="2409"/>
        </ext>
      </extLst>
    </bk>
    <bk>
      <extLst>
        <ext uri="{3e2802c4-a4d2-4d8b-9148-e3be6c30e623}">
          <xlrd:rvb i="2410"/>
        </ext>
      </extLst>
    </bk>
    <bk>
      <extLst>
        <ext uri="{3e2802c4-a4d2-4d8b-9148-e3be6c30e623}">
          <xlrd:rvb i="2411"/>
        </ext>
      </extLst>
    </bk>
    <bk>
      <extLst>
        <ext uri="{3e2802c4-a4d2-4d8b-9148-e3be6c30e623}">
          <xlrd:rvb i="2412"/>
        </ext>
      </extLst>
    </bk>
    <bk>
      <extLst>
        <ext uri="{3e2802c4-a4d2-4d8b-9148-e3be6c30e623}">
          <xlrd:rvb i="2413"/>
        </ext>
      </extLst>
    </bk>
    <bk>
      <extLst>
        <ext uri="{3e2802c4-a4d2-4d8b-9148-e3be6c30e623}">
          <xlrd:rvb i="2414"/>
        </ext>
      </extLst>
    </bk>
    <bk>
      <extLst>
        <ext uri="{3e2802c4-a4d2-4d8b-9148-e3be6c30e623}">
          <xlrd:rvb i="2415"/>
        </ext>
      </extLst>
    </bk>
    <bk>
      <extLst>
        <ext uri="{3e2802c4-a4d2-4d8b-9148-e3be6c30e623}">
          <xlrd:rvb i="2416"/>
        </ext>
      </extLst>
    </bk>
    <bk>
      <extLst>
        <ext uri="{3e2802c4-a4d2-4d8b-9148-e3be6c30e623}">
          <xlrd:rvb i="2417"/>
        </ext>
      </extLst>
    </bk>
    <bk>
      <extLst>
        <ext uri="{3e2802c4-a4d2-4d8b-9148-e3be6c30e623}">
          <xlrd:rvb i="2418"/>
        </ext>
      </extLst>
    </bk>
    <bk>
      <extLst>
        <ext uri="{3e2802c4-a4d2-4d8b-9148-e3be6c30e623}">
          <xlrd:rvb i="2419"/>
        </ext>
      </extLst>
    </bk>
    <bk>
      <extLst>
        <ext uri="{3e2802c4-a4d2-4d8b-9148-e3be6c30e623}">
          <xlrd:rvb i="2420"/>
        </ext>
      </extLst>
    </bk>
    <bk>
      <extLst>
        <ext uri="{3e2802c4-a4d2-4d8b-9148-e3be6c30e623}">
          <xlrd:rvb i="2421"/>
        </ext>
      </extLst>
    </bk>
    <bk>
      <extLst>
        <ext uri="{3e2802c4-a4d2-4d8b-9148-e3be6c30e623}">
          <xlrd:rvb i="2422"/>
        </ext>
      </extLst>
    </bk>
    <bk>
      <extLst>
        <ext uri="{3e2802c4-a4d2-4d8b-9148-e3be6c30e623}">
          <xlrd:rvb i="2423"/>
        </ext>
      </extLst>
    </bk>
    <bk>
      <extLst>
        <ext uri="{3e2802c4-a4d2-4d8b-9148-e3be6c30e623}">
          <xlrd:rvb i="2424"/>
        </ext>
      </extLst>
    </bk>
    <bk>
      <extLst>
        <ext uri="{3e2802c4-a4d2-4d8b-9148-e3be6c30e623}">
          <xlrd:rvb i="2425"/>
        </ext>
      </extLst>
    </bk>
    <bk>
      <extLst>
        <ext uri="{3e2802c4-a4d2-4d8b-9148-e3be6c30e623}">
          <xlrd:rvb i="2426"/>
        </ext>
      </extLst>
    </bk>
    <bk>
      <extLst>
        <ext uri="{3e2802c4-a4d2-4d8b-9148-e3be6c30e623}">
          <xlrd:rvb i="2427"/>
        </ext>
      </extLst>
    </bk>
    <bk>
      <extLst>
        <ext uri="{3e2802c4-a4d2-4d8b-9148-e3be6c30e623}">
          <xlrd:rvb i="2428"/>
        </ext>
      </extLst>
    </bk>
    <bk>
      <extLst>
        <ext uri="{3e2802c4-a4d2-4d8b-9148-e3be6c30e623}">
          <xlrd:rvb i="2429"/>
        </ext>
      </extLst>
    </bk>
    <bk>
      <extLst>
        <ext uri="{3e2802c4-a4d2-4d8b-9148-e3be6c30e623}">
          <xlrd:rvb i="2430"/>
        </ext>
      </extLst>
    </bk>
    <bk>
      <extLst>
        <ext uri="{3e2802c4-a4d2-4d8b-9148-e3be6c30e623}">
          <xlrd:rvb i="2431"/>
        </ext>
      </extLst>
    </bk>
    <bk>
      <extLst>
        <ext uri="{3e2802c4-a4d2-4d8b-9148-e3be6c30e623}">
          <xlrd:rvb i="2432"/>
        </ext>
      </extLst>
    </bk>
    <bk>
      <extLst>
        <ext uri="{3e2802c4-a4d2-4d8b-9148-e3be6c30e623}">
          <xlrd:rvb i="2433"/>
        </ext>
      </extLst>
    </bk>
    <bk>
      <extLst>
        <ext uri="{3e2802c4-a4d2-4d8b-9148-e3be6c30e623}">
          <xlrd:rvb i="2434"/>
        </ext>
      </extLst>
    </bk>
    <bk>
      <extLst>
        <ext uri="{3e2802c4-a4d2-4d8b-9148-e3be6c30e623}">
          <xlrd:rvb i="2435"/>
        </ext>
      </extLst>
    </bk>
    <bk>
      <extLst>
        <ext uri="{3e2802c4-a4d2-4d8b-9148-e3be6c30e623}">
          <xlrd:rvb i="2436"/>
        </ext>
      </extLst>
    </bk>
    <bk>
      <extLst>
        <ext uri="{3e2802c4-a4d2-4d8b-9148-e3be6c30e623}">
          <xlrd:rvb i="2437"/>
        </ext>
      </extLst>
    </bk>
    <bk>
      <extLst>
        <ext uri="{3e2802c4-a4d2-4d8b-9148-e3be6c30e623}">
          <xlrd:rvb i="2438"/>
        </ext>
      </extLst>
    </bk>
    <bk>
      <extLst>
        <ext uri="{3e2802c4-a4d2-4d8b-9148-e3be6c30e623}">
          <xlrd:rvb i="2439"/>
        </ext>
      </extLst>
    </bk>
    <bk>
      <extLst>
        <ext uri="{3e2802c4-a4d2-4d8b-9148-e3be6c30e623}">
          <xlrd:rvb i="2440"/>
        </ext>
      </extLst>
    </bk>
    <bk>
      <extLst>
        <ext uri="{3e2802c4-a4d2-4d8b-9148-e3be6c30e623}">
          <xlrd:rvb i="2441"/>
        </ext>
      </extLst>
    </bk>
    <bk>
      <extLst>
        <ext uri="{3e2802c4-a4d2-4d8b-9148-e3be6c30e623}">
          <xlrd:rvb i="2442"/>
        </ext>
      </extLst>
    </bk>
    <bk>
      <extLst>
        <ext uri="{3e2802c4-a4d2-4d8b-9148-e3be6c30e623}">
          <xlrd:rvb i="2443"/>
        </ext>
      </extLst>
    </bk>
    <bk>
      <extLst>
        <ext uri="{3e2802c4-a4d2-4d8b-9148-e3be6c30e623}">
          <xlrd:rvb i="2444"/>
        </ext>
      </extLst>
    </bk>
    <bk>
      <extLst>
        <ext uri="{3e2802c4-a4d2-4d8b-9148-e3be6c30e623}">
          <xlrd:rvb i="2445"/>
        </ext>
      </extLst>
    </bk>
    <bk>
      <extLst>
        <ext uri="{3e2802c4-a4d2-4d8b-9148-e3be6c30e623}">
          <xlrd:rvb i="2446"/>
        </ext>
      </extLst>
    </bk>
    <bk>
      <extLst>
        <ext uri="{3e2802c4-a4d2-4d8b-9148-e3be6c30e623}">
          <xlrd:rvb i="2447"/>
        </ext>
      </extLst>
    </bk>
    <bk>
      <extLst>
        <ext uri="{3e2802c4-a4d2-4d8b-9148-e3be6c30e623}">
          <xlrd:rvb i="2448"/>
        </ext>
      </extLst>
    </bk>
    <bk>
      <extLst>
        <ext uri="{3e2802c4-a4d2-4d8b-9148-e3be6c30e623}">
          <xlrd:rvb i="2449"/>
        </ext>
      </extLst>
    </bk>
    <bk>
      <extLst>
        <ext uri="{3e2802c4-a4d2-4d8b-9148-e3be6c30e623}">
          <xlrd:rvb i="2450"/>
        </ext>
      </extLst>
    </bk>
    <bk>
      <extLst>
        <ext uri="{3e2802c4-a4d2-4d8b-9148-e3be6c30e623}">
          <xlrd:rvb i="2451"/>
        </ext>
      </extLst>
    </bk>
    <bk>
      <extLst>
        <ext uri="{3e2802c4-a4d2-4d8b-9148-e3be6c30e623}">
          <xlrd:rvb i="2452"/>
        </ext>
      </extLst>
    </bk>
    <bk>
      <extLst>
        <ext uri="{3e2802c4-a4d2-4d8b-9148-e3be6c30e623}">
          <xlrd:rvb i="2453"/>
        </ext>
      </extLst>
    </bk>
    <bk>
      <extLst>
        <ext uri="{3e2802c4-a4d2-4d8b-9148-e3be6c30e623}">
          <xlrd:rvb i="2454"/>
        </ext>
      </extLst>
    </bk>
    <bk>
      <extLst>
        <ext uri="{3e2802c4-a4d2-4d8b-9148-e3be6c30e623}">
          <xlrd:rvb i="2455"/>
        </ext>
      </extLst>
    </bk>
    <bk>
      <extLst>
        <ext uri="{3e2802c4-a4d2-4d8b-9148-e3be6c30e623}">
          <xlrd:rvb i="2456"/>
        </ext>
      </extLst>
    </bk>
    <bk>
      <extLst>
        <ext uri="{3e2802c4-a4d2-4d8b-9148-e3be6c30e623}">
          <xlrd:rvb i="2457"/>
        </ext>
      </extLst>
    </bk>
    <bk>
      <extLst>
        <ext uri="{3e2802c4-a4d2-4d8b-9148-e3be6c30e623}">
          <xlrd:rvb i="2458"/>
        </ext>
      </extLst>
    </bk>
    <bk>
      <extLst>
        <ext uri="{3e2802c4-a4d2-4d8b-9148-e3be6c30e623}">
          <xlrd:rvb i="2459"/>
        </ext>
      </extLst>
    </bk>
    <bk>
      <extLst>
        <ext uri="{3e2802c4-a4d2-4d8b-9148-e3be6c30e623}">
          <xlrd:rvb i="2460"/>
        </ext>
      </extLst>
    </bk>
    <bk>
      <extLst>
        <ext uri="{3e2802c4-a4d2-4d8b-9148-e3be6c30e623}">
          <xlrd:rvb i="2461"/>
        </ext>
      </extLst>
    </bk>
    <bk>
      <extLst>
        <ext uri="{3e2802c4-a4d2-4d8b-9148-e3be6c30e623}">
          <xlrd:rvb i="2462"/>
        </ext>
      </extLst>
    </bk>
    <bk>
      <extLst>
        <ext uri="{3e2802c4-a4d2-4d8b-9148-e3be6c30e623}">
          <xlrd:rvb i="2463"/>
        </ext>
      </extLst>
    </bk>
    <bk>
      <extLst>
        <ext uri="{3e2802c4-a4d2-4d8b-9148-e3be6c30e623}">
          <xlrd:rvb i="2464"/>
        </ext>
      </extLst>
    </bk>
    <bk>
      <extLst>
        <ext uri="{3e2802c4-a4d2-4d8b-9148-e3be6c30e623}">
          <xlrd:rvb i="2465"/>
        </ext>
      </extLst>
    </bk>
    <bk>
      <extLst>
        <ext uri="{3e2802c4-a4d2-4d8b-9148-e3be6c30e623}">
          <xlrd:rvb i="2466"/>
        </ext>
      </extLst>
    </bk>
    <bk>
      <extLst>
        <ext uri="{3e2802c4-a4d2-4d8b-9148-e3be6c30e623}">
          <xlrd:rvb i="2467"/>
        </ext>
      </extLst>
    </bk>
    <bk>
      <extLst>
        <ext uri="{3e2802c4-a4d2-4d8b-9148-e3be6c30e623}">
          <xlrd:rvb i="2468"/>
        </ext>
      </extLst>
    </bk>
    <bk>
      <extLst>
        <ext uri="{3e2802c4-a4d2-4d8b-9148-e3be6c30e623}">
          <xlrd:rvb i="2469"/>
        </ext>
      </extLst>
    </bk>
    <bk>
      <extLst>
        <ext uri="{3e2802c4-a4d2-4d8b-9148-e3be6c30e623}">
          <xlrd:rvb i="2470"/>
        </ext>
      </extLst>
    </bk>
    <bk>
      <extLst>
        <ext uri="{3e2802c4-a4d2-4d8b-9148-e3be6c30e623}">
          <xlrd:rvb i="2471"/>
        </ext>
      </extLst>
    </bk>
    <bk>
      <extLst>
        <ext uri="{3e2802c4-a4d2-4d8b-9148-e3be6c30e623}">
          <xlrd:rvb i="2472"/>
        </ext>
      </extLst>
    </bk>
    <bk>
      <extLst>
        <ext uri="{3e2802c4-a4d2-4d8b-9148-e3be6c30e623}">
          <xlrd:rvb i="2473"/>
        </ext>
      </extLst>
    </bk>
    <bk>
      <extLst>
        <ext uri="{3e2802c4-a4d2-4d8b-9148-e3be6c30e623}">
          <xlrd:rvb i="2474"/>
        </ext>
      </extLst>
    </bk>
    <bk>
      <extLst>
        <ext uri="{3e2802c4-a4d2-4d8b-9148-e3be6c30e623}">
          <xlrd:rvb i="2475"/>
        </ext>
      </extLst>
    </bk>
    <bk>
      <extLst>
        <ext uri="{3e2802c4-a4d2-4d8b-9148-e3be6c30e623}">
          <xlrd:rvb i="2476"/>
        </ext>
      </extLst>
    </bk>
    <bk>
      <extLst>
        <ext uri="{3e2802c4-a4d2-4d8b-9148-e3be6c30e623}">
          <xlrd:rvb i="2477"/>
        </ext>
      </extLst>
    </bk>
    <bk>
      <extLst>
        <ext uri="{3e2802c4-a4d2-4d8b-9148-e3be6c30e623}">
          <xlrd:rvb i="2478"/>
        </ext>
      </extLst>
    </bk>
    <bk>
      <extLst>
        <ext uri="{3e2802c4-a4d2-4d8b-9148-e3be6c30e623}">
          <xlrd:rvb i="2479"/>
        </ext>
      </extLst>
    </bk>
    <bk>
      <extLst>
        <ext uri="{3e2802c4-a4d2-4d8b-9148-e3be6c30e623}">
          <xlrd:rvb i="2480"/>
        </ext>
      </extLst>
    </bk>
    <bk>
      <extLst>
        <ext uri="{3e2802c4-a4d2-4d8b-9148-e3be6c30e623}">
          <xlrd:rvb i="2481"/>
        </ext>
      </extLst>
    </bk>
    <bk>
      <extLst>
        <ext uri="{3e2802c4-a4d2-4d8b-9148-e3be6c30e623}">
          <xlrd:rvb i="2482"/>
        </ext>
      </extLst>
    </bk>
    <bk>
      <extLst>
        <ext uri="{3e2802c4-a4d2-4d8b-9148-e3be6c30e623}">
          <xlrd:rvb i="2483"/>
        </ext>
      </extLst>
    </bk>
    <bk>
      <extLst>
        <ext uri="{3e2802c4-a4d2-4d8b-9148-e3be6c30e623}">
          <xlrd:rvb i="2484"/>
        </ext>
      </extLst>
    </bk>
    <bk>
      <extLst>
        <ext uri="{3e2802c4-a4d2-4d8b-9148-e3be6c30e623}">
          <xlrd:rvb i="2485"/>
        </ext>
      </extLst>
    </bk>
    <bk>
      <extLst>
        <ext uri="{3e2802c4-a4d2-4d8b-9148-e3be6c30e623}">
          <xlrd:rvb i="2486"/>
        </ext>
      </extLst>
    </bk>
    <bk>
      <extLst>
        <ext uri="{3e2802c4-a4d2-4d8b-9148-e3be6c30e623}">
          <xlrd:rvb i="2487"/>
        </ext>
      </extLst>
    </bk>
    <bk>
      <extLst>
        <ext uri="{3e2802c4-a4d2-4d8b-9148-e3be6c30e623}">
          <xlrd:rvb i="2488"/>
        </ext>
      </extLst>
    </bk>
    <bk>
      <extLst>
        <ext uri="{3e2802c4-a4d2-4d8b-9148-e3be6c30e623}">
          <xlrd:rvb i="2489"/>
        </ext>
      </extLst>
    </bk>
    <bk>
      <extLst>
        <ext uri="{3e2802c4-a4d2-4d8b-9148-e3be6c30e623}">
          <xlrd:rvb i="2490"/>
        </ext>
      </extLst>
    </bk>
    <bk>
      <extLst>
        <ext uri="{3e2802c4-a4d2-4d8b-9148-e3be6c30e623}">
          <xlrd:rvb i="2491"/>
        </ext>
      </extLst>
    </bk>
    <bk>
      <extLst>
        <ext uri="{3e2802c4-a4d2-4d8b-9148-e3be6c30e623}">
          <xlrd:rvb i="2492"/>
        </ext>
      </extLst>
    </bk>
    <bk>
      <extLst>
        <ext uri="{3e2802c4-a4d2-4d8b-9148-e3be6c30e623}">
          <xlrd:rvb i="2493"/>
        </ext>
      </extLst>
    </bk>
    <bk>
      <extLst>
        <ext uri="{3e2802c4-a4d2-4d8b-9148-e3be6c30e623}">
          <xlrd:rvb i="2494"/>
        </ext>
      </extLst>
    </bk>
    <bk>
      <extLst>
        <ext uri="{3e2802c4-a4d2-4d8b-9148-e3be6c30e623}">
          <xlrd:rvb i="2495"/>
        </ext>
      </extLst>
    </bk>
    <bk>
      <extLst>
        <ext uri="{3e2802c4-a4d2-4d8b-9148-e3be6c30e623}">
          <xlrd:rvb i="2496"/>
        </ext>
      </extLst>
    </bk>
    <bk>
      <extLst>
        <ext uri="{3e2802c4-a4d2-4d8b-9148-e3be6c30e623}">
          <xlrd:rvb i="2497"/>
        </ext>
      </extLst>
    </bk>
    <bk>
      <extLst>
        <ext uri="{3e2802c4-a4d2-4d8b-9148-e3be6c30e623}">
          <xlrd:rvb i="2498"/>
        </ext>
      </extLst>
    </bk>
    <bk>
      <extLst>
        <ext uri="{3e2802c4-a4d2-4d8b-9148-e3be6c30e623}">
          <xlrd:rvb i="2499"/>
        </ext>
      </extLst>
    </bk>
    <bk>
      <extLst>
        <ext uri="{3e2802c4-a4d2-4d8b-9148-e3be6c30e623}">
          <xlrd:rvb i="2500"/>
        </ext>
      </extLst>
    </bk>
    <bk>
      <extLst>
        <ext uri="{3e2802c4-a4d2-4d8b-9148-e3be6c30e623}">
          <xlrd:rvb i="2501"/>
        </ext>
      </extLst>
    </bk>
    <bk>
      <extLst>
        <ext uri="{3e2802c4-a4d2-4d8b-9148-e3be6c30e623}">
          <xlrd:rvb i="2502"/>
        </ext>
      </extLst>
    </bk>
    <bk>
      <extLst>
        <ext uri="{3e2802c4-a4d2-4d8b-9148-e3be6c30e623}">
          <xlrd:rvb i="2503"/>
        </ext>
      </extLst>
    </bk>
    <bk>
      <extLst>
        <ext uri="{3e2802c4-a4d2-4d8b-9148-e3be6c30e623}">
          <xlrd:rvb i="2504"/>
        </ext>
      </extLst>
    </bk>
    <bk>
      <extLst>
        <ext uri="{3e2802c4-a4d2-4d8b-9148-e3be6c30e623}">
          <xlrd:rvb i="2505"/>
        </ext>
      </extLst>
    </bk>
    <bk>
      <extLst>
        <ext uri="{3e2802c4-a4d2-4d8b-9148-e3be6c30e623}">
          <xlrd:rvb i="2506"/>
        </ext>
      </extLst>
    </bk>
    <bk>
      <extLst>
        <ext uri="{3e2802c4-a4d2-4d8b-9148-e3be6c30e623}">
          <xlrd:rvb i="2507"/>
        </ext>
      </extLst>
    </bk>
    <bk>
      <extLst>
        <ext uri="{3e2802c4-a4d2-4d8b-9148-e3be6c30e623}">
          <xlrd:rvb i="2508"/>
        </ext>
      </extLst>
    </bk>
    <bk>
      <extLst>
        <ext uri="{3e2802c4-a4d2-4d8b-9148-e3be6c30e623}">
          <xlrd:rvb i="2509"/>
        </ext>
      </extLst>
    </bk>
    <bk>
      <extLst>
        <ext uri="{3e2802c4-a4d2-4d8b-9148-e3be6c30e623}">
          <xlrd:rvb i="2510"/>
        </ext>
      </extLst>
    </bk>
    <bk>
      <extLst>
        <ext uri="{3e2802c4-a4d2-4d8b-9148-e3be6c30e623}">
          <xlrd:rvb i="2511"/>
        </ext>
      </extLst>
    </bk>
    <bk>
      <extLst>
        <ext uri="{3e2802c4-a4d2-4d8b-9148-e3be6c30e623}">
          <xlrd:rvb i="2512"/>
        </ext>
      </extLst>
    </bk>
    <bk>
      <extLst>
        <ext uri="{3e2802c4-a4d2-4d8b-9148-e3be6c30e623}">
          <xlrd:rvb i="2513"/>
        </ext>
      </extLst>
    </bk>
    <bk>
      <extLst>
        <ext uri="{3e2802c4-a4d2-4d8b-9148-e3be6c30e623}">
          <xlrd:rvb i="2514"/>
        </ext>
      </extLst>
    </bk>
    <bk>
      <extLst>
        <ext uri="{3e2802c4-a4d2-4d8b-9148-e3be6c30e623}">
          <xlrd:rvb i="2515"/>
        </ext>
      </extLst>
    </bk>
    <bk>
      <extLst>
        <ext uri="{3e2802c4-a4d2-4d8b-9148-e3be6c30e623}">
          <xlrd:rvb i="2516"/>
        </ext>
      </extLst>
    </bk>
    <bk>
      <extLst>
        <ext uri="{3e2802c4-a4d2-4d8b-9148-e3be6c30e623}">
          <xlrd:rvb i="2517"/>
        </ext>
      </extLst>
    </bk>
    <bk>
      <extLst>
        <ext uri="{3e2802c4-a4d2-4d8b-9148-e3be6c30e623}">
          <xlrd:rvb i="2518"/>
        </ext>
      </extLst>
    </bk>
    <bk>
      <extLst>
        <ext uri="{3e2802c4-a4d2-4d8b-9148-e3be6c30e623}">
          <xlrd:rvb i="2519"/>
        </ext>
      </extLst>
    </bk>
    <bk>
      <extLst>
        <ext uri="{3e2802c4-a4d2-4d8b-9148-e3be6c30e623}">
          <xlrd:rvb i="2520"/>
        </ext>
      </extLst>
    </bk>
    <bk>
      <extLst>
        <ext uri="{3e2802c4-a4d2-4d8b-9148-e3be6c30e623}">
          <xlrd:rvb i="2521"/>
        </ext>
      </extLst>
    </bk>
    <bk>
      <extLst>
        <ext uri="{3e2802c4-a4d2-4d8b-9148-e3be6c30e623}">
          <xlrd:rvb i="2522"/>
        </ext>
      </extLst>
    </bk>
    <bk>
      <extLst>
        <ext uri="{3e2802c4-a4d2-4d8b-9148-e3be6c30e623}">
          <xlrd:rvb i="2523"/>
        </ext>
      </extLst>
    </bk>
    <bk>
      <extLst>
        <ext uri="{3e2802c4-a4d2-4d8b-9148-e3be6c30e623}">
          <xlrd:rvb i="2524"/>
        </ext>
      </extLst>
    </bk>
    <bk>
      <extLst>
        <ext uri="{3e2802c4-a4d2-4d8b-9148-e3be6c30e623}">
          <xlrd:rvb i="2525"/>
        </ext>
      </extLst>
    </bk>
    <bk>
      <extLst>
        <ext uri="{3e2802c4-a4d2-4d8b-9148-e3be6c30e623}">
          <xlrd:rvb i="2526"/>
        </ext>
      </extLst>
    </bk>
    <bk>
      <extLst>
        <ext uri="{3e2802c4-a4d2-4d8b-9148-e3be6c30e623}">
          <xlrd:rvb i="2527"/>
        </ext>
      </extLst>
    </bk>
    <bk>
      <extLst>
        <ext uri="{3e2802c4-a4d2-4d8b-9148-e3be6c30e623}">
          <xlrd:rvb i="2528"/>
        </ext>
      </extLst>
    </bk>
    <bk>
      <extLst>
        <ext uri="{3e2802c4-a4d2-4d8b-9148-e3be6c30e623}">
          <xlrd:rvb i="2529"/>
        </ext>
      </extLst>
    </bk>
    <bk>
      <extLst>
        <ext uri="{3e2802c4-a4d2-4d8b-9148-e3be6c30e623}">
          <xlrd:rvb i="2530"/>
        </ext>
      </extLst>
    </bk>
    <bk>
      <extLst>
        <ext uri="{3e2802c4-a4d2-4d8b-9148-e3be6c30e623}">
          <xlrd:rvb i="2531"/>
        </ext>
      </extLst>
    </bk>
    <bk>
      <extLst>
        <ext uri="{3e2802c4-a4d2-4d8b-9148-e3be6c30e623}">
          <xlrd:rvb i="2532"/>
        </ext>
      </extLst>
    </bk>
    <bk>
      <extLst>
        <ext uri="{3e2802c4-a4d2-4d8b-9148-e3be6c30e623}">
          <xlrd:rvb i="2533"/>
        </ext>
      </extLst>
    </bk>
    <bk>
      <extLst>
        <ext uri="{3e2802c4-a4d2-4d8b-9148-e3be6c30e623}">
          <xlrd:rvb i="2534"/>
        </ext>
      </extLst>
    </bk>
    <bk>
      <extLst>
        <ext uri="{3e2802c4-a4d2-4d8b-9148-e3be6c30e623}">
          <xlrd:rvb i="2535"/>
        </ext>
      </extLst>
    </bk>
    <bk>
      <extLst>
        <ext uri="{3e2802c4-a4d2-4d8b-9148-e3be6c30e623}">
          <xlrd:rvb i="2536"/>
        </ext>
      </extLst>
    </bk>
    <bk>
      <extLst>
        <ext uri="{3e2802c4-a4d2-4d8b-9148-e3be6c30e623}">
          <xlrd:rvb i="2537"/>
        </ext>
      </extLst>
    </bk>
    <bk>
      <extLst>
        <ext uri="{3e2802c4-a4d2-4d8b-9148-e3be6c30e623}">
          <xlrd:rvb i="2538"/>
        </ext>
      </extLst>
    </bk>
    <bk>
      <extLst>
        <ext uri="{3e2802c4-a4d2-4d8b-9148-e3be6c30e623}">
          <xlrd:rvb i="2539"/>
        </ext>
      </extLst>
    </bk>
    <bk>
      <extLst>
        <ext uri="{3e2802c4-a4d2-4d8b-9148-e3be6c30e623}">
          <xlrd:rvb i="2540"/>
        </ext>
      </extLst>
    </bk>
    <bk>
      <extLst>
        <ext uri="{3e2802c4-a4d2-4d8b-9148-e3be6c30e623}">
          <xlrd:rvb i="2541"/>
        </ext>
      </extLst>
    </bk>
    <bk>
      <extLst>
        <ext uri="{3e2802c4-a4d2-4d8b-9148-e3be6c30e623}">
          <xlrd:rvb i="2542"/>
        </ext>
      </extLst>
    </bk>
    <bk>
      <extLst>
        <ext uri="{3e2802c4-a4d2-4d8b-9148-e3be6c30e623}">
          <xlrd:rvb i="2543"/>
        </ext>
      </extLst>
    </bk>
    <bk>
      <extLst>
        <ext uri="{3e2802c4-a4d2-4d8b-9148-e3be6c30e623}">
          <xlrd:rvb i="2544"/>
        </ext>
      </extLst>
    </bk>
    <bk>
      <extLst>
        <ext uri="{3e2802c4-a4d2-4d8b-9148-e3be6c30e623}">
          <xlrd:rvb i="2545"/>
        </ext>
      </extLst>
    </bk>
    <bk>
      <extLst>
        <ext uri="{3e2802c4-a4d2-4d8b-9148-e3be6c30e623}">
          <xlrd:rvb i="2546"/>
        </ext>
      </extLst>
    </bk>
    <bk>
      <extLst>
        <ext uri="{3e2802c4-a4d2-4d8b-9148-e3be6c30e623}">
          <xlrd:rvb i="2547"/>
        </ext>
      </extLst>
    </bk>
    <bk>
      <extLst>
        <ext uri="{3e2802c4-a4d2-4d8b-9148-e3be6c30e623}">
          <xlrd:rvb i="2548"/>
        </ext>
      </extLst>
    </bk>
    <bk>
      <extLst>
        <ext uri="{3e2802c4-a4d2-4d8b-9148-e3be6c30e623}">
          <xlrd:rvb i="2549"/>
        </ext>
      </extLst>
    </bk>
    <bk>
      <extLst>
        <ext uri="{3e2802c4-a4d2-4d8b-9148-e3be6c30e623}">
          <xlrd:rvb i="2550"/>
        </ext>
      </extLst>
    </bk>
    <bk>
      <extLst>
        <ext uri="{3e2802c4-a4d2-4d8b-9148-e3be6c30e623}">
          <xlrd:rvb i="2551"/>
        </ext>
      </extLst>
    </bk>
    <bk>
      <extLst>
        <ext uri="{3e2802c4-a4d2-4d8b-9148-e3be6c30e623}">
          <xlrd:rvb i="2552"/>
        </ext>
      </extLst>
    </bk>
    <bk>
      <extLst>
        <ext uri="{3e2802c4-a4d2-4d8b-9148-e3be6c30e623}">
          <xlrd:rvb i="2553"/>
        </ext>
      </extLst>
    </bk>
    <bk>
      <extLst>
        <ext uri="{3e2802c4-a4d2-4d8b-9148-e3be6c30e623}">
          <xlrd:rvb i="2554"/>
        </ext>
      </extLst>
    </bk>
    <bk>
      <extLst>
        <ext uri="{3e2802c4-a4d2-4d8b-9148-e3be6c30e623}">
          <xlrd:rvb i="2555"/>
        </ext>
      </extLst>
    </bk>
    <bk>
      <extLst>
        <ext uri="{3e2802c4-a4d2-4d8b-9148-e3be6c30e623}">
          <xlrd:rvb i="2556"/>
        </ext>
      </extLst>
    </bk>
    <bk>
      <extLst>
        <ext uri="{3e2802c4-a4d2-4d8b-9148-e3be6c30e623}">
          <xlrd:rvb i="2557"/>
        </ext>
      </extLst>
    </bk>
    <bk>
      <extLst>
        <ext uri="{3e2802c4-a4d2-4d8b-9148-e3be6c30e623}">
          <xlrd:rvb i="2558"/>
        </ext>
      </extLst>
    </bk>
    <bk>
      <extLst>
        <ext uri="{3e2802c4-a4d2-4d8b-9148-e3be6c30e623}">
          <xlrd:rvb i="2559"/>
        </ext>
      </extLst>
    </bk>
    <bk>
      <extLst>
        <ext uri="{3e2802c4-a4d2-4d8b-9148-e3be6c30e623}">
          <xlrd:rvb i="2560"/>
        </ext>
      </extLst>
    </bk>
    <bk>
      <extLst>
        <ext uri="{3e2802c4-a4d2-4d8b-9148-e3be6c30e623}">
          <xlrd:rvb i="2561"/>
        </ext>
      </extLst>
    </bk>
    <bk>
      <extLst>
        <ext uri="{3e2802c4-a4d2-4d8b-9148-e3be6c30e623}">
          <xlrd:rvb i="2562"/>
        </ext>
      </extLst>
    </bk>
    <bk>
      <extLst>
        <ext uri="{3e2802c4-a4d2-4d8b-9148-e3be6c30e623}">
          <xlrd:rvb i="2563"/>
        </ext>
      </extLst>
    </bk>
    <bk>
      <extLst>
        <ext uri="{3e2802c4-a4d2-4d8b-9148-e3be6c30e623}">
          <xlrd:rvb i="2564"/>
        </ext>
      </extLst>
    </bk>
    <bk>
      <extLst>
        <ext uri="{3e2802c4-a4d2-4d8b-9148-e3be6c30e623}">
          <xlrd:rvb i="2565"/>
        </ext>
      </extLst>
    </bk>
    <bk>
      <extLst>
        <ext uri="{3e2802c4-a4d2-4d8b-9148-e3be6c30e623}">
          <xlrd:rvb i="2566"/>
        </ext>
      </extLst>
    </bk>
    <bk>
      <extLst>
        <ext uri="{3e2802c4-a4d2-4d8b-9148-e3be6c30e623}">
          <xlrd:rvb i="2567"/>
        </ext>
      </extLst>
    </bk>
    <bk>
      <extLst>
        <ext uri="{3e2802c4-a4d2-4d8b-9148-e3be6c30e623}">
          <xlrd:rvb i="2568"/>
        </ext>
      </extLst>
    </bk>
    <bk>
      <extLst>
        <ext uri="{3e2802c4-a4d2-4d8b-9148-e3be6c30e623}">
          <xlrd:rvb i="2569"/>
        </ext>
      </extLst>
    </bk>
    <bk>
      <extLst>
        <ext uri="{3e2802c4-a4d2-4d8b-9148-e3be6c30e623}">
          <xlrd:rvb i="2570"/>
        </ext>
      </extLst>
    </bk>
    <bk>
      <extLst>
        <ext uri="{3e2802c4-a4d2-4d8b-9148-e3be6c30e623}">
          <xlrd:rvb i="2571"/>
        </ext>
      </extLst>
    </bk>
    <bk>
      <extLst>
        <ext uri="{3e2802c4-a4d2-4d8b-9148-e3be6c30e623}">
          <xlrd:rvb i="2572"/>
        </ext>
      </extLst>
    </bk>
    <bk>
      <extLst>
        <ext uri="{3e2802c4-a4d2-4d8b-9148-e3be6c30e623}">
          <xlrd:rvb i="2573"/>
        </ext>
      </extLst>
    </bk>
    <bk>
      <extLst>
        <ext uri="{3e2802c4-a4d2-4d8b-9148-e3be6c30e623}">
          <xlrd:rvb i="2574"/>
        </ext>
      </extLst>
    </bk>
    <bk>
      <extLst>
        <ext uri="{3e2802c4-a4d2-4d8b-9148-e3be6c30e623}">
          <xlrd:rvb i="2575"/>
        </ext>
      </extLst>
    </bk>
    <bk>
      <extLst>
        <ext uri="{3e2802c4-a4d2-4d8b-9148-e3be6c30e623}">
          <xlrd:rvb i="2576"/>
        </ext>
      </extLst>
    </bk>
    <bk>
      <extLst>
        <ext uri="{3e2802c4-a4d2-4d8b-9148-e3be6c30e623}">
          <xlrd:rvb i="2577"/>
        </ext>
      </extLst>
    </bk>
    <bk>
      <extLst>
        <ext uri="{3e2802c4-a4d2-4d8b-9148-e3be6c30e623}">
          <xlrd:rvb i="2578"/>
        </ext>
      </extLst>
    </bk>
    <bk>
      <extLst>
        <ext uri="{3e2802c4-a4d2-4d8b-9148-e3be6c30e623}">
          <xlrd:rvb i="2579"/>
        </ext>
      </extLst>
    </bk>
    <bk>
      <extLst>
        <ext uri="{3e2802c4-a4d2-4d8b-9148-e3be6c30e623}">
          <xlrd:rvb i="2580"/>
        </ext>
      </extLst>
    </bk>
    <bk>
      <extLst>
        <ext uri="{3e2802c4-a4d2-4d8b-9148-e3be6c30e623}">
          <xlrd:rvb i="2581"/>
        </ext>
      </extLst>
    </bk>
    <bk>
      <extLst>
        <ext uri="{3e2802c4-a4d2-4d8b-9148-e3be6c30e623}">
          <xlrd:rvb i="2582"/>
        </ext>
      </extLst>
    </bk>
    <bk>
      <extLst>
        <ext uri="{3e2802c4-a4d2-4d8b-9148-e3be6c30e623}">
          <xlrd:rvb i="2583"/>
        </ext>
      </extLst>
    </bk>
    <bk>
      <extLst>
        <ext uri="{3e2802c4-a4d2-4d8b-9148-e3be6c30e623}">
          <xlrd:rvb i="2584"/>
        </ext>
      </extLst>
    </bk>
    <bk>
      <extLst>
        <ext uri="{3e2802c4-a4d2-4d8b-9148-e3be6c30e623}">
          <xlrd:rvb i="2585"/>
        </ext>
      </extLst>
    </bk>
    <bk>
      <extLst>
        <ext uri="{3e2802c4-a4d2-4d8b-9148-e3be6c30e623}">
          <xlrd:rvb i="2586"/>
        </ext>
      </extLst>
    </bk>
    <bk>
      <extLst>
        <ext uri="{3e2802c4-a4d2-4d8b-9148-e3be6c30e623}">
          <xlrd:rvb i="2587"/>
        </ext>
      </extLst>
    </bk>
    <bk>
      <extLst>
        <ext uri="{3e2802c4-a4d2-4d8b-9148-e3be6c30e623}">
          <xlrd:rvb i="2588"/>
        </ext>
      </extLst>
    </bk>
    <bk>
      <extLst>
        <ext uri="{3e2802c4-a4d2-4d8b-9148-e3be6c30e623}">
          <xlrd:rvb i="2589"/>
        </ext>
      </extLst>
    </bk>
    <bk>
      <extLst>
        <ext uri="{3e2802c4-a4d2-4d8b-9148-e3be6c30e623}">
          <xlrd:rvb i="2590"/>
        </ext>
      </extLst>
    </bk>
    <bk>
      <extLst>
        <ext uri="{3e2802c4-a4d2-4d8b-9148-e3be6c30e623}">
          <xlrd:rvb i="2591"/>
        </ext>
      </extLst>
    </bk>
    <bk>
      <extLst>
        <ext uri="{3e2802c4-a4d2-4d8b-9148-e3be6c30e623}">
          <xlrd:rvb i="2592"/>
        </ext>
      </extLst>
    </bk>
    <bk>
      <extLst>
        <ext uri="{3e2802c4-a4d2-4d8b-9148-e3be6c30e623}">
          <xlrd:rvb i="2593"/>
        </ext>
      </extLst>
    </bk>
    <bk>
      <extLst>
        <ext uri="{3e2802c4-a4d2-4d8b-9148-e3be6c30e623}">
          <xlrd:rvb i="2594"/>
        </ext>
      </extLst>
    </bk>
    <bk>
      <extLst>
        <ext uri="{3e2802c4-a4d2-4d8b-9148-e3be6c30e623}">
          <xlrd:rvb i="2595"/>
        </ext>
      </extLst>
    </bk>
    <bk>
      <extLst>
        <ext uri="{3e2802c4-a4d2-4d8b-9148-e3be6c30e623}">
          <xlrd:rvb i="2596"/>
        </ext>
      </extLst>
    </bk>
    <bk>
      <extLst>
        <ext uri="{3e2802c4-a4d2-4d8b-9148-e3be6c30e623}">
          <xlrd:rvb i="2597"/>
        </ext>
      </extLst>
    </bk>
    <bk>
      <extLst>
        <ext uri="{3e2802c4-a4d2-4d8b-9148-e3be6c30e623}">
          <xlrd:rvb i="2598"/>
        </ext>
      </extLst>
    </bk>
    <bk>
      <extLst>
        <ext uri="{3e2802c4-a4d2-4d8b-9148-e3be6c30e623}">
          <xlrd:rvb i="2599"/>
        </ext>
      </extLst>
    </bk>
    <bk>
      <extLst>
        <ext uri="{3e2802c4-a4d2-4d8b-9148-e3be6c30e623}">
          <xlrd:rvb i="2600"/>
        </ext>
      </extLst>
    </bk>
    <bk>
      <extLst>
        <ext uri="{3e2802c4-a4d2-4d8b-9148-e3be6c30e623}">
          <xlrd:rvb i="2601"/>
        </ext>
      </extLst>
    </bk>
    <bk>
      <extLst>
        <ext uri="{3e2802c4-a4d2-4d8b-9148-e3be6c30e623}">
          <xlrd:rvb i="2602"/>
        </ext>
      </extLst>
    </bk>
    <bk>
      <extLst>
        <ext uri="{3e2802c4-a4d2-4d8b-9148-e3be6c30e623}">
          <xlrd:rvb i="2603"/>
        </ext>
      </extLst>
    </bk>
    <bk>
      <extLst>
        <ext uri="{3e2802c4-a4d2-4d8b-9148-e3be6c30e623}">
          <xlrd:rvb i="2604"/>
        </ext>
      </extLst>
    </bk>
    <bk>
      <extLst>
        <ext uri="{3e2802c4-a4d2-4d8b-9148-e3be6c30e623}">
          <xlrd:rvb i="2605"/>
        </ext>
      </extLst>
    </bk>
    <bk>
      <extLst>
        <ext uri="{3e2802c4-a4d2-4d8b-9148-e3be6c30e623}">
          <xlrd:rvb i="2606"/>
        </ext>
      </extLst>
    </bk>
    <bk>
      <extLst>
        <ext uri="{3e2802c4-a4d2-4d8b-9148-e3be6c30e623}">
          <xlrd:rvb i="2607"/>
        </ext>
      </extLst>
    </bk>
    <bk>
      <extLst>
        <ext uri="{3e2802c4-a4d2-4d8b-9148-e3be6c30e623}">
          <xlrd:rvb i="2608"/>
        </ext>
      </extLst>
    </bk>
    <bk>
      <extLst>
        <ext uri="{3e2802c4-a4d2-4d8b-9148-e3be6c30e623}">
          <xlrd:rvb i="2609"/>
        </ext>
      </extLst>
    </bk>
    <bk>
      <extLst>
        <ext uri="{3e2802c4-a4d2-4d8b-9148-e3be6c30e623}">
          <xlrd:rvb i="2610"/>
        </ext>
      </extLst>
    </bk>
    <bk>
      <extLst>
        <ext uri="{3e2802c4-a4d2-4d8b-9148-e3be6c30e623}">
          <xlrd:rvb i="2611"/>
        </ext>
      </extLst>
    </bk>
    <bk>
      <extLst>
        <ext uri="{3e2802c4-a4d2-4d8b-9148-e3be6c30e623}">
          <xlrd:rvb i="2612"/>
        </ext>
      </extLst>
    </bk>
    <bk>
      <extLst>
        <ext uri="{3e2802c4-a4d2-4d8b-9148-e3be6c30e623}">
          <xlrd:rvb i="2613"/>
        </ext>
      </extLst>
    </bk>
    <bk>
      <extLst>
        <ext uri="{3e2802c4-a4d2-4d8b-9148-e3be6c30e623}">
          <xlrd:rvb i="2614"/>
        </ext>
      </extLst>
    </bk>
    <bk>
      <extLst>
        <ext uri="{3e2802c4-a4d2-4d8b-9148-e3be6c30e623}">
          <xlrd:rvb i="2615"/>
        </ext>
      </extLst>
    </bk>
    <bk>
      <extLst>
        <ext uri="{3e2802c4-a4d2-4d8b-9148-e3be6c30e623}">
          <xlrd:rvb i="2616"/>
        </ext>
      </extLst>
    </bk>
    <bk>
      <extLst>
        <ext uri="{3e2802c4-a4d2-4d8b-9148-e3be6c30e623}">
          <xlrd:rvb i="2617"/>
        </ext>
      </extLst>
    </bk>
    <bk>
      <extLst>
        <ext uri="{3e2802c4-a4d2-4d8b-9148-e3be6c30e623}">
          <xlrd:rvb i="2618"/>
        </ext>
      </extLst>
    </bk>
    <bk>
      <extLst>
        <ext uri="{3e2802c4-a4d2-4d8b-9148-e3be6c30e623}">
          <xlrd:rvb i="2619"/>
        </ext>
      </extLst>
    </bk>
    <bk>
      <extLst>
        <ext uri="{3e2802c4-a4d2-4d8b-9148-e3be6c30e623}">
          <xlrd:rvb i="2620"/>
        </ext>
      </extLst>
    </bk>
    <bk>
      <extLst>
        <ext uri="{3e2802c4-a4d2-4d8b-9148-e3be6c30e623}">
          <xlrd:rvb i="2621"/>
        </ext>
      </extLst>
    </bk>
    <bk>
      <extLst>
        <ext uri="{3e2802c4-a4d2-4d8b-9148-e3be6c30e623}">
          <xlrd:rvb i="2622"/>
        </ext>
      </extLst>
    </bk>
    <bk>
      <extLst>
        <ext uri="{3e2802c4-a4d2-4d8b-9148-e3be6c30e623}">
          <xlrd:rvb i="2623"/>
        </ext>
      </extLst>
    </bk>
    <bk>
      <extLst>
        <ext uri="{3e2802c4-a4d2-4d8b-9148-e3be6c30e623}">
          <xlrd:rvb i="2624"/>
        </ext>
      </extLst>
    </bk>
    <bk>
      <extLst>
        <ext uri="{3e2802c4-a4d2-4d8b-9148-e3be6c30e623}">
          <xlrd:rvb i="2625"/>
        </ext>
      </extLst>
    </bk>
    <bk>
      <extLst>
        <ext uri="{3e2802c4-a4d2-4d8b-9148-e3be6c30e623}">
          <xlrd:rvb i="2626"/>
        </ext>
      </extLst>
    </bk>
    <bk>
      <extLst>
        <ext uri="{3e2802c4-a4d2-4d8b-9148-e3be6c30e623}">
          <xlrd:rvb i="2627"/>
        </ext>
      </extLst>
    </bk>
    <bk>
      <extLst>
        <ext uri="{3e2802c4-a4d2-4d8b-9148-e3be6c30e623}">
          <xlrd:rvb i="2628"/>
        </ext>
      </extLst>
    </bk>
    <bk>
      <extLst>
        <ext uri="{3e2802c4-a4d2-4d8b-9148-e3be6c30e623}">
          <xlrd:rvb i="2629"/>
        </ext>
      </extLst>
    </bk>
    <bk>
      <extLst>
        <ext uri="{3e2802c4-a4d2-4d8b-9148-e3be6c30e623}">
          <xlrd:rvb i="2630"/>
        </ext>
      </extLst>
    </bk>
    <bk>
      <extLst>
        <ext uri="{3e2802c4-a4d2-4d8b-9148-e3be6c30e623}">
          <xlrd:rvb i="2631"/>
        </ext>
      </extLst>
    </bk>
    <bk>
      <extLst>
        <ext uri="{3e2802c4-a4d2-4d8b-9148-e3be6c30e623}">
          <xlrd:rvb i="2632"/>
        </ext>
      </extLst>
    </bk>
    <bk>
      <extLst>
        <ext uri="{3e2802c4-a4d2-4d8b-9148-e3be6c30e623}">
          <xlrd:rvb i="2633"/>
        </ext>
      </extLst>
    </bk>
    <bk>
      <extLst>
        <ext uri="{3e2802c4-a4d2-4d8b-9148-e3be6c30e623}">
          <xlrd:rvb i="2634"/>
        </ext>
      </extLst>
    </bk>
    <bk>
      <extLst>
        <ext uri="{3e2802c4-a4d2-4d8b-9148-e3be6c30e623}">
          <xlrd:rvb i="2635"/>
        </ext>
      </extLst>
    </bk>
    <bk>
      <extLst>
        <ext uri="{3e2802c4-a4d2-4d8b-9148-e3be6c30e623}">
          <xlrd:rvb i="2636"/>
        </ext>
      </extLst>
    </bk>
    <bk>
      <extLst>
        <ext uri="{3e2802c4-a4d2-4d8b-9148-e3be6c30e623}">
          <xlrd:rvb i="2637"/>
        </ext>
      </extLst>
    </bk>
    <bk>
      <extLst>
        <ext uri="{3e2802c4-a4d2-4d8b-9148-e3be6c30e623}">
          <xlrd:rvb i="2638"/>
        </ext>
      </extLst>
    </bk>
    <bk>
      <extLst>
        <ext uri="{3e2802c4-a4d2-4d8b-9148-e3be6c30e623}">
          <xlrd:rvb i="2639"/>
        </ext>
      </extLst>
    </bk>
    <bk>
      <extLst>
        <ext uri="{3e2802c4-a4d2-4d8b-9148-e3be6c30e623}">
          <xlrd:rvb i="2640"/>
        </ext>
      </extLst>
    </bk>
    <bk>
      <extLst>
        <ext uri="{3e2802c4-a4d2-4d8b-9148-e3be6c30e623}">
          <xlrd:rvb i="2641"/>
        </ext>
      </extLst>
    </bk>
    <bk>
      <extLst>
        <ext uri="{3e2802c4-a4d2-4d8b-9148-e3be6c30e623}">
          <xlrd:rvb i="2642"/>
        </ext>
      </extLst>
    </bk>
    <bk>
      <extLst>
        <ext uri="{3e2802c4-a4d2-4d8b-9148-e3be6c30e623}">
          <xlrd:rvb i="2643"/>
        </ext>
      </extLst>
    </bk>
    <bk>
      <extLst>
        <ext uri="{3e2802c4-a4d2-4d8b-9148-e3be6c30e623}">
          <xlrd:rvb i="2644"/>
        </ext>
      </extLst>
    </bk>
    <bk>
      <extLst>
        <ext uri="{3e2802c4-a4d2-4d8b-9148-e3be6c30e623}">
          <xlrd:rvb i="2645"/>
        </ext>
      </extLst>
    </bk>
    <bk>
      <extLst>
        <ext uri="{3e2802c4-a4d2-4d8b-9148-e3be6c30e623}">
          <xlrd:rvb i="2646"/>
        </ext>
      </extLst>
    </bk>
    <bk>
      <extLst>
        <ext uri="{3e2802c4-a4d2-4d8b-9148-e3be6c30e623}">
          <xlrd:rvb i="2647"/>
        </ext>
      </extLst>
    </bk>
    <bk>
      <extLst>
        <ext uri="{3e2802c4-a4d2-4d8b-9148-e3be6c30e623}">
          <xlrd:rvb i="2648"/>
        </ext>
      </extLst>
    </bk>
    <bk>
      <extLst>
        <ext uri="{3e2802c4-a4d2-4d8b-9148-e3be6c30e623}">
          <xlrd:rvb i="2649"/>
        </ext>
      </extLst>
    </bk>
    <bk>
      <extLst>
        <ext uri="{3e2802c4-a4d2-4d8b-9148-e3be6c30e623}">
          <xlrd:rvb i="2650"/>
        </ext>
      </extLst>
    </bk>
    <bk>
      <extLst>
        <ext uri="{3e2802c4-a4d2-4d8b-9148-e3be6c30e623}">
          <xlrd:rvb i="2651"/>
        </ext>
      </extLst>
    </bk>
    <bk>
      <extLst>
        <ext uri="{3e2802c4-a4d2-4d8b-9148-e3be6c30e623}">
          <xlrd:rvb i="2652"/>
        </ext>
      </extLst>
    </bk>
    <bk>
      <extLst>
        <ext uri="{3e2802c4-a4d2-4d8b-9148-e3be6c30e623}">
          <xlrd:rvb i="2653"/>
        </ext>
      </extLst>
    </bk>
    <bk>
      <extLst>
        <ext uri="{3e2802c4-a4d2-4d8b-9148-e3be6c30e623}">
          <xlrd:rvb i="2654"/>
        </ext>
      </extLst>
    </bk>
    <bk>
      <extLst>
        <ext uri="{3e2802c4-a4d2-4d8b-9148-e3be6c30e623}">
          <xlrd:rvb i="2655"/>
        </ext>
      </extLst>
    </bk>
    <bk>
      <extLst>
        <ext uri="{3e2802c4-a4d2-4d8b-9148-e3be6c30e623}">
          <xlrd:rvb i="2656"/>
        </ext>
      </extLst>
    </bk>
    <bk>
      <extLst>
        <ext uri="{3e2802c4-a4d2-4d8b-9148-e3be6c30e623}">
          <xlrd:rvb i="2657"/>
        </ext>
      </extLst>
    </bk>
    <bk>
      <extLst>
        <ext uri="{3e2802c4-a4d2-4d8b-9148-e3be6c30e623}">
          <xlrd:rvb i="2658"/>
        </ext>
      </extLst>
    </bk>
    <bk>
      <extLst>
        <ext uri="{3e2802c4-a4d2-4d8b-9148-e3be6c30e623}">
          <xlrd:rvb i="2659"/>
        </ext>
      </extLst>
    </bk>
    <bk>
      <extLst>
        <ext uri="{3e2802c4-a4d2-4d8b-9148-e3be6c30e623}">
          <xlrd:rvb i="2660"/>
        </ext>
      </extLst>
    </bk>
    <bk>
      <extLst>
        <ext uri="{3e2802c4-a4d2-4d8b-9148-e3be6c30e623}">
          <xlrd:rvb i="2661"/>
        </ext>
      </extLst>
    </bk>
    <bk>
      <extLst>
        <ext uri="{3e2802c4-a4d2-4d8b-9148-e3be6c30e623}">
          <xlrd:rvb i="2662"/>
        </ext>
      </extLst>
    </bk>
    <bk>
      <extLst>
        <ext uri="{3e2802c4-a4d2-4d8b-9148-e3be6c30e623}">
          <xlrd:rvb i="2663"/>
        </ext>
      </extLst>
    </bk>
    <bk>
      <extLst>
        <ext uri="{3e2802c4-a4d2-4d8b-9148-e3be6c30e623}">
          <xlrd:rvb i="2664"/>
        </ext>
      </extLst>
    </bk>
    <bk>
      <extLst>
        <ext uri="{3e2802c4-a4d2-4d8b-9148-e3be6c30e623}">
          <xlrd:rvb i="2665"/>
        </ext>
      </extLst>
    </bk>
    <bk>
      <extLst>
        <ext uri="{3e2802c4-a4d2-4d8b-9148-e3be6c30e623}">
          <xlrd:rvb i="2666"/>
        </ext>
      </extLst>
    </bk>
    <bk>
      <extLst>
        <ext uri="{3e2802c4-a4d2-4d8b-9148-e3be6c30e623}">
          <xlrd:rvb i="2667"/>
        </ext>
      </extLst>
    </bk>
    <bk>
      <extLst>
        <ext uri="{3e2802c4-a4d2-4d8b-9148-e3be6c30e623}">
          <xlrd:rvb i="2668"/>
        </ext>
      </extLst>
    </bk>
    <bk>
      <extLst>
        <ext uri="{3e2802c4-a4d2-4d8b-9148-e3be6c30e623}">
          <xlrd:rvb i="2669"/>
        </ext>
      </extLst>
    </bk>
    <bk>
      <extLst>
        <ext uri="{3e2802c4-a4d2-4d8b-9148-e3be6c30e623}">
          <xlrd:rvb i="2670"/>
        </ext>
      </extLst>
    </bk>
    <bk>
      <extLst>
        <ext uri="{3e2802c4-a4d2-4d8b-9148-e3be6c30e623}">
          <xlrd:rvb i="2671"/>
        </ext>
      </extLst>
    </bk>
    <bk>
      <extLst>
        <ext uri="{3e2802c4-a4d2-4d8b-9148-e3be6c30e623}">
          <xlrd:rvb i="2672"/>
        </ext>
      </extLst>
    </bk>
    <bk>
      <extLst>
        <ext uri="{3e2802c4-a4d2-4d8b-9148-e3be6c30e623}">
          <xlrd:rvb i="2673"/>
        </ext>
      </extLst>
    </bk>
    <bk>
      <extLst>
        <ext uri="{3e2802c4-a4d2-4d8b-9148-e3be6c30e623}">
          <xlrd:rvb i="2674"/>
        </ext>
      </extLst>
    </bk>
    <bk>
      <extLst>
        <ext uri="{3e2802c4-a4d2-4d8b-9148-e3be6c30e623}">
          <xlrd:rvb i="2675"/>
        </ext>
      </extLst>
    </bk>
    <bk>
      <extLst>
        <ext uri="{3e2802c4-a4d2-4d8b-9148-e3be6c30e623}">
          <xlrd:rvb i="2676"/>
        </ext>
      </extLst>
    </bk>
    <bk>
      <extLst>
        <ext uri="{3e2802c4-a4d2-4d8b-9148-e3be6c30e623}">
          <xlrd:rvb i="2677"/>
        </ext>
      </extLst>
    </bk>
    <bk>
      <extLst>
        <ext uri="{3e2802c4-a4d2-4d8b-9148-e3be6c30e623}">
          <xlrd:rvb i="2678"/>
        </ext>
      </extLst>
    </bk>
    <bk>
      <extLst>
        <ext uri="{3e2802c4-a4d2-4d8b-9148-e3be6c30e623}">
          <xlrd:rvb i="2679"/>
        </ext>
      </extLst>
    </bk>
    <bk>
      <extLst>
        <ext uri="{3e2802c4-a4d2-4d8b-9148-e3be6c30e623}">
          <xlrd:rvb i="2680"/>
        </ext>
      </extLst>
    </bk>
    <bk>
      <extLst>
        <ext uri="{3e2802c4-a4d2-4d8b-9148-e3be6c30e623}">
          <xlrd:rvb i="2681"/>
        </ext>
      </extLst>
    </bk>
    <bk>
      <extLst>
        <ext uri="{3e2802c4-a4d2-4d8b-9148-e3be6c30e623}">
          <xlrd:rvb i="2682"/>
        </ext>
      </extLst>
    </bk>
    <bk>
      <extLst>
        <ext uri="{3e2802c4-a4d2-4d8b-9148-e3be6c30e623}">
          <xlrd:rvb i="2683"/>
        </ext>
      </extLst>
    </bk>
    <bk>
      <extLst>
        <ext uri="{3e2802c4-a4d2-4d8b-9148-e3be6c30e623}">
          <xlrd:rvb i="2684"/>
        </ext>
      </extLst>
    </bk>
    <bk>
      <extLst>
        <ext uri="{3e2802c4-a4d2-4d8b-9148-e3be6c30e623}">
          <xlrd:rvb i="2685"/>
        </ext>
      </extLst>
    </bk>
    <bk>
      <extLst>
        <ext uri="{3e2802c4-a4d2-4d8b-9148-e3be6c30e623}">
          <xlrd:rvb i="2686"/>
        </ext>
      </extLst>
    </bk>
    <bk>
      <extLst>
        <ext uri="{3e2802c4-a4d2-4d8b-9148-e3be6c30e623}">
          <xlrd:rvb i="2687"/>
        </ext>
      </extLst>
    </bk>
    <bk>
      <extLst>
        <ext uri="{3e2802c4-a4d2-4d8b-9148-e3be6c30e623}">
          <xlrd:rvb i="2688"/>
        </ext>
      </extLst>
    </bk>
    <bk>
      <extLst>
        <ext uri="{3e2802c4-a4d2-4d8b-9148-e3be6c30e623}">
          <xlrd:rvb i="2689"/>
        </ext>
      </extLst>
    </bk>
    <bk>
      <extLst>
        <ext uri="{3e2802c4-a4d2-4d8b-9148-e3be6c30e623}">
          <xlrd:rvb i="2690"/>
        </ext>
      </extLst>
    </bk>
    <bk>
      <extLst>
        <ext uri="{3e2802c4-a4d2-4d8b-9148-e3be6c30e623}">
          <xlrd:rvb i="2691"/>
        </ext>
      </extLst>
    </bk>
    <bk>
      <extLst>
        <ext uri="{3e2802c4-a4d2-4d8b-9148-e3be6c30e623}">
          <xlrd:rvb i="2692"/>
        </ext>
      </extLst>
    </bk>
    <bk>
      <extLst>
        <ext uri="{3e2802c4-a4d2-4d8b-9148-e3be6c30e623}">
          <xlrd:rvb i="2693"/>
        </ext>
      </extLst>
    </bk>
    <bk>
      <extLst>
        <ext uri="{3e2802c4-a4d2-4d8b-9148-e3be6c30e623}">
          <xlrd:rvb i="2694"/>
        </ext>
      </extLst>
    </bk>
    <bk>
      <extLst>
        <ext uri="{3e2802c4-a4d2-4d8b-9148-e3be6c30e623}">
          <xlrd:rvb i="2695"/>
        </ext>
      </extLst>
    </bk>
    <bk>
      <extLst>
        <ext uri="{3e2802c4-a4d2-4d8b-9148-e3be6c30e623}">
          <xlrd:rvb i="2696"/>
        </ext>
      </extLst>
    </bk>
    <bk>
      <extLst>
        <ext uri="{3e2802c4-a4d2-4d8b-9148-e3be6c30e623}">
          <xlrd:rvb i="2697"/>
        </ext>
      </extLst>
    </bk>
    <bk>
      <extLst>
        <ext uri="{3e2802c4-a4d2-4d8b-9148-e3be6c30e623}">
          <xlrd:rvb i="2698"/>
        </ext>
      </extLst>
    </bk>
    <bk>
      <extLst>
        <ext uri="{3e2802c4-a4d2-4d8b-9148-e3be6c30e623}">
          <xlrd:rvb i="2699"/>
        </ext>
      </extLst>
    </bk>
    <bk>
      <extLst>
        <ext uri="{3e2802c4-a4d2-4d8b-9148-e3be6c30e623}">
          <xlrd:rvb i="2700"/>
        </ext>
      </extLst>
    </bk>
    <bk>
      <extLst>
        <ext uri="{3e2802c4-a4d2-4d8b-9148-e3be6c30e623}">
          <xlrd:rvb i="2701"/>
        </ext>
      </extLst>
    </bk>
    <bk>
      <extLst>
        <ext uri="{3e2802c4-a4d2-4d8b-9148-e3be6c30e623}">
          <xlrd:rvb i="2702"/>
        </ext>
      </extLst>
    </bk>
    <bk>
      <extLst>
        <ext uri="{3e2802c4-a4d2-4d8b-9148-e3be6c30e623}">
          <xlrd:rvb i="2703"/>
        </ext>
      </extLst>
    </bk>
    <bk>
      <extLst>
        <ext uri="{3e2802c4-a4d2-4d8b-9148-e3be6c30e623}">
          <xlrd:rvb i="2704"/>
        </ext>
      </extLst>
    </bk>
    <bk>
      <extLst>
        <ext uri="{3e2802c4-a4d2-4d8b-9148-e3be6c30e623}">
          <xlrd:rvb i="2705"/>
        </ext>
      </extLst>
    </bk>
    <bk>
      <extLst>
        <ext uri="{3e2802c4-a4d2-4d8b-9148-e3be6c30e623}">
          <xlrd:rvb i="2706"/>
        </ext>
      </extLst>
    </bk>
    <bk>
      <extLst>
        <ext uri="{3e2802c4-a4d2-4d8b-9148-e3be6c30e623}">
          <xlrd:rvb i="2707"/>
        </ext>
      </extLst>
    </bk>
    <bk>
      <extLst>
        <ext uri="{3e2802c4-a4d2-4d8b-9148-e3be6c30e623}">
          <xlrd:rvb i="2708"/>
        </ext>
      </extLst>
    </bk>
    <bk>
      <extLst>
        <ext uri="{3e2802c4-a4d2-4d8b-9148-e3be6c30e623}">
          <xlrd:rvb i="2709"/>
        </ext>
      </extLst>
    </bk>
    <bk>
      <extLst>
        <ext uri="{3e2802c4-a4d2-4d8b-9148-e3be6c30e623}">
          <xlrd:rvb i="2710"/>
        </ext>
      </extLst>
    </bk>
    <bk>
      <extLst>
        <ext uri="{3e2802c4-a4d2-4d8b-9148-e3be6c30e623}">
          <xlrd:rvb i="2711"/>
        </ext>
      </extLst>
    </bk>
    <bk>
      <extLst>
        <ext uri="{3e2802c4-a4d2-4d8b-9148-e3be6c30e623}">
          <xlrd:rvb i="2712"/>
        </ext>
      </extLst>
    </bk>
    <bk>
      <extLst>
        <ext uri="{3e2802c4-a4d2-4d8b-9148-e3be6c30e623}">
          <xlrd:rvb i="2713"/>
        </ext>
      </extLst>
    </bk>
    <bk>
      <extLst>
        <ext uri="{3e2802c4-a4d2-4d8b-9148-e3be6c30e623}">
          <xlrd:rvb i="2714"/>
        </ext>
      </extLst>
    </bk>
    <bk>
      <extLst>
        <ext uri="{3e2802c4-a4d2-4d8b-9148-e3be6c30e623}">
          <xlrd:rvb i="2715"/>
        </ext>
      </extLst>
    </bk>
    <bk>
      <extLst>
        <ext uri="{3e2802c4-a4d2-4d8b-9148-e3be6c30e623}">
          <xlrd:rvb i="2716"/>
        </ext>
      </extLst>
    </bk>
    <bk>
      <extLst>
        <ext uri="{3e2802c4-a4d2-4d8b-9148-e3be6c30e623}">
          <xlrd:rvb i="2717"/>
        </ext>
      </extLst>
    </bk>
    <bk>
      <extLst>
        <ext uri="{3e2802c4-a4d2-4d8b-9148-e3be6c30e623}">
          <xlrd:rvb i="2718"/>
        </ext>
      </extLst>
    </bk>
    <bk>
      <extLst>
        <ext uri="{3e2802c4-a4d2-4d8b-9148-e3be6c30e623}">
          <xlrd:rvb i="2719"/>
        </ext>
      </extLst>
    </bk>
    <bk>
      <extLst>
        <ext uri="{3e2802c4-a4d2-4d8b-9148-e3be6c30e623}">
          <xlrd:rvb i="2720"/>
        </ext>
      </extLst>
    </bk>
    <bk>
      <extLst>
        <ext uri="{3e2802c4-a4d2-4d8b-9148-e3be6c30e623}">
          <xlrd:rvb i="2721"/>
        </ext>
      </extLst>
    </bk>
    <bk>
      <extLst>
        <ext uri="{3e2802c4-a4d2-4d8b-9148-e3be6c30e623}">
          <xlrd:rvb i="2722"/>
        </ext>
      </extLst>
    </bk>
    <bk>
      <extLst>
        <ext uri="{3e2802c4-a4d2-4d8b-9148-e3be6c30e623}">
          <xlrd:rvb i="2723"/>
        </ext>
      </extLst>
    </bk>
    <bk>
      <extLst>
        <ext uri="{3e2802c4-a4d2-4d8b-9148-e3be6c30e623}">
          <xlrd:rvb i="2724"/>
        </ext>
      </extLst>
    </bk>
    <bk>
      <extLst>
        <ext uri="{3e2802c4-a4d2-4d8b-9148-e3be6c30e623}">
          <xlrd:rvb i="2725"/>
        </ext>
      </extLst>
    </bk>
    <bk>
      <extLst>
        <ext uri="{3e2802c4-a4d2-4d8b-9148-e3be6c30e623}">
          <xlrd:rvb i="2726"/>
        </ext>
      </extLst>
    </bk>
    <bk>
      <extLst>
        <ext uri="{3e2802c4-a4d2-4d8b-9148-e3be6c30e623}">
          <xlrd:rvb i="2727"/>
        </ext>
      </extLst>
    </bk>
    <bk>
      <extLst>
        <ext uri="{3e2802c4-a4d2-4d8b-9148-e3be6c30e623}">
          <xlrd:rvb i="2728"/>
        </ext>
      </extLst>
    </bk>
    <bk>
      <extLst>
        <ext uri="{3e2802c4-a4d2-4d8b-9148-e3be6c30e623}">
          <xlrd:rvb i="2729"/>
        </ext>
      </extLst>
    </bk>
    <bk>
      <extLst>
        <ext uri="{3e2802c4-a4d2-4d8b-9148-e3be6c30e623}">
          <xlrd:rvb i="2730"/>
        </ext>
      </extLst>
    </bk>
    <bk>
      <extLst>
        <ext uri="{3e2802c4-a4d2-4d8b-9148-e3be6c30e623}">
          <xlrd:rvb i="2731"/>
        </ext>
      </extLst>
    </bk>
    <bk>
      <extLst>
        <ext uri="{3e2802c4-a4d2-4d8b-9148-e3be6c30e623}">
          <xlrd:rvb i="2732"/>
        </ext>
      </extLst>
    </bk>
    <bk>
      <extLst>
        <ext uri="{3e2802c4-a4d2-4d8b-9148-e3be6c30e623}">
          <xlrd:rvb i="2733"/>
        </ext>
      </extLst>
    </bk>
    <bk>
      <extLst>
        <ext uri="{3e2802c4-a4d2-4d8b-9148-e3be6c30e623}">
          <xlrd:rvb i="2734"/>
        </ext>
      </extLst>
    </bk>
    <bk>
      <extLst>
        <ext uri="{3e2802c4-a4d2-4d8b-9148-e3be6c30e623}">
          <xlrd:rvb i="2735"/>
        </ext>
      </extLst>
    </bk>
    <bk>
      <extLst>
        <ext uri="{3e2802c4-a4d2-4d8b-9148-e3be6c30e623}">
          <xlrd:rvb i="2736"/>
        </ext>
      </extLst>
    </bk>
    <bk>
      <extLst>
        <ext uri="{3e2802c4-a4d2-4d8b-9148-e3be6c30e623}">
          <xlrd:rvb i="2737"/>
        </ext>
      </extLst>
    </bk>
    <bk>
      <extLst>
        <ext uri="{3e2802c4-a4d2-4d8b-9148-e3be6c30e623}">
          <xlrd:rvb i="2738"/>
        </ext>
      </extLst>
    </bk>
    <bk>
      <extLst>
        <ext uri="{3e2802c4-a4d2-4d8b-9148-e3be6c30e623}">
          <xlrd:rvb i="2739"/>
        </ext>
      </extLst>
    </bk>
    <bk>
      <extLst>
        <ext uri="{3e2802c4-a4d2-4d8b-9148-e3be6c30e623}">
          <xlrd:rvb i="2740"/>
        </ext>
      </extLst>
    </bk>
    <bk>
      <extLst>
        <ext uri="{3e2802c4-a4d2-4d8b-9148-e3be6c30e623}">
          <xlrd:rvb i="2741"/>
        </ext>
      </extLst>
    </bk>
    <bk>
      <extLst>
        <ext uri="{3e2802c4-a4d2-4d8b-9148-e3be6c30e623}">
          <xlrd:rvb i="2742"/>
        </ext>
      </extLst>
    </bk>
    <bk>
      <extLst>
        <ext uri="{3e2802c4-a4d2-4d8b-9148-e3be6c30e623}">
          <xlrd:rvb i="2743"/>
        </ext>
      </extLst>
    </bk>
    <bk>
      <extLst>
        <ext uri="{3e2802c4-a4d2-4d8b-9148-e3be6c30e623}">
          <xlrd:rvb i="2744"/>
        </ext>
      </extLst>
    </bk>
    <bk>
      <extLst>
        <ext uri="{3e2802c4-a4d2-4d8b-9148-e3be6c30e623}">
          <xlrd:rvb i="2745"/>
        </ext>
      </extLst>
    </bk>
    <bk>
      <extLst>
        <ext uri="{3e2802c4-a4d2-4d8b-9148-e3be6c30e623}">
          <xlrd:rvb i="2746"/>
        </ext>
      </extLst>
    </bk>
    <bk>
      <extLst>
        <ext uri="{3e2802c4-a4d2-4d8b-9148-e3be6c30e623}">
          <xlrd:rvb i="2747"/>
        </ext>
      </extLst>
    </bk>
    <bk>
      <extLst>
        <ext uri="{3e2802c4-a4d2-4d8b-9148-e3be6c30e623}">
          <xlrd:rvb i="2748"/>
        </ext>
      </extLst>
    </bk>
    <bk>
      <extLst>
        <ext uri="{3e2802c4-a4d2-4d8b-9148-e3be6c30e623}">
          <xlrd:rvb i="2749"/>
        </ext>
      </extLst>
    </bk>
    <bk>
      <extLst>
        <ext uri="{3e2802c4-a4d2-4d8b-9148-e3be6c30e623}">
          <xlrd:rvb i="2750"/>
        </ext>
      </extLst>
    </bk>
    <bk>
      <extLst>
        <ext uri="{3e2802c4-a4d2-4d8b-9148-e3be6c30e623}">
          <xlrd:rvb i="2751"/>
        </ext>
      </extLst>
    </bk>
    <bk>
      <extLst>
        <ext uri="{3e2802c4-a4d2-4d8b-9148-e3be6c30e623}">
          <xlrd:rvb i="2752"/>
        </ext>
      </extLst>
    </bk>
    <bk>
      <extLst>
        <ext uri="{3e2802c4-a4d2-4d8b-9148-e3be6c30e623}">
          <xlrd:rvb i="2753"/>
        </ext>
      </extLst>
    </bk>
    <bk>
      <extLst>
        <ext uri="{3e2802c4-a4d2-4d8b-9148-e3be6c30e623}">
          <xlrd:rvb i="2754"/>
        </ext>
      </extLst>
    </bk>
    <bk>
      <extLst>
        <ext uri="{3e2802c4-a4d2-4d8b-9148-e3be6c30e623}">
          <xlrd:rvb i="2755"/>
        </ext>
      </extLst>
    </bk>
    <bk>
      <extLst>
        <ext uri="{3e2802c4-a4d2-4d8b-9148-e3be6c30e623}">
          <xlrd:rvb i="2756"/>
        </ext>
      </extLst>
    </bk>
    <bk>
      <extLst>
        <ext uri="{3e2802c4-a4d2-4d8b-9148-e3be6c30e623}">
          <xlrd:rvb i="2757"/>
        </ext>
      </extLst>
    </bk>
    <bk>
      <extLst>
        <ext uri="{3e2802c4-a4d2-4d8b-9148-e3be6c30e623}">
          <xlrd:rvb i="2758"/>
        </ext>
      </extLst>
    </bk>
    <bk>
      <extLst>
        <ext uri="{3e2802c4-a4d2-4d8b-9148-e3be6c30e623}">
          <xlrd:rvb i="2759"/>
        </ext>
      </extLst>
    </bk>
    <bk>
      <extLst>
        <ext uri="{3e2802c4-a4d2-4d8b-9148-e3be6c30e623}">
          <xlrd:rvb i="2760"/>
        </ext>
      </extLst>
    </bk>
    <bk>
      <extLst>
        <ext uri="{3e2802c4-a4d2-4d8b-9148-e3be6c30e623}">
          <xlrd:rvb i="2761"/>
        </ext>
      </extLst>
    </bk>
    <bk>
      <extLst>
        <ext uri="{3e2802c4-a4d2-4d8b-9148-e3be6c30e623}">
          <xlrd:rvb i="2762"/>
        </ext>
      </extLst>
    </bk>
    <bk>
      <extLst>
        <ext uri="{3e2802c4-a4d2-4d8b-9148-e3be6c30e623}">
          <xlrd:rvb i="2763"/>
        </ext>
      </extLst>
    </bk>
    <bk>
      <extLst>
        <ext uri="{3e2802c4-a4d2-4d8b-9148-e3be6c30e623}">
          <xlrd:rvb i="2764"/>
        </ext>
      </extLst>
    </bk>
    <bk>
      <extLst>
        <ext uri="{3e2802c4-a4d2-4d8b-9148-e3be6c30e623}">
          <xlrd:rvb i="2765"/>
        </ext>
      </extLst>
    </bk>
    <bk>
      <extLst>
        <ext uri="{3e2802c4-a4d2-4d8b-9148-e3be6c30e623}">
          <xlrd:rvb i="2766"/>
        </ext>
      </extLst>
    </bk>
    <bk>
      <extLst>
        <ext uri="{3e2802c4-a4d2-4d8b-9148-e3be6c30e623}">
          <xlrd:rvb i="2767"/>
        </ext>
      </extLst>
    </bk>
    <bk>
      <extLst>
        <ext uri="{3e2802c4-a4d2-4d8b-9148-e3be6c30e623}">
          <xlrd:rvb i="2768"/>
        </ext>
      </extLst>
    </bk>
    <bk>
      <extLst>
        <ext uri="{3e2802c4-a4d2-4d8b-9148-e3be6c30e623}">
          <xlrd:rvb i="2769"/>
        </ext>
      </extLst>
    </bk>
    <bk>
      <extLst>
        <ext uri="{3e2802c4-a4d2-4d8b-9148-e3be6c30e623}">
          <xlrd:rvb i="2770"/>
        </ext>
      </extLst>
    </bk>
    <bk>
      <extLst>
        <ext uri="{3e2802c4-a4d2-4d8b-9148-e3be6c30e623}">
          <xlrd:rvb i="2771"/>
        </ext>
      </extLst>
    </bk>
    <bk>
      <extLst>
        <ext uri="{3e2802c4-a4d2-4d8b-9148-e3be6c30e623}">
          <xlrd:rvb i="2772"/>
        </ext>
      </extLst>
    </bk>
    <bk>
      <extLst>
        <ext uri="{3e2802c4-a4d2-4d8b-9148-e3be6c30e623}">
          <xlrd:rvb i="2773"/>
        </ext>
      </extLst>
    </bk>
    <bk>
      <extLst>
        <ext uri="{3e2802c4-a4d2-4d8b-9148-e3be6c30e623}">
          <xlrd:rvb i="2774"/>
        </ext>
      </extLst>
    </bk>
    <bk>
      <extLst>
        <ext uri="{3e2802c4-a4d2-4d8b-9148-e3be6c30e623}">
          <xlrd:rvb i="2775"/>
        </ext>
      </extLst>
    </bk>
    <bk>
      <extLst>
        <ext uri="{3e2802c4-a4d2-4d8b-9148-e3be6c30e623}">
          <xlrd:rvb i="2776"/>
        </ext>
      </extLst>
    </bk>
    <bk>
      <extLst>
        <ext uri="{3e2802c4-a4d2-4d8b-9148-e3be6c30e623}">
          <xlrd:rvb i="2777"/>
        </ext>
      </extLst>
    </bk>
    <bk>
      <extLst>
        <ext uri="{3e2802c4-a4d2-4d8b-9148-e3be6c30e623}">
          <xlrd:rvb i="2778"/>
        </ext>
      </extLst>
    </bk>
    <bk>
      <extLst>
        <ext uri="{3e2802c4-a4d2-4d8b-9148-e3be6c30e623}">
          <xlrd:rvb i="2779"/>
        </ext>
      </extLst>
    </bk>
    <bk>
      <extLst>
        <ext uri="{3e2802c4-a4d2-4d8b-9148-e3be6c30e623}">
          <xlrd:rvb i="2780"/>
        </ext>
      </extLst>
    </bk>
    <bk>
      <extLst>
        <ext uri="{3e2802c4-a4d2-4d8b-9148-e3be6c30e623}">
          <xlrd:rvb i="2781"/>
        </ext>
      </extLst>
    </bk>
    <bk>
      <extLst>
        <ext uri="{3e2802c4-a4d2-4d8b-9148-e3be6c30e623}">
          <xlrd:rvb i="2782"/>
        </ext>
      </extLst>
    </bk>
    <bk>
      <extLst>
        <ext uri="{3e2802c4-a4d2-4d8b-9148-e3be6c30e623}">
          <xlrd:rvb i="2783"/>
        </ext>
      </extLst>
    </bk>
    <bk>
      <extLst>
        <ext uri="{3e2802c4-a4d2-4d8b-9148-e3be6c30e623}">
          <xlrd:rvb i="2784"/>
        </ext>
      </extLst>
    </bk>
    <bk>
      <extLst>
        <ext uri="{3e2802c4-a4d2-4d8b-9148-e3be6c30e623}">
          <xlrd:rvb i="2785"/>
        </ext>
      </extLst>
    </bk>
    <bk>
      <extLst>
        <ext uri="{3e2802c4-a4d2-4d8b-9148-e3be6c30e623}">
          <xlrd:rvb i="2786"/>
        </ext>
      </extLst>
    </bk>
    <bk>
      <extLst>
        <ext uri="{3e2802c4-a4d2-4d8b-9148-e3be6c30e623}">
          <xlrd:rvb i="2787"/>
        </ext>
      </extLst>
    </bk>
    <bk>
      <extLst>
        <ext uri="{3e2802c4-a4d2-4d8b-9148-e3be6c30e623}">
          <xlrd:rvb i="2788"/>
        </ext>
      </extLst>
    </bk>
    <bk>
      <extLst>
        <ext uri="{3e2802c4-a4d2-4d8b-9148-e3be6c30e623}">
          <xlrd:rvb i="2789"/>
        </ext>
      </extLst>
    </bk>
    <bk>
      <extLst>
        <ext uri="{3e2802c4-a4d2-4d8b-9148-e3be6c30e623}">
          <xlrd:rvb i="2790"/>
        </ext>
      </extLst>
    </bk>
    <bk>
      <extLst>
        <ext uri="{3e2802c4-a4d2-4d8b-9148-e3be6c30e623}">
          <xlrd:rvb i="2791"/>
        </ext>
      </extLst>
    </bk>
    <bk>
      <extLst>
        <ext uri="{3e2802c4-a4d2-4d8b-9148-e3be6c30e623}">
          <xlrd:rvb i="2792"/>
        </ext>
      </extLst>
    </bk>
    <bk>
      <extLst>
        <ext uri="{3e2802c4-a4d2-4d8b-9148-e3be6c30e623}">
          <xlrd:rvb i="2793"/>
        </ext>
      </extLst>
    </bk>
    <bk>
      <extLst>
        <ext uri="{3e2802c4-a4d2-4d8b-9148-e3be6c30e623}">
          <xlrd:rvb i="2794"/>
        </ext>
      </extLst>
    </bk>
    <bk>
      <extLst>
        <ext uri="{3e2802c4-a4d2-4d8b-9148-e3be6c30e623}">
          <xlrd:rvb i="2795"/>
        </ext>
      </extLst>
    </bk>
    <bk>
      <extLst>
        <ext uri="{3e2802c4-a4d2-4d8b-9148-e3be6c30e623}">
          <xlrd:rvb i="2796"/>
        </ext>
      </extLst>
    </bk>
    <bk>
      <extLst>
        <ext uri="{3e2802c4-a4d2-4d8b-9148-e3be6c30e623}">
          <xlrd:rvb i="2797"/>
        </ext>
      </extLst>
    </bk>
    <bk>
      <extLst>
        <ext uri="{3e2802c4-a4d2-4d8b-9148-e3be6c30e623}">
          <xlrd:rvb i="2798"/>
        </ext>
      </extLst>
    </bk>
    <bk>
      <extLst>
        <ext uri="{3e2802c4-a4d2-4d8b-9148-e3be6c30e623}">
          <xlrd:rvb i="2799"/>
        </ext>
      </extLst>
    </bk>
    <bk>
      <extLst>
        <ext uri="{3e2802c4-a4d2-4d8b-9148-e3be6c30e623}">
          <xlrd:rvb i="2800"/>
        </ext>
      </extLst>
    </bk>
    <bk>
      <extLst>
        <ext uri="{3e2802c4-a4d2-4d8b-9148-e3be6c30e623}">
          <xlrd:rvb i="2801"/>
        </ext>
      </extLst>
    </bk>
    <bk>
      <extLst>
        <ext uri="{3e2802c4-a4d2-4d8b-9148-e3be6c30e623}">
          <xlrd:rvb i="2802"/>
        </ext>
      </extLst>
    </bk>
    <bk>
      <extLst>
        <ext uri="{3e2802c4-a4d2-4d8b-9148-e3be6c30e623}">
          <xlrd:rvb i="2803"/>
        </ext>
      </extLst>
    </bk>
    <bk>
      <extLst>
        <ext uri="{3e2802c4-a4d2-4d8b-9148-e3be6c30e623}">
          <xlrd:rvb i="2804"/>
        </ext>
      </extLst>
    </bk>
    <bk>
      <extLst>
        <ext uri="{3e2802c4-a4d2-4d8b-9148-e3be6c30e623}">
          <xlrd:rvb i="2805"/>
        </ext>
      </extLst>
    </bk>
    <bk>
      <extLst>
        <ext uri="{3e2802c4-a4d2-4d8b-9148-e3be6c30e623}">
          <xlrd:rvb i="2806"/>
        </ext>
      </extLst>
    </bk>
    <bk>
      <extLst>
        <ext uri="{3e2802c4-a4d2-4d8b-9148-e3be6c30e623}">
          <xlrd:rvb i="2807"/>
        </ext>
      </extLst>
    </bk>
    <bk>
      <extLst>
        <ext uri="{3e2802c4-a4d2-4d8b-9148-e3be6c30e623}">
          <xlrd:rvb i="2808"/>
        </ext>
      </extLst>
    </bk>
    <bk>
      <extLst>
        <ext uri="{3e2802c4-a4d2-4d8b-9148-e3be6c30e623}">
          <xlrd:rvb i="2809"/>
        </ext>
      </extLst>
    </bk>
    <bk>
      <extLst>
        <ext uri="{3e2802c4-a4d2-4d8b-9148-e3be6c30e623}">
          <xlrd:rvb i="2810"/>
        </ext>
      </extLst>
    </bk>
    <bk>
      <extLst>
        <ext uri="{3e2802c4-a4d2-4d8b-9148-e3be6c30e623}">
          <xlrd:rvb i="2811"/>
        </ext>
      </extLst>
    </bk>
    <bk>
      <extLst>
        <ext uri="{3e2802c4-a4d2-4d8b-9148-e3be6c30e623}">
          <xlrd:rvb i="2812"/>
        </ext>
      </extLst>
    </bk>
    <bk>
      <extLst>
        <ext uri="{3e2802c4-a4d2-4d8b-9148-e3be6c30e623}">
          <xlrd:rvb i="2813"/>
        </ext>
      </extLst>
    </bk>
    <bk>
      <extLst>
        <ext uri="{3e2802c4-a4d2-4d8b-9148-e3be6c30e623}">
          <xlrd:rvb i="2814"/>
        </ext>
      </extLst>
    </bk>
    <bk>
      <extLst>
        <ext uri="{3e2802c4-a4d2-4d8b-9148-e3be6c30e623}">
          <xlrd:rvb i="2815"/>
        </ext>
      </extLst>
    </bk>
    <bk>
      <extLst>
        <ext uri="{3e2802c4-a4d2-4d8b-9148-e3be6c30e623}">
          <xlrd:rvb i="2816"/>
        </ext>
      </extLst>
    </bk>
    <bk>
      <extLst>
        <ext uri="{3e2802c4-a4d2-4d8b-9148-e3be6c30e623}">
          <xlrd:rvb i="2817"/>
        </ext>
      </extLst>
    </bk>
    <bk>
      <extLst>
        <ext uri="{3e2802c4-a4d2-4d8b-9148-e3be6c30e623}">
          <xlrd:rvb i="2818"/>
        </ext>
      </extLst>
    </bk>
    <bk>
      <extLst>
        <ext uri="{3e2802c4-a4d2-4d8b-9148-e3be6c30e623}">
          <xlrd:rvb i="2819"/>
        </ext>
      </extLst>
    </bk>
    <bk>
      <extLst>
        <ext uri="{3e2802c4-a4d2-4d8b-9148-e3be6c30e623}">
          <xlrd:rvb i="2820"/>
        </ext>
      </extLst>
    </bk>
    <bk>
      <extLst>
        <ext uri="{3e2802c4-a4d2-4d8b-9148-e3be6c30e623}">
          <xlrd:rvb i="2821"/>
        </ext>
      </extLst>
    </bk>
    <bk>
      <extLst>
        <ext uri="{3e2802c4-a4d2-4d8b-9148-e3be6c30e623}">
          <xlrd:rvb i="2822"/>
        </ext>
      </extLst>
    </bk>
    <bk>
      <extLst>
        <ext uri="{3e2802c4-a4d2-4d8b-9148-e3be6c30e623}">
          <xlrd:rvb i="2823"/>
        </ext>
      </extLst>
    </bk>
    <bk>
      <extLst>
        <ext uri="{3e2802c4-a4d2-4d8b-9148-e3be6c30e623}">
          <xlrd:rvb i="2824"/>
        </ext>
      </extLst>
    </bk>
    <bk>
      <extLst>
        <ext uri="{3e2802c4-a4d2-4d8b-9148-e3be6c30e623}">
          <xlrd:rvb i="2825"/>
        </ext>
      </extLst>
    </bk>
    <bk>
      <extLst>
        <ext uri="{3e2802c4-a4d2-4d8b-9148-e3be6c30e623}">
          <xlrd:rvb i="2826"/>
        </ext>
      </extLst>
    </bk>
    <bk>
      <extLst>
        <ext uri="{3e2802c4-a4d2-4d8b-9148-e3be6c30e623}">
          <xlrd:rvb i="2827"/>
        </ext>
      </extLst>
    </bk>
    <bk>
      <extLst>
        <ext uri="{3e2802c4-a4d2-4d8b-9148-e3be6c30e623}">
          <xlrd:rvb i="2828"/>
        </ext>
      </extLst>
    </bk>
    <bk>
      <extLst>
        <ext uri="{3e2802c4-a4d2-4d8b-9148-e3be6c30e623}">
          <xlrd:rvb i="2829"/>
        </ext>
      </extLst>
    </bk>
    <bk>
      <extLst>
        <ext uri="{3e2802c4-a4d2-4d8b-9148-e3be6c30e623}">
          <xlrd:rvb i="2830"/>
        </ext>
      </extLst>
    </bk>
    <bk>
      <extLst>
        <ext uri="{3e2802c4-a4d2-4d8b-9148-e3be6c30e623}">
          <xlrd:rvb i="2831"/>
        </ext>
      </extLst>
    </bk>
    <bk>
      <extLst>
        <ext uri="{3e2802c4-a4d2-4d8b-9148-e3be6c30e623}">
          <xlrd:rvb i="2832"/>
        </ext>
      </extLst>
    </bk>
    <bk>
      <extLst>
        <ext uri="{3e2802c4-a4d2-4d8b-9148-e3be6c30e623}">
          <xlrd:rvb i="2833"/>
        </ext>
      </extLst>
    </bk>
    <bk>
      <extLst>
        <ext uri="{3e2802c4-a4d2-4d8b-9148-e3be6c30e623}">
          <xlrd:rvb i="2834"/>
        </ext>
      </extLst>
    </bk>
    <bk>
      <extLst>
        <ext uri="{3e2802c4-a4d2-4d8b-9148-e3be6c30e623}">
          <xlrd:rvb i="2835"/>
        </ext>
      </extLst>
    </bk>
    <bk>
      <extLst>
        <ext uri="{3e2802c4-a4d2-4d8b-9148-e3be6c30e623}">
          <xlrd:rvb i="2836"/>
        </ext>
      </extLst>
    </bk>
    <bk>
      <extLst>
        <ext uri="{3e2802c4-a4d2-4d8b-9148-e3be6c30e623}">
          <xlrd:rvb i="2837"/>
        </ext>
      </extLst>
    </bk>
    <bk>
      <extLst>
        <ext uri="{3e2802c4-a4d2-4d8b-9148-e3be6c30e623}">
          <xlrd:rvb i="2838"/>
        </ext>
      </extLst>
    </bk>
    <bk>
      <extLst>
        <ext uri="{3e2802c4-a4d2-4d8b-9148-e3be6c30e623}">
          <xlrd:rvb i="2839"/>
        </ext>
      </extLst>
    </bk>
    <bk>
      <extLst>
        <ext uri="{3e2802c4-a4d2-4d8b-9148-e3be6c30e623}">
          <xlrd:rvb i="2840"/>
        </ext>
      </extLst>
    </bk>
    <bk>
      <extLst>
        <ext uri="{3e2802c4-a4d2-4d8b-9148-e3be6c30e623}">
          <xlrd:rvb i="2841"/>
        </ext>
      </extLst>
    </bk>
    <bk>
      <extLst>
        <ext uri="{3e2802c4-a4d2-4d8b-9148-e3be6c30e623}">
          <xlrd:rvb i="2842"/>
        </ext>
      </extLst>
    </bk>
    <bk>
      <extLst>
        <ext uri="{3e2802c4-a4d2-4d8b-9148-e3be6c30e623}">
          <xlrd:rvb i="2843"/>
        </ext>
      </extLst>
    </bk>
    <bk>
      <extLst>
        <ext uri="{3e2802c4-a4d2-4d8b-9148-e3be6c30e623}">
          <xlrd:rvb i="2844"/>
        </ext>
      </extLst>
    </bk>
    <bk>
      <extLst>
        <ext uri="{3e2802c4-a4d2-4d8b-9148-e3be6c30e623}">
          <xlrd:rvb i="2845"/>
        </ext>
      </extLst>
    </bk>
    <bk>
      <extLst>
        <ext uri="{3e2802c4-a4d2-4d8b-9148-e3be6c30e623}">
          <xlrd:rvb i="2846"/>
        </ext>
      </extLst>
    </bk>
    <bk>
      <extLst>
        <ext uri="{3e2802c4-a4d2-4d8b-9148-e3be6c30e623}">
          <xlrd:rvb i="2847"/>
        </ext>
      </extLst>
    </bk>
    <bk>
      <extLst>
        <ext uri="{3e2802c4-a4d2-4d8b-9148-e3be6c30e623}">
          <xlrd:rvb i="2848"/>
        </ext>
      </extLst>
    </bk>
    <bk>
      <extLst>
        <ext uri="{3e2802c4-a4d2-4d8b-9148-e3be6c30e623}">
          <xlrd:rvb i="2849"/>
        </ext>
      </extLst>
    </bk>
    <bk>
      <extLst>
        <ext uri="{3e2802c4-a4d2-4d8b-9148-e3be6c30e623}">
          <xlrd:rvb i="2850"/>
        </ext>
      </extLst>
    </bk>
    <bk>
      <extLst>
        <ext uri="{3e2802c4-a4d2-4d8b-9148-e3be6c30e623}">
          <xlrd:rvb i="2851"/>
        </ext>
      </extLst>
    </bk>
    <bk>
      <extLst>
        <ext uri="{3e2802c4-a4d2-4d8b-9148-e3be6c30e623}">
          <xlrd:rvb i="2852"/>
        </ext>
      </extLst>
    </bk>
    <bk>
      <extLst>
        <ext uri="{3e2802c4-a4d2-4d8b-9148-e3be6c30e623}">
          <xlrd:rvb i="2853"/>
        </ext>
      </extLst>
    </bk>
    <bk>
      <extLst>
        <ext uri="{3e2802c4-a4d2-4d8b-9148-e3be6c30e623}">
          <xlrd:rvb i="2854"/>
        </ext>
      </extLst>
    </bk>
    <bk>
      <extLst>
        <ext uri="{3e2802c4-a4d2-4d8b-9148-e3be6c30e623}">
          <xlrd:rvb i="2855"/>
        </ext>
      </extLst>
    </bk>
    <bk>
      <extLst>
        <ext uri="{3e2802c4-a4d2-4d8b-9148-e3be6c30e623}">
          <xlrd:rvb i="2856"/>
        </ext>
      </extLst>
    </bk>
    <bk>
      <extLst>
        <ext uri="{3e2802c4-a4d2-4d8b-9148-e3be6c30e623}">
          <xlrd:rvb i="2857"/>
        </ext>
      </extLst>
    </bk>
    <bk>
      <extLst>
        <ext uri="{3e2802c4-a4d2-4d8b-9148-e3be6c30e623}">
          <xlrd:rvb i="2858"/>
        </ext>
      </extLst>
    </bk>
    <bk>
      <extLst>
        <ext uri="{3e2802c4-a4d2-4d8b-9148-e3be6c30e623}">
          <xlrd:rvb i="2859"/>
        </ext>
      </extLst>
    </bk>
    <bk>
      <extLst>
        <ext uri="{3e2802c4-a4d2-4d8b-9148-e3be6c30e623}">
          <xlrd:rvb i="2860"/>
        </ext>
      </extLst>
    </bk>
    <bk>
      <extLst>
        <ext uri="{3e2802c4-a4d2-4d8b-9148-e3be6c30e623}">
          <xlrd:rvb i="2861"/>
        </ext>
      </extLst>
    </bk>
    <bk>
      <extLst>
        <ext uri="{3e2802c4-a4d2-4d8b-9148-e3be6c30e623}">
          <xlrd:rvb i="2862"/>
        </ext>
      </extLst>
    </bk>
    <bk>
      <extLst>
        <ext uri="{3e2802c4-a4d2-4d8b-9148-e3be6c30e623}">
          <xlrd:rvb i="2863"/>
        </ext>
      </extLst>
    </bk>
    <bk>
      <extLst>
        <ext uri="{3e2802c4-a4d2-4d8b-9148-e3be6c30e623}">
          <xlrd:rvb i="2864"/>
        </ext>
      </extLst>
    </bk>
    <bk>
      <extLst>
        <ext uri="{3e2802c4-a4d2-4d8b-9148-e3be6c30e623}">
          <xlrd:rvb i="2865"/>
        </ext>
      </extLst>
    </bk>
    <bk>
      <extLst>
        <ext uri="{3e2802c4-a4d2-4d8b-9148-e3be6c30e623}">
          <xlrd:rvb i="2866"/>
        </ext>
      </extLst>
    </bk>
    <bk>
      <extLst>
        <ext uri="{3e2802c4-a4d2-4d8b-9148-e3be6c30e623}">
          <xlrd:rvb i="2867"/>
        </ext>
      </extLst>
    </bk>
    <bk>
      <extLst>
        <ext uri="{3e2802c4-a4d2-4d8b-9148-e3be6c30e623}">
          <xlrd:rvb i="2868"/>
        </ext>
      </extLst>
    </bk>
    <bk>
      <extLst>
        <ext uri="{3e2802c4-a4d2-4d8b-9148-e3be6c30e623}">
          <xlrd:rvb i="2869"/>
        </ext>
      </extLst>
    </bk>
    <bk>
      <extLst>
        <ext uri="{3e2802c4-a4d2-4d8b-9148-e3be6c30e623}">
          <xlrd:rvb i="2870"/>
        </ext>
      </extLst>
    </bk>
    <bk>
      <extLst>
        <ext uri="{3e2802c4-a4d2-4d8b-9148-e3be6c30e623}">
          <xlrd:rvb i="2871"/>
        </ext>
      </extLst>
    </bk>
    <bk>
      <extLst>
        <ext uri="{3e2802c4-a4d2-4d8b-9148-e3be6c30e623}">
          <xlrd:rvb i="2872"/>
        </ext>
      </extLst>
    </bk>
    <bk>
      <extLst>
        <ext uri="{3e2802c4-a4d2-4d8b-9148-e3be6c30e623}">
          <xlrd:rvb i="2873"/>
        </ext>
      </extLst>
    </bk>
    <bk>
      <extLst>
        <ext uri="{3e2802c4-a4d2-4d8b-9148-e3be6c30e623}">
          <xlrd:rvb i="2874"/>
        </ext>
      </extLst>
    </bk>
    <bk>
      <extLst>
        <ext uri="{3e2802c4-a4d2-4d8b-9148-e3be6c30e623}">
          <xlrd:rvb i="2875"/>
        </ext>
      </extLst>
    </bk>
    <bk>
      <extLst>
        <ext uri="{3e2802c4-a4d2-4d8b-9148-e3be6c30e623}">
          <xlrd:rvb i="2876"/>
        </ext>
      </extLst>
    </bk>
    <bk>
      <extLst>
        <ext uri="{3e2802c4-a4d2-4d8b-9148-e3be6c30e623}">
          <xlrd:rvb i="2877"/>
        </ext>
      </extLst>
    </bk>
    <bk>
      <extLst>
        <ext uri="{3e2802c4-a4d2-4d8b-9148-e3be6c30e623}">
          <xlrd:rvb i="2878"/>
        </ext>
      </extLst>
    </bk>
    <bk>
      <extLst>
        <ext uri="{3e2802c4-a4d2-4d8b-9148-e3be6c30e623}">
          <xlrd:rvb i="2879"/>
        </ext>
      </extLst>
    </bk>
    <bk>
      <extLst>
        <ext uri="{3e2802c4-a4d2-4d8b-9148-e3be6c30e623}">
          <xlrd:rvb i="2880"/>
        </ext>
      </extLst>
    </bk>
    <bk>
      <extLst>
        <ext uri="{3e2802c4-a4d2-4d8b-9148-e3be6c30e623}">
          <xlrd:rvb i="2881"/>
        </ext>
      </extLst>
    </bk>
    <bk>
      <extLst>
        <ext uri="{3e2802c4-a4d2-4d8b-9148-e3be6c30e623}">
          <xlrd:rvb i="2882"/>
        </ext>
      </extLst>
    </bk>
    <bk>
      <extLst>
        <ext uri="{3e2802c4-a4d2-4d8b-9148-e3be6c30e623}">
          <xlrd:rvb i="2883"/>
        </ext>
      </extLst>
    </bk>
    <bk>
      <extLst>
        <ext uri="{3e2802c4-a4d2-4d8b-9148-e3be6c30e623}">
          <xlrd:rvb i="2884"/>
        </ext>
      </extLst>
    </bk>
    <bk>
      <extLst>
        <ext uri="{3e2802c4-a4d2-4d8b-9148-e3be6c30e623}">
          <xlrd:rvb i="2885"/>
        </ext>
      </extLst>
    </bk>
    <bk>
      <extLst>
        <ext uri="{3e2802c4-a4d2-4d8b-9148-e3be6c30e623}">
          <xlrd:rvb i="2886"/>
        </ext>
      </extLst>
    </bk>
    <bk>
      <extLst>
        <ext uri="{3e2802c4-a4d2-4d8b-9148-e3be6c30e623}">
          <xlrd:rvb i="2887"/>
        </ext>
      </extLst>
    </bk>
    <bk>
      <extLst>
        <ext uri="{3e2802c4-a4d2-4d8b-9148-e3be6c30e623}">
          <xlrd:rvb i="2888"/>
        </ext>
      </extLst>
    </bk>
    <bk>
      <extLst>
        <ext uri="{3e2802c4-a4d2-4d8b-9148-e3be6c30e623}">
          <xlrd:rvb i="2889"/>
        </ext>
      </extLst>
    </bk>
    <bk>
      <extLst>
        <ext uri="{3e2802c4-a4d2-4d8b-9148-e3be6c30e623}">
          <xlrd:rvb i="2890"/>
        </ext>
      </extLst>
    </bk>
    <bk>
      <extLst>
        <ext uri="{3e2802c4-a4d2-4d8b-9148-e3be6c30e623}">
          <xlrd:rvb i="2891"/>
        </ext>
      </extLst>
    </bk>
    <bk>
      <extLst>
        <ext uri="{3e2802c4-a4d2-4d8b-9148-e3be6c30e623}">
          <xlrd:rvb i="2892"/>
        </ext>
      </extLst>
    </bk>
    <bk>
      <extLst>
        <ext uri="{3e2802c4-a4d2-4d8b-9148-e3be6c30e623}">
          <xlrd:rvb i="2893"/>
        </ext>
      </extLst>
    </bk>
    <bk>
      <extLst>
        <ext uri="{3e2802c4-a4d2-4d8b-9148-e3be6c30e623}">
          <xlrd:rvb i="2894"/>
        </ext>
      </extLst>
    </bk>
    <bk>
      <extLst>
        <ext uri="{3e2802c4-a4d2-4d8b-9148-e3be6c30e623}">
          <xlrd:rvb i="2895"/>
        </ext>
      </extLst>
    </bk>
    <bk>
      <extLst>
        <ext uri="{3e2802c4-a4d2-4d8b-9148-e3be6c30e623}">
          <xlrd:rvb i="2896"/>
        </ext>
      </extLst>
    </bk>
    <bk>
      <extLst>
        <ext uri="{3e2802c4-a4d2-4d8b-9148-e3be6c30e623}">
          <xlrd:rvb i="2897"/>
        </ext>
      </extLst>
    </bk>
    <bk>
      <extLst>
        <ext uri="{3e2802c4-a4d2-4d8b-9148-e3be6c30e623}">
          <xlrd:rvb i="2898"/>
        </ext>
      </extLst>
    </bk>
    <bk>
      <extLst>
        <ext uri="{3e2802c4-a4d2-4d8b-9148-e3be6c30e623}">
          <xlrd:rvb i="2899"/>
        </ext>
      </extLst>
    </bk>
    <bk>
      <extLst>
        <ext uri="{3e2802c4-a4d2-4d8b-9148-e3be6c30e623}">
          <xlrd:rvb i="2900"/>
        </ext>
      </extLst>
    </bk>
    <bk>
      <extLst>
        <ext uri="{3e2802c4-a4d2-4d8b-9148-e3be6c30e623}">
          <xlrd:rvb i="2901"/>
        </ext>
      </extLst>
    </bk>
    <bk>
      <extLst>
        <ext uri="{3e2802c4-a4d2-4d8b-9148-e3be6c30e623}">
          <xlrd:rvb i="2902"/>
        </ext>
      </extLst>
    </bk>
    <bk>
      <extLst>
        <ext uri="{3e2802c4-a4d2-4d8b-9148-e3be6c30e623}">
          <xlrd:rvb i="2903"/>
        </ext>
      </extLst>
    </bk>
    <bk>
      <extLst>
        <ext uri="{3e2802c4-a4d2-4d8b-9148-e3be6c30e623}">
          <xlrd:rvb i="2904"/>
        </ext>
      </extLst>
    </bk>
    <bk>
      <extLst>
        <ext uri="{3e2802c4-a4d2-4d8b-9148-e3be6c30e623}">
          <xlrd:rvb i="2905"/>
        </ext>
      </extLst>
    </bk>
    <bk>
      <extLst>
        <ext uri="{3e2802c4-a4d2-4d8b-9148-e3be6c30e623}">
          <xlrd:rvb i="2906"/>
        </ext>
      </extLst>
    </bk>
    <bk>
      <extLst>
        <ext uri="{3e2802c4-a4d2-4d8b-9148-e3be6c30e623}">
          <xlrd:rvb i="2907"/>
        </ext>
      </extLst>
    </bk>
    <bk>
      <extLst>
        <ext uri="{3e2802c4-a4d2-4d8b-9148-e3be6c30e623}">
          <xlrd:rvb i="2908"/>
        </ext>
      </extLst>
    </bk>
    <bk>
      <extLst>
        <ext uri="{3e2802c4-a4d2-4d8b-9148-e3be6c30e623}">
          <xlrd:rvb i="2909"/>
        </ext>
      </extLst>
    </bk>
    <bk>
      <extLst>
        <ext uri="{3e2802c4-a4d2-4d8b-9148-e3be6c30e623}">
          <xlrd:rvb i="2910"/>
        </ext>
      </extLst>
    </bk>
    <bk>
      <extLst>
        <ext uri="{3e2802c4-a4d2-4d8b-9148-e3be6c30e623}">
          <xlrd:rvb i="2911"/>
        </ext>
      </extLst>
    </bk>
    <bk>
      <extLst>
        <ext uri="{3e2802c4-a4d2-4d8b-9148-e3be6c30e623}">
          <xlrd:rvb i="2912"/>
        </ext>
      </extLst>
    </bk>
    <bk>
      <extLst>
        <ext uri="{3e2802c4-a4d2-4d8b-9148-e3be6c30e623}">
          <xlrd:rvb i="2913"/>
        </ext>
      </extLst>
    </bk>
    <bk>
      <extLst>
        <ext uri="{3e2802c4-a4d2-4d8b-9148-e3be6c30e623}">
          <xlrd:rvb i="2914"/>
        </ext>
      </extLst>
    </bk>
    <bk>
      <extLst>
        <ext uri="{3e2802c4-a4d2-4d8b-9148-e3be6c30e623}">
          <xlrd:rvb i="2915"/>
        </ext>
      </extLst>
    </bk>
    <bk>
      <extLst>
        <ext uri="{3e2802c4-a4d2-4d8b-9148-e3be6c30e623}">
          <xlrd:rvb i="2916"/>
        </ext>
      </extLst>
    </bk>
    <bk>
      <extLst>
        <ext uri="{3e2802c4-a4d2-4d8b-9148-e3be6c30e623}">
          <xlrd:rvb i="2917"/>
        </ext>
      </extLst>
    </bk>
    <bk>
      <extLst>
        <ext uri="{3e2802c4-a4d2-4d8b-9148-e3be6c30e623}">
          <xlrd:rvb i="2918"/>
        </ext>
      </extLst>
    </bk>
    <bk>
      <extLst>
        <ext uri="{3e2802c4-a4d2-4d8b-9148-e3be6c30e623}">
          <xlrd:rvb i="2919"/>
        </ext>
      </extLst>
    </bk>
    <bk>
      <extLst>
        <ext uri="{3e2802c4-a4d2-4d8b-9148-e3be6c30e623}">
          <xlrd:rvb i="2920"/>
        </ext>
      </extLst>
    </bk>
    <bk>
      <extLst>
        <ext uri="{3e2802c4-a4d2-4d8b-9148-e3be6c30e623}">
          <xlrd:rvb i="2921"/>
        </ext>
      </extLst>
    </bk>
    <bk>
      <extLst>
        <ext uri="{3e2802c4-a4d2-4d8b-9148-e3be6c30e623}">
          <xlrd:rvb i="2922"/>
        </ext>
      </extLst>
    </bk>
    <bk>
      <extLst>
        <ext uri="{3e2802c4-a4d2-4d8b-9148-e3be6c30e623}">
          <xlrd:rvb i="2923"/>
        </ext>
      </extLst>
    </bk>
    <bk>
      <extLst>
        <ext uri="{3e2802c4-a4d2-4d8b-9148-e3be6c30e623}">
          <xlrd:rvb i="2924"/>
        </ext>
      </extLst>
    </bk>
    <bk>
      <extLst>
        <ext uri="{3e2802c4-a4d2-4d8b-9148-e3be6c30e623}">
          <xlrd:rvb i="2925"/>
        </ext>
      </extLst>
    </bk>
    <bk>
      <extLst>
        <ext uri="{3e2802c4-a4d2-4d8b-9148-e3be6c30e623}">
          <xlrd:rvb i="2926"/>
        </ext>
      </extLst>
    </bk>
    <bk>
      <extLst>
        <ext uri="{3e2802c4-a4d2-4d8b-9148-e3be6c30e623}">
          <xlrd:rvb i="2927"/>
        </ext>
      </extLst>
    </bk>
    <bk>
      <extLst>
        <ext uri="{3e2802c4-a4d2-4d8b-9148-e3be6c30e623}">
          <xlrd:rvb i="2928"/>
        </ext>
      </extLst>
    </bk>
    <bk>
      <extLst>
        <ext uri="{3e2802c4-a4d2-4d8b-9148-e3be6c30e623}">
          <xlrd:rvb i="2929"/>
        </ext>
      </extLst>
    </bk>
    <bk>
      <extLst>
        <ext uri="{3e2802c4-a4d2-4d8b-9148-e3be6c30e623}">
          <xlrd:rvb i="2930"/>
        </ext>
      </extLst>
    </bk>
    <bk>
      <extLst>
        <ext uri="{3e2802c4-a4d2-4d8b-9148-e3be6c30e623}">
          <xlrd:rvb i="2931"/>
        </ext>
      </extLst>
    </bk>
    <bk>
      <extLst>
        <ext uri="{3e2802c4-a4d2-4d8b-9148-e3be6c30e623}">
          <xlrd:rvb i="2932"/>
        </ext>
      </extLst>
    </bk>
    <bk>
      <extLst>
        <ext uri="{3e2802c4-a4d2-4d8b-9148-e3be6c30e623}">
          <xlrd:rvb i="2933"/>
        </ext>
      </extLst>
    </bk>
    <bk>
      <extLst>
        <ext uri="{3e2802c4-a4d2-4d8b-9148-e3be6c30e623}">
          <xlrd:rvb i="2934"/>
        </ext>
      </extLst>
    </bk>
    <bk>
      <extLst>
        <ext uri="{3e2802c4-a4d2-4d8b-9148-e3be6c30e623}">
          <xlrd:rvb i="2935"/>
        </ext>
      </extLst>
    </bk>
    <bk>
      <extLst>
        <ext uri="{3e2802c4-a4d2-4d8b-9148-e3be6c30e623}">
          <xlrd:rvb i="2936"/>
        </ext>
      </extLst>
    </bk>
    <bk>
      <extLst>
        <ext uri="{3e2802c4-a4d2-4d8b-9148-e3be6c30e623}">
          <xlrd:rvb i="2937"/>
        </ext>
      </extLst>
    </bk>
    <bk>
      <extLst>
        <ext uri="{3e2802c4-a4d2-4d8b-9148-e3be6c30e623}">
          <xlrd:rvb i="2938"/>
        </ext>
      </extLst>
    </bk>
    <bk>
      <extLst>
        <ext uri="{3e2802c4-a4d2-4d8b-9148-e3be6c30e623}">
          <xlrd:rvb i="2939"/>
        </ext>
      </extLst>
    </bk>
    <bk>
      <extLst>
        <ext uri="{3e2802c4-a4d2-4d8b-9148-e3be6c30e623}">
          <xlrd:rvb i="2940"/>
        </ext>
      </extLst>
    </bk>
    <bk>
      <extLst>
        <ext uri="{3e2802c4-a4d2-4d8b-9148-e3be6c30e623}">
          <xlrd:rvb i="2941"/>
        </ext>
      </extLst>
    </bk>
    <bk>
      <extLst>
        <ext uri="{3e2802c4-a4d2-4d8b-9148-e3be6c30e623}">
          <xlrd:rvb i="2942"/>
        </ext>
      </extLst>
    </bk>
    <bk>
      <extLst>
        <ext uri="{3e2802c4-a4d2-4d8b-9148-e3be6c30e623}">
          <xlrd:rvb i="2943"/>
        </ext>
      </extLst>
    </bk>
    <bk>
      <extLst>
        <ext uri="{3e2802c4-a4d2-4d8b-9148-e3be6c30e623}">
          <xlrd:rvb i="2944"/>
        </ext>
      </extLst>
    </bk>
    <bk>
      <extLst>
        <ext uri="{3e2802c4-a4d2-4d8b-9148-e3be6c30e623}">
          <xlrd:rvb i="2945"/>
        </ext>
      </extLst>
    </bk>
    <bk>
      <extLst>
        <ext uri="{3e2802c4-a4d2-4d8b-9148-e3be6c30e623}">
          <xlrd:rvb i="2946"/>
        </ext>
      </extLst>
    </bk>
    <bk>
      <extLst>
        <ext uri="{3e2802c4-a4d2-4d8b-9148-e3be6c30e623}">
          <xlrd:rvb i="2947"/>
        </ext>
      </extLst>
    </bk>
    <bk>
      <extLst>
        <ext uri="{3e2802c4-a4d2-4d8b-9148-e3be6c30e623}">
          <xlrd:rvb i="2948"/>
        </ext>
      </extLst>
    </bk>
    <bk>
      <extLst>
        <ext uri="{3e2802c4-a4d2-4d8b-9148-e3be6c30e623}">
          <xlrd:rvb i="2949"/>
        </ext>
      </extLst>
    </bk>
    <bk>
      <extLst>
        <ext uri="{3e2802c4-a4d2-4d8b-9148-e3be6c30e623}">
          <xlrd:rvb i="2950"/>
        </ext>
      </extLst>
    </bk>
    <bk>
      <extLst>
        <ext uri="{3e2802c4-a4d2-4d8b-9148-e3be6c30e623}">
          <xlrd:rvb i="2951"/>
        </ext>
      </extLst>
    </bk>
    <bk>
      <extLst>
        <ext uri="{3e2802c4-a4d2-4d8b-9148-e3be6c30e623}">
          <xlrd:rvb i="2952"/>
        </ext>
      </extLst>
    </bk>
    <bk>
      <extLst>
        <ext uri="{3e2802c4-a4d2-4d8b-9148-e3be6c30e623}">
          <xlrd:rvb i="2953"/>
        </ext>
      </extLst>
    </bk>
    <bk>
      <extLst>
        <ext uri="{3e2802c4-a4d2-4d8b-9148-e3be6c30e623}">
          <xlrd:rvb i="2954"/>
        </ext>
      </extLst>
    </bk>
    <bk>
      <extLst>
        <ext uri="{3e2802c4-a4d2-4d8b-9148-e3be6c30e623}">
          <xlrd:rvb i="2955"/>
        </ext>
      </extLst>
    </bk>
    <bk>
      <extLst>
        <ext uri="{3e2802c4-a4d2-4d8b-9148-e3be6c30e623}">
          <xlrd:rvb i="2956"/>
        </ext>
      </extLst>
    </bk>
    <bk>
      <extLst>
        <ext uri="{3e2802c4-a4d2-4d8b-9148-e3be6c30e623}">
          <xlrd:rvb i="2957"/>
        </ext>
      </extLst>
    </bk>
    <bk>
      <extLst>
        <ext uri="{3e2802c4-a4d2-4d8b-9148-e3be6c30e623}">
          <xlrd:rvb i="2958"/>
        </ext>
      </extLst>
    </bk>
    <bk>
      <extLst>
        <ext uri="{3e2802c4-a4d2-4d8b-9148-e3be6c30e623}">
          <xlrd:rvb i="2959"/>
        </ext>
      </extLst>
    </bk>
    <bk>
      <extLst>
        <ext uri="{3e2802c4-a4d2-4d8b-9148-e3be6c30e623}">
          <xlrd:rvb i="2960"/>
        </ext>
      </extLst>
    </bk>
    <bk>
      <extLst>
        <ext uri="{3e2802c4-a4d2-4d8b-9148-e3be6c30e623}">
          <xlrd:rvb i="2961"/>
        </ext>
      </extLst>
    </bk>
    <bk>
      <extLst>
        <ext uri="{3e2802c4-a4d2-4d8b-9148-e3be6c30e623}">
          <xlrd:rvb i="2962"/>
        </ext>
      </extLst>
    </bk>
    <bk>
      <extLst>
        <ext uri="{3e2802c4-a4d2-4d8b-9148-e3be6c30e623}">
          <xlrd:rvb i="2963"/>
        </ext>
      </extLst>
    </bk>
    <bk>
      <extLst>
        <ext uri="{3e2802c4-a4d2-4d8b-9148-e3be6c30e623}">
          <xlrd:rvb i="2964"/>
        </ext>
      </extLst>
    </bk>
    <bk>
      <extLst>
        <ext uri="{3e2802c4-a4d2-4d8b-9148-e3be6c30e623}">
          <xlrd:rvb i="2965"/>
        </ext>
      </extLst>
    </bk>
    <bk>
      <extLst>
        <ext uri="{3e2802c4-a4d2-4d8b-9148-e3be6c30e623}">
          <xlrd:rvb i="2966"/>
        </ext>
      </extLst>
    </bk>
    <bk>
      <extLst>
        <ext uri="{3e2802c4-a4d2-4d8b-9148-e3be6c30e623}">
          <xlrd:rvb i="2967"/>
        </ext>
      </extLst>
    </bk>
    <bk>
      <extLst>
        <ext uri="{3e2802c4-a4d2-4d8b-9148-e3be6c30e623}">
          <xlrd:rvb i="2968"/>
        </ext>
      </extLst>
    </bk>
    <bk>
      <extLst>
        <ext uri="{3e2802c4-a4d2-4d8b-9148-e3be6c30e623}">
          <xlrd:rvb i="2969"/>
        </ext>
      </extLst>
    </bk>
    <bk>
      <extLst>
        <ext uri="{3e2802c4-a4d2-4d8b-9148-e3be6c30e623}">
          <xlrd:rvb i="2970"/>
        </ext>
      </extLst>
    </bk>
    <bk>
      <extLst>
        <ext uri="{3e2802c4-a4d2-4d8b-9148-e3be6c30e623}">
          <xlrd:rvb i="2971"/>
        </ext>
      </extLst>
    </bk>
    <bk>
      <extLst>
        <ext uri="{3e2802c4-a4d2-4d8b-9148-e3be6c30e623}">
          <xlrd:rvb i="2972"/>
        </ext>
      </extLst>
    </bk>
    <bk>
      <extLst>
        <ext uri="{3e2802c4-a4d2-4d8b-9148-e3be6c30e623}">
          <xlrd:rvb i="2973"/>
        </ext>
      </extLst>
    </bk>
    <bk>
      <extLst>
        <ext uri="{3e2802c4-a4d2-4d8b-9148-e3be6c30e623}">
          <xlrd:rvb i="2974"/>
        </ext>
      </extLst>
    </bk>
    <bk>
      <extLst>
        <ext uri="{3e2802c4-a4d2-4d8b-9148-e3be6c30e623}">
          <xlrd:rvb i="2975"/>
        </ext>
      </extLst>
    </bk>
    <bk>
      <extLst>
        <ext uri="{3e2802c4-a4d2-4d8b-9148-e3be6c30e623}">
          <xlrd:rvb i="2976"/>
        </ext>
      </extLst>
    </bk>
    <bk>
      <extLst>
        <ext uri="{3e2802c4-a4d2-4d8b-9148-e3be6c30e623}">
          <xlrd:rvb i="2977"/>
        </ext>
      </extLst>
    </bk>
    <bk>
      <extLst>
        <ext uri="{3e2802c4-a4d2-4d8b-9148-e3be6c30e623}">
          <xlrd:rvb i="2978"/>
        </ext>
      </extLst>
    </bk>
    <bk>
      <extLst>
        <ext uri="{3e2802c4-a4d2-4d8b-9148-e3be6c30e623}">
          <xlrd:rvb i="2979"/>
        </ext>
      </extLst>
    </bk>
    <bk>
      <extLst>
        <ext uri="{3e2802c4-a4d2-4d8b-9148-e3be6c30e623}">
          <xlrd:rvb i="2980"/>
        </ext>
      </extLst>
    </bk>
    <bk>
      <extLst>
        <ext uri="{3e2802c4-a4d2-4d8b-9148-e3be6c30e623}">
          <xlrd:rvb i="2981"/>
        </ext>
      </extLst>
    </bk>
    <bk>
      <extLst>
        <ext uri="{3e2802c4-a4d2-4d8b-9148-e3be6c30e623}">
          <xlrd:rvb i="2982"/>
        </ext>
      </extLst>
    </bk>
    <bk>
      <extLst>
        <ext uri="{3e2802c4-a4d2-4d8b-9148-e3be6c30e623}">
          <xlrd:rvb i="2983"/>
        </ext>
      </extLst>
    </bk>
    <bk>
      <extLst>
        <ext uri="{3e2802c4-a4d2-4d8b-9148-e3be6c30e623}">
          <xlrd:rvb i="2984"/>
        </ext>
      </extLst>
    </bk>
    <bk>
      <extLst>
        <ext uri="{3e2802c4-a4d2-4d8b-9148-e3be6c30e623}">
          <xlrd:rvb i="2985"/>
        </ext>
      </extLst>
    </bk>
    <bk>
      <extLst>
        <ext uri="{3e2802c4-a4d2-4d8b-9148-e3be6c30e623}">
          <xlrd:rvb i="2986"/>
        </ext>
      </extLst>
    </bk>
    <bk>
      <extLst>
        <ext uri="{3e2802c4-a4d2-4d8b-9148-e3be6c30e623}">
          <xlrd:rvb i="2987"/>
        </ext>
      </extLst>
    </bk>
    <bk>
      <extLst>
        <ext uri="{3e2802c4-a4d2-4d8b-9148-e3be6c30e623}">
          <xlrd:rvb i="2988"/>
        </ext>
      </extLst>
    </bk>
    <bk>
      <extLst>
        <ext uri="{3e2802c4-a4d2-4d8b-9148-e3be6c30e623}">
          <xlrd:rvb i="2989"/>
        </ext>
      </extLst>
    </bk>
    <bk>
      <extLst>
        <ext uri="{3e2802c4-a4d2-4d8b-9148-e3be6c30e623}">
          <xlrd:rvb i="2990"/>
        </ext>
      </extLst>
    </bk>
    <bk>
      <extLst>
        <ext uri="{3e2802c4-a4d2-4d8b-9148-e3be6c30e623}">
          <xlrd:rvb i="2991"/>
        </ext>
      </extLst>
    </bk>
    <bk>
      <extLst>
        <ext uri="{3e2802c4-a4d2-4d8b-9148-e3be6c30e623}">
          <xlrd:rvb i="2992"/>
        </ext>
      </extLst>
    </bk>
    <bk>
      <extLst>
        <ext uri="{3e2802c4-a4d2-4d8b-9148-e3be6c30e623}">
          <xlrd:rvb i="2993"/>
        </ext>
      </extLst>
    </bk>
    <bk>
      <extLst>
        <ext uri="{3e2802c4-a4d2-4d8b-9148-e3be6c30e623}">
          <xlrd:rvb i="2994"/>
        </ext>
      </extLst>
    </bk>
    <bk>
      <extLst>
        <ext uri="{3e2802c4-a4d2-4d8b-9148-e3be6c30e623}">
          <xlrd:rvb i="2995"/>
        </ext>
      </extLst>
    </bk>
    <bk>
      <extLst>
        <ext uri="{3e2802c4-a4d2-4d8b-9148-e3be6c30e623}">
          <xlrd:rvb i="2996"/>
        </ext>
      </extLst>
    </bk>
    <bk>
      <extLst>
        <ext uri="{3e2802c4-a4d2-4d8b-9148-e3be6c30e623}">
          <xlrd:rvb i="2997"/>
        </ext>
      </extLst>
    </bk>
    <bk>
      <extLst>
        <ext uri="{3e2802c4-a4d2-4d8b-9148-e3be6c30e623}">
          <xlrd:rvb i="2998"/>
        </ext>
      </extLst>
    </bk>
    <bk>
      <extLst>
        <ext uri="{3e2802c4-a4d2-4d8b-9148-e3be6c30e623}">
          <xlrd:rvb i="2999"/>
        </ext>
      </extLst>
    </bk>
    <bk>
      <extLst>
        <ext uri="{3e2802c4-a4d2-4d8b-9148-e3be6c30e623}">
          <xlrd:rvb i="3000"/>
        </ext>
      </extLst>
    </bk>
    <bk>
      <extLst>
        <ext uri="{3e2802c4-a4d2-4d8b-9148-e3be6c30e623}">
          <xlrd:rvb i="3001"/>
        </ext>
      </extLst>
    </bk>
    <bk>
      <extLst>
        <ext uri="{3e2802c4-a4d2-4d8b-9148-e3be6c30e623}">
          <xlrd:rvb i="3002"/>
        </ext>
      </extLst>
    </bk>
    <bk>
      <extLst>
        <ext uri="{3e2802c4-a4d2-4d8b-9148-e3be6c30e623}">
          <xlrd:rvb i="3003"/>
        </ext>
      </extLst>
    </bk>
    <bk>
      <extLst>
        <ext uri="{3e2802c4-a4d2-4d8b-9148-e3be6c30e623}">
          <xlrd:rvb i="3004"/>
        </ext>
      </extLst>
    </bk>
    <bk>
      <extLst>
        <ext uri="{3e2802c4-a4d2-4d8b-9148-e3be6c30e623}">
          <xlrd:rvb i="3005"/>
        </ext>
      </extLst>
    </bk>
    <bk>
      <extLst>
        <ext uri="{3e2802c4-a4d2-4d8b-9148-e3be6c30e623}">
          <xlrd:rvb i="3006"/>
        </ext>
      </extLst>
    </bk>
    <bk>
      <extLst>
        <ext uri="{3e2802c4-a4d2-4d8b-9148-e3be6c30e623}">
          <xlrd:rvb i="3007"/>
        </ext>
      </extLst>
    </bk>
    <bk>
      <extLst>
        <ext uri="{3e2802c4-a4d2-4d8b-9148-e3be6c30e623}">
          <xlrd:rvb i="3008"/>
        </ext>
      </extLst>
    </bk>
    <bk>
      <extLst>
        <ext uri="{3e2802c4-a4d2-4d8b-9148-e3be6c30e623}">
          <xlrd:rvb i="3009"/>
        </ext>
      </extLst>
    </bk>
    <bk>
      <extLst>
        <ext uri="{3e2802c4-a4d2-4d8b-9148-e3be6c30e623}">
          <xlrd:rvb i="3010"/>
        </ext>
      </extLst>
    </bk>
    <bk>
      <extLst>
        <ext uri="{3e2802c4-a4d2-4d8b-9148-e3be6c30e623}">
          <xlrd:rvb i="3011"/>
        </ext>
      </extLst>
    </bk>
    <bk>
      <extLst>
        <ext uri="{3e2802c4-a4d2-4d8b-9148-e3be6c30e623}">
          <xlrd:rvb i="3012"/>
        </ext>
      </extLst>
    </bk>
    <bk>
      <extLst>
        <ext uri="{3e2802c4-a4d2-4d8b-9148-e3be6c30e623}">
          <xlrd:rvb i="3013"/>
        </ext>
      </extLst>
    </bk>
    <bk>
      <extLst>
        <ext uri="{3e2802c4-a4d2-4d8b-9148-e3be6c30e623}">
          <xlrd:rvb i="3014"/>
        </ext>
      </extLst>
    </bk>
    <bk>
      <extLst>
        <ext uri="{3e2802c4-a4d2-4d8b-9148-e3be6c30e623}">
          <xlrd:rvb i="3015"/>
        </ext>
      </extLst>
    </bk>
    <bk>
      <extLst>
        <ext uri="{3e2802c4-a4d2-4d8b-9148-e3be6c30e623}">
          <xlrd:rvb i="3016"/>
        </ext>
      </extLst>
    </bk>
    <bk>
      <extLst>
        <ext uri="{3e2802c4-a4d2-4d8b-9148-e3be6c30e623}">
          <xlrd:rvb i="3017"/>
        </ext>
      </extLst>
    </bk>
    <bk>
      <extLst>
        <ext uri="{3e2802c4-a4d2-4d8b-9148-e3be6c30e623}">
          <xlrd:rvb i="3018"/>
        </ext>
      </extLst>
    </bk>
    <bk>
      <extLst>
        <ext uri="{3e2802c4-a4d2-4d8b-9148-e3be6c30e623}">
          <xlrd:rvb i="3019"/>
        </ext>
      </extLst>
    </bk>
    <bk>
      <extLst>
        <ext uri="{3e2802c4-a4d2-4d8b-9148-e3be6c30e623}">
          <xlrd:rvb i="3020"/>
        </ext>
      </extLst>
    </bk>
    <bk>
      <extLst>
        <ext uri="{3e2802c4-a4d2-4d8b-9148-e3be6c30e623}">
          <xlrd:rvb i="3021"/>
        </ext>
      </extLst>
    </bk>
    <bk>
      <extLst>
        <ext uri="{3e2802c4-a4d2-4d8b-9148-e3be6c30e623}">
          <xlrd:rvb i="3022"/>
        </ext>
      </extLst>
    </bk>
    <bk>
      <extLst>
        <ext uri="{3e2802c4-a4d2-4d8b-9148-e3be6c30e623}">
          <xlrd:rvb i="3023"/>
        </ext>
      </extLst>
    </bk>
    <bk>
      <extLst>
        <ext uri="{3e2802c4-a4d2-4d8b-9148-e3be6c30e623}">
          <xlrd:rvb i="3024"/>
        </ext>
      </extLst>
    </bk>
    <bk>
      <extLst>
        <ext uri="{3e2802c4-a4d2-4d8b-9148-e3be6c30e623}">
          <xlrd:rvb i="3025"/>
        </ext>
      </extLst>
    </bk>
    <bk>
      <extLst>
        <ext uri="{3e2802c4-a4d2-4d8b-9148-e3be6c30e623}">
          <xlrd:rvb i="3026"/>
        </ext>
      </extLst>
    </bk>
    <bk>
      <extLst>
        <ext uri="{3e2802c4-a4d2-4d8b-9148-e3be6c30e623}">
          <xlrd:rvb i="3027"/>
        </ext>
      </extLst>
    </bk>
    <bk>
      <extLst>
        <ext uri="{3e2802c4-a4d2-4d8b-9148-e3be6c30e623}">
          <xlrd:rvb i="3028"/>
        </ext>
      </extLst>
    </bk>
    <bk>
      <extLst>
        <ext uri="{3e2802c4-a4d2-4d8b-9148-e3be6c30e623}">
          <xlrd:rvb i="3029"/>
        </ext>
      </extLst>
    </bk>
    <bk>
      <extLst>
        <ext uri="{3e2802c4-a4d2-4d8b-9148-e3be6c30e623}">
          <xlrd:rvb i="3030"/>
        </ext>
      </extLst>
    </bk>
    <bk>
      <extLst>
        <ext uri="{3e2802c4-a4d2-4d8b-9148-e3be6c30e623}">
          <xlrd:rvb i="3031"/>
        </ext>
      </extLst>
    </bk>
    <bk>
      <extLst>
        <ext uri="{3e2802c4-a4d2-4d8b-9148-e3be6c30e623}">
          <xlrd:rvb i="3032"/>
        </ext>
      </extLst>
    </bk>
    <bk>
      <extLst>
        <ext uri="{3e2802c4-a4d2-4d8b-9148-e3be6c30e623}">
          <xlrd:rvb i="3033"/>
        </ext>
      </extLst>
    </bk>
    <bk>
      <extLst>
        <ext uri="{3e2802c4-a4d2-4d8b-9148-e3be6c30e623}">
          <xlrd:rvb i="3034"/>
        </ext>
      </extLst>
    </bk>
    <bk>
      <extLst>
        <ext uri="{3e2802c4-a4d2-4d8b-9148-e3be6c30e623}">
          <xlrd:rvb i="3035"/>
        </ext>
      </extLst>
    </bk>
    <bk>
      <extLst>
        <ext uri="{3e2802c4-a4d2-4d8b-9148-e3be6c30e623}">
          <xlrd:rvb i="3036"/>
        </ext>
      </extLst>
    </bk>
    <bk>
      <extLst>
        <ext uri="{3e2802c4-a4d2-4d8b-9148-e3be6c30e623}">
          <xlrd:rvb i="3037"/>
        </ext>
      </extLst>
    </bk>
    <bk>
      <extLst>
        <ext uri="{3e2802c4-a4d2-4d8b-9148-e3be6c30e623}">
          <xlrd:rvb i="3038"/>
        </ext>
      </extLst>
    </bk>
    <bk>
      <extLst>
        <ext uri="{3e2802c4-a4d2-4d8b-9148-e3be6c30e623}">
          <xlrd:rvb i="3039"/>
        </ext>
      </extLst>
    </bk>
    <bk>
      <extLst>
        <ext uri="{3e2802c4-a4d2-4d8b-9148-e3be6c30e623}">
          <xlrd:rvb i="3040"/>
        </ext>
      </extLst>
    </bk>
    <bk>
      <extLst>
        <ext uri="{3e2802c4-a4d2-4d8b-9148-e3be6c30e623}">
          <xlrd:rvb i="3041"/>
        </ext>
      </extLst>
    </bk>
    <bk>
      <extLst>
        <ext uri="{3e2802c4-a4d2-4d8b-9148-e3be6c30e623}">
          <xlrd:rvb i="3042"/>
        </ext>
      </extLst>
    </bk>
    <bk>
      <extLst>
        <ext uri="{3e2802c4-a4d2-4d8b-9148-e3be6c30e623}">
          <xlrd:rvb i="3043"/>
        </ext>
      </extLst>
    </bk>
    <bk>
      <extLst>
        <ext uri="{3e2802c4-a4d2-4d8b-9148-e3be6c30e623}">
          <xlrd:rvb i="3044"/>
        </ext>
      </extLst>
    </bk>
    <bk>
      <extLst>
        <ext uri="{3e2802c4-a4d2-4d8b-9148-e3be6c30e623}">
          <xlrd:rvb i="3045"/>
        </ext>
      </extLst>
    </bk>
    <bk>
      <extLst>
        <ext uri="{3e2802c4-a4d2-4d8b-9148-e3be6c30e623}">
          <xlrd:rvb i="3046"/>
        </ext>
      </extLst>
    </bk>
    <bk>
      <extLst>
        <ext uri="{3e2802c4-a4d2-4d8b-9148-e3be6c30e623}">
          <xlrd:rvb i="3047"/>
        </ext>
      </extLst>
    </bk>
    <bk>
      <extLst>
        <ext uri="{3e2802c4-a4d2-4d8b-9148-e3be6c30e623}">
          <xlrd:rvb i="3048"/>
        </ext>
      </extLst>
    </bk>
    <bk>
      <extLst>
        <ext uri="{3e2802c4-a4d2-4d8b-9148-e3be6c30e623}">
          <xlrd:rvb i="3049"/>
        </ext>
      </extLst>
    </bk>
    <bk>
      <extLst>
        <ext uri="{3e2802c4-a4d2-4d8b-9148-e3be6c30e623}">
          <xlrd:rvb i="3050"/>
        </ext>
      </extLst>
    </bk>
    <bk>
      <extLst>
        <ext uri="{3e2802c4-a4d2-4d8b-9148-e3be6c30e623}">
          <xlrd:rvb i="3051"/>
        </ext>
      </extLst>
    </bk>
    <bk>
      <extLst>
        <ext uri="{3e2802c4-a4d2-4d8b-9148-e3be6c30e623}">
          <xlrd:rvb i="3052"/>
        </ext>
      </extLst>
    </bk>
    <bk>
      <extLst>
        <ext uri="{3e2802c4-a4d2-4d8b-9148-e3be6c30e623}">
          <xlrd:rvb i="3053"/>
        </ext>
      </extLst>
    </bk>
    <bk>
      <extLst>
        <ext uri="{3e2802c4-a4d2-4d8b-9148-e3be6c30e623}">
          <xlrd:rvb i="3054"/>
        </ext>
      </extLst>
    </bk>
    <bk>
      <extLst>
        <ext uri="{3e2802c4-a4d2-4d8b-9148-e3be6c30e623}">
          <xlrd:rvb i="3055"/>
        </ext>
      </extLst>
    </bk>
    <bk>
      <extLst>
        <ext uri="{3e2802c4-a4d2-4d8b-9148-e3be6c30e623}">
          <xlrd:rvb i="3056"/>
        </ext>
      </extLst>
    </bk>
    <bk>
      <extLst>
        <ext uri="{3e2802c4-a4d2-4d8b-9148-e3be6c30e623}">
          <xlrd:rvb i="3057"/>
        </ext>
      </extLst>
    </bk>
    <bk>
      <extLst>
        <ext uri="{3e2802c4-a4d2-4d8b-9148-e3be6c30e623}">
          <xlrd:rvb i="3058"/>
        </ext>
      </extLst>
    </bk>
    <bk>
      <extLst>
        <ext uri="{3e2802c4-a4d2-4d8b-9148-e3be6c30e623}">
          <xlrd:rvb i="3059"/>
        </ext>
      </extLst>
    </bk>
    <bk>
      <extLst>
        <ext uri="{3e2802c4-a4d2-4d8b-9148-e3be6c30e623}">
          <xlrd:rvb i="3060"/>
        </ext>
      </extLst>
    </bk>
    <bk>
      <extLst>
        <ext uri="{3e2802c4-a4d2-4d8b-9148-e3be6c30e623}">
          <xlrd:rvb i="3061"/>
        </ext>
      </extLst>
    </bk>
    <bk>
      <extLst>
        <ext uri="{3e2802c4-a4d2-4d8b-9148-e3be6c30e623}">
          <xlrd:rvb i="3062"/>
        </ext>
      </extLst>
    </bk>
    <bk>
      <extLst>
        <ext uri="{3e2802c4-a4d2-4d8b-9148-e3be6c30e623}">
          <xlrd:rvb i="3063"/>
        </ext>
      </extLst>
    </bk>
    <bk>
      <extLst>
        <ext uri="{3e2802c4-a4d2-4d8b-9148-e3be6c30e623}">
          <xlrd:rvb i="3064"/>
        </ext>
      </extLst>
    </bk>
    <bk>
      <extLst>
        <ext uri="{3e2802c4-a4d2-4d8b-9148-e3be6c30e623}">
          <xlrd:rvb i="3065"/>
        </ext>
      </extLst>
    </bk>
    <bk>
      <extLst>
        <ext uri="{3e2802c4-a4d2-4d8b-9148-e3be6c30e623}">
          <xlrd:rvb i="3066"/>
        </ext>
      </extLst>
    </bk>
    <bk>
      <extLst>
        <ext uri="{3e2802c4-a4d2-4d8b-9148-e3be6c30e623}">
          <xlrd:rvb i="3067"/>
        </ext>
      </extLst>
    </bk>
    <bk>
      <extLst>
        <ext uri="{3e2802c4-a4d2-4d8b-9148-e3be6c30e623}">
          <xlrd:rvb i="3068"/>
        </ext>
      </extLst>
    </bk>
    <bk>
      <extLst>
        <ext uri="{3e2802c4-a4d2-4d8b-9148-e3be6c30e623}">
          <xlrd:rvb i="3069"/>
        </ext>
      </extLst>
    </bk>
    <bk>
      <extLst>
        <ext uri="{3e2802c4-a4d2-4d8b-9148-e3be6c30e623}">
          <xlrd:rvb i="3070"/>
        </ext>
      </extLst>
    </bk>
    <bk>
      <extLst>
        <ext uri="{3e2802c4-a4d2-4d8b-9148-e3be6c30e623}">
          <xlrd:rvb i="3071"/>
        </ext>
      </extLst>
    </bk>
    <bk>
      <extLst>
        <ext uri="{3e2802c4-a4d2-4d8b-9148-e3be6c30e623}">
          <xlrd:rvb i="3072"/>
        </ext>
      </extLst>
    </bk>
    <bk>
      <extLst>
        <ext uri="{3e2802c4-a4d2-4d8b-9148-e3be6c30e623}">
          <xlrd:rvb i="3073"/>
        </ext>
      </extLst>
    </bk>
    <bk>
      <extLst>
        <ext uri="{3e2802c4-a4d2-4d8b-9148-e3be6c30e623}">
          <xlrd:rvb i="3074"/>
        </ext>
      </extLst>
    </bk>
    <bk>
      <extLst>
        <ext uri="{3e2802c4-a4d2-4d8b-9148-e3be6c30e623}">
          <xlrd:rvb i="3075"/>
        </ext>
      </extLst>
    </bk>
    <bk>
      <extLst>
        <ext uri="{3e2802c4-a4d2-4d8b-9148-e3be6c30e623}">
          <xlrd:rvb i="3076"/>
        </ext>
      </extLst>
    </bk>
    <bk>
      <extLst>
        <ext uri="{3e2802c4-a4d2-4d8b-9148-e3be6c30e623}">
          <xlrd:rvb i="3077"/>
        </ext>
      </extLst>
    </bk>
    <bk>
      <extLst>
        <ext uri="{3e2802c4-a4d2-4d8b-9148-e3be6c30e623}">
          <xlrd:rvb i="3078"/>
        </ext>
      </extLst>
    </bk>
    <bk>
      <extLst>
        <ext uri="{3e2802c4-a4d2-4d8b-9148-e3be6c30e623}">
          <xlrd:rvb i="3079"/>
        </ext>
      </extLst>
    </bk>
    <bk>
      <extLst>
        <ext uri="{3e2802c4-a4d2-4d8b-9148-e3be6c30e623}">
          <xlrd:rvb i="3080"/>
        </ext>
      </extLst>
    </bk>
    <bk>
      <extLst>
        <ext uri="{3e2802c4-a4d2-4d8b-9148-e3be6c30e623}">
          <xlrd:rvb i="3081"/>
        </ext>
      </extLst>
    </bk>
    <bk>
      <extLst>
        <ext uri="{3e2802c4-a4d2-4d8b-9148-e3be6c30e623}">
          <xlrd:rvb i="3082"/>
        </ext>
      </extLst>
    </bk>
    <bk>
      <extLst>
        <ext uri="{3e2802c4-a4d2-4d8b-9148-e3be6c30e623}">
          <xlrd:rvb i="3083"/>
        </ext>
      </extLst>
    </bk>
    <bk>
      <extLst>
        <ext uri="{3e2802c4-a4d2-4d8b-9148-e3be6c30e623}">
          <xlrd:rvb i="3084"/>
        </ext>
      </extLst>
    </bk>
    <bk>
      <extLst>
        <ext uri="{3e2802c4-a4d2-4d8b-9148-e3be6c30e623}">
          <xlrd:rvb i="3085"/>
        </ext>
      </extLst>
    </bk>
    <bk>
      <extLst>
        <ext uri="{3e2802c4-a4d2-4d8b-9148-e3be6c30e623}">
          <xlrd:rvb i="3086"/>
        </ext>
      </extLst>
    </bk>
    <bk>
      <extLst>
        <ext uri="{3e2802c4-a4d2-4d8b-9148-e3be6c30e623}">
          <xlrd:rvb i="3087"/>
        </ext>
      </extLst>
    </bk>
    <bk>
      <extLst>
        <ext uri="{3e2802c4-a4d2-4d8b-9148-e3be6c30e623}">
          <xlrd:rvb i="3088"/>
        </ext>
      </extLst>
    </bk>
    <bk>
      <extLst>
        <ext uri="{3e2802c4-a4d2-4d8b-9148-e3be6c30e623}">
          <xlrd:rvb i="3089"/>
        </ext>
      </extLst>
    </bk>
    <bk>
      <extLst>
        <ext uri="{3e2802c4-a4d2-4d8b-9148-e3be6c30e623}">
          <xlrd:rvb i="3090"/>
        </ext>
      </extLst>
    </bk>
    <bk>
      <extLst>
        <ext uri="{3e2802c4-a4d2-4d8b-9148-e3be6c30e623}">
          <xlrd:rvb i="3091"/>
        </ext>
      </extLst>
    </bk>
    <bk>
      <extLst>
        <ext uri="{3e2802c4-a4d2-4d8b-9148-e3be6c30e623}">
          <xlrd:rvb i="3092"/>
        </ext>
      </extLst>
    </bk>
    <bk>
      <extLst>
        <ext uri="{3e2802c4-a4d2-4d8b-9148-e3be6c30e623}">
          <xlrd:rvb i="3093"/>
        </ext>
      </extLst>
    </bk>
    <bk>
      <extLst>
        <ext uri="{3e2802c4-a4d2-4d8b-9148-e3be6c30e623}">
          <xlrd:rvb i="3094"/>
        </ext>
      </extLst>
    </bk>
    <bk>
      <extLst>
        <ext uri="{3e2802c4-a4d2-4d8b-9148-e3be6c30e623}">
          <xlrd:rvb i="3095"/>
        </ext>
      </extLst>
    </bk>
    <bk>
      <extLst>
        <ext uri="{3e2802c4-a4d2-4d8b-9148-e3be6c30e623}">
          <xlrd:rvb i="3096"/>
        </ext>
      </extLst>
    </bk>
    <bk>
      <extLst>
        <ext uri="{3e2802c4-a4d2-4d8b-9148-e3be6c30e623}">
          <xlrd:rvb i="3097"/>
        </ext>
      </extLst>
    </bk>
    <bk>
      <extLst>
        <ext uri="{3e2802c4-a4d2-4d8b-9148-e3be6c30e623}">
          <xlrd:rvb i="3098"/>
        </ext>
      </extLst>
    </bk>
    <bk>
      <extLst>
        <ext uri="{3e2802c4-a4d2-4d8b-9148-e3be6c30e623}">
          <xlrd:rvb i="3099"/>
        </ext>
      </extLst>
    </bk>
    <bk>
      <extLst>
        <ext uri="{3e2802c4-a4d2-4d8b-9148-e3be6c30e623}">
          <xlrd:rvb i="3100"/>
        </ext>
      </extLst>
    </bk>
    <bk>
      <extLst>
        <ext uri="{3e2802c4-a4d2-4d8b-9148-e3be6c30e623}">
          <xlrd:rvb i="3101"/>
        </ext>
      </extLst>
    </bk>
    <bk>
      <extLst>
        <ext uri="{3e2802c4-a4d2-4d8b-9148-e3be6c30e623}">
          <xlrd:rvb i="3102"/>
        </ext>
      </extLst>
    </bk>
    <bk>
      <extLst>
        <ext uri="{3e2802c4-a4d2-4d8b-9148-e3be6c30e623}">
          <xlrd:rvb i="3103"/>
        </ext>
      </extLst>
    </bk>
    <bk>
      <extLst>
        <ext uri="{3e2802c4-a4d2-4d8b-9148-e3be6c30e623}">
          <xlrd:rvb i="3104"/>
        </ext>
      </extLst>
    </bk>
    <bk>
      <extLst>
        <ext uri="{3e2802c4-a4d2-4d8b-9148-e3be6c30e623}">
          <xlrd:rvb i="3105"/>
        </ext>
      </extLst>
    </bk>
    <bk>
      <extLst>
        <ext uri="{3e2802c4-a4d2-4d8b-9148-e3be6c30e623}">
          <xlrd:rvb i="3106"/>
        </ext>
      </extLst>
    </bk>
    <bk>
      <extLst>
        <ext uri="{3e2802c4-a4d2-4d8b-9148-e3be6c30e623}">
          <xlrd:rvb i="3107"/>
        </ext>
      </extLst>
    </bk>
    <bk>
      <extLst>
        <ext uri="{3e2802c4-a4d2-4d8b-9148-e3be6c30e623}">
          <xlrd:rvb i="3108"/>
        </ext>
      </extLst>
    </bk>
    <bk>
      <extLst>
        <ext uri="{3e2802c4-a4d2-4d8b-9148-e3be6c30e623}">
          <xlrd:rvb i="3109"/>
        </ext>
      </extLst>
    </bk>
    <bk>
      <extLst>
        <ext uri="{3e2802c4-a4d2-4d8b-9148-e3be6c30e623}">
          <xlrd:rvb i="3110"/>
        </ext>
      </extLst>
    </bk>
    <bk>
      <extLst>
        <ext uri="{3e2802c4-a4d2-4d8b-9148-e3be6c30e623}">
          <xlrd:rvb i="3111"/>
        </ext>
      </extLst>
    </bk>
    <bk>
      <extLst>
        <ext uri="{3e2802c4-a4d2-4d8b-9148-e3be6c30e623}">
          <xlrd:rvb i="3112"/>
        </ext>
      </extLst>
    </bk>
    <bk>
      <extLst>
        <ext uri="{3e2802c4-a4d2-4d8b-9148-e3be6c30e623}">
          <xlrd:rvb i="3113"/>
        </ext>
      </extLst>
    </bk>
    <bk>
      <extLst>
        <ext uri="{3e2802c4-a4d2-4d8b-9148-e3be6c30e623}">
          <xlrd:rvb i="3114"/>
        </ext>
      </extLst>
    </bk>
    <bk>
      <extLst>
        <ext uri="{3e2802c4-a4d2-4d8b-9148-e3be6c30e623}">
          <xlrd:rvb i="3115"/>
        </ext>
      </extLst>
    </bk>
    <bk>
      <extLst>
        <ext uri="{3e2802c4-a4d2-4d8b-9148-e3be6c30e623}">
          <xlrd:rvb i="3116"/>
        </ext>
      </extLst>
    </bk>
    <bk>
      <extLst>
        <ext uri="{3e2802c4-a4d2-4d8b-9148-e3be6c30e623}">
          <xlrd:rvb i="3117"/>
        </ext>
      </extLst>
    </bk>
    <bk>
      <extLst>
        <ext uri="{3e2802c4-a4d2-4d8b-9148-e3be6c30e623}">
          <xlrd:rvb i="3118"/>
        </ext>
      </extLst>
    </bk>
    <bk>
      <extLst>
        <ext uri="{3e2802c4-a4d2-4d8b-9148-e3be6c30e623}">
          <xlrd:rvb i="3119"/>
        </ext>
      </extLst>
    </bk>
    <bk>
      <extLst>
        <ext uri="{3e2802c4-a4d2-4d8b-9148-e3be6c30e623}">
          <xlrd:rvb i="3120"/>
        </ext>
      </extLst>
    </bk>
    <bk>
      <extLst>
        <ext uri="{3e2802c4-a4d2-4d8b-9148-e3be6c30e623}">
          <xlrd:rvb i="3121"/>
        </ext>
      </extLst>
    </bk>
    <bk>
      <extLst>
        <ext uri="{3e2802c4-a4d2-4d8b-9148-e3be6c30e623}">
          <xlrd:rvb i="3122"/>
        </ext>
      </extLst>
    </bk>
    <bk>
      <extLst>
        <ext uri="{3e2802c4-a4d2-4d8b-9148-e3be6c30e623}">
          <xlrd:rvb i="3123"/>
        </ext>
      </extLst>
    </bk>
    <bk>
      <extLst>
        <ext uri="{3e2802c4-a4d2-4d8b-9148-e3be6c30e623}">
          <xlrd:rvb i="3124"/>
        </ext>
      </extLst>
    </bk>
    <bk>
      <extLst>
        <ext uri="{3e2802c4-a4d2-4d8b-9148-e3be6c30e623}">
          <xlrd:rvb i="3125"/>
        </ext>
      </extLst>
    </bk>
    <bk>
      <extLst>
        <ext uri="{3e2802c4-a4d2-4d8b-9148-e3be6c30e623}">
          <xlrd:rvb i="3126"/>
        </ext>
      </extLst>
    </bk>
    <bk>
      <extLst>
        <ext uri="{3e2802c4-a4d2-4d8b-9148-e3be6c30e623}">
          <xlrd:rvb i="3127"/>
        </ext>
      </extLst>
    </bk>
    <bk>
      <extLst>
        <ext uri="{3e2802c4-a4d2-4d8b-9148-e3be6c30e623}">
          <xlrd:rvb i="3128"/>
        </ext>
      </extLst>
    </bk>
    <bk>
      <extLst>
        <ext uri="{3e2802c4-a4d2-4d8b-9148-e3be6c30e623}">
          <xlrd:rvb i="3129"/>
        </ext>
      </extLst>
    </bk>
    <bk>
      <extLst>
        <ext uri="{3e2802c4-a4d2-4d8b-9148-e3be6c30e623}">
          <xlrd:rvb i="3130"/>
        </ext>
      </extLst>
    </bk>
    <bk>
      <extLst>
        <ext uri="{3e2802c4-a4d2-4d8b-9148-e3be6c30e623}">
          <xlrd:rvb i="3131"/>
        </ext>
      </extLst>
    </bk>
    <bk>
      <extLst>
        <ext uri="{3e2802c4-a4d2-4d8b-9148-e3be6c30e623}">
          <xlrd:rvb i="3132"/>
        </ext>
      </extLst>
    </bk>
    <bk>
      <extLst>
        <ext uri="{3e2802c4-a4d2-4d8b-9148-e3be6c30e623}">
          <xlrd:rvb i="3133"/>
        </ext>
      </extLst>
    </bk>
    <bk>
      <extLst>
        <ext uri="{3e2802c4-a4d2-4d8b-9148-e3be6c30e623}">
          <xlrd:rvb i="3134"/>
        </ext>
      </extLst>
    </bk>
    <bk>
      <extLst>
        <ext uri="{3e2802c4-a4d2-4d8b-9148-e3be6c30e623}">
          <xlrd:rvb i="3135"/>
        </ext>
      </extLst>
    </bk>
    <bk>
      <extLst>
        <ext uri="{3e2802c4-a4d2-4d8b-9148-e3be6c30e623}">
          <xlrd:rvb i="3136"/>
        </ext>
      </extLst>
    </bk>
    <bk>
      <extLst>
        <ext uri="{3e2802c4-a4d2-4d8b-9148-e3be6c30e623}">
          <xlrd:rvb i="3137"/>
        </ext>
      </extLst>
    </bk>
    <bk>
      <extLst>
        <ext uri="{3e2802c4-a4d2-4d8b-9148-e3be6c30e623}">
          <xlrd:rvb i="3138"/>
        </ext>
      </extLst>
    </bk>
    <bk>
      <extLst>
        <ext uri="{3e2802c4-a4d2-4d8b-9148-e3be6c30e623}">
          <xlrd:rvb i="3139"/>
        </ext>
      </extLst>
    </bk>
    <bk>
      <extLst>
        <ext uri="{3e2802c4-a4d2-4d8b-9148-e3be6c30e623}">
          <xlrd:rvb i="3140"/>
        </ext>
      </extLst>
    </bk>
    <bk>
      <extLst>
        <ext uri="{3e2802c4-a4d2-4d8b-9148-e3be6c30e623}">
          <xlrd:rvb i="3141"/>
        </ext>
      </extLst>
    </bk>
    <bk>
      <extLst>
        <ext uri="{3e2802c4-a4d2-4d8b-9148-e3be6c30e623}">
          <xlrd:rvb i="3142"/>
        </ext>
      </extLst>
    </bk>
    <bk>
      <extLst>
        <ext uri="{3e2802c4-a4d2-4d8b-9148-e3be6c30e623}">
          <xlrd:rvb i="3143"/>
        </ext>
      </extLst>
    </bk>
    <bk>
      <extLst>
        <ext uri="{3e2802c4-a4d2-4d8b-9148-e3be6c30e623}">
          <xlrd:rvb i="3144"/>
        </ext>
      </extLst>
    </bk>
    <bk>
      <extLst>
        <ext uri="{3e2802c4-a4d2-4d8b-9148-e3be6c30e623}">
          <xlrd:rvb i="3145"/>
        </ext>
      </extLst>
    </bk>
    <bk>
      <extLst>
        <ext uri="{3e2802c4-a4d2-4d8b-9148-e3be6c30e623}">
          <xlrd:rvb i="3146"/>
        </ext>
      </extLst>
    </bk>
    <bk>
      <extLst>
        <ext uri="{3e2802c4-a4d2-4d8b-9148-e3be6c30e623}">
          <xlrd:rvb i="3147"/>
        </ext>
      </extLst>
    </bk>
    <bk>
      <extLst>
        <ext uri="{3e2802c4-a4d2-4d8b-9148-e3be6c30e623}">
          <xlrd:rvb i="3148"/>
        </ext>
      </extLst>
    </bk>
    <bk>
      <extLst>
        <ext uri="{3e2802c4-a4d2-4d8b-9148-e3be6c30e623}">
          <xlrd:rvb i="3149"/>
        </ext>
      </extLst>
    </bk>
    <bk>
      <extLst>
        <ext uri="{3e2802c4-a4d2-4d8b-9148-e3be6c30e623}">
          <xlrd:rvb i="3150"/>
        </ext>
      </extLst>
    </bk>
    <bk>
      <extLst>
        <ext uri="{3e2802c4-a4d2-4d8b-9148-e3be6c30e623}">
          <xlrd:rvb i="3151"/>
        </ext>
      </extLst>
    </bk>
    <bk>
      <extLst>
        <ext uri="{3e2802c4-a4d2-4d8b-9148-e3be6c30e623}">
          <xlrd:rvb i="3152"/>
        </ext>
      </extLst>
    </bk>
    <bk>
      <extLst>
        <ext uri="{3e2802c4-a4d2-4d8b-9148-e3be6c30e623}">
          <xlrd:rvb i="3153"/>
        </ext>
      </extLst>
    </bk>
    <bk>
      <extLst>
        <ext uri="{3e2802c4-a4d2-4d8b-9148-e3be6c30e623}">
          <xlrd:rvb i="3154"/>
        </ext>
      </extLst>
    </bk>
    <bk>
      <extLst>
        <ext uri="{3e2802c4-a4d2-4d8b-9148-e3be6c30e623}">
          <xlrd:rvb i="3155"/>
        </ext>
      </extLst>
    </bk>
    <bk>
      <extLst>
        <ext uri="{3e2802c4-a4d2-4d8b-9148-e3be6c30e623}">
          <xlrd:rvb i="3156"/>
        </ext>
      </extLst>
    </bk>
    <bk>
      <extLst>
        <ext uri="{3e2802c4-a4d2-4d8b-9148-e3be6c30e623}">
          <xlrd:rvb i="3157"/>
        </ext>
      </extLst>
    </bk>
    <bk>
      <extLst>
        <ext uri="{3e2802c4-a4d2-4d8b-9148-e3be6c30e623}">
          <xlrd:rvb i="3158"/>
        </ext>
      </extLst>
    </bk>
    <bk>
      <extLst>
        <ext uri="{3e2802c4-a4d2-4d8b-9148-e3be6c30e623}">
          <xlrd:rvb i="3159"/>
        </ext>
      </extLst>
    </bk>
    <bk>
      <extLst>
        <ext uri="{3e2802c4-a4d2-4d8b-9148-e3be6c30e623}">
          <xlrd:rvb i="3160"/>
        </ext>
      </extLst>
    </bk>
    <bk>
      <extLst>
        <ext uri="{3e2802c4-a4d2-4d8b-9148-e3be6c30e623}">
          <xlrd:rvb i="3161"/>
        </ext>
      </extLst>
    </bk>
    <bk>
      <extLst>
        <ext uri="{3e2802c4-a4d2-4d8b-9148-e3be6c30e623}">
          <xlrd:rvb i="3162"/>
        </ext>
      </extLst>
    </bk>
    <bk>
      <extLst>
        <ext uri="{3e2802c4-a4d2-4d8b-9148-e3be6c30e623}">
          <xlrd:rvb i="3163"/>
        </ext>
      </extLst>
    </bk>
    <bk>
      <extLst>
        <ext uri="{3e2802c4-a4d2-4d8b-9148-e3be6c30e623}">
          <xlrd:rvb i="3164"/>
        </ext>
      </extLst>
    </bk>
    <bk>
      <extLst>
        <ext uri="{3e2802c4-a4d2-4d8b-9148-e3be6c30e623}">
          <xlrd:rvb i="3165"/>
        </ext>
      </extLst>
    </bk>
    <bk>
      <extLst>
        <ext uri="{3e2802c4-a4d2-4d8b-9148-e3be6c30e623}">
          <xlrd:rvb i="3166"/>
        </ext>
      </extLst>
    </bk>
    <bk>
      <extLst>
        <ext uri="{3e2802c4-a4d2-4d8b-9148-e3be6c30e623}">
          <xlrd:rvb i="3167"/>
        </ext>
      </extLst>
    </bk>
    <bk>
      <extLst>
        <ext uri="{3e2802c4-a4d2-4d8b-9148-e3be6c30e623}">
          <xlrd:rvb i="3168"/>
        </ext>
      </extLst>
    </bk>
    <bk>
      <extLst>
        <ext uri="{3e2802c4-a4d2-4d8b-9148-e3be6c30e623}">
          <xlrd:rvb i="3169"/>
        </ext>
      </extLst>
    </bk>
    <bk>
      <extLst>
        <ext uri="{3e2802c4-a4d2-4d8b-9148-e3be6c30e623}">
          <xlrd:rvb i="3170"/>
        </ext>
      </extLst>
    </bk>
    <bk>
      <extLst>
        <ext uri="{3e2802c4-a4d2-4d8b-9148-e3be6c30e623}">
          <xlrd:rvb i="3171"/>
        </ext>
      </extLst>
    </bk>
    <bk>
      <extLst>
        <ext uri="{3e2802c4-a4d2-4d8b-9148-e3be6c30e623}">
          <xlrd:rvb i="3172"/>
        </ext>
      </extLst>
    </bk>
    <bk>
      <extLst>
        <ext uri="{3e2802c4-a4d2-4d8b-9148-e3be6c30e623}">
          <xlrd:rvb i="3173"/>
        </ext>
      </extLst>
    </bk>
    <bk>
      <extLst>
        <ext uri="{3e2802c4-a4d2-4d8b-9148-e3be6c30e623}">
          <xlrd:rvb i="3174"/>
        </ext>
      </extLst>
    </bk>
    <bk>
      <extLst>
        <ext uri="{3e2802c4-a4d2-4d8b-9148-e3be6c30e623}">
          <xlrd:rvb i="3175"/>
        </ext>
      </extLst>
    </bk>
    <bk>
      <extLst>
        <ext uri="{3e2802c4-a4d2-4d8b-9148-e3be6c30e623}">
          <xlrd:rvb i="3176"/>
        </ext>
      </extLst>
    </bk>
    <bk>
      <extLst>
        <ext uri="{3e2802c4-a4d2-4d8b-9148-e3be6c30e623}">
          <xlrd:rvb i="3177"/>
        </ext>
      </extLst>
    </bk>
    <bk>
      <extLst>
        <ext uri="{3e2802c4-a4d2-4d8b-9148-e3be6c30e623}">
          <xlrd:rvb i="3178"/>
        </ext>
      </extLst>
    </bk>
    <bk>
      <extLst>
        <ext uri="{3e2802c4-a4d2-4d8b-9148-e3be6c30e623}">
          <xlrd:rvb i="3179"/>
        </ext>
      </extLst>
    </bk>
    <bk>
      <extLst>
        <ext uri="{3e2802c4-a4d2-4d8b-9148-e3be6c30e623}">
          <xlrd:rvb i="3180"/>
        </ext>
      </extLst>
    </bk>
    <bk>
      <extLst>
        <ext uri="{3e2802c4-a4d2-4d8b-9148-e3be6c30e623}">
          <xlrd:rvb i="3181"/>
        </ext>
      </extLst>
    </bk>
    <bk>
      <extLst>
        <ext uri="{3e2802c4-a4d2-4d8b-9148-e3be6c30e623}">
          <xlrd:rvb i="3182"/>
        </ext>
      </extLst>
    </bk>
    <bk>
      <extLst>
        <ext uri="{3e2802c4-a4d2-4d8b-9148-e3be6c30e623}">
          <xlrd:rvb i="3183"/>
        </ext>
      </extLst>
    </bk>
    <bk>
      <extLst>
        <ext uri="{3e2802c4-a4d2-4d8b-9148-e3be6c30e623}">
          <xlrd:rvb i="3184"/>
        </ext>
      </extLst>
    </bk>
    <bk>
      <extLst>
        <ext uri="{3e2802c4-a4d2-4d8b-9148-e3be6c30e623}">
          <xlrd:rvb i="3185"/>
        </ext>
      </extLst>
    </bk>
    <bk>
      <extLst>
        <ext uri="{3e2802c4-a4d2-4d8b-9148-e3be6c30e623}">
          <xlrd:rvb i="3186"/>
        </ext>
      </extLst>
    </bk>
    <bk>
      <extLst>
        <ext uri="{3e2802c4-a4d2-4d8b-9148-e3be6c30e623}">
          <xlrd:rvb i="3187"/>
        </ext>
      </extLst>
    </bk>
    <bk>
      <extLst>
        <ext uri="{3e2802c4-a4d2-4d8b-9148-e3be6c30e623}">
          <xlrd:rvb i="3188"/>
        </ext>
      </extLst>
    </bk>
    <bk>
      <extLst>
        <ext uri="{3e2802c4-a4d2-4d8b-9148-e3be6c30e623}">
          <xlrd:rvb i="3189"/>
        </ext>
      </extLst>
    </bk>
    <bk>
      <extLst>
        <ext uri="{3e2802c4-a4d2-4d8b-9148-e3be6c30e623}">
          <xlrd:rvb i="3190"/>
        </ext>
      </extLst>
    </bk>
    <bk>
      <extLst>
        <ext uri="{3e2802c4-a4d2-4d8b-9148-e3be6c30e623}">
          <xlrd:rvb i="3191"/>
        </ext>
      </extLst>
    </bk>
    <bk>
      <extLst>
        <ext uri="{3e2802c4-a4d2-4d8b-9148-e3be6c30e623}">
          <xlrd:rvb i="3192"/>
        </ext>
      </extLst>
    </bk>
    <bk>
      <extLst>
        <ext uri="{3e2802c4-a4d2-4d8b-9148-e3be6c30e623}">
          <xlrd:rvb i="3193"/>
        </ext>
      </extLst>
    </bk>
    <bk>
      <extLst>
        <ext uri="{3e2802c4-a4d2-4d8b-9148-e3be6c30e623}">
          <xlrd:rvb i="3194"/>
        </ext>
      </extLst>
    </bk>
    <bk>
      <extLst>
        <ext uri="{3e2802c4-a4d2-4d8b-9148-e3be6c30e623}">
          <xlrd:rvb i="3195"/>
        </ext>
      </extLst>
    </bk>
    <bk>
      <extLst>
        <ext uri="{3e2802c4-a4d2-4d8b-9148-e3be6c30e623}">
          <xlrd:rvb i="3196"/>
        </ext>
      </extLst>
    </bk>
    <bk>
      <extLst>
        <ext uri="{3e2802c4-a4d2-4d8b-9148-e3be6c30e623}">
          <xlrd:rvb i="3197"/>
        </ext>
      </extLst>
    </bk>
    <bk>
      <extLst>
        <ext uri="{3e2802c4-a4d2-4d8b-9148-e3be6c30e623}">
          <xlrd:rvb i="3198"/>
        </ext>
      </extLst>
    </bk>
    <bk>
      <extLst>
        <ext uri="{3e2802c4-a4d2-4d8b-9148-e3be6c30e623}">
          <xlrd:rvb i="3199"/>
        </ext>
      </extLst>
    </bk>
    <bk>
      <extLst>
        <ext uri="{3e2802c4-a4d2-4d8b-9148-e3be6c30e623}">
          <xlrd:rvb i="3200"/>
        </ext>
      </extLst>
    </bk>
    <bk>
      <extLst>
        <ext uri="{3e2802c4-a4d2-4d8b-9148-e3be6c30e623}">
          <xlrd:rvb i="3201"/>
        </ext>
      </extLst>
    </bk>
    <bk>
      <extLst>
        <ext uri="{3e2802c4-a4d2-4d8b-9148-e3be6c30e623}">
          <xlrd:rvb i="3202"/>
        </ext>
      </extLst>
    </bk>
    <bk>
      <extLst>
        <ext uri="{3e2802c4-a4d2-4d8b-9148-e3be6c30e623}">
          <xlrd:rvb i="3203"/>
        </ext>
      </extLst>
    </bk>
    <bk>
      <extLst>
        <ext uri="{3e2802c4-a4d2-4d8b-9148-e3be6c30e623}">
          <xlrd:rvb i="3204"/>
        </ext>
      </extLst>
    </bk>
    <bk>
      <extLst>
        <ext uri="{3e2802c4-a4d2-4d8b-9148-e3be6c30e623}">
          <xlrd:rvb i="3205"/>
        </ext>
      </extLst>
    </bk>
    <bk>
      <extLst>
        <ext uri="{3e2802c4-a4d2-4d8b-9148-e3be6c30e623}">
          <xlrd:rvb i="3206"/>
        </ext>
      </extLst>
    </bk>
    <bk>
      <extLst>
        <ext uri="{3e2802c4-a4d2-4d8b-9148-e3be6c30e623}">
          <xlrd:rvb i="3207"/>
        </ext>
      </extLst>
    </bk>
    <bk>
      <extLst>
        <ext uri="{3e2802c4-a4d2-4d8b-9148-e3be6c30e623}">
          <xlrd:rvb i="3208"/>
        </ext>
      </extLst>
    </bk>
    <bk>
      <extLst>
        <ext uri="{3e2802c4-a4d2-4d8b-9148-e3be6c30e623}">
          <xlrd:rvb i="3209"/>
        </ext>
      </extLst>
    </bk>
    <bk>
      <extLst>
        <ext uri="{3e2802c4-a4d2-4d8b-9148-e3be6c30e623}">
          <xlrd:rvb i="3210"/>
        </ext>
      </extLst>
    </bk>
    <bk>
      <extLst>
        <ext uri="{3e2802c4-a4d2-4d8b-9148-e3be6c30e623}">
          <xlrd:rvb i="3211"/>
        </ext>
      </extLst>
    </bk>
    <bk>
      <extLst>
        <ext uri="{3e2802c4-a4d2-4d8b-9148-e3be6c30e623}">
          <xlrd:rvb i="3212"/>
        </ext>
      </extLst>
    </bk>
    <bk>
      <extLst>
        <ext uri="{3e2802c4-a4d2-4d8b-9148-e3be6c30e623}">
          <xlrd:rvb i="3213"/>
        </ext>
      </extLst>
    </bk>
    <bk>
      <extLst>
        <ext uri="{3e2802c4-a4d2-4d8b-9148-e3be6c30e623}">
          <xlrd:rvb i="3214"/>
        </ext>
      </extLst>
    </bk>
    <bk>
      <extLst>
        <ext uri="{3e2802c4-a4d2-4d8b-9148-e3be6c30e623}">
          <xlrd:rvb i="3215"/>
        </ext>
      </extLst>
    </bk>
    <bk>
      <extLst>
        <ext uri="{3e2802c4-a4d2-4d8b-9148-e3be6c30e623}">
          <xlrd:rvb i="3216"/>
        </ext>
      </extLst>
    </bk>
    <bk>
      <extLst>
        <ext uri="{3e2802c4-a4d2-4d8b-9148-e3be6c30e623}">
          <xlrd:rvb i="3217"/>
        </ext>
      </extLst>
    </bk>
    <bk>
      <extLst>
        <ext uri="{3e2802c4-a4d2-4d8b-9148-e3be6c30e623}">
          <xlrd:rvb i="3218"/>
        </ext>
      </extLst>
    </bk>
    <bk>
      <extLst>
        <ext uri="{3e2802c4-a4d2-4d8b-9148-e3be6c30e623}">
          <xlrd:rvb i="3219"/>
        </ext>
      </extLst>
    </bk>
    <bk>
      <extLst>
        <ext uri="{3e2802c4-a4d2-4d8b-9148-e3be6c30e623}">
          <xlrd:rvb i="3220"/>
        </ext>
      </extLst>
    </bk>
    <bk>
      <extLst>
        <ext uri="{3e2802c4-a4d2-4d8b-9148-e3be6c30e623}">
          <xlrd:rvb i="3221"/>
        </ext>
      </extLst>
    </bk>
    <bk>
      <extLst>
        <ext uri="{3e2802c4-a4d2-4d8b-9148-e3be6c30e623}">
          <xlrd:rvb i="3222"/>
        </ext>
      </extLst>
    </bk>
    <bk>
      <extLst>
        <ext uri="{3e2802c4-a4d2-4d8b-9148-e3be6c30e623}">
          <xlrd:rvb i="3223"/>
        </ext>
      </extLst>
    </bk>
    <bk>
      <extLst>
        <ext uri="{3e2802c4-a4d2-4d8b-9148-e3be6c30e623}">
          <xlrd:rvb i="3224"/>
        </ext>
      </extLst>
    </bk>
    <bk>
      <extLst>
        <ext uri="{3e2802c4-a4d2-4d8b-9148-e3be6c30e623}">
          <xlrd:rvb i="3225"/>
        </ext>
      </extLst>
    </bk>
    <bk>
      <extLst>
        <ext uri="{3e2802c4-a4d2-4d8b-9148-e3be6c30e623}">
          <xlrd:rvb i="3226"/>
        </ext>
      </extLst>
    </bk>
    <bk>
      <extLst>
        <ext uri="{3e2802c4-a4d2-4d8b-9148-e3be6c30e623}">
          <xlrd:rvb i="3227"/>
        </ext>
      </extLst>
    </bk>
    <bk>
      <extLst>
        <ext uri="{3e2802c4-a4d2-4d8b-9148-e3be6c30e623}">
          <xlrd:rvb i="3228"/>
        </ext>
      </extLst>
    </bk>
    <bk>
      <extLst>
        <ext uri="{3e2802c4-a4d2-4d8b-9148-e3be6c30e623}">
          <xlrd:rvb i="3229"/>
        </ext>
      </extLst>
    </bk>
    <bk>
      <extLst>
        <ext uri="{3e2802c4-a4d2-4d8b-9148-e3be6c30e623}">
          <xlrd:rvb i="3230"/>
        </ext>
      </extLst>
    </bk>
    <bk>
      <extLst>
        <ext uri="{3e2802c4-a4d2-4d8b-9148-e3be6c30e623}">
          <xlrd:rvb i="3231"/>
        </ext>
      </extLst>
    </bk>
    <bk>
      <extLst>
        <ext uri="{3e2802c4-a4d2-4d8b-9148-e3be6c30e623}">
          <xlrd:rvb i="3232"/>
        </ext>
      </extLst>
    </bk>
    <bk>
      <extLst>
        <ext uri="{3e2802c4-a4d2-4d8b-9148-e3be6c30e623}">
          <xlrd:rvb i="3233"/>
        </ext>
      </extLst>
    </bk>
    <bk>
      <extLst>
        <ext uri="{3e2802c4-a4d2-4d8b-9148-e3be6c30e623}">
          <xlrd:rvb i="3234"/>
        </ext>
      </extLst>
    </bk>
    <bk>
      <extLst>
        <ext uri="{3e2802c4-a4d2-4d8b-9148-e3be6c30e623}">
          <xlrd:rvb i="3235"/>
        </ext>
      </extLst>
    </bk>
    <bk>
      <extLst>
        <ext uri="{3e2802c4-a4d2-4d8b-9148-e3be6c30e623}">
          <xlrd:rvb i="3236"/>
        </ext>
      </extLst>
    </bk>
    <bk>
      <extLst>
        <ext uri="{3e2802c4-a4d2-4d8b-9148-e3be6c30e623}">
          <xlrd:rvb i="3237"/>
        </ext>
      </extLst>
    </bk>
    <bk>
      <extLst>
        <ext uri="{3e2802c4-a4d2-4d8b-9148-e3be6c30e623}">
          <xlrd:rvb i="3238"/>
        </ext>
      </extLst>
    </bk>
    <bk>
      <extLst>
        <ext uri="{3e2802c4-a4d2-4d8b-9148-e3be6c30e623}">
          <xlrd:rvb i="3239"/>
        </ext>
      </extLst>
    </bk>
    <bk>
      <extLst>
        <ext uri="{3e2802c4-a4d2-4d8b-9148-e3be6c30e623}">
          <xlrd:rvb i="3240"/>
        </ext>
      </extLst>
    </bk>
    <bk>
      <extLst>
        <ext uri="{3e2802c4-a4d2-4d8b-9148-e3be6c30e623}">
          <xlrd:rvb i="3241"/>
        </ext>
      </extLst>
    </bk>
    <bk>
      <extLst>
        <ext uri="{3e2802c4-a4d2-4d8b-9148-e3be6c30e623}">
          <xlrd:rvb i="3242"/>
        </ext>
      </extLst>
    </bk>
    <bk>
      <extLst>
        <ext uri="{3e2802c4-a4d2-4d8b-9148-e3be6c30e623}">
          <xlrd:rvb i="3243"/>
        </ext>
      </extLst>
    </bk>
    <bk>
      <extLst>
        <ext uri="{3e2802c4-a4d2-4d8b-9148-e3be6c30e623}">
          <xlrd:rvb i="3244"/>
        </ext>
      </extLst>
    </bk>
    <bk>
      <extLst>
        <ext uri="{3e2802c4-a4d2-4d8b-9148-e3be6c30e623}">
          <xlrd:rvb i="3245"/>
        </ext>
      </extLst>
    </bk>
    <bk>
      <extLst>
        <ext uri="{3e2802c4-a4d2-4d8b-9148-e3be6c30e623}">
          <xlrd:rvb i="3246"/>
        </ext>
      </extLst>
    </bk>
    <bk>
      <extLst>
        <ext uri="{3e2802c4-a4d2-4d8b-9148-e3be6c30e623}">
          <xlrd:rvb i="3247"/>
        </ext>
      </extLst>
    </bk>
    <bk>
      <extLst>
        <ext uri="{3e2802c4-a4d2-4d8b-9148-e3be6c30e623}">
          <xlrd:rvb i="3248"/>
        </ext>
      </extLst>
    </bk>
    <bk>
      <extLst>
        <ext uri="{3e2802c4-a4d2-4d8b-9148-e3be6c30e623}">
          <xlrd:rvb i="3249"/>
        </ext>
      </extLst>
    </bk>
    <bk>
      <extLst>
        <ext uri="{3e2802c4-a4d2-4d8b-9148-e3be6c30e623}">
          <xlrd:rvb i="3250"/>
        </ext>
      </extLst>
    </bk>
    <bk>
      <extLst>
        <ext uri="{3e2802c4-a4d2-4d8b-9148-e3be6c30e623}">
          <xlrd:rvb i="3251"/>
        </ext>
      </extLst>
    </bk>
    <bk>
      <extLst>
        <ext uri="{3e2802c4-a4d2-4d8b-9148-e3be6c30e623}">
          <xlrd:rvb i="3252"/>
        </ext>
      </extLst>
    </bk>
    <bk>
      <extLst>
        <ext uri="{3e2802c4-a4d2-4d8b-9148-e3be6c30e623}">
          <xlrd:rvb i="3253"/>
        </ext>
      </extLst>
    </bk>
    <bk>
      <extLst>
        <ext uri="{3e2802c4-a4d2-4d8b-9148-e3be6c30e623}">
          <xlrd:rvb i="3254"/>
        </ext>
      </extLst>
    </bk>
    <bk>
      <extLst>
        <ext uri="{3e2802c4-a4d2-4d8b-9148-e3be6c30e623}">
          <xlrd:rvb i="3255"/>
        </ext>
      </extLst>
    </bk>
    <bk>
      <extLst>
        <ext uri="{3e2802c4-a4d2-4d8b-9148-e3be6c30e623}">
          <xlrd:rvb i="3256"/>
        </ext>
      </extLst>
    </bk>
    <bk>
      <extLst>
        <ext uri="{3e2802c4-a4d2-4d8b-9148-e3be6c30e623}">
          <xlrd:rvb i="3257"/>
        </ext>
      </extLst>
    </bk>
    <bk>
      <extLst>
        <ext uri="{3e2802c4-a4d2-4d8b-9148-e3be6c30e623}">
          <xlrd:rvb i="3258"/>
        </ext>
      </extLst>
    </bk>
    <bk>
      <extLst>
        <ext uri="{3e2802c4-a4d2-4d8b-9148-e3be6c30e623}">
          <xlrd:rvb i="3259"/>
        </ext>
      </extLst>
    </bk>
    <bk>
      <extLst>
        <ext uri="{3e2802c4-a4d2-4d8b-9148-e3be6c30e623}">
          <xlrd:rvb i="3260"/>
        </ext>
      </extLst>
    </bk>
    <bk>
      <extLst>
        <ext uri="{3e2802c4-a4d2-4d8b-9148-e3be6c30e623}">
          <xlrd:rvb i="3261"/>
        </ext>
      </extLst>
    </bk>
    <bk>
      <extLst>
        <ext uri="{3e2802c4-a4d2-4d8b-9148-e3be6c30e623}">
          <xlrd:rvb i="3262"/>
        </ext>
      </extLst>
    </bk>
    <bk>
      <extLst>
        <ext uri="{3e2802c4-a4d2-4d8b-9148-e3be6c30e623}">
          <xlrd:rvb i="3263"/>
        </ext>
      </extLst>
    </bk>
    <bk>
      <extLst>
        <ext uri="{3e2802c4-a4d2-4d8b-9148-e3be6c30e623}">
          <xlrd:rvb i="3264"/>
        </ext>
      </extLst>
    </bk>
    <bk>
      <extLst>
        <ext uri="{3e2802c4-a4d2-4d8b-9148-e3be6c30e623}">
          <xlrd:rvb i="3265"/>
        </ext>
      </extLst>
    </bk>
    <bk>
      <extLst>
        <ext uri="{3e2802c4-a4d2-4d8b-9148-e3be6c30e623}">
          <xlrd:rvb i="3266"/>
        </ext>
      </extLst>
    </bk>
    <bk>
      <extLst>
        <ext uri="{3e2802c4-a4d2-4d8b-9148-e3be6c30e623}">
          <xlrd:rvb i="3267"/>
        </ext>
      </extLst>
    </bk>
    <bk>
      <extLst>
        <ext uri="{3e2802c4-a4d2-4d8b-9148-e3be6c30e623}">
          <xlrd:rvb i="3268"/>
        </ext>
      </extLst>
    </bk>
    <bk>
      <extLst>
        <ext uri="{3e2802c4-a4d2-4d8b-9148-e3be6c30e623}">
          <xlrd:rvb i="3269"/>
        </ext>
      </extLst>
    </bk>
    <bk>
      <extLst>
        <ext uri="{3e2802c4-a4d2-4d8b-9148-e3be6c30e623}">
          <xlrd:rvb i="3270"/>
        </ext>
      </extLst>
    </bk>
    <bk>
      <extLst>
        <ext uri="{3e2802c4-a4d2-4d8b-9148-e3be6c30e623}">
          <xlrd:rvb i="3271"/>
        </ext>
      </extLst>
    </bk>
    <bk>
      <extLst>
        <ext uri="{3e2802c4-a4d2-4d8b-9148-e3be6c30e623}">
          <xlrd:rvb i="3272"/>
        </ext>
      </extLst>
    </bk>
    <bk>
      <extLst>
        <ext uri="{3e2802c4-a4d2-4d8b-9148-e3be6c30e623}">
          <xlrd:rvb i="3273"/>
        </ext>
      </extLst>
    </bk>
    <bk>
      <extLst>
        <ext uri="{3e2802c4-a4d2-4d8b-9148-e3be6c30e623}">
          <xlrd:rvb i="3274"/>
        </ext>
      </extLst>
    </bk>
    <bk>
      <extLst>
        <ext uri="{3e2802c4-a4d2-4d8b-9148-e3be6c30e623}">
          <xlrd:rvb i="3275"/>
        </ext>
      </extLst>
    </bk>
    <bk>
      <extLst>
        <ext uri="{3e2802c4-a4d2-4d8b-9148-e3be6c30e623}">
          <xlrd:rvb i="3276"/>
        </ext>
      </extLst>
    </bk>
    <bk>
      <extLst>
        <ext uri="{3e2802c4-a4d2-4d8b-9148-e3be6c30e623}">
          <xlrd:rvb i="3277"/>
        </ext>
      </extLst>
    </bk>
    <bk>
      <extLst>
        <ext uri="{3e2802c4-a4d2-4d8b-9148-e3be6c30e623}">
          <xlrd:rvb i="3278"/>
        </ext>
      </extLst>
    </bk>
    <bk>
      <extLst>
        <ext uri="{3e2802c4-a4d2-4d8b-9148-e3be6c30e623}">
          <xlrd:rvb i="3279"/>
        </ext>
      </extLst>
    </bk>
    <bk>
      <extLst>
        <ext uri="{3e2802c4-a4d2-4d8b-9148-e3be6c30e623}">
          <xlrd:rvb i="3280"/>
        </ext>
      </extLst>
    </bk>
    <bk>
      <extLst>
        <ext uri="{3e2802c4-a4d2-4d8b-9148-e3be6c30e623}">
          <xlrd:rvb i="3281"/>
        </ext>
      </extLst>
    </bk>
    <bk>
      <extLst>
        <ext uri="{3e2802c4-a4d2-4d8b-9148-e3be6c30e623}">
          <xlrd:rvb i="3282"/>
        </ext>
      </extLst>
    </bk>
    <bk>
      <extLst>
        <ext uri="{3e2802c4-a4d2-4d8b-9148-e3be6c30e623}">
          <xlrd:rvb i="3283"/>
        </ext>
      </extLst>
    </bk>
    <bk>
      <extLst>
        <ext uri="{3e2802c4-a4d2-4d8b-9148-e3be6c30e623}">
          <xlrd:rvb i="3284"/>
        </ext>
      </extLst>
    </bk>
    <bk>
      <extLst>
        <ext uri="{3e2802c4-a4d2-4d8b-9148-e3be6c30e623}">
          <xlrd:rvb i="3285"/>
        </ext>
      </extLst>
    </bk>
    <bk>
      <extLst>
        <ext uri="{3e2802c4-a4d2-4d8b-9148-e3be6c30e623}">
          <xlrd:rvb i="3286"/>
        </ext>
      </extLst>
    </bk>
    <bk>
      <extLst>
        <ext uri="{3e2802c4-a4d2-4d8b-9148-e3be6c30e623}">
          <xlrd:rvb i="3287"/>
        </ext>
      </extLst>
    </bk>
    <bk>
      <extLst>
        <ext uri="{3e2802c4-a4d2-4d8b-9148-e3be6c30e623}">
          <xlrd:rvb i="3288"/>
        </ext>
      </extLst>
    </bk>
    <bk>
      <extLst>
        <ext uri="{3e2802c4-a4d2-4d8b-9148-e3be6c30e623}">
          <xlrd:rvb i="3289"/>
        </ext>
      </extLst>
    </bk>
    <bk>
      <extLst>
        <ext uri="{3e2802c4-a4d2-4d8b-9148-e3be6c30e623}">
          <xlrd:rvb i="3290"/>
        </ext>
      </extLst>
    </bk>
    <bk>
      <extLst>
        <ext uri="{3e2802c4-a4d2-4d8b-9148-e3be6c30e623}">
          <xlrd:rvb i="3291"/>
        </ext>
      </extLst>
    </bk>
    <bk>
      <extLst>
        <ext uri="{3e2802c4-a4d2-4d8b-9148-e3be6c30e623}">
          <xlrd:rvb i="3292"/>
        </ext>
      </extLst>
    </bk>
    <bk>
      <extLst>
        <ext uri="{3e2802c4-a4d2-4d8b-9148-e3be6c30e623}">
          <xlrd:rvb i="3293"/>
        </ext>
      </extLst>
    </bk>
    <bk>
      <extLst>
        <ext uri="{3e2802c4-a4d2-4d8b-9148-e3be6c30e623}">
          <xlrd:rvb i="3294"/>
        </ext>
      </extLst>
    </bk>
    <bk>
      <extLst>
        <ext uri="{3e2802c4-a4d2-4d8b-9148-e3be6c30e623}">
          <xlrd:rvb i="3295"/>
        </ext>
      </extLst>
    </bk>
    <bk>
      <extLst>
        <ext uri="{3e2802c4-a4d2-4d8b-9148-e3be6c30e623}">
          <xlrd:rvb i="3296"/>
        </ext>
      </extLst>
    </bk>
    <bk>
      <extLst>
        <ext uri="{3e2802c4-a4d2-4d8b-9148-e3be6c30e623}">
          <xlrd:rvb i="3297"/>
        </ext>
      </extLst>
    </bk>
    <bk>
      <extLst>
        <ext uri="{3e2802c4-a4d2-4d8b-9148-e3be6c30e623}">
          <xlrd:rvb i="3298"/>
        </ext>
      </extLst>
    </bk>
    <bk>
      <extLst>
        <ext uri="{3e2802c4-a4d2-4d8b-9148-e3be6c30e623}">
          <xlrd:rvb i="3299"/>
        </ext>
      </extLst>
    </bk>
    <bk>
      <extLst>
        <ext uri="{3e2802c4-a4d2-4d8b-9148-e3be6c30e623}">
          <xlrd:rvb i="3300"/>
        </ext>
      </extLst>
    </bk>
    <bk>
      <extLst>
        <ext uri="{3e2802c4-a4d2-4d8b-9148-e3be6c30e623}">
          <xlrd:rvb i="3301"/>
        </ext>
      </extLst>
    </bk>
    <bk>
      <extLst>
        <ext uri="{3e2802c4-a4d2-4d8b-9148-e3be6c30e623}">
          <xlrd:rvb i="3302"/>
        </ext>
      </extLst>
    </bk>
    <bk>
      <extLst>
        <ext uri="{3e2802c4-a4d2-4d8b-9148-e3be6c30e623}">
          <xlrd:rvb i="3303"/>
        </ext>
      </extLst>
    </bk>
    <bk>
      <extLst>
        <ext uri="{3e2802c4-a4d2-4d8b-9148-e3be6c30e623}">
          <xlrd:rvb i="3304"/>
        </ext>
      </extLst>
    </bk>
    <bk>
      <extLst>
        <ext uri="{3e2802c4-a4d2-4d8b-9148-e3be6c30e623}">
          <xlrd:rvb i="3305"/>
        </ext>
      </extLst>
    </bk>
    <bk>
      <extLst>
        <ext uri="{3e2802c4-a4d2-4d8b-9148-e3be6c30e623}">
          <xlrd:rvb i="3306"/>
        </ext>
      </extLst>
    </bk>
    <bk>
      <extLst>
        <ext uri="{3e2802c4-a4d2-4d8b-9148-e3be6c30e623}">
          <xlrd:rvb i="3307"/>
        </ext>
      </extLst>
    </bk>
    <bk>
      <extLst>
        <ext uri="{3e2802c4-a4d2-4d8b-9148-e3be6c30e623}">
          <xlrd:rvb i="3308"/>
        </ext>
      </extLst>
    </bk>
    <bk>
      <extLst>
        <ext uri="{3e2802c4-a4d2-4d8b-9148-e3be6c30e623}">
          <xlrd:rvb i="3309"/>
        </ext>
      </extLst>
    </bk>
    <bk>
      <extLst>
        <ext uri="{3e2802c4-a4d2-4d8b-9148-e3be6c30e623}">
          <xlrd:rvb i="3310"/>
        </ext>
      </extLst>
    </bk>
    <bk>
      <extLst>
        <ext uri="{3e2802c4-a4d2-4d8b-9148-e3be6c30e623}">
          <xlrd:rvb i="3311"/>
        </ext>
      </extLst>
    </bk>
    <bk>
      <extLst>
        <ext uri="{3e2802c4-a4d2-4d8b-9148-e3be6c30e623}">
          <xlrd:rvb i="3312"/>
        </ext>
      </extLst>
    </bk>
    <bk>
      <extLst>
        <ext uri="{3e2802c4-a4d2-4d8b-9148-e3be6c30e623}">
          <xlrd:rvb i="3313"/>
        </ext>
      </extLst>
    </bk>
    <bk>
      <extLst>
        <ext uri="{3e2802c4-a4d2-4d8b-9148-e3be6c30e623}">
          <xlrd:rvb i="3314"/>
        </ext>
      </extLst>
    </bk>
    <bk>
      <extLst>
        <ext uri="{3e2802c4-a4d2-4d8b-9148-e3be6c30e623}">
          <xlrd:rvb i="3315"/>
        </ext>
      </extLst>
    </bk>
    <bk>
      <extLst>
        <ext uri="{3e2802c4-a4d2-4d8b-9148-e3be6c30e623}">
          <xlrd:rvb i="3316"/>
        </ext>
      </extLst>
    </bk>
    <bk>
      <extLst>
        <ext uri="{3e2802c4-a4d2-4d8b-9148-e3be6c30e623}">
          <xlrd:rvb i="3317"/>
        </ext>
      </extLst>
    </bk>
    <bk>
      <extLst>
        <ext uri="{3e2802c4-a4d2-4d8b-9148-e3be6c30e623}">
          <xlrd:rvb i="3318"/>
        </ext>
      </extLst>
    </bk>
    <bk>
      <extLst>
        <ext uri="{3e2802c4-a4d2-4d8b-9148-e3be6c30e623}">
          <xlrd:rvb i="3319"/>
        </ext>
      </extLst>
    </bk>
    <bk>
      <extLst>
        <ext uri="{3e2802c4-a4d2-4d8b-9148-e3be6c30e623}">
          <xlrd:rvb i="3320"/>
        </ext>
      </extLst>
    </bk>
    <bk>
      <extLst>
        <ext uri="{3e2802c4-a4d2-4d8b-9148-e3be6c30e623}">
          <xlrd:rvb i="3321"/>
        </ext>
      </extLst>
    </bk>
    <bk>
      <extLst>
        <ext uri="{3e2802c4-a4d2-4d8b-9148-e3be6c30e623}">
          <xlrd:rvb i="3322"/>
        </ext>
      </extLst>
    </bk>
    <bk>
      <extLst>
        <ext uri="{3e2802c4-a4d2-4d8b-9148-e3be6c30e623}">
          <xlrd:rvb i="3323"/>
        </ext>
      </extLst>
    </bk>
    <bk>
      <extLst>
        <ext uri="{3e2802c4-a4d2-4d8b-9148-e3be6c30e623}">
          <xlrd:rvb i="3324"/>
        </ext>
      </extLst>
    </bk>
    <bk>
      <extLst>
        <ext uri="{3e2802c4-a4d2-4d8b-9148-e3be6c30e623}">
          <xlrd:rvb i="3325"/>
        </ext>
      </extLst>
    </bk>
    <bk>
      <extLst>
        <ext uri="{3e2802c4-a4d2-4d8b-9148-e3be6c30e623}">
          <xlrd:rvb i="3326"/>
        </ext>
      </extLst>
    </bk>
    <bk>
      <extLst>
        <ext uri="{3e2802c4-a4d2-4d8b-9148-e3be6c30e623}">
          <xlrd:rvb i="3327"/>
        </ext>
      </extLst>
    </bk>
    <bk>
      <extLst>
        <ext uri="{3e2802c4-a4d2-4d8b-9148-e3be6c30e623}">
          <xlrd:rvb i="3328"/>
        </ext>
      </extLst>
    </bk>
    <bk>
      <extLst>
        <ext uri="{3e2802c4-a4d2-4d8b-9148-e3be6c30e623}">
          <xlrd:rvb i="3329"/>
        </ext>
      </extLst>
    </bk>
    <bk>
      <extLst>
        <ext uri="{3e2802c4-a4d2-4d8b-9148-e3be6c30e623}">
          <xlrd:rvb i="3330"/>
        </ext>
      </extLst>
    </bk>
    <bk>
      <extLst>
        <ext uri="{3e2802c4-a4d2-4d8b-9148-e3be6c30e623}">
          <xlrd:rvb i="3331"/>
        </ext>
      </extLst>
    </bk>
    <bk>
      <extLst>
        <ext uri="{3e2802c4-a4d2-4d8b-9148-e3be6c30e623}">
          <xlrd:rvb i="3332"/>
        </ext>
      </extLst>
    </bk>
    <bk>
      <extLst>
        <ext uri="{3e2802c4-a4d2-4d8b-9148-e3be6c30e623}">
          <xlrd:rvb i="3333"/>
        </ext>
      </extLst>
    </bk>
    <bk>
      <extLst>
        <ext uri="{3e2802c4-a4d2-4d8b-9148-e3be6c30e623}">
          <xlrd:rvb i="3334"/>
        </ext>
      </extLst>
    </bk>
    <bk>
      <extLst>
        <ext uri="{3e2802c4-a4d2-4d8b-9148-e3be6c30e623}">
          <xlrd:rvb i="3335"/>
        </ext>
      </extLst>
    </bk>
    <bk>
      <extLst>
        <ext uri="{3e2802c4-a4d2-4d8b-9148-e3be6c30e623}">
          <xlrd:rvb i="3336"/>
        </ext>
      </extLst>
    </bk>
    <bk>
      <extLst>
        <ext uri="{3e2802c4-a4d2-4d8b-9148-e3be6c30e623}">
          <xlrd:rvb i="3337"/>
        </ext>
      </extLst>
    </bk>
    <bk>
      <extLst>
        <ext uri="{3e2802c4-a4d2-4d8b-9148-e3be6c30e623}">
          <xlrd:rvb i="3338"/>
        </ext>
      </extLst>
    </bk>
    <bk>
      <extLst>
        <ext uri="{3e2802c4-a4d2-4d8b-9148-e3be6c30e623}">
          <xlrd:rvb i="3339"/>
        </ext>
      </extLst>
    </bk>
    <bk>
      <extLst>
        <ext uri="{3e2802c4-a4d2-4d8b-9148-e3be6c30e623}">
          <xlrd:rvb i="3340"/>
        </ext>
      </extLst>
    </bk>
    <bk>
      <extLst>
        <ext uri="{3e2802c4-a4d2-4d8b-9148-e3be6c30e623}">
          <xlrd:rvb i="3341"/>
        </ext>
      </extLst>
    </bk>
    <bk>
      <extLst>
        <ext uri="{3e2802c4-a4d2-4d8b-9148-e3be6c30e623}">
          <xlrd:rvb i="3342"/>
        </ext>
      </extLst>
    </bk>
    <bk>
      <extLst>
        <ext uri="{3e2802c4-a4d2-4d8b-9148-e3be6c30e623}">
          <xlrd:rvb i="3343"/>
        </ext>
      </extLst>
    </bk>
    <bk>
      <extLst>
        <ext uri="{3e2802c4-a4d2-4d8b-9148-e3be6c30e623}">
          <xlrd:rvb i="3344"/>
        </ext>
      </extLst>
    </bk>
    <bk>
      <extLst>
        <ext uri="{3e2802c4-a4d2-4d8b-9148-e3be6c30e623}">
          <xlrd:rvb i="3345"/>
        </ext>
      </extLst>
    </bk>
    <bk>
      <extLst>
        <ext uri="{3e2802c4-a4d2-4d8b-9148-e3be6c30e623}">
          <xlrd:rvb i="3346"/>
        </ext>
      </extLst>
    </bk>
    <bk>
      <extLst>
        <ext uri="{3e2802c4-a4d2-4d8b-9148-e3be6c30e623}">
          <xlrd:rvb i="3347"/>
        </ext>
      </extLst>
    </bk>
    <bk>
      <extLst>
        <ext uri="{3e2802c4-a4d2-4d8b-9148-e3be6c30e623}">
          <xlrd:rvb i="3348"/>
        </ext>
      </extLst>
    </bk>
    <bk>
      <extLst>
        <ext uri="{3e2802c4-a4d2-4d8b-9148-e3be6c30e623}">
          <xlrd:rvb i="3349"/>
        </ext>
      </extLst>
    </bk>
    <bk>
      <extLst>
        <ext uri="{3e2802c4-a4d2-4d8b-9148-e3be6c30e623}">
          <xlrd:rvb i="3350"/>
        </ext>
      </extLst>
    </bk>
    <bk>
      <extLst>
        <ext uri="{3e2802c4-a4d2-4d8b-9148-e3be6c30e623}">
          <xlrd:rvb i="3351"/>
        </ext>
      </extLst>
    </bk>
    <bk>
      <extLst>
        <ext uri="{3e2802c4-a4d2-4d8b-9148-e3be6c30e623}">
          <xlrd:rvb i="3352"/>
        </ext>
      </extLst>
    </bk>
    <bk>
      <extLst>
        <ext uri="{3e2802c4-a4d2-4d8b-9148-e3be6c30e623}">
          <xlrd:rvb i="3353"/>
        </ext>
      </extLst>
    </bk>
    <bk>
      <extLst>
        <ext uri="{3e2802c4-a4d2-4d8b-9148-e3be6c30e623}">
          <xlrd:rvb i="3354"/>
        </ext>
      </extLst>
    </bk>
    <bk>
      <extLst>
        <ext uri="{3e2802c4-a4d2-4d8b-9148-e3be6c30e623}">
          <xlrd:rvb i="3355"/>
        </ext>
      </extLst>
    </bk>
    <bk>
      <extLst>
        <ext uri="{3e2802c4-a4d2-4d8b-9148-e3be6c30e623}">
          <xlrd:rvb i="3356"/>
        </ext>
      </extLst>
    </bk>
    <bk>
      <extLst>
        <ext uri="{3e2802c4-a4d2-4d8b-9148-e3be6c30e623}">
          <xlrd:rvb i="3357"/>
        </ext>
      </extLst>
    </bk>
    <bk>
      <extLst>
        <ext uri="{3e2802c4-a4d2-4d8b-9148-e3be6c30e623}">
          <xlrd:rvb i="3358"/>
        </ext>
      </extLst>
    </bk>
    <bk>
      <extLst>
        <ext uri="{3e2802c4-a4d2-4d8b-9148-e3be6c30e623}">
          <xlrd:rvb i="3359"/>
        </ext>
      </extLst>
    </bk>
    <bk>
      <extLst>
        <ext uri="{3e2802c4-a4d2-4d8b-9148-e3be6c30e623}">
          <xlrd:rvb i="3360"/>
        </ext>
      </extLst>
    </bk>
    <bk>
      <extLst>
        <ext uri="{3e2802c4-a4d2-4d8b-9148-e3be6c30e623}">
          <xlrd:rvb i="3361"/>
        </ext>
      </extLst>
    </bk>
    <bk>
      <extLst>
        <ext uri="{3e2802c4-a4d2-4d8b-9148-e3be6c30e623}">
          <xlrd:rvb i="3362"/>
        </ext>
      </extLst>
    </bk>
    <bk>
      <extLst>
        <ext uri="{3e2802c4-a4d2-4d8b-9148-e3be6c30e623}">
          <xlrd:rvb i="3363"/>
        </ext>
      </extLst>
    </bk>
    <bk>
      <extLst>
        <ext uri="{3e2802c4-a4d2-4d8b-9148-e3be6c30e623}">
          <xlrd:rvb i="3364"/>
        </ext>
      </extLst>
    </bk>
    <bk>
      <extLst>
        <ext uri="{3e2802c4-a4d2-4d8b-9148-e3be6c30e623}">
          <xlrd:rvb i="3365"/>
        </ext>
      </extLst>
    </bk>
    <bk>
      <extLst>
        <ext uri="{3e2802c4-a4d2-4d8b-9148-e3be6c30e623}">
          <xlrd:rvb i="3366"/>
        </ext>
      </extLst>
    </bk>
    <bk>
      <extLst>
        <ext uri="{3e2802c4-a4d2-4d8b-9148-e3be6c30e623}">
          <xlrd:rvb i="3367"/>
        </ext>
      </extLst>
    </bk>
    <bk>
      <extLst>
        <ext uri="{3e2802c4-a4d2-4d8b-9148-e3be6c30e623}">
          <xlrd:rvb i="3368"/>
        </ext>
      </extLst>
    </bk>
    <bk>
      <extLst>
        <ext uri="{3e2802c4-a4d2-4d8b-9148-e3be6c30e623}">
          <xlrd:rvb i="3369"/>
        </ext>
      </extLst>
    </bk>
    <bk>
      <extLst>
        <ext uri="{3e2802c4-a4d2-4d8b-9148-e3be6c30e623}">
          <xlrd:rvb i="3370"/>
        </ext>
      </extLst>
    </bk>
    <bk>
      <extLst>
        <ext uri="{3e2802c4-a4d2-4d8b-9148-e3be6c30e623}">
          <xlrd:rvb i="3371"/>
        </ext>
      </extLst>
    </bk>
    <bk>
      <extLst>
        <ext uri="{3e2802c4-a4d2-4d8b-9148-e3be6c30e623}">
          <xlrd:rvb i="3372"/>
        </ext>
      </extLst>
    </bk>
    <bk>
      <extLst>
        <ext uri="{3e2802c4-a4d2-4d8b-9148-e3be6c30e623}">
          <xlrd:rvb i="3373"/>
        </ext>
      </extLst>
    </bk>
    <bk>
      <extLst>
        <ext uri="{3e2802c4-a4d2-4d8b-9148-e3be6c30e623}">
          <xlrd:rvb i="3374"/>
        </ext>
      </extLst>
    </bk>
    <bk>
      <extLst>
        <ext uri="{3e2802c4-a4d2-4d8b-9148-e3be6c30e623}">
          <xlrd:rvb i="3375"/>
        </ext>
      </extLst>
    </bk>
    <bk>
      <extLst>
        <ext uri="{3e2802c4-a4d2-4d8b-9148-e3be6c30e623}">
          <xlrd:rvb i="3376"/>
        </ext>
      </extLst>
    </bk>
    <bk>
      <extLst>
        <ext uri="{3e2802c4-a4d2-4d8b-9148-e3be6c30e623}">
          <xlrd:rvb i="3377"/>
        </ext>
      </extLst>
    </bk>
    <bk>
      <extLst>
        <ext uri="{3e2802c4-a4d2-4d8b-9148-e3be6c30e623}">
          <xlrd:rvb i="3378"/>
        </ext>
      </extLst>
    </bk>
    <bk>
      <extLst>
        <ext uri="{3e2802c4-a4d2-4d8b-9148-e3be6c30e623}">
          <xlrd:rvb i="3379"/>
        </ext>
      </extLst>
    </bk>
    <bk>
      <extLst>
        <ext uri="{3e2802c4-a4d2-4d8b-9148-e3be6c30e623}">
          <xlrd:rvb i="3380"/>
        </ext>
      </extLst>
    </bk>
    <bk>
      <extLst>
        <ext uri="{3e2802c4-a4d2-4d8b-9148-e3be6c30e623}">
          <xlrd:rvb i="3381"/>
        </ext>
      </extLst>
    </bk>
    <bk>
      <extLst>
        <ext uri="{3e2802c4-a4d2-4d8b-9148-e3be6c30e623}">
          <xlrd:rvb i="3382"/>
        </ext>
      </extLst>
    </bk>
    <bk>
      <extLst>
        <ext uri="{3e2802c4-a4d2-4d8b-9148-e3be6c30e623}">
          <xlrd:rvb i="3383"/>
        </ext>
      </extLst>
    </bk>
    <bk>
      <extLst>
        <ext uri="{3e2802c4-a4d2-4d8b-9148-e3be6c30e623}">
          <xlrd:rvb i="3384"/>
        </ext>
      </extLst>
    </bk>
    <bk>
      <extLst>
        <ext uri="{3e2802c4-a4d2-4d8b-9148-e3be6c30e623}">
          <xlrd:rvb i="3385"/>
        </ext>
      </extLst>
    </bk>
    <bk>
      <extLst>
        <ext uri="{3e2802c4-a4d2-4d8b-9148-e3be6c30e623}">
          <xlrd:rvb i="3386"/>
        </ext>
      </extLst>
    </bk>
    <bk>
      <extLst>
        <ext uri="{3e2802c4-a4d2-4d8b-9148-e3be6c30e623}">
          <xlrd:rvb i="3387"/>
        </ext>
      </extLst>
    </bk>
    <bk>
      <extLst>
        <ext uri="{3e2802c4-a4d2-4d8b-9148-e3be6c30e623}">
          <xlrd:rvb i="3388"/>
        </ext>
      </extLst>
    </bk>
    <bk>
      <extLst>
        <ext uri="{3e2802c4-a4d2-4d8b-9148-e3be6c30e623}">
          <xlrd:rvb i="3389"/>
        </ext>
      </extLst>
    </bk>
    <bk>
      <extLst>
        <ext uri="{3e2802c4-a4d2-4d8b-9148-e3be6c30e623}">
          <xlrd:rvb i="3390"/>
        </ext>
      </extLst>
    </bk>
    <bk>
      <extLst>
        <ext uri="{3e2802c4-a4d2-4d8b-9148-e3be6c30e623}">
          <xlrd:rvb i="3391"/>
        </ext>
      </extLst>
    </bk>
    <bk>
      <extLst>
        <ext uri="{3e2802c4-a4d2-4d8b-9148-e3be6c30e623}">
          <xlrd:rvb i="3392"/>
        </ext>
      </extLst>
    </bk>
    <bk>
      <extLst>
        <ext uri="{3e2802c4-a4d2-4d8b-9148-e3be6c30e623}">
          <xlrd:rvb i="3393"/>
        </ext>
      </extLst>
    </bk>
    <bk>
      <extLst>
        <ext uri="{3e2802c4-a4d2-4d8b-9148-e3be6c30e623}">
          <xlrd:rvb i="3394"/>
        </ext>
      </extLst>
    </bk>
    <bk>
      <extLst>
        <ext uri="{3e2802c4-a4d2-4d8b-9148-e3be6c30e623}">
          <xlrd:rvb i="3395"/>
        </ext>
      </extLst>
    </bk>
    <bk>
      <extLst>
        <ext uri="{3e2802c4-a4d2-4d8b-9148-e3be6c30e623}">
          <xlrd:rvb i="3396"/>
        </ext>
      </extLst>
    </bk>
    <bk>
      <extLst>
        <ext uri="{3e2802c4-a4d2-4d8b-9148-e3be6c30e623}">
          <xlrd:rvb i="3397"/>
        </ext>
      </extLst>
    </bk>
    <bk>
      <extLst>
        <ext uri="{3e2802c4-a4d2-4d8b-9148-e3be6c30e623}">
          <xlrd:rvb i="3398"/>
        </ext>
      </extLst>
    </bk>
    <bk>
      <extLst>
        <ext uri="{3e2802c4-a4d2-4d8b-9148-e3be6c30e623}">
          <xlrd:rvb i="3399"/>
        </ext>
      </extLst>
    </bk>
    <bk>
      <extLst>
        <ext uri="{3e2802c4-a4d2-4d8b-9148-e3be6c30e623}">
          <xlrd:rvb i="3400"/>
        </ext>
      </extLst>
    </bk>
    <bk>
      <extLst>
        <ext uri="{3e2802c4-a4d2-4d8b-9148-e3be6c30e623}">
          <xlrd:rvb i="3401"/>
        </ext>
      </extLst>
    </bk>
    <bk>
      <extLst>
        <ext uri="{3e2802c4-a4d2-4d8b-9148-e3be6c30e623}">
          <xlrd:rvb i="3402"/>
        </ext>
      </extLst>
    </bk>
    <bk>
      <extLst>
        <ext uri="{3e2802c4-a4d2-4d8b-9148-e3be6c30e623}">
          <xlrd:rvb i="3403"/>
        </ext>
      </extLst>
    </bk>
    <bk>
      <extLst>
        <ext uri="{3e2802c4-a4d2-4d8b-9148-e3be6c30e623}">
          <xlrd:rvb i="3404"/>
        </ext>
      </extLst>
    </bk>
    <bk>
      <extLst>
        <ext uri="{3e2802c4-a4d2-4d8b-9148-e3be6c30e623}">
          <xlrd:rvb i="3405"/>
        </ext>
      </extLst>
    </bk>
    <bk>
      <extLst>
        <ext uri="{3e2802c4-a4d2-4d8b-9148-e3be6c30e623}">
          <xlrd:rvb i="3406"/>
        </ext>
      </extLst>
    </bk>
    <bk>
      <extLst>
        <ext uri="{3e2802c4-a4d2-4d8b-9148-e3be6c30e623}">
          <xlrd:rvb i="3407"/>
        </ext>
      </extLst>
    </bk>
    <bk>
      <extLst>
        <ext uri="{3e2802c4-a4d2-4d8b-9148-e3be6c30e623}">
          <xlrd:rvb i="3408"/>
        </ext>
      </extLst>
    </bk>
    <bk>
      <extLst>
        <ext uri="{3e2802c4-a4d2-4d8b-9148-e3be6c30e623}">
          <xlrd:rvb i="3409"/>
        </ext>
      </extLst>
    </bk>
    <bk>
      <extLst>
        <ext uri="{3e2802c4-a4d2-4d8b-9148-e3be6c30e623}">
          <xlrd:rvb i="3410"/>
        </ext>
      </extLst>
    </bk>
    <bk>
      <extLst>
        <ext uri="{3e2802c4-a4d2-4d8b-9148-e3be6c30e623}">
          <xlrd:rvb i="3411"/>
        </ext>
      </extLst>
    </bk>
    <bk>
      <extLst>
        <ext uri="{3e2802c4-a4d2-4d8b-9148-e3be6c30e623}">
          <xlrd:rvb i="3412"/>
        </ext>
      </extLst>
    </bk>
    <bk>
      <extLst>
        <ext uri="{3e2802c4-a4d2-4d8b-9148-e3be6c30e623}">
          <xlrd:rvb i="3413"/>
        </ext>
      </extLst>
    </bk>
    <bk>
      <extLst>
        <ext uri="{3e2802c4-a4d2-4d8b-9148-e3be6c30e623}">
          <xlrd:rvb i="3414"/>
        </ext>
      </extLst>
    </bk>
    <bk>
      <extLst>
        <ext uri="{3e2802c4-a4d2-4d8b-9148-e3be6c30e623}">
          <xlrd:rvb i="3415"/>
        </ext>
      </extLst>
    </bk>
    <bk>
      <extLst>
        <ext uri="{3e2802c4-a4d2-4d8b-9148-e3be6c30e623}">
          <xlrd:rvb i="3416"/>
        </ext>
      </extLst>
    </bk>
    <bk>
      <extLst>
        <ext uri="{3e2802c4-a4d2-4d8b-9148-e3be6c30e623}">
          <xlrd:rvb i="3417"/>
        </ext>
      </extLst>
    </bk>
    <bk>
      <extLst>
        <ext uri="{3e2802c4-a4d2-4d8b-9148-e3be6c30e623}">
          <xlrd:rvb i="3418"/>
        </ext>
      </extLst>
    </bk>
    <bk>
      <extLst>
        <ext uri="{3e2802c4-a4d2-4d8b-9148-e3be6c30e623}">
          <xlrd:rvb i="3419"/>
        </ext>
      </extLst>
    </bk>
    <bk>
      <extLst>
        <ext uri="{3e2802c4-a4d2-4d8b-9148-e3be6c30e623}">
          <xlrd:rvb i="3420"/>
        </ext>
      </extLst>
    </bk>
    <bk>
      <extLst>
        <ext uri="{3e2802c4-a4d2-4d8b-9148-e3be6c30e623}">
          <xlrd:rvb i="3421"/>
        </ext>
      </extLst>
    </bk>
    <bk>
      <extLst>
        <ext uri="{3e2802c4-a4d2-4d8b-9148-e3be6c30e623}">
          <xlrd:rvb i="3422"/>
        </ext>
      </extLst>
    </bk>
    <bk>
      <extLst>
        <ext uri="{3e2802c4-a4d2-4d8b-9148-e3be6c30e623}">
          <xlrd:rvb i="3423"/>
        </ext>
      </extLst>
    </bk>
    <bk>
      <extLst>
        <ext uri="{3e2802c4-a4d2-4d8b-9148-e3be6c30e623}">
          <xlrd:rvb i="3424"/>
        </ext>
      </extLst>
    </bk>
    <bk>
      <extLst>
        <ext uri="{3e2802c4-a4d2-4d8b-9148-e3be6c30e623}">
          <xlrd:rvb i="3425"/>
        </ext>
      </extLst>
    </bk>
    <bk>
      <extLst>
        <ext uri="{3e2802c4-a4d2-4d8b-9148-e3be6c30e623}">
          <xlrd:rvb i="3426"/>
        </ext>
      </extLst>
    </bk>
    <bk>
      <extLst>
        <ext uri="{3e2802c4-a4d2-4d8b-9148-e3be6c30e623}">
          <xlrd:rvb i="3427"/>
        </ext>
      </extLst>
    </bk>
    <bk>
      <extLst>
        <ext uri="{3e2802c4-a4d2-4d8b-9148-e3be6c30e623}">
          <xlrd:rvb i="3428"/>
        </ext>
      </extLst>
    </bk>
    <bk>
      <extLst>
        <ext uri="{3e2802c4-a4d2-4d8b-9148-e3be6c30e623}">
          <xlrd:rvb i="3429"/>
        </ext>
      </extLst>
    </bk>
    <bk>
      <extLst>
        <ext uri="{3e2802c4-a4d2-4d8b-9148-e3be6c30e623}">
          <xlrd:rvb i="3430"/>
        </ext>
      </extLst>
    </bk>
    <bk>
      <extLst>
        <ext uri="{3e2802c4-a4d2-4d8b-9148-e3be6c30e623}">
          <xlrd:rvb i="3431"/>
        </ext>
      </extLst>
    </bk>
    <bk>
      <extLst>
        <ext uri="{3e2802c4-a4d2-4d8b-9148-e3be6c30e623}">
          <xlrd:rvb i="3432"/>
        </ext>
      </extLst>
    </bk>
    <bk>
      <extLst>
        <ext uri="{3e2802c4-a4d2-4d8b-9148-e3be6c30e623}">
          <xlrd:rvb i="3433"/>
        </ext>
      </extLst>
    </bk>
    <bk>
      <extLst>
        <ext uri="{3e2802c4-a4d2-4d8b-9148-e3be6c30e623}">
          <xlrd:rvb i="3434"/>
        </ext>
      </extLst>
    </bk>
    <bk>
      <extLst>
        <ext uri="{3e2802c4-a4d2-4d8b-9148-e3be6c30e623}">
          <xlrd:rvb i="3435"/>
        </ext>
      </extLst>
    </bk>
    <bk>
      <extLst>
        <ext uri="{3e2802c4-a4d2-4d8b-9148-e3be6c30e623}">
          <xlrd:rvb i="3436"/>
        </ext>
      </extLst>
    </bk>
    <bk>
      <extLst>
        <ext uri="{3e2802c4-a4d2-4d8b-9148-e3be6c30e623}">
          <xlrd:rvb i="3437"/>
        </ext>
      </extLst>
    </bk>
    <bk>
      <extLst>
        <ext uri="{3e2802c4-a4d2-4d8b-9148-e3be6c30e623}">
          <xlrd:rvb i="3438"/>
        </ext>
      </extLst>
    </bk>
    <bk>
      <extLst>
        <ext uri="{3e2802c4-a4d2-4d8b-9148-e3be6c30e623}">
          <xlrd:rvb i="3439"/>
        </ext>
      </extLst>
    </bk>
    <bk>
      <extLst>
        <ext uri="{3e2802c4-a4d2-4d8b-9148-e3be6c30e623}">
          <xlrd:rvb i="3440"/>
        </ext>
      </extLst>
    </bk>
    <bk>
      <extLst>
        <ext uri="{3e2802c4-a4d2-4d8b-9148-e3be6c30e623}">
          <xlrd:rvb i="3441"/>
        </ext>
      </extLst>
    </bk>
    <bk>
      <extLst>
        <ext uri="{3e2802c4-a4d2-4d8b-9148-e3be6c30e623}">
          <xlrd:rvb i="3442"/>
        </ext>
      </extLst>
    </bk>
    <bk>
      <extLst>
        <ext uri="{3e2802c4-a4d2-4d8b-9148-e3be6c30e623}">
          <xlrd:rvb i="3443"/>
        </ext>
      </extLst>
    </bk>
    <bk>
      <extLst>
        <ext uri="{3e2802c4-a4d2-4d8b-9148-e3be6c30e623}">
          <xlrd:rvb i="3444"/>
        </ext>
      </extLst>
    </bk>
    <bk>
      <extLst>
        <ext uri="{3e2802c4-a4d2-4d8b-9148-e3be6c30e623}">
          <xlrd:rvb i="3445"/>
        </ext>
      </extLst>
    </bk>
    <bk>
      <extLst>
        <ext uri="{3e2802c4-a4d2-4d8b-9148-e3be6c30e623}">
          <xlrd:rvb i="3446"/>
        </ext>
      </extLst>
    </bk>
    <bk>
      <extLst>
        <ext uri="{3e2802c4-a4d2-4d8b-9148-e3be6c30e623}">
          <xlrd:rvb i="3447"/>
        </ext>
      </extLst>
    </bk>
    <bk>
      <extLst>
        <ext uri="{3e2802c4-a4d2-4d8b-9148-e3be6c30e623}">
          <xlrd:rvb i="3448"/>
        </ext>
      </extLst>
    </bk>
    <bk>
      <extLst>
        <ext uri="{3e2802c4-a4d2-4d8b-9148-e3be6c30e623}">
          <xlrd:rvb i="3449"/>
        </ext>
      </extLst>
    </bk>
    <bk>
      <extLst>
        <ext uri="{3e2802c4-a4d2-4d8b-9148-e3be6c30e623}">
          <xlrd:rvb i="3450"/>
        </ext>
      </extLst>
    </bk>
    <bk>
      <extLst>
        <ext uri="{3e2802c4-a4d2-4d8b-9148-e3be6c30e623}">
          <xlrd:rvb i="3451"/>
        </ext>
      </extLst>
    </bk>
    <bk>
      <extLst>
        <ext uri="{3e2802c4-a4d2-4d8b-9148-e3be6c30e623}">
          <xlrd:rvb i="3452"/>
        </ext>
      </extLst>
    </bk>
    <bk>
      <extLst>
        <ext uri="{3e2802c4-a4d2-4d8b-9148-e3be6c30e623}">
          <xlrd:rvb i="3453"/>
        </ext>
      </extLst>
    </bk>
    <bk>
      <extLst>
        <ext uri="{3e2802c4-a4d2-4d8b-9148-e3be6c30e623}">
          <xlrd:rvb i="3454"/>
        </ext>
      </extLst>
    </bk>
    <bk>
      <extLst>
        <ext uri="{3e2802c4-a4d2-4d8b-9148-e3be6c30e623}">
          <xlrd:rvb i="3455"/>
        </ext>
      </extLst>
    </bk>
    <bk>
      <extLst>
        <ext uri="{3e2802c4-a4d2-4d8b-9148-e3be6c30e623}">
          <xlrd:rvb i="3456"/>
        </ext>
      </extLst>
    </bk>
    <bk>
      <extLst>
        <ext uri="{3e2802c4-a4d2-4d8b-9148-e3be6c30e623}">
          <xlrd:rvb i="3457"/>
        </ext>
      </extLst>
    </bk>
    <bk>
      <extLst>
        <ext uri="{3e2802c4-a4d2-4d8b-9148-e3be6c30e623}">
          <xlrd:rvb i="3458"/>
        </ext>
      </extLst>
    </bk>
    <bk>
      <extLst>
        <ext uri="{3e2802c4-a4d2-4d8b-9148-e3be6c30e623}">
          <xlrd:rvb i="3459"/>
        </ext>
      </extLst>
    </bk>
    <bk>
      <extLst>
        <ext uri="{3e2802c4-a4d2-4d8b-9148-e3be6c30e623}">
          <xlrd:rvb i="3460"/>
        </ext>
      </extLst>
    </bk>
    <bk>
      <extLst>
        <ext uri="{3e2802c4-a4d2-4d8b-9148-e3be6c30e623}">
          <xlrd:rvb i="3461"/>
        </ext>
      </extLst>
    </bk>
    <bk>
      <extLst>
        <ext uri="{3e2802c4-a4d2-4d8b-9148-e3be6c30e623}">
          <xlrd:rvb i="3462"/>
        </ext>
      </extLst>
    </bk>
    <bk>
      <extLst>
        <ext uri="{3e2802c4-a4d2-4d8b-9148-e3be6c30e623}">
          <xlrd:rvb i="3463"/>
        </ext>
      </extLst>
    </bk>
    <bk>
      <extLst>
        <ext uri="{3e2802c4-a4d2-4d8b-9148-e3be6c30e623}">
          <xlrd:rvb i="3464"/>
        </ext>
      </extLst>
    </bk>
    <bk>
      <extLst>
        <ext uri="{3e2802c4-a4d2-4d8b-9148-e3be6c30e623}">
          <xlrd:rvb i="3465"/>
        </ext>
      </extLst>
    </bk>
    <bk>
      <extLst>
        <ext uri="{3e2802c4-a4d2-4d8b-9148-e3be6c30e623}">
          <xlrd:rvb i="3466"/>
        </ext>
      </extLst>
    </bk>
    <bk>
      <extLst>
        <ext uri="{3e2802c4-a4d2-4d8b-9148-e3be6c30e623}">
          <xlrd:rvb i="3467"/>
        </ext>
      </extLst>
    </bk>
    <bk>
      <extLst>
        <ext uri="{3e2802c4-a4d2-4d8b-9148-e3be6c30e623}">
          <xlrd:rvb i="3468"/>
        </ext>
      </extLst>
    </bk>
    <bk>
      <extLst>
        <ext uri="{3e2802c4-a4d2-4d8b-9148-e3be6c30e623}">
          <xlrd:rvb i="3469"/>
        </ext>
      </extLst>
    </bk>
    <bk>
      <extLst>
        <ext uri="{3e2802c4-a4d2-4d8b-9148-e3be6c30e623}">
          <xlrd:rvb i="3470"/>
        </ext>
      </extLst>
    </bk>
    <bk>
      <extLst>
        <ext uri="{3e2802c4-a4d2-4d8b-9148-e3be6c30e623}">
          <xlrd:rvb i="3471"/>
        </ext>
      </extLst>
    </bk>
    <bk>
      <extLst>
        <ext uri="{3e2802c4-a4d2-4d8b-9148-e3be6c30e623}">
          <xlrd:rvb i="3472"/>
        </ext>
      </extLst>
    </bk>
    <bk>
      <extLst>
        <ext uri="{3e2802c4-a4d2-4d8b-9148-e3be6c30e623}">
          <xlrd:rvb i="3473"/>
        </ext>
      </extLst>
    </bk>
    <bk>
      <extLst>
        <ext uri="{3e2802c4-a4d2-4d8b-9148-e3be6c30e623}">
          <xlrd:rvb i="3474"/>
        </ext>
      </extLst>
    </bk>
    <bk>
      <extLst>
        <ext uri="{3e2802c4-a4d2-4d8b-9148-e3be6c30e623}">
          <xlrd:rvb i="3475"/>
        </ext>
      </extLst>
    </bk>
    <bk>
      <extLst>
        <ext uri="{3e2802c4-a4d2-4d8b-9148-e3be6c30e623}">
          <xlrd:rvb i="3476"/>
        </ext>
      </extLst>
    </bk>
    <bk>
      <extLst>
        <ext uri="{3e2802c4-a4d2-4d8b-9148-e3be6c30e623}">
          <xlrd:rvb i="3477"/>
        </ext>
      </extLst>
    </bk>
    <bk>
      <extLst>
        <ext uri="{3e2802c4-a4d2-4d8b-9148-e3be6c30e623}">
          <xlrd:rvb i="3478"/>
        </ext>
      </extLst>
    </bk>
    <bk>
      <extLst>
        <ext uri="{3e2802c4-a4d2-4d8b-9148-e3be6c30e623}">
          <xlrd:rvb i="3479"/>
        </ext>
      </extLst>
    </bk>
    <bk>
      <extLst>
        <ext uri="{3e2802c4-a4d2-4d8b-9148-e3be6c30e623}">
          <xlrd:rvb i="3480"/>
        </ext>
      </extLst>
    </bk>
    <bk>
      <extLst>
        <ext uri="{3e2802c4-a4d2-4d8b-9148-e3be6c30e623}">
          <xlrd:rvb i="3481"/>
        </ext>
      </extLst>
    </bk>
    <bk>
      <extLst>
        <ext uri="{3e2802c4-a4d2-4d8b-9148-e3be6c30e623}">
          <xlrd:rvb i="3482"/>
        </ext>
      </extLst>
    </bk>
    <bk>
      <extLst>
        <ext uri="{3e2802c4-a4d2-4d8b-9148-e3be6c30e623}">
          <xlrd:rvb i="3483"/>
        </ext>
      </extLst>
    </bk>
    <bk>
      <extLst>
        <ext uri="{3e2802c4-a4d2-4d8b-9148-e3be6c30e623}">
          <xlrd:rvb i="3484"/>
        </ext>
      </extLst>
    </bk>
    <bk>
      <extLst>
        <ext uri="{3e2802c4-a4d2-4d8b-9148-e3be6c30e623}">
          <xlrd:rvb i="3485"/>
        </ext>
      </extLst>
    </bk>
    <bk>
      <extLst>
        <ext uri="{3e2802c4-a4d2-4d8b-9148-e3be6c30e623}">
          <xlrd:rvb i="3486"/>
        </ext>
      </extLst>
    </bk>
    <bk>
      <extLst>
        <ext uri="{3e2802c4-a4d2-4d8b-9148-e3be6c30e623}">
          <xlrd:rvb i="3487"/>
        </ext>
      </extLst>
    </bk>
    <bk>
      <extLst>
        <ext uri="{3e2802c4-a4d2-4d8b-9148-e3be6c30e623}">
          <xlrd:rvb i="3488"/>
        </ext>
      </extLst>
    </bk>
    <bk>
      <extLst>
        <ext uri="{3e2802c4-a4d2-4d8b-9148-e3be6c30e623}">
          <xlrd:rvb i="3489"/>
        </ext>
      </extLst>
    </bk>
    <bk>
      <extLst>
        <ext uri="{3e2802c4-a4d2-4d8b-9148-e3be6c30e623}">
          <xlrd:rvb i="3490"/>
        </ext>
      </extLst>
    </bk>
    <bk>
      <extLst>
        <ext uri="{3e2802c4-a4d2-4d8b-9148-e3be6c30e623}">
          <xlrd:rvb i="3491"/>
        </ext>
      </extLst>
    </bk>
    <bk>
      <extLst>
        <ext uri="{3e2802c4-a4d2-4d8b-9148-e3be6c30e623}">
          <xlrd:rvb i="3492"/>
        </ext>
      </extLst>
    </bk>
    <bk>
      <extLst>
        <ext uri="{3e2802c4-a4d2-4d8b-9148-e3be6c30e623}">
          <xlrd:rvb i="3493"/>
        </ext>
      </extLst>
    </bk>
    <bk>
      <extLst>
        <ext uri="{3e2802c4-a4d2-4d8b-9148-e3be6c30e623}">
          <xlrd:rvb i="3494"/>
        </ext>
      </extLst>
    </bk>
    <bk>
      <extLst>
        <ext uri="{3e2802c4-a4d2-4d8b-9148-e3be6c30e623}">
          <xlrd:rvb i="3495"/>
        </ext>
      </extLst>
    </bk>
    <bk>
      <extLst>
        <ext uri="{3e2802c4-a4d2-4d8b-9148-e3be6c30e623}">
          <xlrd:rvb i="3496"/>
        </ext>
      </extLst>
    </bk>
    <bk>
      <extLst>
        <ext uri="{3e2802c4-a4d2-4d8b-9148-e3be6c30e623}">
          <xlrd:rvb i="3497"/>
        </ext>
      </extLst>
    </bk>
    <bk>
      <extLst>
        <ext uri="{3e2802c4-a4d2-4d8b-9148-e3be6c30e623}">
          <xlrd:rvb i="3498"/>
        </ext>
      </extLst>
    </bk>
    <bk>
      <extLst>
        <ext uri="{3e2802c4-a4d2-4d8b-9148-e3be6c30e623}">
          <xlrd:rvb i="3499"/>
        </ext>
      </extLst>
    </bk>
    <bk>
      <extLst>
        <ext uri="{3e2802c4-a4d2-4d8b-9148-e3be6c30e623}">
          <xlrd:rvb i="3500"/>
        </ext>
      </extLst>
    </bk>
    <bk>
      <extLst>
        <ext uri="{3e2802c4-a4d2-4d8b-9148-e3be6c30e623}">
          <xlrd:rvb i="3501"/>
        </ext>
      </extLst>
    </bk>
    <bk>
      <extLst>
        <ext uri="{3e2802c4-a4d2-4d8b-9148-e3be6c30e623}">
          <xlrd:rvb i="3502"/>
        </ext>
      </extLst>
    </bk>
    <bk>
      <extLst>
        <ext uri="{3e2802c4-a4d2-4d8b-9148-e3be6c30e623}">
          <xlrd:rvb i="3503"/>
        </ext>
      </extLst>
    </bk>
    <bk>
      <extLst>
        <ext uri="{3e2802c4-a4d2-4d8b-9148-e3be6c30e623}">
          <xlrd:rvb i="3504"/>
        </ext>
      </extLst>
    </bk>
    <bk>
      <extLst>
        <ext uri="{3e2802c4-a4d2-4d8b-9148-e3be6c30e623}">
          <xlrd:rvb i="3505"/>
        </ext>
      </extLst>
    </bk>
    <bk>
      <extLst>
        <ext uri="{3e2802c4-a4d2-4d8b-9148-e3be6c30e623}">
          <xlrd:rvb i="3506"/>
        </ext>
      </extLst>
    </bk>
    <bk>
      <extLst>
        <ext uri="{3e2802c4-a4d2-4d8b-9148-e3be6c30e623}">
          <xlrd:rvb i="3507"/>
        </ext>
      </extLst>
    </bk>
    <bk>
      <extLst>
        <ext uri="{3e2802c4-a4d2-4d8b-9148-e3be6c30e623}">
          <xlrd:rvb i="3508"/>
        </ext>
      </extLst>
    </bk>
    <bk>
      <extLst>
        <ext uri="{3e2802c4-a4d2-4d8b-9148-e3be6c30e623}">
          <xlrd:rvb i="3509"/>
        </ext>
      </extLst>
    </bk>
    <bk>
      <extLst>
        <ext uri="{3e2802c4-a4d2-4d8b-9148-e3be6c30e623}">
          <xlrd:rvb i="3510"/>
        </ext>
      </extLst>
    </bk>
    <bk>
      <extLst>
        <ext uri="{3e2802c4-a4d2-4d8b-9148-e3be6c30e623}">
          <xlrd:rvb i="3511"/>
        </ext>
      </extLst>
    </bk>
    <bk>
      <extLst>
        <ext uri="{3e2802c4-a4d2-4d8b-9148-e3be6c30e623}">
          <xlrd:rvb i="3512"/>
        </ext>
      </extLst>
    </bk>
    <bk>
      <extLst>
        <ext uri="{3e2802c4-a4d2-4d8b-9148-e3be6c30e623}">
          <xlrd:rvb i="3513"/>
        </ext>
      </extLst>
    </bk>
    <bk>
      <extLst>
        <ext uri="{3e2802c4-a4d2-4d8b-9148-e3be6c30e623}">
          <xlrd:rvb i="3514"/>
        </ext>
      </extLst>
    </bk>
    <bk>
      <extLst>
        <ext uri="{3e2802c4-a4d2-4d8b-9148-e3be6c30e623}">
          <xlrd:rvb i="3515"/>
        </ext>
      </extLst>
    </bk>
    <bk>
      <extLst>
        <ext uri="{3e2802c4-a4d2-4d8b-9148-e3be6c30e623}">
          <xlrd:rvb i="3516"/>
        </ext>
      </extLst>
    </bk>
    <bk>
      <extLst>
        <ext uri="{3e2802c4-a4d2-4d8b-9148-e3be6c30e623}">
          <xlrd:rvb i="3517"/>
        </ext>
      </extLst>
    </bk>
    <bk>
      <extLst>
        <ext uri="{3e2802c4-a4d2-4d8b-9148-e3be6c30e623}">
          <xlrd:rvb i="3518"/>
        </ext>
      </extLst>
    </bk>
    <bk>
      <extLst>
        <ext uri="{3e2802c4-a4d2-4d8b-9148-e3be6c30e623}">
          <xlrd:rvb i="3519"/>
        </ext>
      </extLst>
    </bk>
    <bk>
      <extLst>
        <ext uri="{3e2802c4-a4d2-4d8b-9148-e3be6c30e623}">
          <xlrd:rvb i="3520"/>
        </ext>
      </extLst>
    </bk>
    <bk>
      <extLst>
        <ext uri="{3e2802c4-a4d2-4d8b-9148-e3be6c30e623}">
          <xlrd:rvb i="3521"/>
        </ext>
      </extLst>
    </bk>
    <bk>
      <extLst>
        <ext uri="{3e2802c4-a4d2-4d8b-9148-e3be6c30e623}">
          <xlrd:rvb i="3522"/>
        </ext>
      </extLst>
    </bk>
    <bk>
      <extLst>
        <ext uri="{3e2802c4-a4d2-4d8b-9148-e3be6c30e623}">
          <xlrd:rvb i="3523"/>
        </ext>
      </extLst>
    </bk>
    <bk>
      <extLst>
        <ext uri="{3e2802c4-a4d2-4d8b-9148-e3be6c30e623}">
          <xlrd:rvb i="3524"/>
        </ext>
      </extLst>
    </bk>
    <bk>
      <extLst>
        <ext uri="{3e2802c4-a4d2-4d8b-9148-e3be6c30e623}">
          <xlrd:rvb i="3525"/>
        </ext>
      </extLst>
    </bk>
    <bk>
      <extLst>
        <ext uri="{3e2802c4-a4d2-4d8b-9148-e3be6c30e623}">
          <xlrd:rvb i="3526"/>
        </ext>
      </extLst>
    </bk>
    <bk>
      <extLst>
        <ext uri="{3e2802c4-a4d2-4d8b-9148-e3be6c30e623}">
          <xlrd:rvb i="3527"/>
        </ext>
      </extLst>
    </bk>
    <bk>
      <extLst>
        <ext uri="{3e2802c4-a4d2-4d8b-9148-e3be6c30e623}">
          <xlrd:rvb i="3528"/>
        </ext>
      </extLst>
    </bk>
    <bk>
      <extLst>
        <ext uri="{3e2802c4-a4d2-4d8b-9148-e3be6c30e623}">
          <xlrd:rvb i="3529"/>
        </ext>
      </extLst>
    </bk>
    <bk>
      <extLst>
        <ext uri="{3e2802c4-a4d2-4d8b-9148-e3be6c30e623}">
          <xlrd:rvb i="3530"/>
        </ext>
      </extLst>
    </bk>
    <bk>
      <extLst>
        <ext uri="{3e2802c4-a4d2-4d8b-9148-e3be6c30e623}">
          <xlrd:rvb i="3531"/>
        </ext>
      </extLst>
    </bk>
    <bk>
      <extLst>
        <ext uri="{3e2802c4-a4d2-4d8b-9148-e3be6c30e623}">
          <xlrd:rvb i="3532"/>
        </ext>
      </extLst>
    </bk>
    <bk>
      <extLst>
        <ext uri="{3e2802c4-a4d2-4d8b-9148-e3be6c30e623}">
          <xlrd:rvb i="3533"/>
        </ext>
      </extLst>
    </bk>
    <bk>
      <extLst>
        <ext uri="{3e2802c4-a4d2-4d8b-9148-e3be6c30e623}">
          <xlrd:rvb i="3534"/>
        </ext>
      </extLst>
    </bk>
    <bk>
      <extLst>
        <ext uri="{3e2802c4-a4d2-4d8b-9148-e3be6c30e623}">
          <xlrd:rvb i="3535"/>
        </ext>
      </extLst>
    </bk>
    <bk>
      <extLst>
        <ext uri="{3e2802c4-a4d2-4d8b-9148-e3be6c30e623}">
          <xlrd:rvb i="3536"/>
        </ext>
      </extLst>
    </bk>
    <bk>
      <extLst>
        <ext uri="{3e2802c4-a4d2-4d8b-9148-e3be6c30e623}">
          <xlrd:rvb i="3537"/>
        </ext>
      </extLst>
    </bk>
    <bk>
      <extLst>
        <ext uri="{3e2802c4-a4d2-4d8b-9148-e3be6c30e623}">
          <xlrd:rvb i="3538"/>
        </ext>
      </extLst>
    </bk>
    <bk>
      <extLst>
        <ext uri="{3e2802c4-a4d2-4d8b-9148-e3be6c30e623}">
          <xlrd:rvb i="3539"/>
        </ext>
      </extLst>
    </bk>
    <bk>
      <extLst>
        <ext uri="{3e2802c4-a4d2-4d8b-9148-e3be6c30e623}">
          <xlrd:rvb i="3540"/>
        </ext>
      </extLst>
    </bk>
    <bk>
      <extLst>
        <ext uri="{3e2802c4-a4d2-4d8b-9148-e3be6c30e623}">
          <xlrd:rvb i="3541"/>
        </ext>
      </extLst>
    </bk>
    <bk>
      <extLst>
        <ext uri="{3e2802c4-a4d2-4d8b-9148-e3be6c30e623}">
          <xlrd:rvb i="3542"/>
        </ext>
      </extLst>
    </bk>
    <bk>
      <extLst>
        <ext uri="{3e2802c4-a4d2-4d8b-9148-e3be6c30e623}">
          <xlrd:rvb i="3543"/>
        </ext>
      </extLst>
    </bk>
    <bk>
      <extLst>
        <ext uri="{3e2802c4-a4d2-4d8b-9148-e3be6c30e623}">
          <xlrd:rvb i="3544"/>
        </ext>
      </extLst>
    </bk>
    <bk>
      <extLst>
        <ext uri="{3e2802c4-a4d2-4d8b-9148-e3be6c30e623}">
          <xlrd:rvb i="3545"/>
        </ext>
      </extLst>
    </bk>
    <bk>
      <extLst>
        <ext uri="{3e2802c4-a4d2-4d8b-9148-e3be6c30e623}">
          <xlrd:rvb i="3546"/>
        </ext>
      </extLst>
    </bk>
    <bk>
      <extLst>
        <ext uri="{3e2802c4-a4d2-4d8b-9148-e3be6c30e623}">
          <xlrd:rvb i="3547"/>
        </ext>
      </extLst>
    </bk>
    <bk>
      <extLst>
        <ext uri="{3e2802c4-a4d2-4d8b-9148-e3be6c30e623}">
          <xlrd:rvb i="3548"/>
        </ext>
      </extLst>
    </bk>
    <bk>
      <extLst>
        <ext uri="{3e2802c4-a4d2-4d8b-9148-e3be6c30e623}">
          <xlrd:rvb i="3549"/>
        </ext>
      </extLst>
    </bk>
    <bk>
      <extLst>
        <ext uri="{3e2802c4-a4d2-4d8b-9148-e3be6c30e623}">
          <xlrd:rvb i="3550"/>
        </ext>
      </extLst>
    </bk>
    <bk>
      <extLst>
        <ext uri="{3e2802c4-a4d2-4d8b-9148-e3be6c30e623}">
          <xlrd:rvb i="3551"/>
        </ext>
      </extLst>
    </bk>
    <bk>
      <extLst>
        <ext uri="{3e2802c4-a4d2-4d8b-9148-e3be6c30e623}">
          <xlrd:rvb i="3552"/>
        </ext>
      </extLst>
    </bk>
    <bk>
      <extLst>
        <ext uri="{3e2802c4-a4d2-4d8b-9148-e3be6c30e623}">
          <xlrd:rvb i="3553"/>
        </ext>
      </extLst>
    </bk>
    <bk>
      <extLst>
        <ext uri="{3e2802c4-a4d2-4d8b-9148-e3be6c30e623}">
          <xlrd:rvb i="3554"/>
        </ext>
      </extLst>
    </bk>
    <bk>
      <extLst>
        <ext uri="{3e2802c4-a4d2-4d8b-9148-e3be6c30e623}">
          <xlrd:rvb i="3555"/>
        </ext>
      </extLst>
    </bk>
    <bk>
      <extLst>
        <ext uri="{3e2802c4-a4d2-4d8b-9148-e3be6c30e623}">
          <xlrd:rvb i="3556"/>
        </ext>
      </extLst>
    </bk>
    <bk>
      <extLst>
        <ext uri="{3e2802c4-a4d2-4d8b-9148-e3be6c30e623}">
          <xlrd:rvb i="3557"/>
        </ext>
      </extLst>
    </bk>
    <bk>
      <extLst>
        <ext uri="{3e2802c4-a4d2-4d8b-9148-e3be6c30e623}">
          <xlrd:rvb i="3558"/>
        </ext>
      </extLst>
    </bk>
    <bk>
      <extLst>
        <ext uri="{3e2802c4-a4d2-4d8b-9148-e3be6c30e623}">
          <xlrd:rvb i="3559"/>
        </ext>
      </extLst>
    </bk>
    <bk>
      <extLst>
        <ext uri="{3e2802c4-a4d2-4d8b-9148-e3be6c30e623}">
          <xlrd:rvb i="3560"/>
        </ext>
      </extLst>
    </bk>
    <bk>
      <extLst>
        <ext uri="{3e2802c4-a4d2-4d8b-9148-e3be6c30e623}">
          <xlrd:rvb i="3561"/>
        </ext>
      </extLst>
    </bk>
    <bk>
      <extLst>
        <ext uri="{3e2802c4-a4d2-4d8b-9148-e3be6c30e623}">
          <xlrd:rvb i="3562"/>
        </ext>
      </extLst>
    </bk>
    <bk>
      <extLst>
        <ext uri="{3e2802c4-a4d2-4d8b-9148-e3be6c30e623}">
          <xlrd:rvb i="3563"/>
        </ext>
      </extLst>
    </bk>
    <bk>
      <extLst>
        <ext uri="{3e2802c4-a4d2-4d8b-9148-e3be6c30e623}">
          <xlrd:rvb i="3564"/>
        </ext>
      </extLst>
    </bk>
    <bk>
      <extLst>
        <ext uri="{3e2802c4-a4d2-4d8b-9148-e3be6c30e623}">
          <xlrd:rvb i="3565"/>
        </ext>
      </extLst>
    </bk>
    <bk>
      <extLst>
        <ext uri="{3e2802c4-a4d2-4d8b-9148-e3be6c30e623}">
          <xlrd:rvb i="3566"/>
        </ext>
      </extLst>
    </bk>
    <bk>
      <extLst>
        <ext uri="{3e2802c4-a4d2-4d8b-9148-e3be6c30e623}">
          <xlrd:rvb i="3567"/>
        </ext>
      </extLst>
    </bk>
    <bk>
      <extLst>
        <ext uri="{3e2802c4-a4d2-4d8b-9148-e3be6c30e623}">
          <xlrd:rvb i="3568"/>
        </ext>
      </extLst>
    </bk>
    <bk>
      <extLst>
        <ext uri="{3e2802c4-a4d2-4d8b-9148-e3be6c30e623}">
          <xlrd:rvb i="3569"/>
        </ext>
      </extLst>
    </bk>
    <bk>
      <extLst>
        <ext uri="{3e2802c4-a4d2-4d8b-9148-e3be6c30e623}">
          <xlrd:rvb i="3570"/>
        </ext>
      </extLst>
    </bk>
    <bk>
      <extLst>
        <ext uri="{3e2802c4-a4d2-4d8b-9148-e3be6c30e623}">
          <xlrd:rvb i="3571"/>
        </ext>
      </extLst>
    </bk>
    <bk>
      <extLst>
        <ext uri="{3e2802c4-a4d2-4d8b-9148-e3be6c30e623}">
          <xlrd:rvb i="3572"/>
        </ext>
      </extLst>
    </bk>
    <bk>
      <extLst>
        <ext uri="{3e2802c4-a4d2-4d8b-9148-e3be6c30e623}">
          <xlrd:rvb i="3573"/>
        </ext>
      </extLst>
    </bk>
    <bk>
      <extLst>
        <ext uri="{3e2802c4-a4d2-4d8b-9148-e3be6c30e623}">
          <xlrd:rvb i="3574"/>
        </ext>
      </extLst>
    </bk>
    <bk>
      <extLst>
        <ext uri="{3e2802c4-a4d2-4d8b-9148-e3be6c30e623}">
          <xlrd:rvb i="3575"/>
        </ext>
      </extLst>
    </bk>
    <bk>
      <extLst>
        <ext uri="{3e2802c4-a4d2-4d8b-9148-e3be6c30e623}">
          <xlrd:rvb i="3576"/>
        </ext>
      </extLst>
    </bk>
    <bk>
      <extLst>
        <ext uri="{3e2802c4-a4d2-4d8b-9148-e3be6c30e623}">
          <xlrd:rvb i="3577"/>
        </ext>
      </extLst>
    </bk>
    <bk>
      <extLst>
        <ext uri="{3e2802c4-a4d2-4d8b-9148-e3be6c30e623}">
          <xlrd:rvb i="3578"/>
        </ext>
      </extLst>
    </bk>
    <bk>
      <extLst>
        <ext uri="{3e2802c4-a4d2-4d8b-9148-e3be6c30e623}">
          <xlrd:rvb i="3579"/>
        </ext>
      </extLst>
    </bk>
    <bk>
      <extLst>
        <ext uri="{3e2802c4-a4d2-4d8b-9148-e3be6c30e623}">
          <xlrd:rvb i="3580"/>
        </ext>
      </extLst>
    </bk>
    <bk>
      <extLst>
        <ext uri="{3e2802c4-a4d2-4d8b-9148-e3be6c30e623}">
          <xlrd:rvb i="3581"/>
        </ext>
      </extLst>
    </bk>
    <bk>
      <extLst>
        <ext uri="{3e2802c4-a4d2-4d8b-9148-e3be6c30e623}">
          <xlrd:rvb i="3582"/>
        </ext>
      </extLst>
    </bk>
    <bk>
      <extLst>
        <ext uri="{3e2802c4-a4d2-4d8b-9148-e3be6c30e623}">
          <xlrd:rvb i="3583"/>
        </ext>
      </extLst>
    </bk>
    <bk>
      <extLst>
        <ext uri="{3e2802c4-a4d2-4d8b-9148-e3be6c30e623}">
          <xlrd:rvb i="3584"/>
        </ext>
      </extLst>
    </bk>
    <bk>
      <extLst>
        <ext uri="{3e2802c4-a4d2-4d8b-9148-e3be6c30e623}">
          <xlrd:rvb i="3585"/>
        </ext>
      </extLst>
    </bk>
    <bk>
      <extLst>
        <ext uri="{3e2802c4-a4d2-4d8b-9148-e3be6c30e623}">
          <xlrd:rvb i="3586"/>
        </ext>
      </extLst>
    </bk>
    <bk>
      <extLst>
        <ext uri="{3e2802c4-a4d2-4d8b-9148-e3be6c30e623}">
          <xlrd:rvb i="3587"/>
        </ext>
      </extLst>
    </bk>
    <bk>
      <extLst>
        <ext uri="{3e2802c4-a4d2-4d8b-9148-e3be6c30e623}">
          <xlrd:rvb i="3588"/>
        </ext>
      </extLst>
    </bk>
    <bk>
      <extLst>
        <ext uri="{3e2802c4-a4d2-4d8b-9148-e3be6c30e623}">
          <xlrd:rvb i="3589"/>
        </ext>
      </extLst>
    </bk>
    <bk>
      <extLst>
        <ext uri="{3e2802c4-a4d2-4d8b-9148-e3be6c30e623}">
          <xlrd:rvb i="3590"/>
        </ext>
      </extLst>
    </bk>
    <bk>
      <extLst>
        <ext uri="{3e2802c4-a4d2-4d8b-9148-e3be6c30e623}">
          <xlrd:rvb i="3591"/>
        </ext>
      </extLst>
    </bk>
    <bk>
      <extLst>
        <ext uri="{3e2802c4-a4d2-4d8b-9148-e3be6c30e623}">
          <xlrd:rvb i="3592"/>
        </ext>
      </extLst>
    </bk>
    <bk>
      <extLst>
        <ext uri="{3e2802c4-a4d2-4d8b-9148-e3be6c30e623}">
          <xlrd:rvb i="3593"/>
        </ext>
      </extLst>
    </bk>
    <bk>
      <extLst>
        <ext uri="{3e2802c4-a4d2-4d8b-9148-e3be6c30e623}">
          <xlrd:rvb i="3594"/>
        </ext>
      </extLst>
    </bk>
    <bk>
      <extLst>
        <ext uri="{3e2802c4-a4d2-4d8b-9148-e3be6c30e623}">
          <xlrd:rvb i="3595"/>
        </ext>
      </extLst>
    </bk>
    <bk>
      <extLst>
        <ext uri="{3e2802c4-a4d2-4d8b-9148-e3be6c30e623}">
          <xlrd:rvb i="3596"/>
        </ext>
      </extLst>
    </bk>
    <bk>
      <extLst>
        <ext uri="{3e2802c4-a4d2-4d8b-9148-e3be6c30e623}">
          <xlrd:rvb i="3597"/>
        </ext>
      </extLst>
    </bk>
    <bk>
      <extLst>
        <ext uri="{3e2802c4-a4d2-4d8b-9148-e3be6c30e623}">
          <xlrd:rvb i="3598"/>
        </ext>
      </extLst>
    </bk>
    <bk>
      <extLst>
        <ext uri="{3e2802c4-a4d2-4d8b-9148-e3be6c30e623}">
          <xlrd:rvb i="3599"/>
        </ext>
      </extLst>
    </bk>
    <bk>
      <extLst>
        <ext uri="{3e2802c4-a4d2-4d8b-9148-e3be6c30e623}">
          <xlrd:rvb i="3600"/>
        </ext>
      </extLst>
    </bk>
    <bk>
      <extLst>
        <ext uri="{3e2802c4-a4d2-4d8b-9148-e3be6c30e623}">
          <xlrd:rvb i="3601"/>
        </ext>
      </extLst>
    </bk>
    <bk>
      <extLst>
        <ext uri="{3e2802c4-a4d2-4d8b-9148-e3be6c30e623}">
          <xlrd:rvb i="3602"/>
        </ext>
      </extLst>
    </bk>
    <bk>
      <extLst>
        <ext uri="{3e2802c4-a4d2-4d8b-9148-e3be6c30e623}">
          <xlrd:rvb i="3603"/>
        </ext>
      </extLst>
    </bk>
    <bk>
      <extLst>
        <ext uri="{3e2802c4-a4d2-4d8b-9148-e3be6c30e623}">
          <xlrd:rvb i="3604"/>
        </ext>
      </extLst>
    </bk>
    <bk>
      <extLst>
        <ext uri="{3e2802c4-a4d2-4d8b-9148-e3be6c30e623}">
          <xlrd:rvb i="3605"/>
        </ext>
      </extLst>
    </bk>
    <bk>
      <extLst>
        <ext uri="{3e2802c4-a4d2-4d8b-9148-e3be6c30e623}">
          <xlrd:rvb i="3606"/>
        </ext>
      </extLst>
    </bk>
    <bk>
      <extLst>
        <ext uri="{3e2802c4-a4d2-4d8b-9148-e3be6c30e623}">
          <xlrd:rvb i="3607"/>
        </ext>
      </extLst>
    </bk>
    <bk>
      <extLst>
        <ext uri="{3e2802c4-a4d2-4d8b-9148-e3be6c30e623}">
          <xlrd:rvb i="3608"/>
        </ext>
      </extLst>
    </bk>
    <bk>
      <extLst>
        <ext uri="{3e2802c4-a4d2-4d8b-9148-e3be6c30e623}">
          <xlrd:rvb i="3609"/>
        </ext>
      </extLst>
    </bk>
    <bk>
      <extLst>
        <ext uri="{3e2802c4-a4d2-4d8b-9148-e3be6c30e623}">
          <xlrd:rvb i="3610"/>
        </ext>
      </extLst>
    </bk>
    <bk>
      <extLst>
        <ext uri="{3e2802c4-a4d2-4d8b-9148-e3be6c30e623}">
          <xlrd:rvb i="3611"/>
        </ext>
      </extLst>
    </bk>
    <bk>
      <extLst>
        <ext uri="{3e2802c4-a4d2-4d8b-9148-e3be6c30e623}">
          <xlrd:rvb i="3612"/>
        </ext>
      </extLst>
    </bk>
    <bk>
      <extLst>
        <ext uri="{3e2802c4-a4d2-4d8b-9148-e3be6c30e623}">
          <xlrd:rvb i="3613"/>
        </ext>
      </extLst>
    </bk>
    <bk>
      <extLst>
        <ext uri="{3e2802c4-a4d2-4d8b-9148-e3be6c30e623}">
          <xlrd:rvb i="3614"/>
        </ext>
      </extLst>
    </bk>
    <bk>
      <extLst>
        <ext uri="{3e2802c4-a4d2-4d8b-9148-e3be6c30e623}">
          <xlrd:rvb i="3615"/>
        </ext>
      </extLst>
    </bk>
    <bk>
      <extLst>
        <ext uri="{3e2802c4-a4d2-4d8b-9148-e3be6c30e623}">
          <xlrd:rvb i="3616"/>
        </ext>
      </extLst>
    </bk>
    <bk>
      <extLst>
        <ext uri="{3e2802c4-a4d2-4d8b-9148-e3be6c30e623}">
          <xlrd:rvb i="3617"/>
        </ext>
      </extLst>
    </bk>
    <bk>
      <extLst>
        <ext uri="{3e2802c4-a4d2-4d8b-9148-e3be6c30e623}">
          <xlrd:rvb i="3618"/>
        </ext>
      </extLst>
    </bk>
    <bk>
      <extLst>
        <ext uri="{3e2802c4-a4d2-4d8b-9148-e3be6c30e623}">
          <xlrd:rvb i="3619"/>
        </ext>
      </extLst>
    </bk>
    <bk>
      <extLst>
        <ext uri="{3e2802c4-a4d2-4d8b-9148-e3be6c30e623}">
          <xlrd:rvb i="3620"/>
        </ext>
      </extLst>
    </bk>
    <bk>
      <extLst>
        <ext uri="{3e2802c4-a4d2-4d8b-9148-e3be6c30e623}">
          <xlrd:rvb i="3621"/>
        </ext>
      </extLst>
    </bk>
    <bk>
      <extLst>
        <ext uri="{3e2802c4-a4d2-4d8b-9148-e3be6c30e623}">
          <xlrd:rvb i="3622"/>
        </ext>
      </extLst>
    </bk>
    <bk>
      <extLst>
        <ext uri="{3e2802c4-a4d2-4d8b-9148-e3be6c30e623}">
          <xlrd:rvb i="3623"/>
        </ext>
      </extLst>
    </bk>
    <bk>
      <extLst>
        <ext uri="{3e2802c4-a4d2-4d8b-9148-e3be6c30e623}">
          <xlrd:rvb i="3624"/>
        </ext>
      </extLst>
    </bk>
    <bk>
      <extLst>
        <ext uri="{3e2802c4-a4d2-4d8b-9148-e3be6c30e623}">
          <xlrd:rvb i="3625"/>
        </ext>
      </extLst>
    </bk>
    <bk>
      <extLst>
        <ext uri="{3e2802c4-a4d2-4d8b-9148-e3be6c30e623}">
          <xlrd:rvb i="3626"/>
        </ext>
      </extLst>
    </bk>
    <bk>
      <extLst>
        <ext uri="{3e2802c4-a4d2-4d8b-9148-e3be6c30e623}">
          <xlrd:rvb i="3627"/>
        </ext>
      </extLst>
    </bk>
    <bk>
      <extLst>
        <ext uri="{3e2802c4-a4d2-4d8b-9148-e3be6c30e623}">
          <xlrd:rvb i="3628"/>
        </ext>
      </extLst>
    </bk>
    <bk>
      <extLst>
        <ext uri="{3e2802c4-a4d2-4d8b-9148-e3be6c30e623}">
          <xlrd:rvb i="3629"/>
        </ext>
      </extLst>
    </bk>
    <bk>
      <extLst>
        <ext uri="{3e2802c4-a4d2-4d8b-9148-e3be6c30e623}">
          <xlrd:rvb i="3630"/>
        </ext>
      </extLst>
    </bk>
    <bk>
      <extLst>
        <ext uri="{3e2802c4-a4d2-4d8b-9148-e3be6c30e623}">
          <xlrd:rvb i="3631"/>
        </ext>
      </extLst>
    </bk>
    <bk>
      <extLst>
        <ext uri="{3e2802c4-a4d2-4d8b-9148-e3be6c30e623}">
          <xlrd:rvb i="3632"/>
        </ext>
      </extLst>
    </bk>
    <bk>
      <extLst>
        <ext uri="{3e2802c4-a4d2-4d8b-9148-e3be6c30e623}">
          <xlrd:rvb i="3633"/>
        </ext>
      </extLst>
    </bk>
    <bk>
      <extLst>
        <ext uri="{3e2802c4-a4d2-4d8b-9148-e3be6c30e623}">
          <xlrd:rvb i="3634"/>
        </ext>
      </extLst>
    </bk>
    <bk>
      <extLst>
        <ext uri="{3e2802c4-a4d2-4d8b-9148-e3be6c30e623}">
          <xlrd:rvb i="3635"/>
        </ext>
      </extLst>
    </bk>
    <bk>
      <extLst>
        <ext uri="{3e2802c4-a4d2-4d8b-9148-e3be6c30e623}">
          <xlrd:rvb i="3636"/>
        </ext>
      </extLst>
    </bk>
    <bk>
      <extLst>
        <ext uri="{3e2802c4-a4d2-4d8b-9148-e3be6c30e623}">
          <xlrd:rvb i="3637"/>
        </ext>
      </extLst>
    </bk>
    <bk>
      <extLst>
        <ext uri="{3e2802c4-a4d2-4d8b-9148-e3be6c30e623}">
          <xlrd:rvb i="3638"/>
        </ext>
      </extLst>
    </bk>
    <bk>
      <extLst>
        <ext uri="{3e2802c4-a4d2-4d8b-9148-e3be6c30e623}">
          <xlrd:rvb i="3639"/>
        </ext>
      </extLst>
    </bk>
    <bk>
      <extLst>
        <ext uri="{3e2802c4-a4d2-4d8b-9148-e3be6c30e623}">
          <xlrd:rvb i="3640"/>
        </ext>
      </extLst>
    </bk>
    <bk>
      <extLst>
        <ext uri="{3e2802c4-a4d2-4d8b-9148-e3be6c30e623}">
          <xlrd:rvb i="3641"/>
        </ext>
      </extLst>
    </bk>
    <bk>
      <extLst>
        <ext uri="{3e2802c4-a4d2-4d8b-9148-e3be6c30e623}">
          <xlrd:rvb i="3642"/>
        </ext>
      </extLst>
    </bk>
    <bk>
      <extLst>
        <ext uri="{3e2802c4-a4d2-4d8b-9148-e3be6c30e623}">
          <xlrd:rvb i="3643"/>
        </ext>
      </extLst>
    </bk>
    <bk>
      <extLst>
        <ext uri="{3e2802c4-a4d2-4d8b-9148-e3be6c30e623}">
          <xlrd:rvb i="3644"/>
        </ext>
      </extLst>
    </bk>
    <bk>
      <extLst>
        <ext uri="{3e2802c4-a4d2-4d8b-9148-e3be6c30e623}">
          <xlrd:rvb i="3645"/>
        </ext>
      </extLst>
    </bk>
    <bk>
      <extLst>
        <ext uri="{3e2802c4-a4d2-4d8b-9148-e3be6c30e623}">
          <xlrd:rvb i="3646"/>
        </ext>
      </extLst>
    </bk>
    <bk>
      <extLst>
        <ext uri="{3e2802c4-a4d2-4d8b-9148-e3be6c30e623}">
          <xlrd:rvb i="3647"/>
        </ext>
      </extLst>
    </bk>
    <bk>
      <extLst>
        <ext uri="{3e2802c4-a4d2-4d8b-9148-e3be6c30e623}">
          <xlrd:rvb i="3648"/>
        </ext>
      </extLst>
    </bk>
    <bk>
      <extLst>
        <ext uri="{3e2802c4-a4d2-4d8b-9148-e3be6c30e623}">
          <xlrd:rvb i="3649"/>
        </ext>
      </extLst>
    </bk>
    <bk>
      <extLst>
        <ext uri="{3e2802c4-a4d2-4d8b-9148-e3be6c30e623}">
          <xlrd:rvb i="3650"/>
        </ext>
      </extLst>
    </bk>
    <bk>
      <extLst>
        <ext uri="{3e2802c4-a4d2-4d8b-9148-e3be6c30e623}">
          <xlrd:rvb i="3651"/>
        </ext>
      </extLst>
    </bk>
    <bk>
      <extLst>
        <ext uri="{3e2802c4-a4d2-4d8b-9148-e3be6c30e623}">
          <xlrd:rvb i="3652"/>
        </ext>
      </extLst>
    </bk>
    <bk>
      <extLst>
        <ext uri="{3e2802c4-a4d2-4d8b-9148-e3be6c30e623}">
          <xlrd:rvb i="3653"/>
        </ext>
      </extLst>
    </bk>
    <bk>
      <extLst>
        <ext uri="{3e2802c4-a4d2-4d8b-9148-e3be6c30e623}">
          <xlrd:rvb i="3654"/>
        </ext>
      </extLst>
    </bk>
    <bk>
      <extLst>
        <ext uri="{3e2802c4-a4d2-4d8b-9148-e3be6c30e623}">
          <xlrd:rvb i="3655"/>
        </ext>
      </extLst>
    </bk>
    <bk>
      <extLst>
        <ext uri="{3e2802c4-a4d2-4d8b-9148-e3be6c30e623}">
          <xlrd:rvb i="3656"/>
        </ext>
      </extLst>
    </bk>
    <bk>
      <extLst>
        <ext uri="{3e2802c4-a4d2-4d8b-9148-e3be6c30e623}">
          <xlrd:rvb i="3657"/>
        </ext>
      </extLst>
    </bk>
    <bk>
      <extLst>
        <ext uri="{3e2802c4-a4d2-4d8b-9148-e3be6c30e623}">
          <xlrd:rvb i="3658"/>
        </ext>
      </extLst>
    </bk>
    <bk>
      <extLst>
        <ext uri="{3e2802c4-a4d2-4d8b-9148-e3be6c30e623}">
          <xlrd:rvb i="3659"/>
        </ext>
      </extLst>
    </bk>
    <bk>
      <extLst>
        <ext uri="{3e2802c4-a4d2-4d8b-9148-e3be6c30e623}">
          <xlrd:rvb i="3660"/>
        </ext>
      </extLst>
    </bk>
    <bk>
      <extLst>
        <ext uri="{3e2802c4-a4d2-4d8b-9148-e3be6c30e623}">
          <xlrd:rvb i="3661"/>
        </ext>
      </extLst>
    </bk>
    <bk>
      <extLst>
        <ext uri="{3e2802c4-a4d2-4d8b-9148-e3be6c30e623}">
          <xlrd:rvb i="3662"/>
        </ext>
      </extLst>
    </bk>
    <bk>
      <extLst>
        <ext uri="{3e2802c4-a4d2-4d8b-9148-e3be6c30e623}">
          <xlrd:rvb i="3663"/>
        </ext>
      </extLst>
    </bk>
    <bk>
      <extLst>
        <ext uri="{3e2802c4-a4d2-4d8b-9148-e3be6c30e623}">
          <xlrd:rvb i="3664"/>
        </ext>
      </extLst>
    </bk>
    <bk>
      <extLst>
        <ext uri="{3e2802c4-a4d2-4d8b-9148-e3be6c30e623}">
          <xlrd:rvb i="3665"/>
        </ext>
      </extLst>
    </bk>
    <bk>
      <extLst>
        <ext uri="{3e2802c4-a4d2-4d8b-9148-e3be6c30e623}">
          <xlrd:rvb i="3666"/>
        </ext>
      </extLst>
    </bk>
    <bk>
      <extLst>
        <ext uri="{3e2802c4-a4d2-4d8b-9148-e3be6c30e623}">
          <xlrd:rvb i="3667"/>
        </ext>
      </extLst>
    </bk>
    <bk>
      <extLst>
        <ext uri="{3e2802c4-a4d2-4d8b-9148-e3be6c30e623}">
          <xlrd:rvb i="3668"/>
        </ext>
      </extLst>
    </bk>
    <bk>
      <extLst>
        <ext uri="{3e2802c4-a4d2-4d8b-9148-e3be6c30e623}">
          <xlrd:rvb i="3669"/>
        </ext>
      </extLst>
    </bk>
    <bk>
      <extLst>
        <ext uri="{3e2802c4-a4d2-4d8b-9148-e3be6c30e623}">
          <xlrd:rvb i="3670"/>
        </ext>
      </extLst>
    </bk>
    <bk>
      <extLst>
        <ext uri="{3e2802c4-a4d2-4d8b-9148-e3be6c30e623}">
          <xlrd:rvb i="3671"/>
        </ext>
      </extLst>
    </bk>
    <bk>
      <extLst>
        <ext uri="{3e2802c4-a4d2-4d8b-9148-e3be6c30e623}">
          <xlrd:rvb i="3672"/>
        </ext>
      </extLst>
    </bk>
    <bk>
      <extLst>
        <ext uri="{3e2802c4-a4d2-4d8b-9148-e3be6c30e623}">
          <xlrd:rvb i="3673"/>
        </ext>
      </extLst>
    </bk>
    <bk>
      <extLst>
        <ext uri="{3e2802c4-a4d2-4d8b-9148-e3be6c30e623}">
          <xlrd:rvb i="3674"/>
        </ext>
      </extLst>
    </bk>
    <bk>
      <extLst>
        <ext uri="{3e2802c4-a4d2-4d8b-9148-e3be6c30e623}">
          <xlrd:rvb i="3675"/>
        </ext>
      </extLst>
    </bk>
    <bk>
      <extLst>
        <ext uri="{3e2802c4-a4d2-4d8b-9148-e3be6c30e623}">
          <xlrd:rvb i="3676"/>
        </ext>
      </extLst>
    </bk>
    <bk>
      <extLst>
        <ext uri="{3e2802c4-a4d2-4d8b-9148-e3be6c30e623}">
          <xlrd:rvb i="3677"/>
        </ext>
      </extLst>
    </bk>
    <bk>
      <extLst>
        <ext uri="{3e2802c4-a4d2-4d8b-9148-e3be6c30e623}">
          <xlrd:rvb i="3678"/>
        </ext>
      </extLst>
    </bk>
    <bk>
      <extLst>
        <ext uri="{3e2802c4-a4d2-4d8b-9148-e3be6c30e623}">
          <xlrd:rvb i="3679"/>
        </ext>
      </extLst>
    </bk>
    <bk>
      <extLst>
        <ext uri="{3e2802c4-a4d2-4d8b-9148-e3be6c30e623}">
          <xlrd:rvb i="3680"/>
        </ext>
      </extLst>
    </bk>
    <bk>
      <extLst>
        <ext uri="{3e2802c4-a4d2-4d8b-9148-e3be6c30e623}">
          <xlrd:rvb i="3681"/>
        </ext>
      </extLst>
    </bk>
    <bk>
      <extLst>
        <ext uri="{3e2802c4-a4d2-4d8b-9148-e3be6c30e623}">
          <xlrd:rvb i="3682"/>
        </ext>
      </extLst>
    </bk>
    <bk>
      <extLst>
        <ext uri="{3e2802c4-a4d2-4d8b-9148-e3be6c30e623}">
          <xlrd:rvb i="3683"/>
        </ext>
      </extLst>
    </bk>
    <bk>
      <extLst>
        <ext uri="{3e2802c4-a4d2-4d8b-9148-e3be6c30e623}">
          <xlrd:rvb i="3684"/>
        </ext>
      </extLst>
    </bk>
    <bk>
      <extLst>
        <ext uri="{3e2802c4-a4d2-4d8b-9148-e3be6c30e623}">
          <xlrd:rvb i="3685"/>
        </ext>
      </extLst>
    </bk>
    <bk>
      <extLst>
        <ext uri="{3e2802c4-a4d2-4d8b-9148-e3be6c30e623}">
          <xlrd:rvb i="3686"/>
        </ext>
      </extLst>
    </bk>
    <bk>
      <extLst>
        <ext uri="{3e2802c4-a4d2-4d8b-9148-e3be6c30e623}">
          <xlrd:rvb i="3687"/>
        </ext>
      </extLst>
    </bk>
    <bk>
      <extLst>
        <ext uri="{3e2802c4-a4d2-4d8b-9148-e3be6c30e623}">
          <xlrd:rvb i="3688"/>
        </ext>
      </extLst>
    </bk>
    <bk>
      <extLst>
        <ext uri="{3e2802c4-a4d2-4d8b-9148-e3be6c30e623}">
          <xlrd:rvb i="3689"/>
        </ext>
      </extLst>
    </bk>
    <bk>
      <extLst>
        <ext uri="{3e2802c4-a4d2-4d8b-9148-e3be6c30e623}">
          <xlrd:rvb i="3690"/>
        </ext>
      </extLst>
    </bk>
    <bk>
      <extLst>
        <ext uri="{3e2802c4-a4d2-4d8b-9148-e3be6c30e623}">
          <xlrd:rvb i="3691"/>
        </ext>
      </extLst>
    </bk>
    <bk>
      <extLst>
        <ext uri="{3e2802c4-a4d2-4d8b-9148-e3be6c30e623}">
          <xlrd:rvb i="3692"/>
        </ext>
      </extLst>
    </bk>
    <bk>
      <extLst>
        <ext uri="{3e2802c4-a4d2-4d8b-9148-e3be6c30e623}">
          <xlrd:rvb i="3693"/>
        </ext>
      </extLst>
    </bk>
    <bk>
      <extLst>
        <ext uri="{3e2802c4-a4d2-4d8b-9148-e3be6c30e623}">
          <xlrd:rvb i="3694"/>
        </ext>
      </extLst>
    </bk>
    <bk>
      <extLst>
        <ext uri="{3e2802c4-a4d2-4d8b-9148-e3be6c30e623}">
          <xlrd:rvb i="3695"/>
        </ext>
      </extLst>
    </bk>
    <bk>
      <extLst>
        <ext uri="{3e2802c4-a4d2-4d8b-9148-e3be6c30e623}">
          <xlrd:rvb i="3696"/>
        </ext>
      </extLst>
    </bk>
    <bk>
      <extLst>
        <ext uri="{3e2802c4-a4d2-4d8b-9148-e3be6c30e623}">
          <xlrd:rvb i="3697"/>
        </ext>
      </extLst>
    </bk>
    <bk>
      <extLst>
        <ext uri="{3e2802c4-a4d2-4d8b-9148-e3be6c30e623}">
          <xlrd:rvb i="3698"/>
        </ext>
      </extLst>
    </bk>
    <bk>
      <extLst>
        <ext uri="{3e2802c4-a4d2-4d8b-9148-e3be6c30e623}">
          <xlrd:rvb i="3699"/>
        </ext>
      </extLst>
    </bk>
    <bk>
      <extLst>
        <ext uri="{3e2802c4-a4d2-4d8b-9148-e3be6c30e623}">
          <xlrd:rvb i="3700"/>
        </ext>
      </extLst>
    </bk>
    <bk>
      <extLst>
        <ext uri="{3e2802c4-a4d2-4d8b-9148-e3be6c30e623}">
          <xlrd:rvb i="3701"/>
        </ext>
      </extLst>
    </bk>
    <bk>
      <extLst>
        <ext uri="{3e2802c4-a4d2-4d8b-9148-e3be6c30e623}">
          <xlrd:rvb i="3702"/>
        </ext>
      </extLst>
    </bk>
    <bk>
      <extLst>
        <ext uri="{3e2802c4-a4d2-4d8b-9148-e3be6c30e623}">
          <xlrd:rvb i="3703"/>
        </ext>
      </extLst>
    </bk>
    <bk>
      <extLst>
        <ext uri="{3e2802c4-a4d2-4d8b-9148-e3be6c30e623}">
          <xlrd:rvb i="3704"/>
        </ext>
      </extLst>
    </bk>
    <bk>
      <extLst>
        <ext uri="{3e2802c4-a4d2-4d8b-9148-e3be6c30e623}">
          <xlrd:rvb i="3705"/>
        </ext>
      </extLst>
    </bk>
    <bk>
      <extLst>
        <ext uri="{3e2802c4-a4d2-4d8b-9148-e3be6c30e623}">
          <xlrd:rvb i="3706"/>
        </ext>
      </extLst>
    </bk>
    <bk>
      <extLst>
        <ext uri="{3e2802c4-a4d2-4d8b-9148-e3be6c30e623}">
          <xlrd:rvb i="3707"/>
        </ext>
      </extLst>
    </bk>
    <bk>
      <extLst>
        <ext uri="{3e2802c4-a4d2-4d8b-9148-e3be6c30e623}">
          <xlrd:rvb i="3708"/>
        </ext>
      </extLst>
    </bk>
    <bk>
      <extLst>
        <ext uri="{3e2802c4-a4d2-4d8b-9148-e3be6c30e623}">
          <xlrd:rvb i="3709"/>
        </ext>
      </extLst>
    </bk>
    <bk>
      <extLst>
        <ext uri="{3e2802c4-a4d2-4d8b-9148-e3be6c30e623}">
          <xlrd:rvb i="3710"/>
        </ext>
      </extLst>
    </bk>
    <bk>
      <extLst>
        <ext uri="{3e2802c4-a4d2-4d8b-9148-e3be6c30e623}">
          <xlrd:rvb i="3711"/>
        </ext>
      </extLst>
    </bk>
    <bk>
      <extLst>
        <ext uri="{3e2802c4-a4d2-4d8b-9148-e3be6c30e623}">
          <xlrd:rvb i="3712"/>
        </ext>
      </extLst>
    </bk>
    <bk>
      <extLst>
        <ext uri="{3e2802c4-a4d2-4d8b-9148-e3be6c30e623}">
          <xlrd:rvb i="3713"/>
        </ext>
      </extLst>
    </bk>
    <bk>
      <extLst>
        <ext uri="{3e2802c4-a4d2-4d8b-9148-e3be6c30e623}">
          <xlrd:rvb i="3714"/>
        </ext>
      </extLst>
    </bk>
    <bk>
      <extLst>
        <ext uri="{3e2802c4-a4d2-4d8b-9148-e3be6c30e623}">
          <xlrd:rvb i="3715"/>
        </ext>
      </extLst>
    </bk>
    <bk>
      <extLst>
        <ext uri="{3e2802c4-a4d2-4d8b-9148-e3be6c30e623}">
          <xlrd:rvb i="3716"/>
        </ext>
      </extLst>
    </bk>
    <bk>
      <extLst>
        <ext uri="{3e2802c4-a4d2-4d8b-9148-e3be6c30e623}">
          <xlrd:rvb i="3717"/>
        </ext>
      </extLst>
    </bk>
    <bk>
      <extLst>
        <ext uri="{3e2802c4-a4d2-4d8b-9148-e3be6c30e623}">
          <xlrd:rvb i="3718"/>
        </ext>
      </extLst>
    </bk>
    <bk>
      <extLst>
        <ext uri="{3e2802c4-a4d2-4d8b-9148-e3be6c30e623}">
          <xlrd:rvb i="3719"/>
        </ext>
      </extLst>
    </bk>
    <bk>
      <extLst>
        <ext uri="{3e2802c4-a4d2-4d8b-9148-e3be6c30e623}">
          <xlrd:rvb i="3720"/>
        </ext>
      </extLst>
    </bk>
    <bk>
      <extLst>
        <ext uri="{3e2802c4-a4d2-4d8b-9148-e3be6c30e623}">
          <xlrd:rvb i="3721"/>
        </ext>
      </extLst>
    </bk>
    <bk>
      <extLst>
        <ext uri="{3e2802c4-a4d2-4d8b-9148-e3be6c30e623}">
          <xlrd:rvb i="3722"/>
        </ext>
      </extLst>
    </bk>
    <bk>
      <extLst>
        <ext uri="{3e2802c4-a4d2-4d8b-9148-e3be6c30e623}">
          <xlrd:rvb i="3723"/>
        </ext>
      </extLst>
    </bk>
    <bk>
      <extLst>
        <ext uri="{3e2802c4-a4d2-4d8b-9148-e3be6c30e623}">
          <xlrd:rvb i="3724"/>
        </ext>
      </extLst>
    </bk>
    <bk>
      <extLst>
        <ext uri="{3e2802c4-a4d2-4d8b-9148-e3be6c30e623}">
          <xlrd:rvb i="3725"/>
        </ext>
      </extLst>
    </bk>
    <bk>
      <extLst>
        <ext uri="{3e2802c4-a4d2-4d8b-9148-e3be6c30e623}">
          <xlrd:rvb i="3726"/>
        </ext>
      </extLst>
    </bk>
    <bk>
      <extLst>
        <ext uri="{3e2802c4-a4d2-4d8b-9148-e3be6c30e623}">
          <xlrd:rvb i="3727"/>
        </ext>
      </extLst>
    </bk>
    <bk>
      <extLst>
        <ext uri="{3e2802c4-a4d2-4d8b-9148-e3be6c30e623}">
          <xlrd:rvb i="3728"/>
        </ext>
      </extLst>
    </bk>
    <bk>
      <extLst>
        <ext uri="{3e2802c4-a4d2-4d8b-9148-e3be6c30e623}">
          <xlrd:rvb i="3729"/>
        </ext>
      </extLst>
    </bk>
    <bk>
      <extLst>
        <ext uri="{3e2802c4-a4d2-4d8b-9148-e3be6c30e623}">
          <xlrd:rvb i="3730"/>
        </ext>
      </extLst>
    </bk>
    <bk>
      <extLst>
        <ext uri="{3e2802c4-a4d2-4d8b-9148-e3be6c30e623}">
          <xlrd:rvb i="3731"/>
        </ext>
      </extLst>
    </bk>
    <bk>
      <extLst>
        <ext uri="{3e2802c4-a4d2-4d8b-9148-e3be6c30e623}">
          <xlrd:rvb i="3732"/>
        </ext>
      </extLst>
    </bk>
    <bk>
      <extLst>
        <ext uri="{3e2802c4-a4d2-4d8b-9148-e3be6c30e623}">
          <xlrd:rvb i="3733"/>
        </ext>
      </extLst>
    </bk>
    <bk>
      <extLst>
        <ext uri="{3e2802c4-a4d2-4d8b-9148-e3be6c30e623}">
          <xlrd:rvb i="3734"/>
        </ext>
      </extLst>
    </bk>
    <bk>
      <extLst>
        <ext uri="{3e2802c4-a4d2-4d8b-9148-e3be6c30e623}">
          <xlrd:rvb i="3735"/>
        </ext>
      </extLst>
    </bk>
    <bk>
      <extLst>
        <ext uri="{3e2802c4-a4d2-4d8b-9148-e3be6c30e623}">
          <xlrd:rvb i="3736"/>
        </ext>
      </extLst>
    </bk>
    <bk>
      <extLst>
        <ext uri="{3e2802c4-a4d2-4d8b-9148-e3be6c30e623}">
          <xlrd:rvb i="3737"/>
        </ext>
      </extLst>
    </bk>
    <bk>
      <extLst>
        <ext uri="{3e2802c4-a4d2-4d8b-9148-e3be6c30e623}">
          <xlrd:rvb i="3738"/>
        </ext>
      </extLst>
    </bk>
    <bk>
      <extLst>
        <ext uri="{3e2802c4-a4d2-4d8b-9148-e3be6c30e623}">
          <xlrd:rvb i="3739"/>
        </ext>
      </extLst>
    </bk>
    <bk>
      <extLst>
        <ext uri="{3e2802c4-a4d2-4d8b-9148-e3be6c30e623}">
          <xlrd:rvb i="3740"/>
        </ext>
      </extLst>
    </bk>
    <bk>
      <extLst>
        <ext uri="{3e2802c4-a4d2-4d8b-9148-e3be6c30e623}">
          <xlrd:rvb i="3741"/>
        </ext>
      </extLst>
    </bk>
    <bk>
      <extLst>
        <ext uri="{3e2802c4-a4d2-4d8b-9148-e3be6c30e623}">
          <xlrd:rvb i="3742"/>
        </ext>
      </extLst>
    </bk>
    <bk>
      <extLst>
        <ext uri="{3e2802c4-a4d2-4d8b-9148-e3be6c30e623}">
          <xlrd:rvb i="3743"/>
        </ext>
      </extLst>
    </bk>
    <bk>
      <extLst>
        <ext uri="{3e2802c4-a4d2-4d8b-9148-e3be6c30e623}">
          <xlrd:rvb i="3744"/>
        </ext>
      </extLst>
    </bk>
    <bk>
      <extLst>
        <ext uri="{3e2802c4-a4d2-4d8b-9148-e3be6c30e623}">
          <xlrd:rvb i="3745"/>
        </ext>
      </extLst>
    </bk>
    <bk>
      <extLst>
        <ext uri="{3e2802c4-a4d2-4d8b-9148-e3be6c30e623}">
          <xlrd:rvb i="3746"/>
        </ext>
      </extLst>
    </bk>
    <bk>
      <extLst>
        <ext uri="{3e2802c4-a4d2-4d8b-9148-e3be6c30e623}">
          <xlrd:rvb i="3747"/>
        </ext>
      </extLst>
    </bk>
    <bk>
      <extLst>
        <ext uri="{3e2802c4-a4d2-4d8b-9148-e3be6c30e623}">
          <xlrd:rvb i="3748"/>
        </ext>
      </extLst>
    </bk>
    <bk>
      <extLst>
        <ext uri="{3e2802c4-a4d2-4d8b-9148-e3be6c30e623}">
          <xlrd:rvb i="3749"/>
        </ext>
      </extLst>
    </bk>
    <bk>
      <extLst>
        <ext uri="{3e2802c4-a4d2-4d8b-9148-e3be6c30e623}">
          <xlrd:rvb i="3750"/>
        </ext>
      </extLst>
    </bk>
    <bk>
      <extLst>
        <ext uri="{3e2802c4-a4d2-4d8b-9148-e3be6c30e623}">
          <xlrd:rvb i="3751"/>
        </ext>
      </extLst>
    </bk>
    <bk>
      <extLst>
        <ext uri="{3e2802c4-a4d2-4d8b-9148-e3be6c30e623}">
          <xlrd:rvb i="3752"/>
        </ext>
      </extLst>
    </bk>
    <bk>
      <extLst>
        <ext uri="{3e2802c4-a4d2-4d8b-9148-e3be6c30e623}">
          <xlrd:rvb i="3753"/>
        </ext>
      </extLst>
    </bk>
    <bk>
      <extLst>
        <ext uri="{3e2802c4-a4d2-4d8b-9148-e3be6c30e623}">
          <xlrd:rvb i="3754"/>
        </ext>
      </extLst>
    </bk>
    <bk>
      <extLst>
        <ext uri="{3e2802c4-a4d2-4d8b-9148-e3be6c30e623}">
          <xlrd:rvb i="3755"/>
        </ext>
      </extLst>
    </bk>
    <bk>
      <extLst>
        <ext uri="{3e2802c4-a4d2-4d8b-9148-e3be6c30e623}">
          <xlrd:rvb i="3756"/>
        </ext>
      </extLst>
    </bk>
    <bk>
      <extLst>
        <ext uri="{3e2802c4-a4d2-4d8b-9148-e3be6c30e623}">
          <xlrd:rvb i="3757"/>
        </ext>
      </extLst>
    </bk>
    <bk>
      <extLst>
        <ext uri="{3e2802c4-a4d2-4d8b-9148-e3be6c30e623}">
          <xlrd:rvb i="3758"/>
        </ext>
      </extLst>
    </bk>
    <bk>
      <extLst>
        <ext uri="{3e2802c4-a4d2-4d8b-9148-e3be6c30e623}">
          <xlrd:rvb i="3759"/>
        </ext>
      </extLst>
    </bk>
    <bk>
      <extLst>
        <ext uri="{3e2802c4-a4d2-4d8b-9148-e3be6c30e623}">
          <xlrd:rvb i="3760"/>
        </ext>
      </extLst>
    </bk>
    <bk>
      <extLst>
        <ext uri="{3e2802c4-a4d2-4d8b-9148-e3be6c30e623}">
          <xlrd:rvb i="3761"/>
        </ext>
      </extLst>
    </bk>
    <bk>
      <extLst>
        <ext uri="{3e2802c4-a4d2-4d8b-9148-e3be6c30e623}">
          <xlrd:rvb i="3762"/>
        </ext>
      </extLst>
    </bk>
    <bk>
      <extLst>
        <ext uri="{3e2802c4-a4d2-4d8b-9148-e3be6c30e623}">
          <xlrd:rvb i="3763"/>
        </ext>
      </extLst>
    </bk>
    <bk>
      <extLst>
        <ext uri="{3e2802c4-a4d2-4d8b-9148-e3be6c30e623}">
          <xlrd:rvb i="3764"/>
        </ext>
      </extLst>
    </bk>
    <bk>
      <extLst>
        <ext uri="{3e2802c4-a4d2-4d8b-9148-e3be6c30e623}">
          <xlrd:rvb i="3765"/>
        </ext>
      </extLst>
    </bk>
    <bk>
      <extLst>
        <ext uri="{3e2802c4-a4d2-4d8b-9148-e3be6c30e623}">
          <xlrd:rvb i="3766"/>
        </ext>
      </extLst>
    </bk>
    <bk>
      <extLst>
        <ext uri="{3e2802c4-a4d2-4d8b-9148-e3be6c30e623}">
          <xlrd:rvb i="3767"/>
        </ext>
      </extLst>
    </bk>
    <bk>
      <extLst>
        <ext uri="{3e2802c4-a4d2-4d8b-9148-e3be6c30e623}">
          <xlrd:rvb i="3768"/>
        </ext>
      </extLst>
    </bk>
    <bk>
      <extLst>
        <ext uri="{3e2802c4-a4d2-4d8b-9148-e3be6c30e623}">
          <xlrd:rvb i="3769"/>
        </ext>
      </extLst>
    </bk>
    <bk>
      <extLst>
        <ext uri="{3e2802c4-a4d2-4d8b-9148-e3be6c30e623}">
          <xlrd:rvb i="3770"/>
        </ext>
      </extLst>
    </bk>
    <bk>
      <extLst>
        <ext uri="{3e2802c4-a4d2-4d8b-9148-e3be6c30e623}">
          <xlrd:rvb i="3771"/>
        </ext>
      </extLst>
    </bk>
    <bk>
      <extLst>
        <ext uri="{3e2802c4-a4d2-4d8b-9148-e3be6c30e623}">
          <xlrd:rvb i="3772"/>
        </ext>
      </extLst>
    </bk>
    <bk>
      <extLst>
        <ext uri="{3e2802c4-a4d2-4d8b-9148-e3be6c30e623}">
          <xlrd:rvb i="3773"/>
        </ext>
      </extLst>
    </bk>
    <bk>
      <extLst>
        <ext uri="{3e2802c4-a4d2-4d8b-9148-e3be6c30e623}">
          <xlrd:rvb i="3774"/>
        </ext>
      </extLst>
    </bk>
    <bk>
      <extLst>
        <ext uri="{3e2802c4-a4d2-4d8b-9148-e3be6c30e623}">
          <xlrd:rvb i="3775"/>
        </ext>
      </extLst>
    </bk>
    <bk>
      <extLst>
        <ext uri="{3e2802c4-a4d2-4d8b-9148-e3be6c30e623}">
          <xlrd:rvb i="3776"/>
        </ext>
      </extLst>
    </bk>
    <bk>
      <extLst>
        <ext uri="{3e2802c4-a4d2-4d8b-9148-e3be6c30e623}">
          <xlrd:rvb i="3777"/>
        </ext>
      </extLst>
    </bk>
    <bk>
      <extLst>
        <ext uri="{3e2802c4-a4d2-4d8b-9148-e3be6c30e623}">
          <xlrd:rvb i="3778"/>
        </ext>
      </extLst>
    </bk>
    <bk>
      <extLst>
        <ext uri="{3e2802c4-a4d2-4d8b-9148-e3be6c30e623}">
          <xlrd:rvb i="3779"/>
        </ext>
      </extLst>
    </bk>
    <bk>
      <extLst>
        <ext uri="{3e2802c4-a4d2-4d8b-9148-e3be6c30e623}">
          <xlrd:rvb i="3780"/>
        </ext>
      </extLst>
    </bk>
    <bk>
      <extLst>
        <ext uri="{3e2802c4-a4d2-4d8b-9148-e3be6c30e623}">
          <xlrd:rvb i="3781"/>
        </ext>
      </extLst>
    </bk>
    <bk>
      <extLst>
        <ext uri="{3e2802c4-a4d2-4d8b-9148-e3be6c30e623}">
          <xlrd:rvb i="3782"/>
        </ext>
      </extLst>
    </bk>
    <bk>
      <extLst>
        <ext uri="{3e2802c4-a4d2-4d8b-9148-e3be6c30e623}">
          <xlrd:rvb i="3783"/>
        </ext>
      </extLst>
    </bk>
    <bk>
      <extLst>
        <ext uri="{3e2802c4-a4d2-4d8b-9148-e3be6c30e623}">
          <xlrd:rvb i="3784"/>
        </ext>
      </extLst>
    </bk>
    <bk>
      <extLst>
        <ext uri="{3e2802c4-a4d2-4d8b-9148-e3be6c30e623}">
          <xlrd:rvb i="3785"/>
        </ext>
      </extLst>
    </bk>
    <bk>
      <extLst>
        <ext uri="{3e2802c4-a4d2-4d8b-9148-e3be6c30e623}">
          <xlrd:rvb i="3786"/>
        </ext>
      </extLst>
    </bk>
    <bk>
      <extLst>
        <ext uri="{3e2802c4-a4d2-4d8b-9148-e3be6c30e623}">
          <xlrd:rvb i="3787"/>
        </ext>
      </extLst>
    </bk>
    <bk>
      <extLst>
        <ext uri="{3e2802c4-a4d2-4d8b-9148-e3be6c30e623}">
          <xlrd:rvb i="3788"/>
        </ext>
      </extLst>
    </bk>
    <bk>
      <extLst>
        <ext uri="{3e2802c4-a4d2-4d8b-9148-e3be6c30e623}">
          <xlrd:rvb i="3789"/>
        </ext>
      </extLst>
    </bk>
    <bk>
      <extLst>
        <ext uri="{3e2802c4-a4d2-4d8b-9148-e3be6c30e623}">
          <xlrd:rvb i="3790"/>
        </ext>
      </extLst>
    </bk>
    <bk>
      <extLst>
        <ext uri="{3e2802c4-a4d2-4d8b-9148-e3be6c30e623}">
          <xlrd:rvb i="3791"/>
        </ext>
      </extLst>
    </bk>
    <bk>
      <extLst>
        <ext uri="{3e2802c4-a4d2-4d8b-9148-e3be6c30e623}">
          <xlrd:rvb i="3792"/>
        </ext>
      </extLst>
    </bk>
    <bk>
      <extLst>
        <ext uri="{3e2802c4-a4d2-4d8b-9148-e3be6c30e623}">
          <xlrd:rvb i="3793"/>
        </ext>
      </extLst>
    </bk>
    <bk>
      <extLst>
        <ext uri="{3e2802c4-a4d2-4d8b-9148-e3be6c30e623}">
          <xlrd:rvb i="3794"/>
        </ext>
      </extLst>
    </bk>
    <bk>
      <extLst>
        <ext uri="{3e2802c4-a4d2-4d8b-9148-e3be6c30e623}">
          <xlrd:rvb i="3795"/>
        </ext>
      </extLst>
    </bk>
    <bk>
      <extLst>
        <ext uri="{3e2802c4-a4d2-4d8b-9148-e3be6c30e623}">
          <xlrd:rvb i="3796"/>
        </ext>
      </extLst>
    </bk>
    <bk>
      <extLst>
        <ext uri="{3e2802c4-a4d2-4d8b-9148-e3be6c30e623}">
          <xlrd:rvb i="3797"/>
        </ext>
      </extLst>
    </bk>
    <bk>
      <extLst>
        <ext uri="{3e2802c4-a4d2-4d8b-9148-e3be6c30e623}">
          <xlrd:rvb i="3798"/>
        </ext>
      </extLst>
    </bk>
    <bk>
      <extLst>
        <ext uri="{3e2802c4-a4d2-4d8b-9148-e3be6c30e623}">
          <xlrd:rvb i="3799"/>
        </ext>
      </extLst>
    </bk>
    <bk>
      <extLst>
        <ext uri="{3e2802c4-a4d2-4d8b-9148-e3be6c30e623}">
          <xlrd:rvb i="3800"/>
        </ext>
      </extLst>
    </bk>
    <bk>
      <extLst>
        <ext uri="{3e2802c4-a4d2-4d8b-9148-e3be6c30e623}">
          <xlrd:rvb i="3801"/>
        </ext>
      </extLst>
    </bk>
    <bk>
      <extLst>
        <ext uri="{3e2802c4-a4d2-4d8b-9148-e3be6c30e623}">
          <xlrd:rvb i="3802"/>
        </ext>
      </extLst>
    </bk>
    <bk>
      <extLst>
        <ext uri="{3e2802c4-a4d2-4d8b-9148-e3be6c30e623}">
          <xlrd:rvb i="3803"/>
        </ext>
      </extLst>
    </bk>
    <bk>
      <extLst>
        <ext uri="{3e2802c4-a4d2-4d8b-9148-e3be6c30e623}">
          <xlrd:rvb i="3804"/>
        </ext>
      </extLst>
    </bk>
    <bk>
      <extLst>
        <ext uri="{3e2802c4-a4d2-4d8b-9148-e3be6c30e623}">
          <xlrd:rvb i="3805"/>
        </ext>
      </extLst>
    </bk>
    <bk>
      <extLst>
        <ext uri="{3e2802c4-a4d2-4d8b-9148-e3be6c30e623}">
          <xlrd:rvb i="3806"/>
        </ext>
      </extLst>
    </bk>
    <bk>
      <extLst>
        <ext uri="{3e2802c4-a4d2-4d8b-9148-e3be6c30e623}">
          <xlrd:rvb i="3807"/>
        </ext>
      </extLst>
    </bk>
    <bk>
      <extLst>
        <ext uri="{3e2802c4-a4d2-4d8b-9148-e3be6c30e623}">
          <xlrd:rvb i="3808"/>
        </ext>
      </extLst>
    </bk>
    <bk>
      <extLst>
        <ext uri="{3e2802c4-a4d2-4d8b-9148-e3be6c30e623}">
          <xlrd:rvb i="3809"/>
        </ext>
      </extLst>
    </bk>
    <bk>
      <extLst>
        <ext uri="{3e2802c4-a4d2-4d8b-9148-e3be6c30e623}">
          <xlrd:rvb i="3810"/>
        </ext>
      </extLst>
    </bk>
    <bk>
      <extLst>
        <ext uri="{3e2802c4-a4d2-4d8b-9148-e3be6c30e623}">
          <xlrd:rvb i="3811"/>
        </ext>
      </extLst>
    </bk>
    <bk>
      <extLst>
        <ext uri="{3e2802c4-a4d2-4d8b-9148-e3be6c30e623}">
          <xlrd:rvb i="3812"/>
        </ext>
      </extLst>
    </bk>
    <bk>
      <extLst>
        <ext uri="{3e2802c4-a4d2-4d8b-9148-e3be6c30e623}">
          <xlrd:rvb i="3813"/>
        </ext>
      </extLst>
    </bk>
    <bk>
      <extLst>
        <ext uri="{3e2802c4-a4d2-4d8b-9148-e3be6c30e623}">
          <xlrd:rvb i="3814"/>
        </ext>
      </extLst>
    </bk>
    <bk>
      <extLst>
        <ext uri="{3e2802c4-a4d2-4d8b-9148-e3be6c30e623}">
          <xlrd:rvb i="3815"/>
        </ext>
      </extLst>
    </bk>
    <bk>
      <extLst>
        <ext uri="{3e2802c4-a4d2-4d8b-9148-e3be6c30e623}">
          <xlrd:rvb i="3816"/>
        </ext>
      </extLst>
    </bk>
    <bk>
      <extLst>
        <ext uri="{3e2802c4-a4d2-4d8b-9148-e3be6c30e623}">
          <xlrd:rvb i="3817"/>
        </ext>
      </extLst>
    </bk>
    <bk>
      <extLst>
        <ext uri="{3e2802c4-a4d2-4d8b-9148-e3be6c30e623}">
          <xlrd:rvb i="3818"/>
        </ext>
      </extLst>
    </bk>
    <bk>
      <extLst>
        <ext uri="{3e2802c4-a4d2-4d8b-9148-e3be6c30e623}">
          <xlrd:rvb i="3819"/>
        </ext>
      </extLst>
    </bk>
    <bk>
      <extLst>
        <ext uri="{3e2802c4-a4d2-4d8b-9148-e3be6c30e623}">
          <xlrd:rvb i="3820"/>
        </ext>
      </extLst>
    </bk>
    <bk>
      <extLst>
        <ext uri="{3e2802c4-a4d2-4d8b-9148-e3be6c30e623}">
          <xlrd:rvb i="3821"/>
        </ext>
      </extLst>
    </bk>
    <bk>
      <extLst>
        <ext uri="{3e2802c4-a4d2-4d8b-9148-e3be6c30e623}">
          <xlrd:rvb i="3822"/>
        </ext>
      </extLst>
    </bk>
    <bk>
      <extLst>
        <ext uri="{3e2802c4-a4d2-4d8b-9148-e3be6c30e623}">
          <xlrd:rvb i="3823"/>
        </ext>
      </extLst>
    </bk>
    <bk>
      <extLst>
        <ext uri="{3e2802c4-a4d2-4d8b-9148-e3be6c30e623}">
          <xlrd:rvb i="3824"/>
        </ext>
      </extLst>
    </bk>
    <bk>
      <extLst>
        <ext uri="{3e2802c4-a4d2-4d8b-9148-e3be6c30e623}">
          <xlrd:rvb i="3825"/>
        </ext>
      </extLst>
    </bk>
    <bk>
      <extLst>
        <ext uri="{3e2802c4-a4d2-4d8b-9148-e3be6c30e623}">
          <xlrd:rvb i="3826"/>
        </ext>
      </extLst>
    </bk>
    <bk>
      <extLst>
        <ext uri="{3e2802c4-a4d2-4d8b-9148-e3be6c30e623}">
          <xlrd:rvb i="3827"/>
        </ext>
      </extLst>
    </bk>
    <bk>
      <extLst>
        <ext uri="{3e2802c4-a4d2-4d8b-9148-e3be6c30e623}">
          <xlrd:rvb i="3828"/>
        </ext>
      </extLst>
    </bk>
    <bk>
      <extLst>
        <ext uri="{3e2802c4-a4d2-4d8b-9148-e3be6c30e623}">
          <xlrd:rvb i="3829"/>
        </ext>
      </extLst>
    </bk>
    <bk>
      <extLst>
        <ext uri="{3e2802c4-a4d2-4d8b-9148-e3be6c30e623}">
          <xlrd:rvb i="3830"/>
        </ext>
      </extLst>
    </bk>
    <bk>
      <extLst>
        <ext uri="{3e2802c4-a4d2-4d8b-9148-e3be6c30e623}">
          <xlrd:rvb i="3831"/>
        </ext>
      </extLst>
    </bk>
    <bk>
      <extLst>
        <ext uri="{3e2802c4-a4d2-4d8b-9148-e3be6c30e623}">
          <xlrd:rvb i="3832"/>
        </ext>
      </extLst>
    </bk>
    <bk>
      <extLst>
        <ext uri="{3e2802c4-a4d2-4d8b-9148-e3be6c30e623}">
          <xlrd:rvb i="3833"/>
        </ext>
      </extLst>
    </bk>
    <bk>
      <extLst>
        <ext uri="{3e2802c4-a4d2-4d8b-9148-e3be6c30e623}">
          <xlrd:rvb i="3834"/>
        </ext>
      </extLst>
    </bk>
    <bk>
      <extLst>
        <ext uri="{3e2802c4-a4d2-4d8b-9148-e3be6c30e623}">
          <xlrd:rvb i="3835"/>
        </ext>
      </extLst>
    </bk>
    <bk>
      <extLst>
        <ext uri="{3e2802c4-a4d2-4d8b-9148-e3be6c30e623}">
          <xlrd:rvb i="3836"/>
        </ext>
      </extLst>
    </bk>
    <bk>
      <extLst>
        <ext uri="{3e2802c4-a4d2-4d8b-9148-e3be6c30e623}">
          <xlrd:rvb i="3837"/>
        </ext>
      </extLst>
    </bk>
    <bk>
      <extLst>
        <ext uri="{3e2802c4-a4d2-4d8b-9148-e3be6c30e623}">
          <xlrd:rvb i="3838"/>
        </ext>
      </extLst>
    </bk>
    <bk>
      <extLst>
        <ext uri="{3e2802c4-a4d2-4d8b-9148-e3be6c30e623}">
          <xlrd:rvb i="3839"/>
        </ext>
      </extLst>
    </bk>
    <bk>
      <extLst>
        <ext uri="{3e2802c4-a4d2-4d8b-9148-e3be6c30e623}">
          <xlrd:rvb i="3840"/>
        </ext>
      </extLst>
    </bk>
    <bk>
      <extLst>
        <ext uri="{3e2802c4-a4d2-4d8b-9148-e3be6c30e623}">
          <xlrd:rvb i="3841"/>
        </ext>
      </extLst>
    </bk>
    <bk>
      <extLst>
        <ext uri="{3e2802c4-a4d2-4d8b-9148-e3be6c30e623}">
          <xlrd:rvb i="3842"/>
        </ext>
      </extLst>
    </bk>
    <bk>
      <extLst>
        <ext uri="{3e2802c4-a4d2-4d8b-9148-e3be6c30e623}">
          <xlrd:rvb i="3843"/>
        </ext>
      </extLst>
    </bk>
    <bk>
      <extLst>
        <ext uri="{3e2802c4-a4d2-4d8b-9148-e3be6c30e623}">
          <xlrd:rvb i="3844"/>
        </ext>
      </extLst>
    </bk>
    <bk>
      <extLst>
        <ext uri="{3e2802c4-a4d2-4d8b-9148-e3be6c30e623}">
          <xlrd:rvb i="3845"/>
        </ext>
      </extLst>
    </bk>
    <bk>
      <extLst>
        <ext uri="{3e2802c4-a4d2-4d8b-9148-e3be6c30e623}">
          <xlrd:rvb i="3846"/>
        </ext>
      </extLst>
    </bk>
    <bk>
      <extLst>
        <ext uri="{3e2802c4-a4d2-4d8b-9148-e3be6c30e623}">
          <xlrd:rvb i="3847"/>
        </ext>
      </extLst>
    </bk>
    <bk>
      <extLst>
        <ext uri="{3e2802c4-a4d2-4d8b-9148-e3be6c30e623}">
          <xlrd:rvb i="3848"/>
        </ext>
      </extLst>
    </bk>
    <bk>
      <extLst>
        <ext uri="{3e2802c4-a4d2-4d8b-9148-e3be6c30e623}">
          <xlrd:rvb i="3849"/>
        </ext>
      </extLst>
    </bk>
    <bk>
      <extLst>
        <ext uri="{3e2802c4-a4d2-4d8b-9148-e3be6c30e623}">
          <xlrd:rvb i="3850"/>
        </ext>
      </extLst>
    </bk>
    <bk>
      <extLst>
        <ext uri="{3e2802c4-a4d2-4d8b-9148-e3be6c30e623}">
          <xlrd:rvb i="3851"/>
        </ext>
      </extLst>
    </bk>
    <bk>
      <extLst>
        <ext uri="{3e2802c4-a4d2-4d8b-9148-e3be6c30e623}">
          <xlrd:rvb i="3852"/>
        </ext>
      </extLst>
    </bk>
    <bk>
      <extLst>
        <ext uri="{3e2802c4-a4d2-4d8b-9148-e3be6c30e623}">
          <xlrd:rvb i="3853"/>
        </ext>
      </extLst>
    </bk>
    <bk>
      <extLst>
        <ext uri="{3e2802c4-a4d2-4d8b-9148-e3be6c30e623}">
          <xlrd:rvb i="3854"/>
        </ext>
      </extLst>
    </bk>
    <bk>
      <extLst>
        <ext uri="{3e2802c4-a4d2-4d8b-9148-e3be6c30e623}">
          <xlrd:rvb i="3855"/>
        </ext>
      </extLst>
    </bk>
    <bk>
      <extLst>
        <ext uri="{3e2802c4-a4d2-4d8b-9148-e3be6c30e623}">
          <xlrd:rvb i="3856"/>
        </ext>
      </extLst>
    </bk>
    <bk>
      <extLst>
        <ext uri="{3e2802c4-a4d2-4d8b-9148-e3be6c30e623}">
          <xlrd:rvb i="3857"/>
        </ext>
      </extLst>
    </bk>
    <bk>
      <extLst>
        <ext uri="{3e2802c4-a4d2-4d8b-9148-e3be6c30e623}">
          <xlrd:rvb i="3858"/>
        </ext>
      </extLst>
    </bk>
    <bk>
      <extLst>
        <ext uri="{3e2802c4-a4d2-4d8b-9148-e3be6c30e623}">
          <xlrd:rvb i="3859"/>
        </ext>
      </extLst>
    </bk>
    <bk>
      <extLst>
        <ext uri="{3e2802c4-a4d2-4d8b-9148-e3be6c30e623}">
          <xlrd:rvb i="3860"/>
        </ext>
      </extLst>
    </bk>
    <bk>
      <extLst>
        <ext uri="{3e2802c4-a4d2-4d8b-9148-e3be6c30e623}">
          <xlrd:rvb i="3861"/>
        </ext>
      </extLst>
    </bk>
    <bk>
      <extLst>
        <ext uri="{3e2802c4-a4d2-4d8b-9148-e3be6c30e623}">
          <xlrd:rvb i="3862"/>
        </ext>
      </extLst>
    </bk>
    <bk>
      <extLst>
        <ext uri="{3e2802c4-a4d2-4d8b-9148-e3be6c30e623}">
          <xlrd:rvb i="3863"/>
        </ext>
      </extLst>
    </bk>
    <bk>
      <extLst>
        <ext uri="{3e2802c4-a4d2-4d8b-9148-e3be6c30e623}">
          <xlrd:rvb i="3864"/>
        </ext>
      </extLst>
    </bk>
    <bk>
      <extLst>
        <ext uri="{3e2802c4-a4d2-4d8b-9148-e3be6c30e623}">
          <xlrd:rvb i="3865"/>
        </ext>
      </extLst>
    </bk>
    <bk>
      <extLst>
        <ext uri="{3e2802c4-a4d2-4d8b-9148-e3be6c30e623}">
          <xlrd:rvb i="3866"/>
        </ext>
      </extLst>
    </bk>
    <bk>
      <extLst>
        <ext uri="{3e2802c4-a4d2-4d8b-9148-e3be6c30e623}">
          <xlrd:rvb i="3867"/>
        </ext>
      </extLst>
    </bk>
    <bk>
      <extLst>
        <ext uri="{3e2802c4-a4d2-4d8b-9148-e3be6c30e623}">
          <xlrd:rvb i="3868"/>
        </ext>
      </extLst>
    </bk>
    <bk>
      <extLst>
        <ext uri="{3e2802c4-a4d2-4d8b-9148-e3be6c30e623}">
          <xlrd:rvb i="3869"/>
        </ext>
      </extLst>
    </bk>
    <bk>
      <extLst>
        <ext uri="{3e2802c4-a4d2-4d8b-9148-e3be6c30e623}">
          <xlrd:rvb i="3870"/>
        </ext>
      </extLst>
    </bk>
    <bk>
      <extLst>
        <ext uri="{3e2802c4-a4d2-4d8b-9148-e3be6c30e623}">
          <xlrd:rvb i="3871"/>
        </ext>
      </extLst>
    </bk>
    <bk>
      <extLst>
        <ext uri="{3e2802c4-a4d2-4d8b-9148-e3be6c30e623}">
          <xlrd:rvb i="3872"/>
        </ext>
      </extLst>
    </bk>
    <bk>
      <extLst>
        <ext uri="{3e2802c4-a4d2-4d8b-9148-e3be6c30e623}">
          <xlrd:rvb i="3873"/>
        </ext>
      </extLst>
    </bk>
    <bk>
      <extLst>
        <ext uri="{3e2802c4-a4d2-4d8b-9148-e3be6c30e623}">
          <xlrd:rvb i="3874"/>
        </ext>
      </extLst>
    </bk>
    <bk>
      <extLst>
        <ext uri="{3e2802c4-a4d2-4d8b-9148-e3be6c30e623}">
          <xlrd:rvb i="3875"/>
        </ext>
      </extLst>
    </bk>
    <bk>
      <extLst>
        <ext uri="{3e2802c4-a4d2-4d8b-9148-e3be6c30e623}">
          <xlrd:rvb i="3876"/>
        </ext>
      </extLst>
    </bk>
    <bk>
      <extLst>
        <ext uri="{3e2802c4-a4d2-4d8b-9148-e3be6c30e623}">
          <xlrd:rvb i="3877"/>
        </ext>
      </extLst>
    </bk>
    <bk>
      <extLst>
        <ext uri="{3e2802c4-a4d2-4d8b-9148-e3be6c30e623}">
          <xlrd:rvb i="3878"/>
        </ext>
      </extLst>
    </bk>
    <bk>
      <extLst>
        <ext uri="{3e2802c4-a4d2-4d8b-9148-e3be6c30e623}">
          <xlrd:rvb i="3879"/>
        </ext>
      </extLst>
    </bk>
    <bk>
      <extLst>
        <ext uri="{3e2802c4-a4d2-4d8b-9148-e3be6c30e623}">
          <xlrd:rvb i="3880"/>
        </ext>
      </extLst>
    </bk>
    <bk>
      <extLst>
        <ext uri="{3e2802c4-a4d2-4d8b-9148-e3be6c30e623}">
          <xlrd:rvb i="3881"/>
        </ext>
      </extLst>
    </bk>
    <bk>
      <extLst>
        <ext uri="{3e2802c4-a4d2-4d8b-9148-e3be6c30e623}">
          <xlrd:rvb i="3882"/>
        </ext>
      </extLst>
    </bk>
    <bk>
      <extLst>
        <ext uri="{3e2802c4-a4d2-4d8b-9148-e3be6c30e623}">
          <xlrd:rvb i="3883"/>
        </ext>
      </extLst>
    </bk>
    <bk>
      <extLst>
        <ext uri="{3e2802c4-a4d2-4d8b-9148-e3be6c30e623}">
          <xlrd:rvb i="3884"/>
        </ext>
      </extLst>
    </bk>
    <bk>
      <extLst>
        <ext uri="{3e2802c4-a4d2-4d8b-9148-e3be6c30e623}">
          <xlrd:rvb i="3885"/>
        </ext>
      </extLst>
    </bk>
    <bk>
      <extLst>
        <ext uri="{3e2802c4-a4d2-4d8b-9148-e3be6c30e623}">
          <xlrd:rvb i="3886"/>
        </ext>
      </extLst>
    </bk>
    <bk>
      <extLst>
        <ext uri="{3e2802c4-a4d2-4d8b-9148-e3be6c30e623}">
          <xlrd:rvb i="3887"/>
        </ext>
      </extLst>
    </bk>
    <bk>
      <extLst>
        <ext uri="{3e2802c4-a4d2-4d8b-9148-e3be6c30e623}">
          <xlrd:rvb i="3888"/>
        </ext>
      </extLst>
    </bk>
    <bk>
      <extLst>
        <ext uri="{3e2802c4-a4d2-4d8b-9148-e3be6c30e623}">
          <xlrd:rvb i="3889"/>
        </ext>
      </extLst>
    </bk>
    <bk>
      <extLst>
        <ext uri="{3e2802c4-a4d2-4d8b-9148-e3be6c30e623}">
          <xlrd:rvb i="3890"/>
        </ext>
      </extLst>
    </bk>
    <bk>
      <extLst>
        <ext uri="{3e2802c4-a4d2-4d8b-9148-e3be6c30e623}">
          <xlrd:rvb i="3891"/>
        </ext>
      </extLst>
    </bk>
    <bk>
      <extLst>
        <ext uri="{3e2802c4-a4d2-4d8b-9148-e3be6c30e623}">
          <xlrd:rvb i="3892"/>
        </ext>
      </extLst>
    </bk>
    <bk>
      <extLst>
        <ext uri="{3e2802c4-a4d2-4d8b-9148-e3be6c30e623}">
          <xlrd:rvb i="3893"/>
        </ext>
      </extLst>
    </bk>
    <bk>
      <extLst>
        <ext uri="{3e2802c4-a4d2-4d8b-9148-e3be6c30e623}">
          <xlrd:rvb i="3894"/>
        </ext>
      </extLst>
    </bk>
    <bk>
      <extLst>
        <ext uri="{3e2802c4-a4d2-4d8b-9148-e3be6c30e623}">
          <xlrd:rvb i="3895"/>
        </ext>
      </extLst>
    </bk>
    <bk>
      <extLst>
        <ext uri="{3e2802c4-a4d2-4d8b-9148-e3be6c30e623}">
          <xlrd:rvb i="3896"/>
        </ext>
      </extLst>
    </bk>
    <bk>
      <extLst>
        <ext uri="{3e2802c4-a4d2-4d8b-9148-e3be6c30e623}">
          <xlrd:rvb i="3897"/>
        </ext>
      </extLst>
    </bk>
    <bk>
      <extLst>
        <ext uri="{3e2802c4-a4d2-4d8b-9148-e3be6c30e623}">
          <xlrd:rvb i="3898"/>
        </ext>
      </extLst>
    </bk>
    <bk>
      <extLst>
        <ext uri="{3e2802c4-a4d2-4d8b-9148-e3be6c30e623}">
          <xlrd:rvb i="3899"/>
        </ext>
      </extLst>
    </bk>
    <bk>
      <extLst>
        <ext uri="{3e2802c4-a4d2-4d8b-9148-e3be6c30e623}">
          <xlrd:rvb i="3900"/>
        </ext>
      </extLst>
    </bk>
    <bk>
      <extLst>
        <ext uri="{3e2802c4-a4d2-4d8b-9148-e3be6c30e623}">
          <xlrd:rvb i="3901"/>
        </ext>
      </extLst>
    </bk>
    <bk>
      <extLst>
        <ext uri="{3e2802c4-a4d2-4d8b-9148-e3be6c30e623}">
          <xlrd:rvb i="3902"/>
        </ext>
      </extLst>
    </bk>
    <bk>
      <extLst>
        <ext uri="{3e2802c4-a4d2-4d8b-9148-e3be6c30e623}">
          <xlrd:rvb i="3903"/>
        </ext>
      </extLst>
    </bk>
    <bk>
      <extLst>
        <ext uri="{3e2802c4-a4d2-4d8b-9148-e3be6c30e623}">
          <xlrd:rvb i="3904"/>
        </ext>
      </extLst>
    </bk>
    <bk>
      <extLst>
        <ext uri="{3e2802c4-a4d2-4d8b-9148-e3be6c30e623}">
          <xlrd:rvb i="3905"/>
        </ext>
      </extLst>
    </bk>
    <bk>
      <extLst>
        <ext uri="{3e2802c4-a4d2-4d8b-9148-e3be6c30e623}">
          <xlrd:rvb i="3906"/>
        </ext>
      </extLst>
    </bk>
    <bk>
      <extLst>
        <ext uri="{3e2802c4-a4d2-4d8b-9148-e3be6c30e623}">
          <xlrd:rvb i="3907"/>
        </ext>
      </extLst>
    </bk>
    <bk>
      <extLst>
        <ext uri="{3e2802c4-a4d2-4d8b-9148-e3be6c30e623}">
          <xlrd:rvb i="3908"/>
        </ext>
      </extLst>
    </bk>
    <bk>
      <extLst>
        <ext uri="{3e2802c4-a4d2-4d8b-9148-e3be6c30e623}">
          <xlrd:rvb i="3909"/>
        </ext>
      </extLst>
    </bk>
    <bk>
      <extLst>
        <ext uri="{3e2802c4-a4d2-4d8b-9148-e3be6c30e623}">
          <xlrd:rvb i="3910"/>
        </ext>
      </extLst>
    </bk>
    <bk>
      <extLst>
        <ext uri="{3e2802c4-a4d2-4d8b-9148-e3be6c30e623}">
          <xlrd:rvb i="3911"/>
        </ext>
      </extLst>
    </bk>
    <bk>
      <extLst>
        <ext uri="{3e2802c4-a4d2-4d8b-9148-e3be6c30e623}">
          <xlrd:rvb i="3912"/>
        </ext>
      </extLst>
    </bk>
    <bk>
      <extLst>
        <ext uri="{3e2802c4-a4d2-4d8b-9148-e3be6c30e623}">
          <xlrd:rvb i="3913"/>
        </ext>
      </extLst>
    </bk>
    <bk>
      <extLst>
        <ext uri="{3e2802c4-a4d2-4d8b-9148-e3be6c30e623}">
          <xlrd:rvb i="3914"/>
        </ext>
      </extLst>
    </bk>
    <bk>
      <extLst>
        <ext uri="{3e2802c4-a4d2-4d8b-9148-e3be6c30e623}">
          <xlrd:rvb i="3915"/>
        </ext>
      </extLst>
    </bk>
    <bk>
      <extLst>
        <ext uri="{3e2802c4-a4d2-4d8b-9148-e3be6c30e623}">
          <xlrd:rvb i="3916"/>
        </ext>
      </extLst>
    </bk>
    <bk>
      <extLst>
        <ext uri="{3e2802c4-a4d2-4d8b-9148-e3be6c30e623}">
          <xlrd:rvb i="3917"/>
        </ext>
      </extLst>
    </bk>
    <bk>
      <extLst>
        <ext uri="{3e2802c4-a4d2-4d8b-9148-e3be6c30e623}">
          <xlrd:rvb i="3918"/>
        </ext>
      </extLst>
    </bk>
    <bk>
      <extLst>
        <ext uri="{3e2802c4-a4d2-4d8b-9148-e3be6c30e623}">
          <xlrd:rvb i="3919"/>
        </ext>
      </extLst>
    </bk>
    <bk>
      <extLst>
        <ext uri="{3e2802c4-a4d2-4d8b-9148-e3be6c30e623}">
          <xlrd:rvb i="3920"/>
        </ext>
      </extLst>
    </bk>
    <bk>
      <extLst>
        <ext uri="{3e2802c4-a4d2-4d8b-9148-e3be6c30e623}">
          <xlrd:rvb i="3921"/>
        </ext>
      </extLst>
    </bk>
    <bk>
      <extLst>
        <ext uri="{3e2802c4-a4d2-4d8b-9148-e3be6c30e623}">
          <xlrd:rvb i="3922"/>
        </ext>
      </extLst>
    </bk>
    <bk>
      <extLst>
        <ext uri="{3e2802c4-a4d2-4d8b-9148-e3be6c30e623}">
          <xlrd:rvb i="3923"/>
        </ext>
      </extLst>
    </bk>
    <bk>
      <extLst>
        <ext uri="{3e2802c4-a4d2-4d8b-9148-e3be6c30e623}">
          <xlrd:rvb i="3924"/>
        </ext>
      </extLst>
    </bk>
    <bk>
      <extLst>
        <ext uri="{3e2802c4-a4d2-4d8b-9148-e3be6c30e623}">
          <xlrd:rvb i="3925"/>
        </ext>
      </extLst>
    </bk>
    <bk>
      <extLst>
        <ext uri="{3e2802c4-a4d2-4d8b-9148-e3be6c30e623}">
          <xlrd:rvb i="3926"/>
        </ext>
      </extLst>
    </bk>
    <bk>
      <extLst>
        <ext uri="{3e2802c4-a4d2-4d8b-9148-e3be6c30e623}">
          <xlrd:rvb i="3927"/>
        </ext>
      </extLst>
    </bk>
    <bk>
      <extLst>
        <ext uri="{3e2802c4-a4d2-4d8b-9148-e3be6c30e623}">
          <xlrd:rvb i="3928"/>
        </ext>
      </extLst>
    </bk>
    <bk>
      <extLst>
        <ext uri="{3e2802c4-a4d2-4d8b-9148-e3be6c30e623}">
          <xlrd:rvb i="3929"/>
        </ext>
      </extLst>
    </bk>
    <bk>
      <extLst>
        <ext uri="{3e2802c4-a4d2-4d8b-9148-e3be6c30e623}">
          <xlrd:rvb i="3930"/>
        </ext>
      </extLst>
    </bk>
    <bk>
      <extLst>
        <ext uri="{3e2802c4-a4d2-4d8b-9148-e3be6c30e623}">
          <xlrd:rvb i="3931"/>
        </ext>
      </extLst>
    </bk>
    <bk>
      <extLst>
        <ext uri="{3e2802c4-a4d2-4d8b-9148-e3be6c30e623}">
          <xlrd:rvb i="3932"/>
        </ext>
      </extLst>
    </bk>
    <bk>
      <extLst>
        <ext uri="{3e2802c4-a4d2-4d8b-9148-e3be6c30e623}">
          <xlrd:rvb i="3933"/>
        </ext>
      </extLst>
    </bk>
    <bk>
      <extLst>
        <ext uri="{3e2802c4-a4d2-4d8b-9148-e3be6c30e623}">
          <xlrd:rvb i="3934"/>
        </ext>
      </extLst>
    </bk>
    <bk>
      <extLst>
        <ext uri="{3e2802c4-a4d2-4d8b-9148-e3be6c30e623}">
          <xlrd:rvb i="3935"/>
        </ext>
      </extLst>
    </bk>
    <bk>
      <extLst>
        <ext uri="{3e2802c4-a4d2-4d8b-9148-e3be6c30e623}">
          <xlrd:rvb i="3936"/>
        </ext>
      </extLst>
    </bk>
    <bk>
      <extLst>
        <ext uri="{3e2802c4-a4d2-4d8b-9148-e3be6c30e623}">
          <xlrd:rvb i="3937"/>
        </ext>
      </extLst>
    </bk>
    <bk>
      <extLst>
        <ext uri="{3e2802c4-a4d2-4d8b-9148-e3be6c30e623}">
          <xlrd:rvb i="3938"/>
        </ext>
      </extLst>
    </bk>
    <bk>
      <extLst>
        <ext uri="{3e2802c4-a4d2-4d8b-9148-e3be6c30e623}">
          <xlrd:rvb i="3939"/>
        </ext>
      </extLst>
    </bk>
    <bk>
      <extLst>
        <ext uri="{3e2802c4-a4d2-4d8b-9148-e3be6c30e623}">
          <xlrd:rvb i="3940"/>
        </ext>
      </extLst>
    </bk>
    <bk>
      <extLst>
        <ext uri="{3e2802c4-a4d2-4d8b-9148-e3be6c30e623}">
          <xlrd:rvb i="3941"/>
        </ext>
      </extLst>
    </bk>
    <bk>
      <extLst>
        <ext uri="{3e2802c4-a4d2-4d8b-9148-e3be6c30e623}">
          <xlrd:rvb i="3942"/>
        </ext>
      </extLst>
    </bk>
    <bk>
      <extLst>
        <ext uri="{3e2802c4-a4d2-4d8b-9148-e3be6c30e623}">
          <xlrd:rvb i="3943"/>
        </ext>
      </extLst>
    </bk>
    <bk>
      <extLst>
        <ext uri="{3e2802c4-a4d2-4d8b-9148-e3be6c30e623}">
          <xlrd:rvb i="3944"/>
        </ext>
      </extLst>
    </bk>
    <bk>
      <extLst>
        <ext uri="{3e2802c4-a4d2-4d8b-9148-e3be6c30e623}">
          <xlrd:rvb i="3945"/>
        </ext>
      </extLst>
    </bk>
    <bk>
      <extLst>
        <ext uri="{3e2802c4-a4d2-4d8b-9148-e3be6c30e623}">
          <xlrd:rvb i="3946"/>
        </ext>
      </extLst>
    </bk>
    <bk>
      <extLst>
        <ext uri="{3e2802c4-a4d2-4d8b-9148-e3be6c30e623}">
          <xlrd:rvb i="3947"/>
        </ext>
      </extLst>
    </bk>
    <bk>
      <extLst>
        <ext uri="{3e2802c4-a4d2-4d8b-9148-e3be6c30e623}">
          <xlrd:rvb i="3948"/>
        </ext>
      </extLst>
    </bk>
    <bk>
      <extLst>
        <ext uri="{3e2802c4-a4d2-4d8b-9148-e3be6c30e623}">
          <xlrd:rvb i="3949"/>
        </ext>
      </extLst>
    </bk>
    <bk>
      <extLst>
        <ext uri="{3e2802c4-a4d2-4d8b-9148-e3be6c30e623}">
          <xlrd:rvb i="3950"/>
        </ext>
      </extLst>
    </bk>
    <bk>
      <extLst>
        <ext uri="{3e2802c4-a4d2-4d8b-9148-e3be6c30e623}">
          <xlrd:rvb i="3951"/>
        </ext>
      </extLst>
    </bk>
    <bk>
      <extLst>
        <ext uri="{3e2802c4-a4d2-4d8b-9148-e3be6c30e623}">
          <xlrd:rvb i="3952"/>
        </ext>
      </extLst>
    </bk>
    <bk>
      <extLst>
        <ext uri="{3e2802c4-a4d2-4d8b-9148-e3be6c30e623}">
          <xlrd:rvb i="3953"/>
        </ext>
      </extLst>
    </bk>
    <bk>
      <extLst>
        <ext uri="{3e2802c4-a4d2-4d8b-9148-e3be6c30e623}">
          <xlrd:rvb i="3954"/>
        </ext>
      </extLst>
    </bk>
    <bk>
      <extLst>
        <ext uri="{3e2802c4-a4d2-4d8b-9148-e3be6c30e623}">
          <xlrd:rvb i="3955"/>
        </ext>
      </extLst>
    </bk>
    <bk>
      <extLst>
        <ext uri="{3e2802c4-a4d2-4d8b-9148-e3be6c30e623}">
          <xlrd:rvb i="3956"/>
        </ext>
      </extLst>
    </bk>
    <bk>
      <extLst>
        <ext uri="{3e2802c4-a4d2-4d8b-9148-e3be6c30e623}">
          <xlrd:rvb i="3957"/>
        </ext>
      </extLst>
    </bk>
    <bk>
      <extLst>
        <ext uri="{3e2802c4-a4d2-4d8b-9148-e3be6c30e623}">
          <xlrd:rvb i="3958"/>
        </ext>
      </extLst>
    </bk>
    <bk>
      <extLst>
        <ext uri="{3e2802c4-a4d2-4d8b-9148-e3be6c30e623}">
          <xlrd:rvb i="3959"/>
        </ext>
      </extLst>
    </bk>
    <bk>
      <extLst>
        <ext uri="{3e2802c4-a4d2-4d8b-9148-e3be6c30e623}">
          <xlrd:rvb i="3960"/>
        </ext>
      </extLst>
    </bk>
    <bk>
      <extLst>
        <ext uri="{3e2802c4-a4d2-4d8b-9148-e3be6c30e623}">
          <xlrd:rvb i="3961"/>
        </ext>
      </extLst>
    </bk>
    <bk>
      <extLst>
        <ext uri="{3e2802c4-a4d2-4d8b-9148-e3be6c30e623}">
          <xlrd:rvb i="3962"/>
        </ext>
      </extLst>
    </bk>
    <bk>
      <extLst>
        <ext uri="{3e2802c4-a4d2-4d8b-9148-e3be6c30e623}">
          <xlrd:rvb i="3963"/>
        </ext>
      </extLst>
    </bk>
    <bk>
      <extLst>
        <ext uri="{3e2802c4-a4d2-4d8b-9148-e3be6c30e623}">
          <xlrd:rvb i="3964"/>
        </ext>
      </extLst>
    </bk>
    <bk>
      <extLst>
        <ext uri="{3e2802c4-a4d2-4d8b-9148-e3be6c30e623}">
          <xlrd:rvb i="3965"/>
        </ext>
      </extLst>
    </bk>
    <bk>
      <extLst>
        <ext uri="{3e2802c4-a4d2-4d8b-9148-e3be6c30e623}">
          <xlrd:rvb i="3966"/>
        </ext>
      </extLst>
    </bk>
    <bk>
      <extLst>
        <ext uri="{3e2802c4-a4d2-4d8b-9148-e3be6c30e623}">
          <xlrd:rvb i="3967"/>
        </ext>
      </extLst>
    </bk>
    <bk>
      <extLst>
        <ext uri="{3e2802c4-a4d2-4d8b-9148-e3be6c30e623}">
          <xlrd:rvb i="3968"/>
        </ext>
      </extLst>
    </bk>
    <bk>
      <extLst>
        <ext uri="{3e2802c4-a4d2-4d8b-9148-e3be6c30e623}">
          <xlrd:rvb i="3969"/>
        </ext>
      </extLst>
    </bk>
    <bk>
      <extLst>
        <ext uri="{3e2802c4-a4d2-4d8b-9148-e3be6c30e623}">
          <xlrd:rvb i="3970"/>
        </ext>
      </extLst>
    </bk>
    <bk>
      <extLst>
        <ext uri="{3e2802c4-a4d2-4d8b-9148-e3be6c30e623}">
          <xlrd:rvb i="3971"/>
        </ext>
      </extLst>
    </bk>
    <bk>
      <extLst>
        <ext uri="{3e2802c4-a4d2-4d8b-9148-e3be6c30e623}">
          <xlrd:rvb i="3972"/>
        </ext>
      </extLst>
    </bk>
    <bk>
      <extLst>
        <ext uri="{3e2802c4-a4d2-4d8b-9148-e3be6c30e623}">
          <xlrd:rvb i="3973"/>
        </ext>
      </extLst>
    </bk>
    <bk>
      <extLst>
        <ext uri="{3e2802c4-a4d2-4d8b-9148-e3be6c30e623}">
          <xlrd:rvb i="3974"/>
        </ext>
      </extLst>
    </bk>
    <bk>
      <extLst>
        <ext uri="{3e2802c4-a4d2-4d8b-9148-e3be6c30e623}">
          <xlrd:rvb i="3975"/>
        </ext>
      </extLst>
    </bk>
    <bk>
      <extLst>
        <ext uri="{3e2802c4-a4d2-4d8b-9148-e3be6c30e623}">
          <xlrd:rvb i="3976"/>
        </ext>
      </extLst>
    </bk>
    <bk>
      <extLst>
        <ext uri="{3e2802c4-a4d2-4d8b-9148-e3be6c30e623}">
          <xlrd:rvb i="3977"/>
        </ext>
      </extLst>
    </bk>
    <bk>
      <extLst>
        <ext uri="{3e2802c4-a4d2-4d8b-9148-e3be6c30e623}">
          <xlrd:rvb i="3978"/>
        </ext>
      </extLst>
    </bk>
    <bk>
      <extLst>
        <ext uri="{3e2802c4-a4d2-4d8b-9148-e3be6c30e623}">
          <xlrd:rvb i="3979"/>
        </ext>
      </extLst>
    </bk>
    <bk>
      <extLst>
        <ext uri="{3e2802c4-a4d2-4d8b-9148-e3be6c30e623}">
          <xlrd:rvb i="3980"/>
        </ext>
      </extLst>
    </bk>
    <bk>
      <extLst>
        <ext uri="{3e2802c4-a4d2-4d8b-9148-e3be6c30e623}">
          <xlrd:rvb i="3981"/>
        </ext>
      </extLst>
    </bk>
    <bk>
      <extLst>
        <ext uri="{3e2802c4-a4d2-4d8b-9148-e3be6c30e623}">
          <xlrd:rvb i="3982"/>
        </ext>
      </extLst>
    </bk>
    <bk>
      <extLst>
        <ext uri="{3e2802c4-a4d2-4d8b-9148-e3be6c30e623}">
          <xlrd:rvb i="3983"/>
        </ext>
      </extLst>
    </bk>
    <bk>
      <extLst>
        <ext uri="{3e2802c4-a4d2-4d8b-9148-e3be6c30e623}">
          <xlrd:rvb i="3984"/>
        </ext>
      </extLst>
    </bk>
    <bk>
      <extLst>
        <ext uri="{3e2802c4-a4d2-4d8b-9148-e3be6c30e623}">
          <xlrd:rvb i="3985"/>
        </ext>
      </extLst>
    </bk>
    <bk>
      <extLst>
        <ext uri="{3e2802c4-a4d2-4d8b-9148-e3be6c30e623}">
          <xlrd:rvb i="3986"/>
        </ext>
      </extLst>
    </bk>
    <bk>
      <extLst>
        <ext uri="{3e2802c4-a4d2-4d8b-9148-e3be6c30e623}">
          <xlrd:rvb i="3987"/>
        </ext>
      </extLst>
    </bk>
    <bk>
      <extLst>
        <ext uri="{3e2802c4-a4d2-4d8b-9148-e3be6c30e623}">
          <xlrd:rvb i="3988"/>
        </ext>
      </extLst>
    </bk>
    <bk>
      <extLst>
        <ext uri="{3e2802c4-a4d2-4d8b-9148-e3be6c30e623}">
          <xlrd:rvb i="3989"/>
        </ext>
      </extLst>
    </bk>
    <bk>
      <extLst>
        <ext uri="{3e2802c4-a4d2-4d8b-9148-e3be6c30e623}">
          <xlrd:rvb i="3990"/>
        </ext>
      </extLst>
    </bk>
    <bk>
      <extLst>
        <ext uri="{3e2802c4-a4d2-4d8b-9148-e3be6c30e623}">
          <xlrd:rvb i="3991"/>
        </ext>
      </extLst>
    </bk>
    <bk>
      <extLst>
        <ext uri="{3e2802c4-a4d2-4d8b-9148-e3be6c30e623}">
          <xlrd:rvb i="3992"/>
        </ext>
      </extLst>
    </bk>
    <bk>
      <extLst>
        <ext uri="{3e2802c4-a4d2-4d8b-9148-e3be6c30e623}">
          <xlrd:rvb i="3993"/>
        </ext>
      </extLst>
    </bk>
    <bk>
      <extLst>
        <ext uri="{3e2802c4-a4d2-4d8b-9148-e3be6c30e623}">
          <xlrd:rvb i="3994"/>
        </ext>
      </extLst>
    </bk>
    <bk>
      <extLst>
        <ext uri="{3e2802c4-a4d2-4d8b-9148-e3be6c30e623}">
          <xlrd:rvb i="3995"/>
        </ext>
      </extLst>
    </bk>
    <bk>
      <extLst>
        <ext uri="{3e2802c4-a4d2-4d8b-9148-e3be6c30e623}">
          <xlrd:rvb i="3996"/>
        </ext>
      </extLst>
    </bk>
    <bk>
      <extLst>
        <ext uri="{3e2802c4-a4d2-4d8b-9148-e3be6c30e623}">
          <xlrd:rvb i="3997"/>
        </ext>
      </extLst>
    </bk>
    <bk>
      <extLst>
        <ext uri="{3e2802c4-a4d2-4d8b-9148-e3be6c30e623}">
          <xlrd:rvb i="3998"/>
        </ext>
      </extLst>
    </bk>
    <bk>
      <extLst>
        <ext uri="{3e2802c4-a4d2-4d8b-9148-e3be6c30e623}">
          <xlrd:rvb i="3999"/>
        </ext>
      </extLst>
    </bk>
    <bk>
      <extLst>
        <ext uri="{3e2802c4-a4d2-4d8b-9148-e3be6c30e623}">
          <xlrd:rvb i="4000"/>
        </ext>
      </extLst>
    </bk>
    <bk>
      <extLst>
        <ext uri="{3e2802c4-a4d2-4d8b-9148-e3be6c30e623}">
          <xlrd:rvb i="4001"/>
        </ext>
      </extLst>
    </bk>
    <bk>
      <extLst>
        <ext uri="{3e2802c4-a4d2-4d8b-9148-e3be6c30e623}">
          <xlrd:rvb i="4002"/>
        </ext>
      </extLst>
    </bk>
    <bk>
      <extLst>
        <ext uri="{3e2802c4-a4d2-4d8b-9148-e3be6c30e623}">
          <xlrd:rvb i="4003"/>
        </ext>
      </extLst>
    </bk>
    <bk>
      <extLst>
        <ext uri="{3e2802c4-a4d2-4d8b-9148-e3be6c30e623}">
          <xlrd:rvb i="4004"/>
        </ext>
      </extLst>
    </bk>
    <bk>
      <extLst>
        <ext uri="{3e2802c4-a4d2-4d8b-9148-e3be6c30e623}">
          <xlrd:rvb i="4005"/>
        </ext>
      </extLst>
    </bk>
    <bk>
      <extLst>
        <ext uri="{3e2802c4-a4d2-4d8b-9148-e3be6c30e623}">
          <xlrd:rvb i="4006"/>
        </ext>
      </extLst>
    </bk>
    <bk>
      <extLst>
        <ext uri="{3e2802c4-a4d2-4d8b-9148-e3be6c30e623}">
          <xlrd:rvb i="4007"/>
        </ext>
      </extLst>
    </bk>
    <bk>
      <extLst>
        <ext uri="{3e2802c4-a4d2-4d8b-9148-e3be6c30e623}">
          <xlrd:rvb i="4008"/>
        </ext>
      </extLst>
    </bk>
    <bk>
      <extLst>
        <ext uri="{3e2802c4-a4d2-4d8b-9148-e3be6c30e623}">
          <xlrd:rvb i="4009"/>
        </ext>
      </extLst>
    </bk>
    <bk>
      <extLst>
        <ext uri="{3e2802c4-a4d2-4d8b-9148-e3be6c30e623}">
          <xlrd:rvb i="4010"/>
        </ext>
      </extLst>
    </bk>
    <bk>
      <extLst>
        <ext uri="{3e2802c4-a4d2-4d8b-9148-e3be6c30e623}">
          <xlrd:rvb i="4011"/>
        </ext>
      </extLst>
    </bk>
    <bk>
      <extLst>
        <ext uri="{3e2802c4-a4d2-4d8b-9148-e3be6c30e623}">
          <xlrd:rvb i="4012"/>
        </ext>
      </extLst>
    </bk>
    <bk>
      <extLst>
        <ext uri="{3e2802c4-a4d2-4d8b-9148-e3be6c30e623}">
          <xlrd:rvb i="4013"/>
        </ext>
      </extLst>
    </bk>
    <bk>
      <extLst>
        <ext uri="{3e2802c4-a4d2-4d8b-9148-e3be6c30e623}">
          <xlrd:rvb i="4014"/>
        </ext>
      </extLst>
    </bk>
    <bk>
      <extLst>
        <ext uri="{3e2802c4-a4d2-4d8b-9148-e3be6c30e623}">
          <xlrd:rvb i="4015"/>
        </ext>
      </extLst>
    </bk>
    <bk>
      <extLst>
        <ext uri="{3e2802c4-a4d2-4d8b-9148-e3be6c30e623}">
          <xlrd:rvb i="4016"/>
        </ext>
      </extLst>
    </bk>
    <bk>
      <extLst>
        <ext uri="{3e2802c4-a4d2-4d8b-9148-e3be6c30e623}">
          <xlrd:rvb i="4017"/>
        </ext>
      </extLst>
    </bk>
    <bk>
      <extLst>
        <ext uri="{3e2802c4-a4d2-4d8b-9148-e3be6c30e623}">
          <xlrd:rvb i="4018"/>
        </ext>
      </extLst>
    </bk>
    <bk>
      <extLst>
        <ext uri="{3e2802c4-a4d2-4d8b-9148-e3be6c30e623}">
          <xlrd:rvb i="4019"/>
        </ext>
      </extLst>
    </bk>
    <bk>
      <extLst>
        <ext uri="{3e2802c4-a4d2-4d8b-9148-e3be6c30e623}">
          <xlrd:rvb i="4020"/>
        </ext>
      </extLst>
    </bk>
    <bk>
      <extLst>
        <ext uri="{3e2802c4-a4d2-4d8b-9148-e3be6c30e623}">
          <xlrd:rvb i="4021"/>
        </ext>
      </extLst>
    </bk>
    <bk>
      <extLst>
        <ext uri="{3e2802c4-a4d2-4d8b-9148-e3be6c30e623}">
          <xlrd:rvb i="4022"/>
        </ext>
      </extLst>
    </bk>
    <bk>
      <extLst>
        <ext uri="{3e2802c4-a4d2-4d8b-9148-e3be6c30e623}">
          <xlrd:rvb i="4023"/>
        </ext>
      </extLst>
    </bk>
    <bk>
      <extLst>
        <ext uri="{3e2802c4-a4d2-4d8b-9148-e3be6c30e623}">
          <xlrd:rvb i="4024"/>
        </ext>
      </extLst>
    </bk>
    <bk>
      <extLst>
        <ext uri="{3e2802c4-a4d2-4d8b-9148-e3be6c30e623}">
          <xlrd:rvb i="4025"/>
        </ext>
      </extLst>
    </bk>
    <bk>
      <extLst>
        <ext uri="{3e2802c4-a4d2-4d8b-9148-e3be6c30e623}">
          <xlrd:rvb i="4026"/>
        </ext>
      </extLst>
    </bk>
    <bk>
      <extLst>
        <ext uri="{3e2802c4-a4d2-4d8b-9148-e3be6c30e623}">
          <xlrd:rvb i="4027"/>
        </ext>
      </extLst>
    </bk>
    <bk>
      <extLst>
        <ext uri="{3e2802c4-a4d2-4d8b-9148-e3be6c30e623}">
          <xlrd:rvb i="4028"/>
        </ext>
      </extLst>
    </bk>
    <bk>
      <extLst>
        <ext uri="{3e2802c4-a4d2-4d8b-9148-e3be6c30e623}">
          <xlrd:rvb i="4029"/>
        </ext>
      </extLst>
    </bk>
    <bk>
      <extLst>
        <ext uri="{3e2802c4-a4d2-4d8b-9148-e3be6c30e623}">
          <xlrd:rvb i="4030"/>
        </ext>
      </extLst>
    </bk>
    <bk>
      <extLst>
        <ext uri="{3e2802c4-a4d2-4d8b-9148-e3be6c30e623}">
          <xlrd:rvb i="4031"/>
        </ext>
      </extLst>
    </bk>
    <bk>
      <extLst>
        <ext uri="{3e2802c4-a4d2-4d8b-9148-e3be6c30e623}">
          <xlrd:rvb i="4032"/>
        </ext>
      </extLst>
    </bk>
    <bk>
      <extLst>
        <ext uri="{3e2802c4-a4d2-4d8b-9148-e3be6c30e623}">
          <xlrd:rvb i="4033"/>
        </ext>
      </extLst>
    </bk>
    <bk>
      <extLst>
        <ext uri="{3e2802c4-a4d2-4d8b-9148-e3be6c30e623}">
          <xlrd:rvb i="4034"/>
        </ext>
      </extLst>
    </bk>
    <bk>
      <extLst>
        <ext uri="{3e2802c4-a4d2-4d8b-9148-e3be6c30e623}">
          <xlrd:rvb i="4035"/>
        </ext>
      </extLst>
    </bk>
    <bk>
      <extLst>
        <ext uri="{3e2802c4-a4d2-4d8b-9148-e3be6c30e623}">
          <xlrd:rvb i="4036"/>
        </ext>
      </extLst>
    </bk>
    <bk>
      <extLst>
        <ext uri="{3e2802c4-a4d2-4d8b-9148-e3be6c30e623}">
          <xlrd:rvb i="4037"/>
        </ext>
      </extLst>
    </bk>
    <bk>
      <extLst>
        <ext uri="{3e2802c4-a4d2-4d8b-9148-e3be6c30e623}">
          <xlrd:rvb i="4038"/>
        </ext>
      </extLst>
    </bk>
    <bk>
      <extLst>
        <ext uri="{3e2802c4-a4d2-4d8b-9148-e3be6c30e623}">
          <xlrd:rvb i="4039"/>
        </ext>
      </extLst>
    </bk>
    <bk>
      <extLst>
        <ext uri="{3e2802c4-a4d2-4d8b-9148-e3be6c30e623}">
          <xlrd:rvb i="4040"/>
        </ext>
      </extLst>
    </bk>
    <bk>
      <extLst>
        <ext uri="{3e2802c4-a4d2-4d8b-9148-e3be6c30e623}">
          <xlrd:rvb i="4041"/>
        </ext>
      </extLst>
    </bk>
    <bk>
      <extLst>
        <ext uri="{3e2802c4-a4d2-4d8b-9148-e3be6c30e623}">
          <xlrd:rvb i="4042"/>
        </ext>
      </extLst>
    </bk>
    <bk>
      <extLst>
        <ext uri="{3e2802c4-a4d2-4d8b-9148-e3be6c30e623}">
          <xlrd:rvb i="4043"/>
        </ext>
      </extLst>
    </bk>
    <bk>
      <extLst>
        <ext uri="{3e2802c4-a4d2-4d8b-9148-e3be6c30e623}">
          <xlrd:rvb i="4044"/>
        </ext>
      </extLst>
    </bk>
    <bk>
      <extLst>
        <ext uri="{3e2802c4-a4d2-4d8b-9148-e3be6c30e623}">
          <xlrd:rvb i="4045"/>
        </ext>
      </extLst>
    </bk>
    <bk>
      <extLst>
        <ext uri="{3e2802c4-a4d2-4d8b-9148-e3be6c30e623}">
          <xlrd:rvb i="4046"/>
        </ext>
      </extLst>
    </bk>
    <bk>
      <extLst>
        <ext uri="{3e2802c4-a4d2-4d8b-9148-e3be6c30e623}">
          <xlrd:rvb i="4047"/>
        </ext>
      </extLst>
    </bk>
    <bk>
      <extLst>
        <ext uri="{3e2802c4-a4d2-4d8b-9148-e3be6c30e623}">
          <xlrd:rvb i="4048"/>
        </ext>
      </extLst>
    </bk>
    <bk>
      <extLst>
        <ext uri="{3e2802c4-a4d2-4d8b-9148-e3be6c30e623}">
          <xlrd:rvb i="4049"/>
        </ext>
      </extLst>
    </bk>
    <bk>
      <extLst>
        <ext uri="{3e2802c4-a4d2-4d8b-9148-e3be6c30e623}">
          <xlrd:rvb i="4050"/>
        </ext>
      </extLst>
    </bk>
    <bk>
      <extLst>
        <ext uri="{3e2802c4-a4d2-4d8b-9148-e3be6c30e623}">
          <xlrd:rvb i="4051"/>
        </ext>
      </extLst>
    </bk>
    <bk>
      <extLst>
        <ext uri="{3e2802c4-a4d2-4d8b-9148-e3be6c30e623}">
          <xlrd:rvb i="4052"/>
        </ext>
      </extLst>
    </bk>
    <bk>
      <extLst>
        <ext uri="{3e2802c4-a4d2-4d8b-9148-e3be6c30e623}">
          <xlrd:rvb i="4053"/>
        </ext>
      </extLst>
    </bk>
    <bk>
      <extLst>
        <ext uri="{3e2802c4-a4d2-4d8b-9148-e3be6c30e623}">
          <xlrd:rvb i="4054"/>
        </ext>
      </extLst>
    </bk>
    <bk>
      <extLst>
        <ext uri="{3e2802c4-a4d2-4d8b-9148-e3be6c30e623}">
          <xlrd:rvb i="4055"/>
        </ext>
      </extLst>
    </bk>
    <bk>
      <extLst>
        <ext uri="{3e2802c4-a4d2-4d8b-9148-e3be6c30e623}">
          <xlrd:rvb i="4056"/>
        </ext>
      </extLst>
    </bk>
    <bk>
      <extLst>
        <ext uri="{3e2802c4-a4d2-4d8b-9148-e3be6c30e623}">
          <xlrd:rvb i="4057"/>
        </ext>
      </extLst>
    </bk>
    <bk>
      <extLst>
        <ext uri="{3e2802c4-a4d2-4d8b-9148-e3be6c30e623}">
          <xlrd:rvb i="4058"/>
        </ext>
      </extLst>
    </bk>
    <bk>
      <extLst>
        <ext uri="{3e2802c4-a4d2-4d8b-9148-e3be6c30e623}">
          <xlrd:rvb i="4059"/>
        </ext>
      </extLst>
    </bk>
    <bk>
      <extLst>
        <ext uri="{3e2802c4-a4d2-4d8b-9148-e3be6c30e623}">
          <xlrd:rvb i="4060"/>
        </ext>
      </extLst>
    </bk>
    <bk>
      <extLst>
        <ext uri="{3e2802c4-a4d2-4d8b-9148-e3be6c30e623}">
          <xlrd:rvb i="4061"/>
        </ext>
      </extLst>
    </bk>
    <bk>
      <extLst>
        <ext uri="{3e2802c4-a4d2-4d8b-9148-e3be6c30e623}">
          <xlrd:rvb i="4062"/>
        </ext>
      </extLst>
    </bk>
    <bk>
      <extLst>
        <ext uri="{3e2802c4-a4d2-4d8b-9148-e3be6c30e623}">
          <xlrd:rvb i="4063"/>
        </ext>
      </extLst>
    </bk>
    <bk>
      <extLst>
        <ext uri="{3e2802c4-a4d2-4d8b-9148-e3be6c30e623}">
          <xlrd:rvb i="4064"/>
        </ext>
      </extLst>
    </bk>
    <bk>
      <extLst>
        <ext uri="{3e2802c4-a4d2-4d8b-9148-e3be6c30e623}">
          <xlrd:rvb i="4065"/>
        </ext>
      </extLst>
    </bk>
    <bk>
      <extLst>
        <ext uri="{3e2802c4-a4d2-4d8b-9148-e3be6c30e623}">
          <xlrd:rvb i="4066"/>
        </ext>
      </extLst>
    </bk>
    <bk>
      <extLst>
        <ext uri="{3e2802c4-a4d2-4d8b-9148-e3be6c30e623}">
          <xlrd:rvb i="4067"/>
        </ext>
      </extLst>
    </bk>
    <bk>
      <extLst>
        <ext uri="{3e2802c4-a4d2-4d8b-9148-e3be6c30e623}">
          <xlrd:rvb i="4068"/>
        </ext>
      </extLst>
    </bk>
    <bk>
      <extLst>
        <ext uri="{3e2802c4-a4d2-4d8b-9148-e3be6c30e623}">
          <xlrd:rvb i="4069"/>
        </ext>
      </extLst>
    </bk>
    <bk>
      <extLst>
        <ext uri="{3e2802c4-a4d2-4d8b-9148-e3be6c30e623}">
          <xlrd:rvb i="4070"/>
        </ext>
      </extLst>
    </bk>
    <bk>
      <extLst>
        <ext uri="{3e2802c4-a4d2-4d8b-9148-e3be6c30e623}">
          <xlrd:rvb i="4071"/>
        </ext>
      </extLst>
    </bk>
    <bk>
      <extLst>
        <ext uri="{3e2802c4-a4d2-4d8b-9148-e3be6c30e623}">
          <xlrd:rvb i="4072"/>
        </ext>
      </extLst>
    </bk>
    <bk>
      <extLst>
        <ext uri="{3e2802c4-a4d2-4d8b-9148-e3be6c30e623}">
          <xlrd:rvb i="4073"/>
        </ext>
      </extLst>
    </bk>
    <bk>
      <extLst>
        <ext uri="{3e2802c4-a4d2-4d8b-9148-e3be6c30e623}">
          <xlrd:rvb i="4074"/>
        </ext>
      </extLst>
    </bk>
    <bk>
      <extLst>
        <ext uri="{3e2802c4-a4d2-4d8b-9148-e3be6c30e623}">
          <xlrd:rvb i="4075"/>
        </ext>
      </extLst>
    </bk>
    <bk>
      <extLst>
        <ext uri="{3e2802c4-a4d2-4d8b-9148-e3be6c30e623}">
          <xlrd:rvb i="4076"/>
        </ext>
      </extLst>
    </bk>
    <bk>
      <extLst>
        <ext uri="{3e2802c4-a4d2-4d8b-9148-e3be6c30e623}">
          <xlrd:rvb i="4077"/>
        </ext>
      </extLst>
    </bk>
    <bk>
      <extLst>
        <ext uri="{3e2802c4-a4d2-4d8b-9148-e3be6c30e623}">
          <xlrd:rvb i="4078"/>
        </ext>
      </extLst>
    </bk>
    <bk>
      <extLst>
        <ext uri="{3e2802c4-a4d2-4d8b-9148-e3be6c30e623}">
          <xlrd:rvb i="4079"/>
        </ext>
      </extLst>
    </bk>
    <bk>
      <extLst>
        <ext uri="{3e2802c4-a4d2-4d8b-9148-e3be6c30e623}">
          <xlrd:rvb i="4080"/>
        </ext>
      </extLst>
    </bk>
    <bk>
      <extLst>
        <ext uri="{3e2802c4-a4d2-4d8b-9148-e3be6c30e623}">
          <xlrd:rvb i="4081"/>
        </ext>
      </extLst>
    </bk>
    <bk>
      <extLst>
        <ext uri="{3e2802c4-a4d2-4d8b-9148-e3be6c30e623}">
          <xlrd:rvb i="4082"/>
        </ext>
      </extLst>
    </bk>
    <bk>
      <extLst>
        <ext uri="{3e2802c4-a4d2-4d8b-9148-e3be6c30e623}">
          <xlrd:rvb i="4083"/>
        </ext>
      </extLst>
    </bk>
    <bk>
      <extLst>
        <ext uri="{3e2802c4-a4d2-4d8b-9148-e3be6c30e623}">
          <xlrd:rvb i="4084"/>
        </ext>
      </extLst>
    </bk>
    <bk>
      <extLst>
        <ext uri="{3e2802c4-a4d2-4d8b-9148-e3be6c30e623}">
          <xlrd:rvb i="4085"/>
        </ext>
      </extLst>
    </bk>
    <bk>
      <extLst>
        <ext uri="{3e2802c4-a4d2-4d8b-9148-e3be6c30e623}">
          <xlrd:rvb i="4086"/>
        </ext>
      </extLst>
    </bk>
    <bk>
      <extLst>
        <ext uri="{3e2802c4-a4d2-4d8b-9148-e3be6c30e623}">
          <xlrd:rvb i="4087"/>
        </ext>
      </extLst>
    </bk>
    <bk>
      <extLst>
        <ext uri="{3e2802c4-a4d2-4d8b-9148-e3be6c30e623}">
          <xlrd:rvb i="4088"/>
        </ext>
      </extLst>
    </bk>
    <bk>
      <extLst>
        <ext uri="{3e2802c4-a4d2-4d8b-9148-e3be6c30e623}">
          <xlrd:rvb i="4089"/>
        </ext>
      </extLst>
    </bk>
    <bk>
      <extLst>
        <ext uri="{3e2802c4-a4d2-4d8b-9148-e3be6c30e623}">
          <xlrd:rvb i="4090"/>
        </ext>
      </extLst>
    </bk>
    <bk>
      <extLst>
        <ext uri="{3e2802c4-a4d2-4d8b-9148-e3be6c30e623}">
          <xlrd:rvb i="4091"/>
        </ext>
      </extLst>
    </bk>
    <bk>
      <extLst>
        <ext uri="{3e2802c4-a4d2-4d8b-9148-e3be6c30e623}">
          <xlrd:rvb i="4092"/>
        </ext>
      </extLst>
    </bk>
    <bk>
      <extLst>
        <ext uri="{3e2802c4-a4d2-4d8b-9148-e3be6c30e623}">
          <xlrd:rvb i="4093"/>
        </ext>
      </extLst>
    </bk>
    <bk>
      <extLst>
        <ext uri="{3e2802c4-a4d2-4d8b-9148-e3be6c30e623}">
          <xlrd:rvb i="4094"/>
        </ext>
      </extLst>
    </bk>
    <bk>
      <extLst>
        <ext uri="{3e2802c4-a4d2-4d8b-9148-e3be6c30e623}">
          <xlrd:rvb i="4095"/>
        </ext>
      </extLst>
    </bk>
    <bk>
      <extLst>
        <ext uri="{3e2802c4-a4d2-4d8b-9148-e3be6c30e623}">
          <xlrd:rvb i="4096"/>
        </ext>
      </extLst>
    </bk>
    <bk>
      <extLst>
        <ext uri="{3e2802c4-a4d2-4d8b-9148-e3be6c30e623}">
          <xlrd:rvb i="4097"/>
        </ext>
      </extLst>
    </bk>
    <bk>
      <extLst>
        <ext uri="{3e2802c4-a4d2-4d8b-9148-e3be6c30e623}">
          <xlrd:rvb i="4098"/>
        </ext>
      </extLst>
    </bk>
    <bk>
      <extLst>
        <ext uri="{3e2802c4-a4d2-4d8b-9148-e3be6c30e623}">
          <xlrd:rvb i="4099"/>
        </ext>
      </extLst>
    </bk>
    <bk>
      <extLst>
        <ext uri="{3e2802c4-a4d2-4d8b-9148-e3be6c30e623}">
          <xlrd:rvb i="4100"/>
        </ext>
      </extLst>
    </bk>
    <bk>
      <extLst>
        <ext uri="{3e2802c4-a4d2-4d8b-9148-e3be6c30e623}">
          <xlrd:rvb i="4101"/>
        </ext>
      </extLst>
    </bk>
    <bk>
      <extLst>
        <ext uri="{3e2802c4-a4d2-4d8b-9148-e3be6c30e623}">
          <xlrd:rvb i="4102"/>
        </ext>
      </extLst>
    </bk>
    <bk>
      <extLst>
        <ext uri="{3e2802c4-a4d2-4d8b-9148-e3be6c30e623}">
          <xlrd:rvb i="4103"/>
        </ext>
      </extLst>
    </bk>
    <bk>
      <extLst>
        <ext uri="{3e2802c4-a4d2-4d8b-9148-e3be6c30e623}">
          <xlrd:rvb i="4104"/>
        </ext>
      </extLst>
    </bk>
    <bk>
      <extLst>
        <ext uri="{3e2802c4-a4d2-4d8b-9148-e3be6c30e623}">
          <xlrd:rvb i="4105"/>
        </ext>
      </extLst>
    </bk>
    <bk>
      <extLst>
        <ext uri="{3e2802c4-a4d2-4d8b-9148-e3be6c30e623}">
          <xlrd:rvb i="4106"/>
        </ext>
      </extLst>
    </bk>
    <bk>
      <extLst>
        <ext uri="{3e2802c4-a4d2-4d8b-9148-e3be6c30e623}">
          <xlrd:rvb i="4107"/>
        </ext>
      </extLst>
    </bk>
    <bk>
      <extLst>
        <ext uri="{3e2802c4-a4d2-4d8b-9148-e3be6c30e623}">
          <xlrd:rvb i="4108"/>
        </ext>
      </extLst>
    </bk>
    <bk>
      <extLst>
        <ext uri="{3e2802c4-a4d2-4d8b-9148-e3be6c30e623}">
          <xlrd:rvb i="4109"/>
        </ext>
      </extLst>
    </bk>
    <bk>
      <extLst>
        <ext uri="{3e2802c4-a4d2-4d8b-9148-e3be6c30e623}">
          <xlrd:rvb i="4110"/>
        </ext>
      </extLst>
    </bk>
    <bk>
      <extLst>
        <ext uri="{3e2802c4-a4d2-4d8b-9148-e3be6c30e623}">
          <xlrd:rvb i="4111"/>
        </ext>
      </extLst>
    </bk>
    <bk>
      <extLst>
        <ext uri="{3e2802c4-a4d2-4d8b-9148-e3be6c30e623}">
          <xlrd:rvb i="4112"/>
        </ext>
      </extLst>
    </bk>
    <bk>
      <extLst>
        <ext uri="{3e2802c4-a4d2-4d8b-9148-e3be6c30e623}">
          <xlrd:rvb i="4113"/>
        </ext>
      </extLst>
    </bk>
    <bk>
      <extLst>
        <ext uri="{3e2802c4-a4d2-4d8b-9148-e3be6c30e623}">
          <xlrd:rvb i="4114"/>
        </ext>
      </extLst>
    </bk>
    <bk>
      <extLst>
        <ext uri="{3e2802c4-a4d2-4d8b-9148-e3be6c30e623}">
          <xlrd:rvb i="4115"/>
        </ext>
      </extLst>
    </bk>
    <bk>
      <extLst>
        <ext uri="{3e2802c4-a4d2-4d8b-9148-e3be6c30e623}">
          <xlrd:rvb i="4116"/>
        </ext>
      </extLst>
    </bk>
    <bk>
      <extLst>
        <ext uri="{3e2802c4-a4d2-4d8b-9148-e3be6c30e623}">
          <xlrd:rvb i="4117"/>
        </ext>
      </extLst>
    </bk>
    <bk>
      <extLst>
        <ext uri="{3e2802c4-a4d2-4d8b-9148-e3be6c30e623}">
          <xlrd:rvb i="4118"/>
        </ext>
      </extLst>
    </bk>
    <bk>
      <extLst>
        <ext uri="{3e2802c4-a4d2-4d8b-9148-e3be6c30e623}">
          <xlrd:rvb i="4119"/>
        </ext>
      </extLst>
    </bk>
    <bk>
      <extLst>
        <ext uri="{3e2802c4-a4d2-4d8b-9148-e3be6c30e623}">
          <xlrd:rvb i="4120"/>
        </ext>
      </extLst>
    </bk>
    <bk>
      <extLst>
        <ext uri="{3e2802c4-a4d2-4d8b-9148-e3be6c30e623}">
          <xlrd:rvb i="4121"/>
        </ext>
      </extLst>
    </bk>
    <bk>
      <extLst>
        <ext uri="{3e2802c4-a4d2-4d8b-9148-e3be6c30e623}">
          <xlrd:rvb i="4122"/>
        </ext>
      </extLst>
    </bk>
    <bk>
      <extLst>
        <ext uri="{3e2802c4-a4d2-4d8b-9148-e3be6c30e623}">
          <xlrd:rvb i="4123"/>
        </ext>
      </extLst>
    </bk>
    <bk>
      <extLst>
        <ext uri="{3e2802c4-a4d2-4d8b-9148-e3be6c30e623}">
          <xlrd:rvb i="4124"/>
        </ext>
      </extLst>
    </bk>
    <bk>
      <extLst>
        <ext uri="{3e2802c4-a4d2-4d8b-9148-e3be6c30e623}">
          <xlrd:rvb i="4125"/>
        </ext>
      </extLst>
    </bk>
    <bk>
      <extLst>
        <ext uri="{3e2802c4-a4d2-4d8b-9148-e3be6c30e623}">
          <xlrd:rvb i="4126"/>
        </ext>
      </extLst>
    </bk>
    <bk>
      <extLst>
        <ext uri="{3e2802c4-a4d2-4d8b-9148-e3be6c30e623}">
          <xlrd:rvb i="4127"/>
        </ext>
      </extLst>
    </bk>
    <bk>
      <extLst>
        <ext uri="{3e2802c4-a4d2-4d8b-9148-e3be6c30e623}">
          <xlrd:rvb i="4128"/>
        </ext>
      </extLst>
    </bk>
    <bk>
      <extLst>
        <ext uri="{3e2802c4-a4d2-4d8b-9148-e3be6c30e623}">
          <xlrd:rvb i="4129"/>
        </ext>
      </extLst>
    </bk>
    <bk>
      <extLst>
        <ext uri="{3e2802c4-a4d2-4d8b-9148-e3be6c30e623}">
          <xlrd:rvb i="4130"/>
        </ext>
      </extLst>
    </bk>
    <bk>
      <extLst>
        <ext uri="{3e2802c4-a4d2-4d8b-9148-e3be6c30e623}">
          <xlrd:rvb i="4131"/>
        </ext>
      </extLst>
    </bk>
    <bk>
      <extLst>
        <ext uri="{3e2802c4-a4d2-4d8b-9148-e3be6c30e623}">
          <xlrd:rvb i="4132"/>
        </ext>
      </extLst>
    </bk>
    <bk>
      <extLst>
        <ext uri="{3e2802c4-a4d2-4d8b-9148-e3be6c30e623}">
          <xlrd:rvb i="4133"/>
        </ext>
      </extLst>
    </bk>
    <bk>
      <extLst>
        <ext uri="{3e2802c4-a4d2-4d8b-9148-e3be6c30e623}">
          <xlrd:rvb i="4134"/>
        </ext>
      </extLst>
    </bk>
    <bk>
      <extLst>
        <ext uri="{3e2802c4-a4d2-4d8b-9148-e3be6c30e623}">
          <xlrd:rvb i="4135"/>
        </ext>
      </extLst>
    </bk>
    <bk>
      <extLst>
        <ext uri="{3e2802c4-a4d2-4d8b-9148-e3be6c30e623}">
          <xlrd:rvb i="4136"/>
        </ext>
      </extLst>
    </bk>
    <bk>
      <extLst>
        <ext uri="{3e2802c4-a4d2-4d8b-9148-e3be6c30e623}">
          <xlrd:rvb i="4137"/>
        </ext>
      </extLst>
    </bk>
    <bk>
      <extLst>
        <ext uri="{3e2802c4-a4d2-4d8b-9148-e3be6c30e623}">
          <xlrd:rvb i="4138"/>
        </ext>
      </extLst>
    </bk>
    <bk>
      <extLst>
        <ext uri="{3e2802c4-a4d2-4d8b-9148-e3be6c30e623}">
          <xlrd:rvb i="4139"/>
        </ext>
      </extLst>
    </bk>
    <bk>
      <extLst>
        <ext uri="{3e2802c4-a4d2-4d8b-9148-e3be6c30e623}">
          <xlrd:rvb i="4140"/>
        </ext>
      </extLst>
    </bk>
    <bk>
      <extLst>
        <ext uri="{3e2802c4-a4d2-4d8b-9148-e3be6c30e623}">
          <xlrd:rvb i="4141"/>
        </ext>
      </extLst>
    </bk>
    <bk>
      <extLst>
        <ext uri="{3e2802c4-a4d2-4d8b-9148-e3be6c30e623}">
          <xlrd:rvb i="4142"/>
        </ext>
      </extLst>
    </bk>
    <bk>
      <extLst>
        <ext uri="{3e2802c4-a4d2-4d8b-9148-e3be6c30e623}">
          <xlrd:rvb i="4143"/>
        </ext>
      </extLst>
    </bk>
    <bk>
      <extLst>
        <ext uri="{3e2802c4-a4d2-4d8b-9148-e3be6c30e623}">
          <xlrd:rvb i="4144"/>
        </ext>
      </extLst>
    </bk>
    <bk>
      <extLst>
        <ext uri="{3e2802c4-a4d2-4d8b-9148-e3be6c30e623}">
          <xlrd:rvb i="4145"/>
        </ext>
      </extLst>
    </bk>
    <bk>
      <extLst>
        <ext uri="{3e2802c4-a4d2-4d8b-9148-e3be6c30e623}">
          <xlrd:rvb i="4146"/>
        </ext>
      </extLst>
    </bk>
    <bk>
      <extLst>
        <ext uri="{3e2802c4-a4d2-4d8b-9148-e3be6c30e623}">
          <xlrd:rvb i="4147"/>
        </ext>
      </extLst>
    </bk>
    <bk>
      <extLst>
        <ext uri="{3e2802c4-a4d2-4d8b-9148-e3be6c30e623}">
          <xlrd:rvb i="4148"/>
        </ext>
      </extLst>
    </bk>
    <bk>
      <extLst>
        <ext uri="{3e2802c4-a4d2-4d8b-9148-e3be6c30e623}">
          <xlrd:rvb i="4149"/>
        </ext>
      </extLst>
    </bk>
    <bk>
      <extLst>
        <ext uri="{3e2802c4-a4d2-4d8b-9148-e3be6c30e623}">
          <xlrd:rvb i="4150"/>
        </ext>
      </extLst>
    </bk>
    <bk>
      <extLst>
        <ext uri="{3e2802c4-a4d2-4d8b-9148-e3be6c30e623}">
          <xlrd:rvb i="4151"/>
        </ext>
      </extLst>
    </bk>
    <bk>
      <extLst>
        <ext uri="{3e2802c4-a4d2-4d8b-9148-e3be6c30e623}">
          <xlrd:rvb i="4152"/>
        </ext>
      </extLst>
    </bk>
    <bk>
      <extLst>
        <ext uri="{3e2802c4-a4d2-4d8b-9148-e3be6c30e623}">
          <xlrd:rvb i="4153"/>
        </ext>
      </extLst>
    </bk>
    <bk>
      <extLst>
        <ext uri="{3e2802c4-a4d2-4d8b-9148-e3be6c30e623}">
          <xlrd:rvb i="4154"/>
        </ext>
      </extLst>
    </bk>
    <bk>
      <extLst>
        <ext uri="{3e2802c4-a4d2-4d8b-9148-e3be6c30e623}">
          <xlrd:rvb i="4155"/>
        </ext>
      </extLst>
    </bk>
    <bk>
      <extLst>
        <ext uri="{3e2802c4-a4d2-4d8b-9148-e3be6c30e623}">
          <xlrd:rvb i="4156"/>
        </ext>
      </extLst>
    </bk>
    <bk>
      <extLst>
        <ext uri="{3e2802c4-a4d2-4d8b-9148-e3be6c30e623}">
          <xlrd:rvb i="4157"/>
        </ext>
      </extLst>
    </bk>
    <bk>
      <extLst>
        <ext uri="{3e2802c4-a4d2-4d8b-9148-e3be6c30e623}">
          <xlrd:rvb i="4158"/>
        </ext>
      </extLst>
    </bk>
    <bk>
      <extLst>
        <ext uri="{3e2802c4-a4d2-4d8b-9148-e3be6c30e623}">
          <xlrd:rvb i="4159"/>
        </ext>
      </extLst>
    </bk>
    <bk>
      <extLst>
        <ext uri="{3e2802c4-a4d2-4d8b-9148-e3be6c30e623}">
          <xlrd:rvb i="4160"/>
        </ext>
      </extLst>
    </bk>
    <bk>
      <extLst>
        <ext uri="{3e2802c4-a4d2-4d8b-9148-e3be6c30e623}">
          <xlrd:rvb i="4161"/>
        </ext>
      </extLst>
    </bk>
    <bk>
      <extLst>
        <ext uri="{3e2802c4-a4d2-4d8b-9148-e3be6c30e623}">
          <xlrd:rvb i="4162"/>
        </ext>
      </extLst>
    </bk>
    <bk>
      <extLst>
        <ext uri="{3e2802c4-a4d2-4d8b-9148-e3be6c30e623}">
          <xlrd:rvb i="4163"/>
        </ext>
      </extLst>
    </bk>
    <bk>
      <extLst>
        <ext uri="{3e2802c4-a4d2-4d8b-9148-e3be6c30e623}">
          <xlrd:rvb i="4164"/>
        </ext>
      </extLst>
    </bk>
    <bk>
      <extLst>
        <ext uri="{3e2802c4-a4d2-4d8b-9148-e3be6c30e623}">
          <xlrd:rvb i="4165"/>
        </ext>
      </extLst>
    </bk>
    <bk>
      <extLst>
        <ext uri="{3e2802c4-a4d2-4d8b-9148-e3be6c30e623}">
          <xlrd:rvb i="4166"/>
        </ext>
      </extLst>
    </bk>
    <bk>
      <extLst>
        <ext uri="{3e2802c4-a4d2-4d8b-9148-e3be6c30e623}">
          <xlrd:rvb i="4167"/>
        </ext>
      </extLst>
    </bk>
    <bk>
      <extLst>
        <ext uri="{3e2802c4-a4d2-4d8b-9148-e3be6c30e623}">
          <xlrd:rvb i="4168"/>
        </ext>
      </extLst>
    </bk>
    <bk>
      <extLst>
        <ext uri="{3e2802c4-a4d2-4d8b-9148-e3be6c30e623}">
          <xlrd:rvb i="4169"/>
        </ext>
      </extLst>
    </bk>
    <bk>
      <extLst>
        <ext uri="{3e2802c4-a4d2-4d8b-9148-e3be6c30e623}">
          <xlrd:rvb i="4170"/>
        </ext>
      </extLst>
    </bk>
    <bk>
      <extLst>
        <ext uri="{3e2802c4-a4d2-4d8b-9148-e3be6c30e623}">
          <xlrd:rvb i="4171"/>
        </ext>
      </extLst>
    </bk>
    <bk>
      <extLst>
        <ext uri="{3e2802c4-a4d2-4d8b-9148-e3be6c30e623}">
          <xlrd:rvb i="4172"/>
        </ext>
      </extLst>
    </bk>
    <bk>
      <extLst>
        <ext uri="{3e2802c4-a4d2-4d8b-9148-e3be6c30e623}">
          <xlrd:rvb i="4173"/>
        </ext>
      </extLst>
    </bk>
    <bk>
      <extLst>
        <ext uri="{3e2802c4-a4d2-4d8b-9148-e3be6c30e623}">
          <xlrd:rvb i="4174"/>
        </ext>
      </extLst>
    </bk>
    <bk>
      <extLst>
        <ext uri="{3e2802c4-a4d2-4d8b-9148-e3be6c30e623}">
          <xlrd:rvb i="4175"/>
        </ext>
      </extLst>
    </bk>
    <bk>
      <extLst>
        <ext uri="{3e2802c4-a4d2-4d8b-9148-e3be6c30e623}">
          <xlrd:rvb i="4176"/>
        </ext>
      </extLst>
    </bk>
    <bk>
      <extLst>
        <ext uri="{3e2802c4-a4d2-4d8b-9148-e3be6c30e623}">
          <xlrd:rvb i="4177"/>
        </ext>
      </extLst>
    </bk>
    <bk>
      <extLst>
        <ext uri="{3e2802c4-a4d2-4d8b-9148-e3be6c30e623}">
          <xlrd:rvb i="4178"/>
        </ext>
      </extLst>
    </bk>
    <bk>
      <extLst>
        <ext uri="{3e2802c4-a4d2-4d8b-9148-e3be6c30e623}">
          <xlrd:rvb i="4179"/>
        </ext>
      </extLst>
    </bk>
    <bk>
      <extLst>
        <ext uri="{3e2802c4-a4d2-4d8b-9148-e3be6c30e623}">
          <xlrd:rvb i="4180"/>
        </ext>
      </extLst>
    </bk>
    <bk>
      <extLst>
        <ext uri="{3e2802c4-a4d2-4d8b-9148-e3be6c30e623}">
          <xlrd:rvb i="4181"/>
        </ext>
      </extLst>
    </bk>
    <bk>
      <extLst>
        <ext uri="{3e2802c4-a4d2-4d8b-9148-e3be6c30e623}">
          <xlrd:rvb i="4182"/>
        </ext>
      </extLst>
    </bk>
    <bk>
      <extLst>
        <ext uri="{3e2802c4-a4d2-4d8b-9148-e3be6c30e623}">
          <xlrd:rvb i="4183"/>
        </ext>
      </extLst>
    </bk>
    <bk>
      <extLst>
        <ext uri="{3e2802c4-a4d2-4d8b-9148-e3be6c30e623}">
          <xlrd:rvb i="4184"/>
        </ext>
      </extLst>
    </bk>
    <bk>
      <extLst>
        <ext uri="{3e2802c4-a4d2-4d8b-9148-e3be6c30e623}">
          <xlrd:rvb i="4185"/>
        </ext>
      </extLst>
    </bk>
    <bk>
      <extLst>
        <ext uri="{3e2802c4-a4d2-4d8b-9148-e3be6c30e623}">
          <xlrd:rvb i="4186"/>
        </ext>
      </extLst>
    </bk>
    <bk>
      <extLst>
        <ext uri="{3e2802c4-a4d2-4d8b-9148-e3be6c30e623}">
          <xlrd:rvb i="4187"/>
        </ext>
      </extLst>
    </bk>
    <bk>
      <extLst>
        <ext uri="{3e2802c4-a4d2-4d8b-9148-e3be6c30e623}">
          <xlrd:rvb i="4188"/>
        </ext>
      </extLst>
    </bk>
    <bk>
      <extLst>
        <ext uri="{3e2802c4-a4d2-4d8b-9148-e3be6c30e623}">
          <xlrd:rvb i="4189"/>
        </ext>
      </extLst>
    </bk>
    <bk>
      <extLst>
        <ext uri="{3e2802c4-a4d2-4d8b-9148-e3be6c30e623}">
          <xlrd:rvb i="4190"/>
        </ext>
      </extLst>
    </bk>
    <bk>
      <extLst>
        <ext uri="{3e2802c4-a4d2-4d8b-9148-e3be6c30e623}">
          <xlrd:rvb i="4191"/>
        </ext>
      </extLst>
    </bk>
    <bk>
      <extLst>
        <ext uri="{3e2802c4-a4d2-4d8b-9148-e3be6c30e623}">
          <xlrd:rvb i="4192"/>
        </ext>
      </extLst>
    </bk>
    <bk>
      <extLst>
        <ext uri="{3e2802c4-a4d2-4d8b-9148-e3be6c30e623}">
          <xlrd:rvb i="4193"/>
        </ext>
      </extLst>
    </bk>
    <bk>
      <extLst>
        <ext uri="{3e2802c4-a4d2-4d8b-9148-e3be6c30e623}">
          <xlrd:rvb i="4194"/>
        </ext>
      </extLst>
    </bk>
    <bk>
      <extLst>
        <ext uri="{3e2802c4-a4d2-4d8b-9148-e3be6c30e623}">
          <xlrd:rvb i="4195"/>
        </ext>
      </extLst>
    </bk>
    <bk>
      <extLst>
        <ext uri="{3e2802c4-a4d2-4d8b-9148-e3be6c30e623}">
          <xlrd:rvb i="4196"/>
        </ext>
      </extLst>
    </bk>
    <bk>
      <extLst>
        <ext uri="{3e2802c4-a4d2-4d8b-9148-e3be6c30e623}">
          <xlrd:rvb i="4197"/>
        </ext>
      </extLst>
    </bk>
    <bk>
      <extLst>
        <ext uri="{3e2802c4-a4d2-4d8b-9148-e3be6c30e623}">
          <xlrd:rvb i="4198"/>
        </ext>
      </extLst>
    </bk>
    <bk>
      <extLst>
        <ext uri="{3e2802c4-a4d2-4d8b-9148-e3be6c30e623}">
          <xlrd:rvb i="4199"/>
        </ext>
      </extLst>
    </bk>
    <bk>
      <extLst>
        <ext uri="{3e2802c4-a4d2-4d8b-9148-e3be6c30e623}">
          <xlrd:rvb i="4200"/>
        </ext>
      </extLst>
    </bk>
    <bk>
      <extLst>
        <ext uri="{3e2802c4-a4d2-4d8b-9148-e3be6c30e623}">
          <xlrd:rvb i="4201"/>
        </ext>
      </extLst>
    </bk>
    <bk>
      <extLst>
        <ext uri="{3e2802c4-a4d2-4d8b-9148-e3be6c30e623}">
          <xlrd:rvb i="4202"/>
        </ext>
      </extLst>
    </bk>
    <bk>
      <extLst>
        <ext uri="{3e2802c4-a4d2-4d8b-9148-e3be6c30e623}">
          <xlrd:rvb i="4203"/>
        </ext>
      </extLst>
    </bk>
    <bk>
      <extLst>
        <ext uri="{3e2802c4-a4d2-4d8b-9148-e3be6c30e623}">
          <xlrd:rvb i="4204"/>
        </ext>
      </extLst>
    </bk>
    <bk>
      <extLst>
        <ext uri="{3e2802c4-a4d2-4d8b-9148-e3be6c30e623}">
          <xlrd:rvb i="4205"/>
        </ext>
      </extLst>
    </bk>
    <bk>
      <extLst>
        <ext uri="{3e2802c4-a4d2-4d8b-9148-e3be6c30e623}">
          <xlrd:rvb i="4206"/>
        </ext>
      </extLst>
    </bk>
    <bk>
      <extLst>
        <ext uri="{3e2802c4-a4d2-4d8b-9148-e3be6c30e623}">
          <xlrd:rvb i="4207"/>
        </ext>
      </extLst>
    </bk>
    <bk>
      <extLst>
        <ext uri="{3e2802c4-a4d2-4d8b-9148-e3be6c30e623}">
          <xlrd:rvb i="4208"/>
        </ext>
      </extLst>
    </bk>
    <bk>
      <extLst>
        <ext uri="{3e2802c4-a4d2-4d8b-9148-e3be6c30e623}">
          <xlrd:rvb i="4209"/>
        </ext>
      </extLst>
    </bk>
    <bk>
      <extLst>
        <ext uri="{3e2802c4-a4d2-4d8b-9148-e3be6c30e623}">
          <xlrd:rvb i="4210"/>
        </ext>
      </extLst>
    </bk>
    <bk>
      <extLst>
        <ext uri="{3e2802c4-a4d2-4d8b-9148-e3be6c30e623}">
          <xlrd:rvb i="4211"/>
        </ext>
      </extLst>
    </bk>
    <bk>
      <extLst>
        <ext uri="{3e2802c4-a4d2-4d8b-9148-e3be6c30e623}">
          <xlrd:rvb i="4212"/>
        </ext>
      </extLst>
    </bk>
    <bk>
      <extLst>
        <ext uri="{3e2802c4-a4d2-4d8b-9148-e3be6c30e623}">
          <xlrd:rvb i="4213"/>
        </ext>
      </extLst>
    </bk>
    <bk>
      <extLst>
        <ext uri="{3e2802c4-a4d2-4d8b-9148-e3be6c30e623}">
          <xlrd:rvb i="4214"/>
        </ext>
      </extLst>
    </bk>
    <bk>
      <extLst>
        <ext uri="{3e2802c4-a4d2-4d8b-9148-e3be6c30e623}">
          <xlrd:rvb i="4215"/>
        </ext>
      </extLst>
    </bk>
    <bk>
      <extLst>
        <ext uri="{3e2802c4-a4d2-4d8b-9148-e3be6c30e623}">
          <xlrd:rvb i="4216"/>
        </ext>
      </extLst>
    </bk>
    <bk>
      <extLst>
        <ext uri="{3e2802c4-a4d2-4d8b-9148-e3be6c30e623}">
          <xlrd:rvb i="4217"/>
        </ext>
      </extLst>
    </bk>
    <bk>
      <extLst>
        <ext uri="{3e2802c4-a4d2-4d8b-9148-e3be6c30e623}">
          <xlrd:rvb i="4218"/>
        </ext>
      </extLst>
    </bk>
    <bk>
      <extLst>
        <ext uri="{3e2802c4-a4d2-4d8b-9148-e3be6c30e623}">
          <xlrd:rvb i="4219"/>
        </ext>
      </extLst>
    </bk>
    <bk>
      <extLst>
        <ext uri="{3e2802c4-a4d2-4d8b-9148-e3be6c30e623}">
          <xlrd:rvb i="4220"/>
        </ext>
      </extLst>
    </bk>
    <bk>
      <extLst>
        <ext uri="{3e2802c4-a4d2-4d8b-9148-e3be6c30e623}">
          <xlrd:rvb i="4221"/>
        </ext>
      </extLst>
    </bk>
    <bk>
      <extLst>
        <ext uri="{3e2802c4-a4d2-4d8b-9148-e3be6c30e623}">
          <xlrd:rvb i="4222"/>
        </ext>
      </extLst>
    </bk>
    <bk>
      <extLst>
        <ext uri="{3e2802c4-a4d2-4d8b-9148-e3be6c30e623}">
          <xlrd:rvb i="4223"/>
        </ext>
      </extLst>
    </bk>
    <bk>
      <extLst>
        <ext uri="{3e2802c4-a4d2-4d8b-9148-e3be6c30e623}">
          <xlrd:rvb i="4224"/>
        </ext>
      </extLst>
    </bk>
    <bk>
      <extLst>
        <ext uri="{3e2802c4-a4d2-4d8b-9148-e3be6c30e623}">
          <xlrd:rvb i="4225"/>
        </ext>
      </extLst>
    </bk>
    <bk>
      <extLst>
        <ext uri="{3e2802c4-a4d2-4d8b-9148-e3be6c30e623}">
          <xlrd:rvb i="4226"/>
        </ext>
      </extLst>
    </bk>
    <bk>
      <extLst>
        <ext uri="{3e2802c4-a4d2-4d8b-9148-e3be6c30e623}">
          <xlrd:rvb i="4227"/>
        </ext>
      </extLst>
    </bk>
    <bk>
      <extLst>
        <ext uri="{3e2802c4-a4d2-4d8b-9148-e3be6c30e623}">
          <xlrd:rvb i="4228"/>
        </ext>
      </extLst>
    </bk>
    <bk>
      <extLst>
        <ext uri="{3e2802c4-a4d2-4d8b-9148-e3be6c30e623}">
          <xlrd:rvb i="4229"/>
        </ext>
      </extLst>
    </bk>
    <bk>
      <extLst>
        <ext uri="{3e2802c4-a4d2-4d8b-9148-e3be6c30e623}">
          <xlrd:rvb i="4230"/>
        </ext>
      </extLst>
    </bk>
    <bk>
      <extLst>
        <ext uri="{3e2802c4-a4d2-4d8b-9148-e3be6c30e623}">
          <xlrd:rvb i="4231"/>
        </ext>
      </extLst>
    </bk>
    <bk>
      <extLst>
        <ext uri="{3e2802c4-a4d2-4d8b-9148-e3be6c30e623}">
          <xlrd:rvb i="4232"/>
        </ext>
      </extLst>
    </bk>
    <bk>
      <extLst>
        <ext uri="{3e2802c4-a4d2-4d8b-9148-e3be6c30e623}">
          <xlrd:rvb i="4233"/>
        </ext>
      </extLst>
    </bk>
    <bk>
      <extLst>
        <ext uri="{3e2802c4-a4d2-4d8b-9148-e3be6c30e623}">
          <xlrd:rvb i="4234"/>
        </ext>
      </extLst>
    </bk>
    <bk>
      <extLst>
        <ext uri="{3e2802c4-a4d2-4d8b-9148-e3be6c30e623}">
          <xlrd:rvb i="4235"/>
        </ext>
      </extLst>
    </bk>
    <bk>
      <extLst>
        <ext uri="{3e2802c4-a4d2-4d8b-9148-e3be6c30e623}">
          <xlrd:rvb i="4236"/>
        </ext>
      </extLst>
    </bk>
    <bk>
      <extLst>
        <ext uri="{3e2802c4-a4d2-4d8b-9148-e3be6c30e623}">
          <xlrd:rvb i="4237"/>
        </ext>
      </extLst>
    </bk>
    <bk>
      <extLst>
        <ext uri="{3e2802c4-a4d2-4d8b-9148-e3be6c30e623}">
          <xlrd:rvb i="4238"/>
        </ext>
      </extLst>
    </bk>
    <bk>
      <extLst>
        <ext uri="{3e2802c4-a4d2-4d8b-9148-e3be6c30e623}">
          <xlrd:rvb i="4239"/>
        </ext>
      </extLst>
    </bk>
    <bk>
      <extLst>
        <ext uri="{3e2802c4-a4d2-4d8b-9148-e3be6c30e623}">
          <xlrd:rvb i="4240"/>
        </ext>
      </extLst>
    </bk>
    <bk>
      <extLst>
        <ext uri="{3e2802c4-a4d2-4d8b-9148-e3be6c30e623}">
          <xlrd:rvb i="4241"/>
        </ext>
      </extLst>
    </bk>
    <bk>
      <extLst>
        <ext uri="{3e2802c4-a4d2-4d8b-9148-e3be6c30e623}">
          <xlrd:rvb i="4242"/>
        </ext>
      </extLst>
    </bk>
    <bk>
      <extLst>
        <ext uri="{3e2802c4-a4d2-4d8b-9148-e3be6c30e623}">
          <xlrd:rvb i="4243"/>
        </ext>
      </extLst>
    </bk>
    <bk>
      <extLst>
        <ext uri="{3e2802c4-a4d2-4d8b-9148-e3be6c30e623}">
          <xlrd:rvb i="4244"/>
        </ext>
      </extLst>
    </bk>
    <bk>
      <extLst>
        <ext uri="{3e2802c4-a4d2-4d8b-9148-e3be6c30e623}">
          <xlrd:rvb i="4245"/>
        </ext>
      </extLst>
    </bk>
    <bk>
      <extLst>
        <ext uri="{3e2802c4-a4d2-4d8b-9148-e3be6c30e623}">
          <xlrd:rvb i="4246"/>
        </ext>
      </extLst>
    </bk>
    <bk>
      <extLst>
        <ext uri="{3e2802c4-a4d2-4d8b-9148-e3be6c30e623}">
          <xlrd:rvb i="4247"/>
        </ext>
      </extLst>
    </bk>
    <bk>
      <extLst>
        <ext uri="{3e2802c4-a4d2-4d8b-9148-e3be6c30e623}">
          <xlrd:rvb i="4248"/>
        </ext>
      </extLst>
    </bk>
    <bk>
      <extLst>
        <ext uri="{3e2802c4-a4d2-4d8b-9148-e3be6c30e623}">
          <xlrd:rvb i="4249"/>
        </ext>
      </extLst>
    </bk>
    <bk>
      <extLst>
        <ext uri="{3e2802c4-a4d2-4d8b-9148-e3be6c30e623}">
          <xlrd:rvb i="4250"/>
        </ext>
      </extLst>
    </bk>
    <bk>
      <extLst>
        <ext uri="{3e2802c4-a4d2-4d8b-9148-e3be6c30e623}">
          <xlrd:rvb i="4251"/>
        </ext>
      </extLst>
    </bk>
    <bk>
      <extLst>
        <ext uri="{3e2802c4-a4d2-4d8b-9148-e3be6c30e623}">
          <xlrd:rvb i="4252"/>
        </ext>
      </extLst>
    </bk>
    <bk>
      <extLst>
        <ext uri="{3e2802c4-a4d2-4d8b-9148-e3be6c30e623}">
          <xlrd:rvb i="4253"/>
        </ext>
      </extLst>
    </bk>
    <bk>
      <extLst>
        <ext uri="{3e2802c4-a4d2-4d8b-9148-e3be6c30e623}">
          <xlrd:rvb i="4254"/>
        </ext>
      </extLst>
    </bk>
    <bk>
      <extLst>
        <ext uri="{3e2802c4-a4d2-4d8b-9148-e3be6c30e623}">
          <xlrd:rvb i="4255"/>
        </ext>
      </extLst>
    </bk>
    <bk>
      <extLst>
        <ext uri="{3e2802c4-a4d2-4d8b-9148-e3be6c30e623}">
          <xlrd:rvb i="4256"/>
        </ext>
      </extLst>
    </bk>
    <bk>
      <extLst>
        <ext uri="{3e2802c4-a4d2-4d8b-9148-e3be6c30e623}">
          <xlrd:rvb i="4257"/>
        </ext>
      </extLst>
    </bk>
    <bk>
      <extLst>
        <ext uri="{3e2802c4-a4d2-4d8b-9148-e3be6c30e623}">
          <xlrd:rvb i="4258"/>
        </ext>
      </extLst>
    </bk>
    <bk>
      <extLst>
        <ext uri="{3e2802c4-a4d2-4d8b-9148-e3be6c30e623}">
          <xlrd:rvb i="4259"/>
        </ext>
      </extLst>
    </bk>
    <bk>
      <extLst>
        <ext uri="{3e2802c4-a4d2-4d8b-9148-e3be6c30e623}">
          <xlrd:rvb i="4260"/>
        </ext>
      </extLst>
    </bk>
    <bk>
      <extLst>
        <ext uri="{3e2802c4-a4d2-4d8b-9148-e3be6c30e623}">
          <xlrd:rvb i="4261"/>
        </ext>
      </extLst>
    </bk>
    <bk>
      <extLst>
        <ext uri="{3e2802c4-a4d2-4d8b-9148-e3be6c30e623}">
          <xlrd:rvb i="4262"/>
        </ext>
      </extLst>
    </bk>
    <bk>
      <extLst>
        <ext uri="{3e2802c4-a4d2-4d8b-9148-e3be6c30e623}">
          <xlrd:rvb i="4263"/>
        </ext>
      </extLst>
    </bk>
    <bk>
      <extLst>
        <ext uri="{3e2802c4-a4d2-4d8b-9148-e3be6c30e623}">
          <xlrd:rvb i="4264"/>
        </ext>
      </extLst>
    </bk>
    <bk>
      <extLst>
        <ext uri="{3e2802c4-a4d2-4d8b-9148-e3be6c30e623}">
          <xlrd:rvb i="4265"/>
        </ext>
      </extLst>
    </bk>
    <bk>
      <extLst>
        <ext uri="{3e2802c4-a4d2-4d8b-9148-e3be6c30e623}">
          <xlrd:rvb i="4266"/>
        </ext>
      </extLst>
    </bk>
    <bk>
      <extLst>
        <ext uri="{3e2802c4-a4d2-4d8b-9148-e3be6c30e623}">
          <xlrd:rvb i="4267"/>
        </ext>
      </extLst>
    </bk>
    <bk>
      <extLst>
        <ext uri="{3e2802c4-a4d2-4d8b-9148-e3be6c30e623}">
          <xlrd:rvb i="4268"/>
        </ext>
      </extLst>
    </bk>
    <bk>
      <extLst>
        <ext uri="{3e2802c4-a4d2-4d8b-9148-e3be6c30e623}">
          <xlrd:rvb i="4269"/>
        </ext>
      </extLst>
    </bk>
    <bk>
      <extLst>
        <ext uri="{3e2802c4-a4d2-4d8b-9148-e3be6c30e623}">
          <xlrd:rvb i="4270"/>
        </ext>
      </extLst>
    </bk>
    <bk>
      <extLst>
        <ext uri="{3e2802c4-a4d2-4d8b-9148-e3be6c30e623}">
          <xlrd:rvb i="4271"/>
        </ext>
      </extLst>
    </bk>
    <bk>
      <extLst>
        <ext uri="{3e2802c4-a4d2-4d8b-9148-e3be6c30e623}">
          <xlrd:rvb i="4272"/>
        </ext>
      </extLst>
    </bk>
    <bk>
      <extLst>
        <ext uri="{3e2802c4-a4d2-4d8b-9148-e3be6c30e623}">
          <xlrd:rvb i="4273"/>
        </ext>
      </extLst>
    </bk>
    <bk>
      <extLst>
        <ext uri="{3e2802c4-a4d2-4d8b-9148-e3be6c30e623}">
          <xlrd:rvb i="4274"/>
        </ext>
      </extLst>
    </bk>
    <bk>
      <extLst>
        <ext uri="{3e2802c4-a4d2-4d8b-9148-e3be6c30e623}">
          <xlrd:rvb i="4275"/>
        </ext>
      </extLst>
    </bk>
    <bk>
      <extLst>
        <ext uri="{3e2802c4-a4d2-4d8b-9148-e3be6c30e623}">
          <xlrd:rvb i="4276"/>
        </ext>
      </extLst>
    </bk>
    <bk>
      <extLst>
        <ext uri="{3e2802c4-a4d2-4d8b-9148-e3be6c30e623}">
          <xlrd:rvb i="4277"/>
        </ext>
      </extLst>
    </bk>
    <bk>
      <extLst>
        <ext uri="{3e2802c4-a4d2-4d8b-9148-e3be6c30e623}">
          <xlrd:rvb i="4278"/>
        </ext>
      </extLst>
    </bk>
    <bk>
      <extLst>
        <ext uri="{3e2802c4-a4d2-4d8b-9148-e3be6c30e623}">
          <xlrd:rvb i="4279"/>
        </ext>
      </extLst>
    </bk>
    <bk>
      <extLst>
        <ext uri="{3e2802c4-a4d2-4d8b-9148-e3be6c30e623}">
          <xlrd:rvb i="4280"/>
        </ext>
      </extLst>
    </bk>
    <bk>
      <extLst>
        <ext uri="{3e2802c4-a4d2-4d8b-9148-e3be6c30e623}">
          <xlrd:rvb i="4281"/>
        </ext>
      </extLst>
    </bk>
    <bk>
      <extLst>
        <ext uri="{3e2802c4-a4d2-4d8b-9148-e3be6c30e623}">
          <xlrd:rvb i="4282"/>
        </ext>
      </extLst>
    </bk>
    <bk>
      <extLst>
        <ext uri="{3e2802c4-a4d2-4d8b-9148-e3be6c30e623}">
          <xlrd:rvb i="4283"/>
        </ext>
      </extLst>
    </bk>
    <bk>
      <extLst>
        <ext uri="{3e2802c4-a4d2-4d8b-9148-e3be6c30e623}">
          <xlrd:rvb i="4284"/>
        </ext>
      </extLst>
    </bk>
    <bk>
      <extLst>
        <ext uri="{3e2802c4-a4d2-4d8b-9148-e3be6c30e623}">
          <xlrd:rvb i="4285"/>
        </ext>
      </extLst>
    </bk>
    <bk>
      <extLst>
        <ext uri="{3e2802c4-a4d2-4d8b-9148-e3be6c30e623}">
          <xlrd:rvb i="4286"/>
        </ext>
      </extLst>
    </bk>
    <bk>
      <extLst>
        <ext uri="{3e2802c4-a4d2-4d8b-9148-e3be6c30e623}">
          <xlrd:rvb i="4287"/>
        </ext>
      </extLst>
    </bk>
    <bk>
      <extLst>
        <ext uri="{3e2802c4-a4d2-4d8b-9148-e3be6c30e623}">
          <xlrd:rvb i="4288"/>
        </ext>
      </extLst>
    </bk>
    <bk>
      <extLst>
        <ext uri="{3e2802c4-a4d2-4d8b-9148-e3be6c30e623}">
          <xlrd:rvb i="4289"/>
        </ext>
      </extLst>
    </bk>
    <bk>
      <extLst>
        <ext uri="{3e2802c4-a4d2-4d8b-9148-e3be6c30e623}">
          <xlrd:rvb i="4290"/>
        </ext>
      </extLst>
    </bk>
    <bk>
      <extLst>
        <ext uri="{3e2802c4-a4d2-4d8b-9148-e3be6c30e623}">
          <xlrd:rvb i="4291"/>
        </ext>
      </extLst>
    </bk>
    <bk>
      <extLst>
        <ext uri="{3e2802c4-a4d2-4d8b-9148-e3be6c30e623}">
          <xlrd:rvb i="4292"/>
        </ext>
      </extLst>
    </bk>
    <bk>
      <extLst>
        <ext uri="{3e2802c4-a4d2-4d8b-9148-e3be6c30e623}">
          <xlrd:rvb i="4293"/>
        </ext>
      </extLst>
    </bk>
    <bk>
      <extLst>
        <ext uri="{3e2802c4-a4d2-4d8b-9148-e3be6c30e623}">
          <xlrd:rvb i="4294"/>
        </ext>
      </extLst>
    </bk>
    <bk>
      <extLst>
        <ext uri="{3e2802c4-a4d2-4d8b-9148-e3be6c30e623}">
          <xlrd:rvb i="4295"/>
        </ext>
      </extLst>
    </bk>
    <bk>
      <extLst>
        <ext uri="{3e2802c4-a4d2-4d8b-9148-e3be6c30e623}">
          <xlrd:rvb i="4296"/>
        </ext>
      </extLst>
    </bk>
    <bk>
      <extLst>
        <ext uri="{3e2802c4-a4d2-4d8b-9148-e3be6c30e623}">
          <xlrd:rvb i="4297"/>
        </ext>
      </extLst>
    </bk>
    <bk>
      <extLst>
        <ext uri="{3e2802c4-a4d2-4d8b-9148-e3be6c30e623}">
          <xlrd:rvb i="4298"/>
        </ext>
      </extLst>
    </bk>
    <bk>
      <extLst>
        <ext uri="{3e2802c4-a4d2-4d8b-9148-e3be6c30e623}">
          <xlrd:rvb i="4299"/>
        </ext>
      </extLst>
    </bk>
    <bk>
      <extLst>
        <ext uri="{3e2802c4-a4d2-4d8b-9148-e3be6c30e623}">
          <xlrd:rvb i="4300"/>
        </ext>
      </extLst>
    </bk>
    <bk>
      <extLst>
        <ext uri="{3e2802c4-a4d2-4d8b-9148-e3be6c30e623}">
          <xlrd:rvb i="4301"/>
        </ext>
      </extLst>
    </bk>
    <bk>
      <extLst>
        <ext uri="{3e2802c4-a4d2-4d8b-9148-e3be6c30e623}">
          <xlrd:rvb i="4302"/>
        </ext>
      </extLst>
    </bk>
    <bk>
      <extLst>
        <ext uri="{3e2802c4-a4d2-4d8b-9148-e3be6c30e623}">
          <xlrd:rvb i="4303"/>
        </ext>
      </extLst>
    </bk>
    <bk>
      <extLst>
        <ext uri="{3e2802c4-a4d2-4d8b-9148-e3be6c30e623}">
          <xlrd:rvb i="4304"/>
        </ext>
      </extLst>
    </bk>
    <bk>
      <extLst>
        <ext uri="{3e2802c4-a4d2-4d8b-9148-e3be6c30e623}">
          <xlrd:rvb i="4305"/>
        </ext>
      </extLst>
    </bk>
    <bk>
      <extLst>
        <ext uri="{3e2802c4-a4d2-4d8b-9148-e3be6c30e623}">
          <xlrd:rvb i="4306"/>
        </ext>
      </extLst>
    </bk>
    <bk>
      <extLst>
        <ext uri="{3e2802c4-a4d2-4d8b-9148-e3be6c30e623}">
          <xlrd:rvb i="4307"/>
        </ext>
      </extLst>
    </bk>
    <bk>
      <extLst>
        <ext uri="{3e2802c4-a4d2-4d8b-9148-e3be6c30e623}">
          <xlrd:rvb i="4308"/>
        </ext>
      </extLst>
    </bk>
    <bk>
      <extLst>
        <ext uri="{3e2802c4-a4d2-4d8b-9148-e3be6c30e623}">
          <xlrd:rvb i="4309"/>
        </ext>
      </extLst>
    </bk>
    <bk>
      <extLst>
        <ext uri="{3e2802c4-a4d2-4d8b-9148-e3be6c30e623}">
          <xlrd:rvb i="4310"/>
        </ext>
      </extLst>
    </bk>
    <bk>
      <extLst>
        <ext uri="{3e2802c4-a4d2-4d8b-9148-e3be6c30e623}">
          <xlrd:rvb i="4311"/>
        </ext>
      </extLst>
    </bk>
    <bk>
      <extLst>
        <ext uri="{3e2802c4-a4d2-4d8b-9148-e3be6c30e623}">
          <xlrd:rvb i="4312"/>
        </ext>
      </extLst>
    </bk>
    <bk>
      <extLst>
        <ext uri="{3e2802c4-a4d2-4d8b-9148-e3be6c30e623}">
          <xlrd:rvb i="4313"/>
        </ext>
      </extLst>
    </bk>
    <bk>
      <extLst>
        <ext uri="{3e2802c4-a4d2-4d8b-9148-e3be6c30e623}">
          <xlrd:rvb i="4314"/>
        </ext>
      </extLst>
    </bk>
    <bk>
      <extLst>
        <ext uri="{3e2802c4-a4d2-4d8b-9148-e3be6c30e623}">
          <xlrd:rvb i="4315"/>
        </ext>
      </extLst>
    </bk>
    <bk>
      <extLst>
        <ext uri="{3e2802c4-a4d2-4d8b-9148-e3be6c30e623}">
          <xlrd:rvb i="4316"/>
        </ext>
      </extLst>
    </bk>
    <bk>
      <extLst>
        <ext uri="{3e2802c4-a4d2-4d8b-9148-e3be6c30e623}">
          <xlrd:rvb i="4317"/>
        </ext>
      </extLst>
    </bk>
    <bk>
      <extLst>
        <ext uri="{3e2802c4-a4d2-4d8b-9148-e3be6c30e623}">
          <xlrd:rvb i="4318"/>
        </ext>
      </extLst>
    </bk>
    <bk>
      <extLst>
        <ext uri="{3e2802c4-a4d2-4d8b-9148-e3be6c30e623}">
          <xlrd:rvb i="4319"/>
        </ext>
      </extLst>
    </bk>
    <bk>
      <extLst>
        <ext uri="{3e2802c4-a4d2-4d8b-9148-e3be6c30e623}">
          <xlrd:rvb i="4320"/>
        </ext>
      </extLst>
    </bk>
    <bk>
      <extLst>
        <ext uri="{3e2802c4-a4d2-4d8b-9148-e3be6c30e623}">
          <xlrd:rvb i="4321"/>
        </ext>
      </extLst>
    </bk>
    <bk>
      <extLst>
        <ext uri="{3e2802c4-a4d2-4d8b-9148-e3be6c30e623}">
          <xlrd:rvb i="4322"/>
        </ext>
      </extLst>
    </bk>
    <bk>
      <extLst>
        <ext uri="{3e2802c4-a4d2-4d8b-9148-e3be6c30e623}">
          <xlrd:rvb i="4323"/>
        </ext>
      </extLst>
    </bk>
    <bk>
      <extLst>
        <ext uri="{3e2802c4-a4d2-4d8b-9148-e3be6c30e623}">
          <xlrd:rvb i="4324"/>
        </ext>
      </extLst>
    </bk>
    <bk>
      <extLst>
        <ext uri="{3e2802c4-a4d2-4d8b-9148-e3be6c30e623}">
          <xlrd:rvb i="4325"/>
        </ext>
      </extLst>
    </bk>
    <bk>
      <extLst>
        <ext uri="{3e2802c4-a4d2-4d8b-9148-e3be6c30e623}">
          <xlrd:rvb i="4326"/>
        </ext>
      </extLst>
    </bk>
    <bk>
      <extLst>
        <ext uri="{3e2802c4-a4d2-4d8b-9148-e3be6c30e623}">
          <xlrd:rvb i="4327"/>
        </ext>
      </extLst>
    </bk>
    <bk>
      <extLst>
        <ext uri="{3e2802c4-a4d2-4d8b-9148-e3be6c30e623}">
          <xlrd:rvb i="4328"/>
        </ext>
      </extLst>
    </bk>
    <bk>
      <extLst>
        <ext uri="{3e2802c4-a4d2-4d8b-9148-e3be6c30e623}">
          <xlrd:rvb i="4329"/>
        </ext>
      </extLst>
    </bk>
    <bk>
      <extLst>
        <ext uri="{3e2802c4-a4d2-4d8b-9148-e3be6c30e623}">
          <xlrd:rvb i="4330"/>
        </ext>
      </extLst>
    </bk>
    <bk>
      <extLst>
        <ext uri="{3e2802c4-a4d2-4d8b-9148-e3be6c30e623}">
          <xlrd:rvb i="4331"/>
        </ext>
      </extLst>
    </bk>
    <bk>
      <extLst>
        <ext uri="{3e2802c4-a4d2-4d8b-9148-e3be6c30e623}">
          <xlrd:rvb i="4332"/>
        </ext>
      </extLst>
    </bk>
    <bk>
      <extLst>
        <ext uri="{3e2802c4-a4d2-4d8b-9148-e3be6c30e623}">
          <xlrd:rvb i="4333"/>
        </ext>
      </extLst>
    </bk>
    <bk>
      <extLst>
        <ext uri="{3e2802c4-a4d2-4d8b-9148-e3be6c30e623}">
          <xlrd:rvb i="4334"/>
        </ext>
      </extLst>
    </bk>
    <bk>
      <extLst>
        <ext uri="{3e2802c4-a4d2-4d8b-9148-e3be6c30e623}">
          <xlrd:rvb i="4335"/>
        </ext>
      </extLst>
    </bk>
    <bk>
      <extLst>
        <ext uri="{3e2802c4-a4d2-4d8b-9148-e3be6c30e623}">
          <xlrd:rvb i="4336"/>
        </ext>
      </extLst>
    </bk>
    <bk>
      <extLst>
        <ext uri="{3e2802c4-a4d2-4d8b-9148-e3be6c30e623}">
          <xlrd:rvb i="4337"/>
        </ext>
      </extLst>
    </bk>
    <bk>
      <extLst>
        <ext uri="{3e2802c4-a4d2-4d8b-9148-e3be6c30e623}">
          <xlrd:rvb i="4338"/>
        </ext>
      </extLst>
    </bk>
    <bk>
      <extLst>
        <ext uri="{3e2802c4-a4d2-4d8b-9148-e3be6c30e623}">
          <xlrd:rvb i="4339"/>
        </ext>
      </extLst>
    </bk>
    <bk>
      <extLst>
        <ext uri="{3e2802c4-a4d2-4d8b-9148-e3be6c30e623}">
          <xlrd:rvb i="4340"/>
        </ext>
      </extLst>
    </bk>
    <bk>
      <extLst>
        <ext uri="{3e2802c4-a4d2-4d8b-9148-e3be6c30e623}">
          <xlrd:rvb i="4341"/>
        </ext>
      </extLst>
    </bk>
    <bk>
      <extLst>
        <ext uri="{3e2802c4-a4d2-4d8b-9148-e3be6c30e623}">
          <xlrd:rvb i="4342"/>
        </ext>
      </extLst>
    </bk>
    <bk>
      <extLst>
        <ext uri="{3e2802c4-a4d2-4d8b-9148-e3be6c30e623}">
          <xlrd:rvb i="4343"/>
        </ext>
      </extLst>
    </bk>
    <bk>
      <extLst>
        <ext uri="{3e2802c4-a4d2-4d8b-9148-e3be6c30e623}">
          <xlrd:rvb i="4344"/>
        </ext>
      </extLst>
    </bk>
    <bk>
      <extLst>
        <ext uri="{3e2802c4-a4d2-4d8b-9148-e3be6c30e623}">
          <xlrd:rvb i="4345"/>
        </ext>
      </extLst>
    </bk>
    <bk>
      <extLst>
        <ext uri="{3e2802c4-a4d2-4d8b-9148-e3be6c30e623}">
          <xlrd:rvb i="4346"/>
        </ext>
      </extLst>
    </bk>
    <bk>
      <extLst>
        <ext uri="{3e2802c4-a4d2-4d8b-9148-e3be6c30e623}">
          <xlrd:rvb i="4347"/>
        </ext>
      </extLst>
    </bk>
    <bk>
      <extLst>
        <ext uri="{3e2802c4-a4d2-4d8b-9148-e3be6c30e623}">
          <xlrd:rvb i="4348"/>
        </ext>
      </extLst>
    </bk>
    <bk>
      <extLst>
        <ext uri="{3e2802c4-a4d2-4d8b-9148-e3be6c30e623}">
          <xlrd:rvb i="4349"/>
        </ext>
      </extLst>
    </bk>
    <bk>
      <extLst>
        <ext uri="{3e2802c4-a4d2-4d8b-9148-e3be6c30e623}">
          <xlrd:rvb i="4350"/>
        </ext>
      </extLst>
    </bk>
    <bk>
      <extLst>
        <ext uri="{3e2802c4-a4d2-4d8b-9148-e3be6c30e623}">
          <xlrd:rvb i="4351"/>
        </ext>
      </extLst>
    </bk>
    <bk>
      <extLst>
        <ext uri="{3e2802c4-a4d2-4d8b-9148-e3be6c30e623}">
          <xlrd:rvb i="4352"/>
        </ext>
      </extLst>
    </bk>
    <bk>
      <extLst>
        <ext uri="{3e2802c4-a4d2-4d8b-9148-e3be6c30e623}">
          <xlrd:rvb i="4353"/>
        </ext>
      </extLst>
    </bk>
    <bk>
      <extLst>
        <ext uri="{3e2802c4-a4d2-4d8b-9148-e3be6c30e623}">
          <xlrd:rvb i="4354"/>
        </ext>
      </extLst>
    </bk>
    <bk>
      <extLst>
        <ext uri="{3e2802c4-a4d2-4d8b-9148-e3be6c30e623}">
          <xlrd:rvb i="4355"/>
        </ext>
      </extLst>
    </bk>
    <bk>
      <extLst>
        <ext uri="{3e2802c4-a4d2-4d8b-9148-e3be6c30e623}">
          <xlrd:rvb i="4356"/>
        </ext>
      </extLst>
    </bk>
    <bk>
      <extLst>
        <ext uri="{3e2802c4-a4d2-4d8b-9148-e3be6c30e623}">
          <xlrd:rvb i="4357"/>
        </ext>
      </extLst>
    </bk>
    <bk>
      <extLst>
        <ext uri="{3e2802c4-a4d2-4d8b-9148-e3be6c30e623}">
          <xlrd:rvb i="4358"/>
        </ext>
      </extLst>
    </bk>
    <bk>
      <extLst>
        <ext uri="{3e2802c4-a4d2-4d8b-9148-e3be6c30e623}">
          <xlrd:rvb i="4359"/>
        </ext>
      </extLst>
    </bk>
    <bk>
      <extLst>
        <ext uri="{3e2802c4-a4d2-4d8b-9148-e3be6c30e623}">
          <xlrd:rvb i="4360"/>
        </ext>
      </extLst>
    </bk>
    <bk>
      <extLst>
        <ext uri="{3e2802c4-a4d2-4d8b-9148-e3be6c30e623}">
          <xlrd:rvb i="4361"/>
        </ext>
      </extLst>
    </bk>
    <bk>
      <extLst>
        <ext uri="{3e2802c4-a4d2-4d8b-9148-e3be6c30e623}">
          <xlrd:rvb i="4362"/>
        </ext>
      </extLst>
    </bk>
    <bk>
      <extLst>
        <ext uri="{3e2802c4-a4d2-4d8b-9148-e3be6c30e623}">
          <xlrd:rvb i="4363"/>
        </ext>
      </extLst>
    </bk>
    <bk>
      <extLst>
        <ext uri="{3e2802c4-a4d2-4d8b-9148-e3be6c30e623}">
          <xlrd:rvb i="4364"/>
        </ext>
      </extLst>
    </bk>
    <bk>
      <extLst>
        <ext uri="{3e2802c4-a4d2-4d8b-9148-e3be6c30e623}">
          <xlrd:rvb i="4365"/>
        </ext>
      </extLst>
    </bk>
    <bk>
      <extLst>
        <ext uri="{3e2802c4-a4d2-4d8b-9148-e3be6c30e623}">
          <xlrd:rvb i="4366"/>
        </ext>
      </extLst>
    </bk>
    <bk>
      <extLst>
        <ext uri="{3e2802c4-a4d2-4d8b-9148-e3be6c30e623}">
          <xlrd:rvb i="4367"/>
        </ext>
      </extLst>
    </bk>
    <bk>
      <extLst>
        <ext uri="{3e2802c4-a4d2-4d8b-9148-e3be6c30e623}">
          <xlrd:rvb i="4368"/>
        </ext>
      </extLst>
    </bk>
    <bk>
      <extLst>
        <ext uri="{3e2802c4-a4d2-4d8b-9148-e3be6c30e623}">
          <xlrd:rvb i="4369"/>
        </ext>
      </extLst>
    </bk>
    <bk>
      <extLst>
        <ext uri="{3e2802c4-a4d2-4d8b-9148-e3be6c30e623}">
          <xlrd:rvb i="4370"/>
        </ext>
      </extLst>
    </bk>
    <bk>
      <extLst>
        <ext uri="{3e2802c4-a4d2-4d8b-9148-e3be6c30e623}">
          <xlrd:rvb i="4371"/>
        </ext>
      </extLst>
    </bk>
    <bk>
      <extLst>
        <ext uri="{3e2802c4-a4d2-4d8b-9148-e3be6c30e623}">
          <xlrd:rvb i="4372"/>
        </ext>
      </extLst>
    </bk>
    <bk>
      <extLst>
        <ext uri="{3e2802c4-a4d2-4d8b-9148-e3be6c30e623}">
          <xlrd:rvb i="4373"/>
        </ext>
      </extLst>
    </bk>
    <bk>
      <extLst>
        <ext uri="{3e2802c4-a4d2-4d8b-9148-e3be6c30e623}">
          <xlrd:rvb i="4374"/>
        </ext>
      </extLst>
    </bk>
    <bk>
      <extLst>
        <ext uri="{3e2802c4-a4d2-4d8b-9148-e3be6c30e623}">
          <xlrd:rvb i="4375"/>
        </ext>
      </extLst>
    </bk>
    <bk>
      <extLst>
        <ext uri="{3e2802c4-a4d2-4d8b-9148-e3be6c30e623}">
          <xlrd:rvb i="4376"/>
        </ext>
      </extLst>
    </bk>
    <bk>
      <extLst>
        <ext uri="{3e2802c4-a4d2-4d8b-9148-e3be6c30e623}">
          <xlrd:rvb i="4377"/>
        </ext>
      </extLst>
    </bk>
    <bk>
      <extLst>
        <ext uri="{3e2802c4-a4d2-4d8b-9148-e3be6c30e623}">
          <xlrd:rvb i="4378"/>
        </ext>
      </extLst>
    </bk>
    <bk>
      <extLst>
        <ext uri="{3e2802c4-a4d2-4d8b-9148-e3be6c30e623}">
          <xlrd:rvb i="4379"/>
        </ext>
      </extLst>
    </bk>
    <bk>
      <extLst>
        <ext uri="{3e2802c4-a4d2-4d8b-9148-e3be6c30e623}">
          <xlrd:rvb i="4380"/>
        </ext>
      </extLst>
    </bk>
    <bk>
      <extLst>
        <ext uri="{3e2802c4-a4d2-4d8b-9148-e3be6c30e623}">
          <xlrd:rvb i="4381"/>
        </ext>
      </extLst>
    </bk>
    <bk>
      <extLst>
        <ext uri="{3e2802c4-a4d2-4d8b-9148-e3be6c30e623}">
          <xlrd:rvb i="4382"/>
        </ext>
      </extLst>
    </bk>
    <bk>
      <extLst>
        <ext uri="{3e2802c4-a4d2-4d8b-9148-e3be6c30e623}">
          <xlrd:rvb i="4383"/>
        </ext>
      </extLst>
    </bk>
    <bk>
      <extLst>
        <ext uri="{3e2802c4-a4d2-4d8b-9148-e3be6c30e623}">
          <xlrd:rvb i="4384"/>
        </ext>
      </extLst>
    </bk>
    <bk>
      <extLst>
        <ext uri="{3e2802c4-a4d2-4d8b-9148-e3be6c30e623}">
          <xlrd:rvb i="4385"/>
        </ext>
      </extLst>
    </bk>
    <bk>
      <extLst>
        <ext uri="{3e2802c4-a4d2-4d8b-9148-e3be6c30e623}">
          <xlrd:rvb i="4386"/>
        </ext>
      </extLst>
    </bk>
    <bk>
      <extLst>
        <ext uri="{3e2802c4-a4d2-4d8b-9148-e3be6c30e623}">
          <xlrd:rvb i="4387"/>
        </ext>
      </extLst>
    </bk>
    <bk>
      <extLst>
        <ext uri="{3e2802c4-a4d2-4d8b-9148-e3be6c30e623}">
          <xlrd:rvb i="4388"/>
        </ext>
      </extLst>
    </bk>
    <bk>
      <extLst>
        <ext uri="{3e2802c4-a4d2-4d8b-9148-e3be6c30e623}">
          <xlrd:rvb i="4389"/>
        </ext>
      </extLst>
    </bk>
    <bk>
      <extLst>
        <ext uri="{3e2802c4-a4d2-4d8b-9148-e3be6c30e623}">
          <xlrd:rvb i="4390"/>
        </ext>
      </extLst>
    </bk>
    <bk>
      <extLst>
        <ext uri="{3e2802c4-a4d2-4d8b-9148-e3be6c30e623}">
          <xlrd:rvb i="4391"/>
        </ext>
      </extLst>
    </bk>
    <bk>
      <extLst>
        <ext uri="{3e2802c4-a4d2-4d8b-9148-e3be6c30e623}">
          <xlrd:rvb i="4392"/>
        </ext>
      </extLst>
    </bk>
    <bk>
      <extLst>
        <ext uri="{3e2802c4-a4d2-4d8b-9148-e3be6c30e623}">
          <xlrd:rvb i="4393"/>
        </ext>
      </extLst>
    </bk>
    <bk>
      <extLst>
        <ext uri="{3e2802c4-a4d2-4d8b-9148-e3be6c30e623}">
          <xlrd:rvb i="4394"/>
        </ext>
      </extLst>
    </bk>
    <bk>
      <extLst>
        <ext uri="{3e2802c4-a4d2-4d8b-9148-e3be6c30e623}">
          <xlrd:rvb i="4395"/>
        </ext>
      </extLst>
    </bk>
    <bk>
      <extLst>
        <ext uri="{3e2802c4-a4d2-4d8b-9148-e3be6c30e623}">
          <xlrd:rvb i="4396"/>
        </ext>
      </extLst>
    </bk>
    <bk>
      <extLst>
        <ext uri="{3e2802c4-a4d2-4d8b-9148-e3be6c30e623}">
          <xlrd:rvb i="4397"/>
        </ext>
      </extLst>
    </bk>
    <bk>
      <extLst>
        <ext uri="{3e2802c4-a4d2-4d8b-9148-e3be6c30e623}">
          <xlrd:rvb i="4398"/>
        </ext>
      </extLst>
    </bk>
    <bk>
      <extLst>
        <ext uri="{3e2802c4-a4d2-4d8b-9148-e3be6c30e623}">
          <xlrd:rvb i="4399"/>
        </ext>
      </extLst>
    </bk>
    <bk>
      <extLst>
        <ext uri="{3e2802c4-a4d2-4d8b-9148-e3be6c30e623}">
          <xlrd:rvb i="4400"/>
        </ext>
      </extLst>
    </bk>
    <bk>
      <extLst>
        <ext uri="{3e2802c4-a4d2-4d8b-9148-e3be6c30e623}">
          <xlrd:rvb i="4401"/>
        </ext>
      </extLst>
    </bk>
    <bk>
      <extLst>
        <ext uri="{3e2802c4-a4d2-4d8b-9148-e3be6c30e623}">
          <xlrd:rvb i="4402"/>
        </ext>
      </extLst>
    </bk>
    <bk>
      <extLst>
        <ext uri="{3e2802c4-a4d2-4d8b-9148-e3be6c30e623}">
          <xlrd:rvb i="4403"/>
        </ext>
      </extLst>
    </bk>
    <bk>
      <extLst>
        <ext uri="{3e2802c4-a4d2-4d8b-9148-e3be6c30e623}">
          <xlrd:rvb i="4404"/>
        </ext>
      </extLst>
    </bk>
    <bk>
      <extLst>
        <ext uri="{3e2802c4-a4d2-4d8b-9148-e3be6c30e623}">
          <xlrd:rvb i="4405"/>
        </ext>
      </extLst>
    </bk>
    <bk>
      <extLst>
        <ext uri="{3e2802c4-a4d2-4d8b-9148-e3be6c30e623}">
          <xlrd:rvb i="4406"/>
        </ext>
      </extLst>
    </bk>
    <bk>
      <extLst>
        <ext uri="{3e2802c4-a4d2-4d8b-9148-e3be6c30e623}">
          <xlrd:rvb i="4407"/>
        </ext>
      </extLst>
    </bk>
    <bk>
      <extLst>
        <ext uri="{3e2802c4-a4d2-4d8b-9148-e3be6c30e623}">
          <xlrd:rvb i="4408"/>
        </ext>
      </extLst>
    </bk>
    <bk>
      <extLst>
        <ext uri="{3e2802c4-a4d2-4d8b-9148-e3be6c30e623}">
          <xlrd:rvb i="4409"/>
        </ext>
      </extLst>
    </bk>
    <bk>
      <extLst>
        <ext uri="{3e2802c4-a4d2-4d8b-9148-e3be6c30e623}">
          <xlrd:rvb i="4410"/>
        </ext>
      </extLst>
    </bk>
    <bk>
      <extLst>
        <ext uri="{3e2802c4-a4d2-4d8b-9148-e3be6c30e623}">
          <xlrd:rvb i="4411"/>
        </ext>
      </extLst>
    </bk>
    <bk>
      <extLst>
        <ext uri="{3e2802c4-a4d2-4d8b-9148-e3be6c30e623}">
          <xlrd:rvb i="4412"/>
        </ext>
      </extLst>
    </bk>
    <bk>
      <extLst>
        <ext uri="{3e2802c4-a4d2-4d8b-9148-e3be6c30e623}">
          <xlrd:rvb i="4413"/>
        </ext>
      </extLst>
    </bk>
    <bk>
      <extLst>
        <ext uri="{3e2802c4-a4d2-4d8b-9148-e3be6c30e623}">
          <xlrd:rvb i="4414"/>
        </ext>
      </extLst>
    </bk>
    <bk>
      <extLst>
        <ext uri="{3e2802c4-a4d2-4d8b-9148-e3be6c30e623}">
          <xlrd:rvb i="4415"/>
        </ext>
      </extLst>
    </bk>
    <bk>
      <extLst>
        <ext uri="{3e2802c4-a4d2-4d8b-9148-e3be6c30e623}">
          <xlrd:rvb i="4416"/>
        </ext>
      </extLst>
    </bk>
    <bk>
      <extLst>
        <ext uri="{3e2802c4-a4d2-4d8b-9148-e3be6c30e623}">
          <xlrd:rvb i="4417"/>
        </ext>
      </extLst>
    </bk>
    <bk>
      <extLst>
        <ext uri="{3e2802c4-a4d2-4d8b-9148-e3be6c30e623}">
          <xlrd:rvb i="4418"/>
        </ext>
      </extLst>
    </bk>
    <bk>
      <extLst>
        <ext uri="{3e2802c4-a4d2-4d8b-9148-e3be6c30e623}">
          <xlrd:rvb i="4419"/>
        </ext>
      </extLst>
    </bk>
  </futureMetadata>
  <cellMetadata count="1">
    <bk>
      <rc t="1" v="0"/>
    </bk>
  </cellMetadata>
  <valueMetadata count="4420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  <bk>
      <rc t="2" v="92"/>
    </bk>
    <bk>
      <rc t="2" v="93"/>
    </bk>
    <bk>
      <rc t="2" v="94"/>
    </bk>
    <bk>
      <rc t="2" v="95"/>
    </bk>
    <bk>
      <rc t="2" v="96"/>
    </bk>
    <bk>
      <rc t="2" v="97"/>
    </bk>
    <bk>
      <rc t="2" v="98"/>
    </bk>
    <bk>
      <rc t="2" v="99"/>
    </bk>
    <bk>
      <rc t="2" v="100"/>
    </bk>
    <bk>
      <rc t="2" v="101"/>
    </bk>
    <bk>
      <rc t="2" v="102"/>
    </bk>
    <bk>
      <rc t="2" v="103"/>
    </bk>
    <bk>
      <rc t="2" v="104"/>
    </bk>
    <bk>
      <rc t="2" v="105"/>
    </bk>
    <bk>
      <rc t="2" v="106"/>
    </bk>
    <bk>
      <rc t="2" v="107"/>
    </bk>
    <bk>
      <rc t="2" v="108"/>
    </bk>
    <bk>
      <rc t="2" v="109"/>
    </bk>
    <bk>
      <rc t="2" v="110"/>
    </bk>
    <bk>
      <rc t="2" v="111"/>
    </bk>
    <bk>
      <rc t="2" v="112"/>
    </bk>
    <bk>
      <rc t="2" v="113"/>
    </bk>
    <bk>
      <rc t="2" v="114"/>
    </bk>
    <bk>
      <rc t="2" v="115"/>
    </bk>
    <bk>
      <rc t="2" v="116"/>
    </bk>
    <bk>
      <rc t="2" v="117"/>
    </bk>
    <bk>
      <rc t="2" v="118"/>
    </bk>
    <bk>
      <rc t="2" v="119"/>
    </bk>
    <bk>
      <rc t="2" v="120"/>
    </bk>
    <bk>
      <rc t="2" v="121"/>
    </bk>
    <bk>
      <rc t="2" v="122"/>
    </bk>
    <bk>
      <rc t="2" v="123"/>
    </bk>
    <bk>
      <rc t="2" v="124"/>
    </bk>
    <bk>
      <rc t="2" v="125"/>
    </bk>
    <bk>
      <rc t="2" v="126"/>
    </bk>
    <bk>
      <rc t="2" v="127"/>
    </bk>
    <bk>
      <rc t="2" v="128"/>
    </bk>
    <bk>
      <rc t="2" v="129"/>
    </bk>
    <bk>
      <rc t="2" v="130"/>
    </bk>
    <bk>
      <rc t="2" v="131"/>
    </bk>
    <bk>
      <rc t="2" v="132"/>
    </bk>
    <bk>
      <rc t="2" v="133"/>
    </bk>
    <bk>
      <rc t="2" v="134"/>
    </bk>
    <bk>
      <rc t="2" v="135"/>
    </bk>
    <bk>
      <rc t="2" v="136"/>
    </bk>
    <bk>
      <rc t="2" v="137"/>
    </bk>
    <bk>
      <rc t="2" v="138"/>
    </bk>
    <bk>
      <rc t="2" v="139"/>
    </bk>
    <bk>
      <rc t="2" v="140"/>
    </bk>
    <bk>
      <rc t="2" v="141"/>
    </bk>
    <bk>
      <rc t="2" v="142"/>
    </bk>
    <bk>
      <rc t="2" v="143"/>
    </bk>
    <bk>
      <rc t="2" v="144"/>
    </bk>
    <bk>
      <rc t="2" v="145"/>
    </bk>
    <bk>
      <rc t="2" v="146"/>
    </bk>
    <bk>
      <rc t="2" v="147"/>
    </bk>
    <bk>
      <rc t="2" v="148"/>
    </bk>
    <bk>
      <rc t="2" v="149"/>
    </bk>
    <bk>
      <rc t="2" v="150"/>
    </bk>
    <bk>
      <rc t="2" v="151"/>
    </bk>
    <bk>
      <rc t="2" v="152"/>
    </bk>
    <bk>
      <rc t="2" v="153"/>
    </bk>
    <bk>
      <rc t="2" v="154"/>
    </bk>
    <bk>
      <rc t="2" v="155"/>
    </bk>
    <bk>
      <rc t="2" v="156"/>
    </bk>
    <bk>
      <rc t="2" v="157"/>
    </bk>
    <bk>
      <rc t="2" v="158"/>
    </bk>
    <bk>
      <rc t="2" v="159"/>
    </bk>
    <bk>
      <rc t="2" v="160"/>
    </bk>
    <bk>
      <rc t="2" v="161"/>
    </bk>
    <bk>
      <rc t="2" v="162"/>
    </bk>
    <bk>
      <rc t="2" v="163"/>
    </bk>
    <bk>
      <rc t="2" v="164"/>
    </bk>
    <bk>
      <rc t="2" v="165"/>
    </bk>
    <bk>
      <rc t="2" v="166"/>
    </bk>
    <bk>
      <rc t="2" v="167"/>
    </bk>
    <bk>
      <rc t="2" v="168"/>
    </bk>
    <bk>
      <rc t="2" v="169"/>
    </bk>
    <bk>
      <rc t="2" v="170"/>
    </bk>
    <bk>
      <rc t="2" v="171"/>
    </bk>
    <bk>
      <rc t="2" v="172"/>
    </bk>
    <bk>
      <rc t="2" v="173"/>
    </bk>
    <bk>
      <rc t="2" v="174"/>
    </bk>
    <bk>
      <rc t="2" v="175"/>
    </bk>
    <bk>
      <rc t="2" v="176"/>
    </bk>
    <bk>
      <rc t="2" v="177"/>
    </bk>
    <bk>
      <rc t="2" v="178"/>
    </bk>
    <bk>
      <rc t="2" v="179"/>
    </bk>
    <bk>
      <rc t="2" v="180"/>
    </bk>
    <bk>
      <rc t="2" v="181"/>
    </bk>
    <bk>
      <rc t="2" v="182"/>
    </bk>
    <bk>
      <rc t="2" v="183"/>
    </bk>
    <bk>
      <rc t="2" v="184"/>
    </bk>
    <bk>
      <rc t="2" v="185"/>
    </bk>
    <bk>
      <rc t="2" v="186"/>
    </bk>
    <bk>
      <rc t="2" v="187"/>
    </bk>
    <bk>
      <rc t="2" v="188"/>
    </bk>
    <bk>
      <rc t="2" v="189"/>
    </bk>
    <bk>
      <rc t="2" v="190"/>
    </bk>
    <bk>
      <rc t="2" v="191"/>
    </bk>
    <bk>
      <rc t="2" v="192"/>
    </bk>
    <bk>
      <rc t="2" v="193"/>
    </bk>
    <bk>
      <rc t="2" v="194"/>
    </bk>
    <bk>
      <rc t="2" v="195"/>
    </bk>
    <bk>
      <rc t="2" v="196"/>
    </bk>
    <bk>
      <rc t="2" v="197"/>
    </bk>
    <bk>
      <rc t="2" v="198"/>
    </bk>
    <bk>
      <rc t="2" v="199"/>
    </bk>
    <bk>
      <rc t="2" v="200"/>
    </bk>
    <bk>
      <rc t="2" v="201"/>
    </bk>
    <bk>
      <rc t="2" v="202"/>
    </bk>
    <bk>
      <rc t="2" v="203"/>
    </bk>
    <bk>
      <rc t="2" v="204"/>
    </bk>
    <bk>
      <rc t="2" v="205"/>
    </bk>
    <bk>
      <rc t="2" v="206"/>
    </bk>
    <bk>
      <rc t="2" v="207"/>
    </bk>
    <bk>
      <rc t="2" v="208"/>
    </bk>
    <bk>
      <rc t="2" v="209"/>
    </bk>
    <bk>
      <rc t="2" v="210"/>
    </bk>
    <bk>
      <rc t="2" v="211"/>
    </bk>
    <bk>
      <rc t="2" v="212"/>
    </bk>
    <bk>
      <rc t="2" v="213"/>
    </bk>
    <bk>
      <rc t="2" v="214"/>
    </bk>
    <bk>
      <rc t="2" v="215"/>
    </bk>
    <bk>
      <rc t="2" v="216"/>
    </bk>
    <bk>
      <rc t="2" v="217"/>
    </bk>
    <bk>
      <rc t="2" v="218"/>
    </bk>
    <bk>
      <rc t="2" v="219"/>
    </bk>
    <bk>
      <rc t="2" v="220"/>
    </bk>
    <bk>
      <rc t="2" v="221"/>
    </bk>
    <bk>
      <rc t="2" v="222"/>
    </bk>
    <bk>
      <rc t="2" v="223"/>
    </bk>
    <bk>
      <rc t="2" v="224"/>
    </bk>
    <bk>
      <rc t="2" v="225"/>
    </bk>
    <bk>
      <rc t="2" v="226"/>
    </bk>
    <bk>
      <rc t="2" v="227"/>
    </bk>
    <bk>
      <rc t="2" v="228"/>
    </bk>
    <bk>
      <rc t="2" v="229"/>
    </bk>
    <bk>
      <rc t="2" v="230"/>
    </bk>
    <bk>
      <rc t="2" v="231"/>
    </bk>
    <bk>
      <rc t="2" v="232"/>
    </bk>
    <bk>
      <rc t="2" v="233"/>
    </bk>
    <bk>
      <rc t="2" v="234"/>
    </bk>
    <bk>
      <rc t="2" v="235"/>
    </bk>
    <bk>
      <rc t="2" v="236"/>
    </bk>
    <bk>
      <rc t="2" v="237"/>
    </bk>
    <bk>
      <rc t="2" v="238"/>
    </bk>
    <bk>
      <rc t="2" v="239"/>
    </bk>
    <bk>
      <rc t="2" v="240"/>
    </bk>
    <bk>
      <rc t="2" v="241"/>
    </bk>
    <bk>
      <rc t="2" v="242"/>
    </bk>
    <bk>
      <rc t="2" v="243"/>
    </bk>
    <bk>
      <rc t="2" v="244"/>
    </bk>
    <bk>
      <rc t="2" v="245"/>
    </bk>
    <bk>
      <rc t="2" v="246"/>
    </bk>
    <bk>
      <rc t="2" v="247"/>
    </bk>
    <bk>
      <rc t="2" v="248"/>
    </bk>
    <bk>
      <rc t="2" v="249"/>
    </bk>
    <bk>
      <rc t="2" v="250"/>
    </bk>
    <bk>
      <rc t="2" v="251"/>
    </bk>
    <bk>
      <rc t="2" v="252"/>
    </bk>
    <bk>
      <rc t="2" v="253"/>
    </bk>
    <bk>
      <rc t="2" v="254"/>
    </bk>
    <bk>
      <rc t="2" v="255"/>
    </bk>
    <bk>
      <rc t="2" v="256"/>
    </bk>
    <bk>
      <rc t="2" v="257"/>
    </bk>
    <bk>
      <rc t="2" v="258"/>
    </bk>
    <bk>
      <rc t="2" v="259"/>
    </bk>
    <bk>
      <rc t="2" v="260"/>
    </bk>
    <bk>
      <rc t="2" v="261"/>
    </bk>
    <bk>
      <rc t="2" v="262"/>
    </bk>
    <bk>
      <rc t="2" v="263"/>
    </bk>
    <bk>
      <rc t="2" v="264"/>
    </bk>
    <bk>
      <rc t="2" v="265"/>
    </bk>
    <bk>
      <rc t="2" v="266"/>
    </bk>
    <bk>
      <rc t="2" v="267"/>
    </bk>
    <bk>
      <rc t="2" v="268"/>
    </bk>
    <bk>
      <rc t="2" v="269"/>
    </bk>
    <bk>
      <rc t="2" v="270"/>
    </bk>
    <bk>
      <rc t="2" v="271"/>
    </bk>
    <bk>
      <rc t="2" v="272"/>
    </bk>
    <bk>
      <rc t="2" v="273"/>
    </bk>
    <bk>
      <rc t="2" v="274"/>
    </bk>
    <bk>
      <rc t="2" v="275"/>
    </bk>
    <bk>
      <rc t="2" v="276"/>
    </bk>
    <bk>
      <rc t="2" v="277"/>
    </bk>
    <bk>
      <rc t="2" v="278"/>
    </bk>
    <bk>
      <rc t="2" v="279"/>
    </bk>
    <bk>
      <rc t="2" v="280"/>
    </bk>
    <bk>
      <rc t="2" v="281"/>
    </bk>
    <bk>
      <rc t="2" v="282"/>
    </bk>
    <bk>
      <rc t="2" v="283"/>
    </bk>
    <bk>
      <rc t="2" v="284"/>
    </bk>
    <bk>
      <rc t="2" v="285"/>
    </bk>
    <bk>
      <rc t="2" v="286"/>
    </bk>
    <bk>
      <rc t="2" v="287"/>
    </bk>
    <bk>
      <rc t="2" v="288"/>
    </bk>
    <bk>
      <rc t="2" v="289"/>
    </bk>
    <bk>
      <rc t="2" v="290"/>
    </bk>
    <bk>
      <rc t="2" v="291"/>
    </bk>
    <bk>
      <rc t="2" v="292"/>
    </bk>
    <bk>
      <rc t="2" v="293"/>
    </bk>
    <bk>
      <rc t="2" v="294"/>
    </bk>
    <bk>
      <rc t="2" v="295"/>
    </bk>
    <bk>
      <rc t="2" v="296"/>
    </bk>
    <bk>
      <rc t="2" v="297"/>
    </bk>
    <bk>
      <rc t="2" v="298"/>
    </bk>
    <bk>
      <rc t="2" v="299"/>
    </bk>
    <bk>
      <rc t="2" v="300"/>
    </bk>
    <bk>
      <rc t="2" v="301"/>
    </bk>
    <bk>
      <rc t="2" v="302"/>
    </bk>
    <bk>
      <rc t="2" v="303"/>
    </bk>
    <bk>
      <rc t="2" v="304"/>
    </bk>
    <bk>
      <rc t="2" v="305"/>
    </bk>
    <bk>
      <rc t="2" v="306"/>
    </bk>
    <bk>
      <rc t="2" v="307"/>
    </bk>
    <bk>
      <rc t="2" v="308"/>
    </bk>
    <bk>
      <rc t="2" v="309"/>
    </bk>
    <bk>
      <rc t="2" v="310"/>
    </bk>
    <bk>
      <rc t="2" v="311"/>
    </bk>
    <bk>
      <rc t="2" v="312"/>
    </bk>
    <bk>
      <rc t="2" v="313"/>
    </bk>
    <bk>
      <rc t="2" v="314"/>
    </bk>
    <bk>
      <rc t="2" v="315"/>
    </bk>
    <bk>
      <rc t="2" v="316"/>
    </bk>
    <bk>
      <rc t="2" v="317"/>
    </bk>
    <bk>
      <rc t="2" v="318"/>
    </bk>
    <bk>
      <rc t="2" v="319"/>
    </bk>
    <bk>
      <rc t="2" v="320"/>
    </bk>
    <bk>
      <rc t="2" v="321"/>
    </bk>
    <bk>
      <rc t="2" v="322"/>
    </bk>
    <bk>
      <rc t="2" v="323"/>
    </bk>
    <bk>
      <rc t="2" v="324"/>
    </bk>
    <bk>
      <rc t="2" v="325"/>
    </bk>
    <bk>
      <rc t="2" v="326"/>
    </bk>
    <bk>
      <rc t="2" v="327"/>
    </bk>
    <bk>
      <rc t="2" v="328"/>
    </bk>
    <bk>
      <rc t="2" v="329"/>
    </bk>
    <bk>
      <rc t="2" v="330"/>
    </bk>
    <bk>
      <rc t="2" v="331"/>
    </bk>
    <bk>
      <rc t="2" v="332"/>
    </bk>
    <bk>
      <rc t="2" v="333"/>
    </bk>
    <bk>
      <rc t="2" v="334"/>
    </bk>
    <bk>
      <rc t="2" v="335"/>
    </bk>
    <bk>
      <rc t="2" v="336"/>
    </bk>
    <bk>
      <rc t="2" v="337"/>
    </bk>
    <bk>
      <rc t="2" v="338"/>
    </bk>
    <bk>
      <rc t="2" v="339"/>
    </bk>
    <bk>
      <rc t="2" v="340"/>
    </bk>
    <bk>
      <rc t="2" v="341"/>
    </bk>
    <bk>
      <rc t="2" v="342"/>
    </bk>
    <bk>
      <rc t="2" v="343"/>
    </bk>
    <bk>
      <rc t="2" v="344"/>
    </bk>
    <bk>
      <rc t="2" v="345"/>
    </bk>
    <bk>
      <rc t="2" v="346"/>
    </bk>
    <bk>
      <rc t="2" v="347"/>
    </bk>
    <bk>
      <rc t="2" v="348"/>
    </bk>
    <bk>
      <rc t="2" v="349"/>
    </bk>
    <bk>
      <rc t="2" v="350"/>
    </bk>
    <bk>
      <rc t="2" v="351"/>
    </bk>
    <bk>
      <rc t="2" v="352"/>
    </bk>
    <bk>
      <rc t="2" v="353"/>
    </bk>
    <bk>
      <rc t="2" v="354"/>
    </bk>
    <bk>
      <rc t="2" v="355"/>
    </bk>
    <bk>
      <rc t="2" v="356"/>
    </bk>
    <bk>
      <rc t="2" v="357"/>
    </bk>
    <bk>
      <rc t="2" v="358"/>
    </bk>
    <bk>
      <rc t="2" v="359"/>
    </bk>
    <bk>
      <rc t="2" v="360"/>
    </bk>
    <bk>
      <rc t="2" v="361"/>
    </bk>
    <bk>
      <rc t="2" v="362"/>
    </bk>
    <bk>
      <rc t="2" v="363"/>
    </bk>
    <bk>
      <rc t="2" v="364"/>
    </bk>
    <bk>
      <rc t="2" v="365"/>
    </bk>
    <bk>
      <rc t="2" v="366"/>
    </bk>
    <bk>
      <rc t="2" v="367"/>
    </bk>
    <bk>
      <rc t="2" v="368"/>
    </bk>
    <bk>
      <rc t="2" v="369"/>
    </bk>
    <bk>
      <rc t="2" v="370"/>
    </bk>
    <bk>
      <rc t="2" v="371"/>
    </bk>
    <bk>
      <rc t="2" v="372"/>
    </bk>
    <bk>
      <rc t="2" v="373"/>
    </bk>
    <bk>
      <rc t="2" v="374"/>
    </bk>
    <bk>
      <rc t="2" v="375"/>
    </bk>
    <bk>
      <rc t="2" v="376"/>
    </bk>
    <bk>
      <rc t="2" v="377"/>
    </bk>
    <bk>
      <rc t="2" v="378"/>
    </bk>
    <bk>
      <rc t="2" v="379"/>
    </bk>
    <bk>
      <rc t="2" v="380"/>
    </bk>
    <bk>
      <rc t="2" v="381"/>
    </bk>
    <bk>
      <rc t="2" v="382"/>
    </bk>
    <bk>
      <rc t="2" v="383"/>
    </bk>
    <bk>
      <rc t="2" v="384"/>
    </bk>
    <bk>
      <rc t="2" v="385"/>
    </bk>
    <bk>
      <rc t="2" v="386"/>
    </bk>
    <bk>
      <rc t="2" v="387"/>
    </bk>
    <bk>
      <rc t="2" v="388"/>
    </bk>
    <bk>
      <rc t="2" v="389"/>
    </bk>
    <bk>
      <rc t="2" v="390"/>
    </bk>
    <bk>
      <rc t="2" v="391"/>
    </bk>
    <bk>
      <rc t="2" v="392"/>
    </bk>
    <bk>
      <rc t="2" v="393"/>
    </bk>
    <bk>
      <rc t="2" v="394"/>
    </bk>
    <bk>
      <rc t="2" v="395"/>
    </bk>
    <bk>
      <rc t="2" v="396"/>
    </bk>
    <bk>
      <rc t="2" v="397"/>
    </bk>
    <bk>
      <rc t="2" v="398"/>
    </bk>
    <bk>
      <rc t="2" v="399"/>
    </bk>
    <bk>
      <rc t="2" v="400"/>
    </bk>
    <bk>
      <rc t="2" v="401"/>
    </bk>
    <bk>
      <rc t="2" v="402"/>
    </bk>
    <bk>
      <rc t="2" v="403"/>
    </bk>
    <bk>
      <rc t="2" v="404"/>
    </bk>
    <bk>
      <rc t="2" v="405"/>
    </bk>
    <bk>
      <rc t="2" v="406"/>
    </bk>
    <bk>
      <rc t="2" v="407"/>
    </bk>
    <bk>
      <rc t="2" v="408"/>
    </bk>
    <bk>
      <rc t="2" v="409"/>
    </bk>
    <bk>
      <rc t="2" v="410"/>
    </bk>
    <bk>
      <rc t="2" v="411"/>
    </bk>
    <bk>
      <rc t="2" v="412"/>
    </bk>
    <bk>
      <rc t="2" v="413"/>
    </bk>
    <bk>
      <rc t="2" v="414"/>
    </bk>
    <bk>
      <rc t="2" v="415"/>
    </bk>
    <bk>
      <rc t="2" v="416"/>
    </bk>
    <bk>
      <rc t="2" v="417"/>
    </bk>
    <bk>
      <rc t="2" v="418"/>
    </bk>
    <bk>
      <rc t="2" v="419"/>
    </bk>
    <bk>
      <rc t="2" v="420"/>
    </bk>
    <bk>
      <rc t="2" v="421"/>
    </bk>
    <bk>
      <rc t="2" v="422"/>
    </bk>
    <bk>
      <rc t="2" v="423"/>
    </bk>
    <bk>
      <rc t="2" v="424"/>
    </bk>
    <bk>
      <rc t="2" v="425"/>
    </bk>
    <bk>
      <rc t="2" v="426"/>
    </bk>
    <bk>
      <rc t="2" v="427"/>
    </bk>
    <bk>
      <rc t="2" v="428"/>
    </bk>
    <bk>
      <rc t="2" v="429"/>
    </bk>
    <bk>
      <rc t="2" v="430"/>
    </bk>
    <bk>
      <rc t="2" v="431"/>
    </bk>
    <bk>
      <rc t="2" v="432"/>
    </bk>
    <bk>
      <rc t="2" v="433"/>
    </bk>
    <bk>
      <rc t="2" v="434"/>
    </bk>
    <bk>
      <rc t="2" v="435"/>
    </bk>
    <bk>
      <rc t="2" v="436"/>
    </bk>
    <bk>
      <rc t="2" v="437"/>
    </bk>
    <bk>
      <rc t="2" v="438"/>
    </bk>
    <bk>
      <rc t="2" v="439"/>
    </bk>
    <bk>
      <rc t="2" v="440"/>
    </bk>
    <bk>
      <rc t="2" v="441"/>
    </bk>
    <bk>
      <rc t="2" v="442"/>
    </bk>
    <bk>
      <rc t="2" v="443"/>
    </bk>
    <bk>
      <rc t="2" v="444"/>
    </bk>
    <bk>
      <rc t="2" v="445"/>
    </bk>
    <bk>
      <rc t="2" v="446"/>
    </bk>
    <bk>
      <rc t="2" v="447"/>
    </bk>
    <bk>
      <rc t="2" v="448"/>
    </bk>
    <bk>
      <rc t="2" v="449"/>
    </bk>
    <bk>
      <rc t="2" v="450"/>
    </bk>
    <bk>
      <rc t="2" v="451"/>
    </bk>
    <bk>
      <rc t="2" v="452"/>
    </bk>
    <bk>
      <rc t="2" v="453"/>
    </bk>
    <bk>
      <rc t="2" v="454"/>
    </bk>
    <bk>
      <rc t="2" v="455"/>
    </bk>
    <bk>
      <rc t="2" v="456"/>
    </bk>
    <bk>
      <rc t="2" v="457"/>
    </bk>
    <bk>
      <rc t="2" v="458"/>
    </bk>
    <bk>
      <rc t="2" v="459"/>
    </bk>
    <bk>
      <rc t="2" v="460"/>
    </bk>
    <bk>
      <rc t="2" v="461"/>
    </bk>
    <bk>
      <rc t="2" v="462"/>
    </bk>
    <bk>
      <rc t="2" v="463"/>
    </bk>
    <bk>
      <rc t="2" v="464"/>
    </bk>
    <bk>
      <rc t="2" v="465"/>
    </bk>
    <bk>
      <rc t="2" v="466"/>
    </bk>
    <bk>
      <rc t="2" v="467"/>
    </bk>
    <bk>
      <rc t="2" v="468"/>
    </bk>
    <bk>
      <rc t="2" v="469"/>
    </bk>
    <bk>
      <rc t="2" v="470"/>
    </bk>
    <bk>
      <rc t="2" v="471"/>
    </bk>
    <bk>
      <rc t="2" v="472"/>
    </bk>
    <bk>
      <rc t="2" v="473"/>
    </bk>
    <bk>
      <rc t="2" v="474"/>
    </bk>
    <bk>
      <rc t="2" v="475"/>
    </bk>
    <bk>
      <rc t="2" v="476"/>
    </bk>
    <bk>
      <rc t="2" v="477"/>
    </bk>
    <bk>
      <rc t="2" v="478"/>
    </bk>
    <bk>
      <rc t="2" v="479"/>
    </bk>
    <bk>
      <rc t="2" v="480"/>
    </bk>
    <bk>
      <rc t="2" v="481"/>
    </bk>
    <bk>
      <rc t="2" v="482"/>
    </bk>
    <bk>
      <rc t="2" v="483"/>
    </bk>
    <bk>
      <rc t="2" v="484"/>
    </bk>
    <bk>
      <rc t="2" v="485"/>
    </bk>
    <bk>
      <rc t="2" v="486"/>
    </bk>
    <bk>
      <rc t="2" v="487"/>
    </bk>
    <bk>
      <rc t="2" v="488"/>
    </bk>
    <bk>
      <rc t="2" v="489"/>
    </bk>
    <bk>
      <rc t="2" v="490"/>
    </bk>
    <bk>
      <rc t="2" v="491"/>
    </bk>
    <bk>
      <rc t="2" v="492"/>
    </bk>
    <bk>
      <rc t="2" v="493"/>
    </bk>
    <bk>
      <rc t="2" v="494"/>
    </bk>
    <bk>
      <rc t="2" v="495"/>
    </bk>
    <bk>
      <rc t="2" v="496"/>
    </bk>
    <bk>
      <rc t="2" v="497"/>
    </bk>
    <bk>
      <rc t="2" v="498"/>
    </bk>
    <bk>
      <rc t="2" v="499"/>
    </bk>
    <bk>
      <rc t="2" v="500"/>
    </bk>
    <bk>
      <rc t="2" v="501"/>
    </bk>
    <bk>
      <rc t="2" v="502"/>
    </bk>
    <bk>
      <rc t="2" v="503"/>
    </bk>
    <bk>
      <rc t="2" v="504"/>
    </bk>
    <bk>
      <rc t="2" v="505"/>
    </bk>
    <bk>
      <rc t="2" v="506"/>
    </bk>
    <bk>
      <rc t="2" v="507"/>
    </bk>
    <bk>
      <rc t="2" v="508"/>
    </bk>
    <bk>
      <rc t="2" v="509"/>
    </bk>
    <bk>
      <rc t="2" v="510"/>
    </bk>
    <bk>
      <rc t="2" v="511"/>
    </bk>
    <bk>
      <rc t="2" v="512"/>
    </bk>
    <bk>
      <rc t="2" v="513"/>
    </bk>
    <bk>
      <rc t="2" v="514"/>
    </bk>
    <bk>
      <rc t="2" v="515"/>
    </bk>
    <bk>
      <rc t="2" v="516"/>
    </bk>
    <bk>
      <rc t="2" v="517"/>
    </bk>
    <bk>
      <rc t="2" v="518"/>
    </bk>
    <bk>
      <rc t="2" v="519"/>
    </bk>
    <bk>
      <rc t="2" v="520"/>
    </bk>
    <bk>
      <rc t="2" v="521"/>
    </bk>
    <bk>
      <rc t="2" v="522"/>
    </bk>
    <bk>
      <rc t="2" v="523"/>
    </bk>
    <bk>
      <rc t="2" v="524"/>
    </bk>
    <bk>
      <rc t="2" v="525"/>
    </bk>
    <bk>
      <rc t="2" v="526"/>
    </bk>
    <bk>
      <rc t="2" v="527"/>
    </bk>
    <bk>
      <rc t="2" v="528"/>
    </bk>
    <bk>
      <rc t="2" v="529"/>
    </bk>
    <bk>
      <rc t="2" v="530"/>
    </bk>
    <bk>
      <rc t="2" v="531"/>
    </bk>
    <bk>
      <rc t="2" v="532"/>
    </bk>
    <bk>
      <rc t="2" v="533"/>
    </bk>
    <bk>
      <rc t="2" v="534"/>
    </bk>
    <bk>
      <rc t="2" v="535"/>
    </bk>
    <bk>
      <rc t="2" v="536"/>
    </bk>
    <bk>
      <rc t="2" v="537"/>
    </bk>
    <bk>
      <rc t="2" v="538"/>
    </bk>
    <bk>
      <rc t="2" v="539"/>
    </bk>
    <bk>
      <rc t="2" v="540"/>
    </bk>
    <bk>
      <rc t="2" v="541"/>
    </bk>
    <bk>
      <rc t="2" v="542"/>
    </bk>
    <bk>
      <rc t="2" v="543"/>
    </bk>
    <bk>
      <rc t="2" v="544"/>
    </bk>
    <bk>
      <rc t="2" v="545"/>
    </bk>
    <bk>
      <rc t="2" v="546"/>
    </bk>
    <bk>
      <rc t="2" v="547"/>
    </bk>
    <bk>
      <rc t="2" v="548"/>
    </bk>
    <bk>
      <rc t="2" v="549"/>
    </bk>
    <bk>
      <rc t="2" v="550"/>
    </bk>
    <bk>
      <rc t="2" v="551"/>
    </bk>
    <bk>
      <rc t="2" v="552"/>
    </bk>
    <bk>
      <rc t="2" v="553"/>
    </bk>
    <bk>
      <rc t="2" v="554"/>
    </bk>
    <bk>
      <rc t="2" v="555"/>
    </bk>
    <bk>
      <rc t="2" v="556"/>
    </bk>
    <bk>
      <rc t="2" v="557"/>
    </bk>
    <bk>
      <rc t="2" v="558"/>
    </bk>
    <bk>
      <rc t="2" v="559"/>
    </bk>
    <bk>
      <rc t="2" v="560"/>
    </bk>
    <bk>
      <rc t="2" v="561"/>
    </bk>
    <bk>
      <rc t="2" v="562"/>
    </bk>
    <bk>
      <rc t="2" v="563"/>
    </bk>
    <bk>
      <rc t="2" v="564"/>
    </bk>
    <bk>
      <rc t="2" v="565"/>
    </bk>
    <bk>
      <rc t="2" v="566"/>
    </bk>
    <bk>
      <rc t="2" v="567"/>
    </bk>
    <bk>
      <rc t="2" v="568"/>
    </bk>
    <bk>
      <rc t="2" v="569"/>
    </bk>
    <bk>
      <rc t="2" v="570"/>
    </bk>
    <bk>
      <rc t="2" v="571"/>
    </bk>
    <bk>
      <rc t="2" v="572"/>
    </bk>
    <bk>
      <rc t="2" v="573"/>
    </bk>
    <bk>
      <rc t="2" v="574"/>
    </bk>
    <bk>
      <rc t="2" v="575"/>
    </bk>
    <bk>
      <rc t="2" v="576"/>
    </bk>
    <bk>
      <rc t="2" v="577"/>
    </bk>
    <bk>
      <rc t="2" v="578"/>
    </bk>
    <bk>
      <rc t="2" v="579"/>
    </bk>
    <bk>
      <rc t="2" v="580"/>
    </bk>
    <bk>
      <rc t="2" v="581"/>
    </bk>
    <bk>
      <rc t="2" v="582"/>
    </bk>
    <bk>
      <rc t="2" v="583"/>
    </bk>
    <bk>
      <rc t="2" v="584"/>
    </bk>
    <bk>
      <rc t="2" v="585"/>
    </bk>
    <bk>
      <rc t="2" v="586"/>
    </bk>
    <bk>
      <rc t="2" v="587"/>
    </bk>
    <bk>
      <rc t="2" v="588"/>
    </bk>
    <bk>
      <rc t="2" v="589"/>
    </bk>
    <bk>
      <rc t="2" v="590"/>
    </bk>
    <bk>
      <rc t="2" v="591"/>
    </bk>
    <bk>
      <rc t="2" v="592"/>
    </bk>
    <bk>
      <rc t="2" v="593"/>
    </bk>
    <bk>
      <rc t="2" v="594"/>
    </bk>
    <bk>
      <rc t="2" v="595"/>
    </bk>
    <bk>
      <rc t="2" v="596"/>
    </bk>
    <bk>
      <rc t="2" v="597"/>
    </bk>
    <bk>
      <rc t="2" v="598"/>
    </bk>
    <bk>
      <rc t="2" v="599"/>
    </bk>
    <bk>
      <rc t="2" v="600"/>
    </bk>
    <bk>
      <rc t="2" v="601"/>
    </bk>
    <bk>
      <rc t="2" v="602"/>
    </bk>
    <bk>
      <rc t="2" v="603"/>
    </bk>
    <bk>
      <rc t="2" v="604"/>
    </bk>
    <bk>
      <rc t="2" v="605"/>
    </bk>
    <bk>
      <rc t="2" v="606"/>
    </bk>
    <bk>
      <rc t="2" v="607"/>
    </bk>
    <bk>
      <rc t="2" v="608"/>
    </bk>
    <bk>
      <rc t="2" v="609"/>
    </bk>
    <bk>
      <rc t="2" v="610"/>
    </bk>
    <bk>
      <rc t="2" v="611"/>
    </bk>
    <bk>
      <rc t="2" v="612"/>
    </bk>
    <bk>
      <rc t="2" v="613"/>
    </bk>
    <bk>
      <rc t="2" v="614"/>
    </bk>
    <bk>
      <rc t="2" v="615"/>
    </bk>
    <bk>
      <rc t="2" v="616"/>
    </bk>
    <bk>
      <rc t="2" v="617"/>
    </bk>
    <bk>
      <rc t="2" v="618"/>
    </bk>
    <bk>
      <rc t="2" v="619"/>
    </bk>
    <bk>
      <rc t="2" v="620"/>
    </bk>
    <bk>
      <rc t="2" v="621"/>
    </bk>
    <bk>
      <rc t="2" v="622"/>
    </bk>
    <bk>
      <rc t="2" v="623"/>
    </bk>
    <bk>
      <rc t="2" v="624"/>
    </bk>
    <bk>
      <rc t="2" v="625"/>
    </bk>
    <bk>
      <rc t="2" v="626"/>
    </bk>
    <bk>
      <rc t="2" v="627"/>
    </bk>
    <bk>
      <rc t="2" v="628"/>
    </bk>
    <bk>
      <rc t="2" v="629"/>
    </bk>
    <bk>
      <rc t="2" v="630"/>
    </bk>
    <bk>
      <rc t="2" v="631"/>
    </bk>
    <bk>
      <rc t="2" v="632"/>
    </bk>
    <bk>
      <rc t="2" v="633"/>
    </bk>
    <bk>
      <rc t="2" v="634"/>
    </bk>
    <bk>
      <rc t="2" v="635"/>
    </bk>
    <bk>
      <rc t="2" v="636"/>
    </bk>
    <bk>
      <rc t="2" v="637"/>
    </bk>
    <bk>
      <rc t="2" v="638"/>
    </bk>
    <bk>
      <rc t="2" v="639"/>
    </bk>
    <bk>
      <rc t="2" v="640"/>
    </bk>
    <bk>
      <rc t="2" v="641"/>
    </bk>
    <bk>
      <rc t="2" v="642"/>
    </bk>
    <bk>
      <rc t="2" v="643"/>
    </bk>
    <bk>
      <rc t="2" v="644"/>
    </bk>
    <bk>
      <rc t="2" v="645"/>
    </bk>
    <bk>
      <rc t="2" v="646"/>
    </bk>
    <bk>
      <rc t="2" v="647"/>
    </bk>
    <bk>
      <rc t="2" v="648"/>
    </bk>
    <bk>
      <rc t="2" v="649"/>
    </bk>
    <bk>
      <rc t="2" v="650"/>
    </bk>
    <bk>
      <rc t="2" v="651"/>
    </bk>
    <bk>
      <rc t="2" v="652"/>
    </bk>
    <bk>
      <rc t="2" v="653"/>
    </bk>
    <bk>
      <rc t="2" v="654"/>
    </bk>
    <bk>
      <rc t="2" v="655"/>
    </bk>
    <bk>
      <rc t="2" v="656"/>
    </bk>
    <bk>
      <rc t="2" v="657"/>
    </bk>
    <bk>
      <rc t="2" v="658"/>
    </bk>
    <bk>
      <rc t="2" v="659"/>
    </bk>
    <bk>
      <rc t="2" v="660"/>
    </bk>
    <bk>
      <rc t="2" v="661"/>
    </bk>
    <bk>
      <rc t="2" v="662"/>
    </bk>
    <bk>
      <rc t="2" v="663"/>
    </bk>
    <bk>
      <rc t="2" v="664"/>
    </bk>
    <bk>
      <rc t="2" v="665"/>
    </bk>
    <bk>
      <rc t="2" v="666"/>
    </bk>
    <bk>
      <rc t="2" v="667"/>
    </bk>
    <bk>
      <rc t="2" v="668"/>
    </bk>
    <bk>
      <rc t="2" v="669"/>
    </bk>
    <bk>
      <rc t="2" v="670"/>
    </bk>
    <bk>
      <rc t="2" v="671"/>
    </bk>
    <bk>
      <rc t="2" v="672"/>
    </bk>
    <bk>
      <rc t="2" v="673"/>
    </bk>
    <bk>
      <rc t="2" v="674"/>
    </bk>
    <bk>
      <rc t="2" v="675"/>
    </bk>
    <bk>
      <rc t="2" v="676"/>
    </bk>
    <bk>
      <rc t="2" v="677"/>
    </bk>
    <bk>
      <rc t="2" v="678"/>
    </bk>
    <bk>
      <rc t="2" v="679"/>
    </bk>
    <bk>
      <rc t="2" v="680"/>
    </bk>
    <bk>
      <rc t="2" v="681"/>
    </bk>
    <bk>
      <rc t="2" v="682"/>
    </bk>
    <bk>
      <rc t="2" v="683"/>
    </bk>
    <bk>
      <rc t="2" v="684"/>
    </bk>
    <bk>
      <rc t="2" v="685"/>
    </bk>
    <bk>
      <rc t="2" v="686"/>
    </bk>
    <bk>
      <rc t="2" v="687"/>
    </bk>
    <bk>
      <rc t="2" v="688"/>
    </bk>
    <bk>
      <rc t="2" v="689"/>
    </bk>
    <bk>
      <rc t="2" v="690"/>
    </bk>
    <bk>
      <rc t="2" v="691"/>
    </bk>
    <bk>
      <rc t="2" v="692"/>
    </bk>
    <bk>
      <rc t="2" v="693"/>
    </bk>
    <bk>
      <rc t="2" v="694"/>
    </bk>
    <bk>
      <rc t="2" v="695"/>
    </bk>
    <bk>
      <rc t="2" v="696"/>
    </bk>
    <bk>
      <rc t="2" v="697"/>
    </bk>
    <bk>
      <rc t="2" v="698"/>
    </bk>
    <bk>
      <rc t="2" v="699"/>
    </bk>
    <bk>
      <rc t="2" v="700"/>
    </bk>
    <bk>
      <rc t="2" v="701"/>
    </bk>
    <bk>
      <rc t="2" v="702"/>
    </bk>
    <bk>
      <rc t="2" v="703"/>
    </bk>
    <bk>
      <rc t="2" v="704"/>
    </bk>
    <bk>
      <rc t="2" v="705"/>
    </bk>
    <bk>
      <rc t="2" v="706"/>
    </bk>
    <bk>
      <rc t="2" v="707"/>
    </bk>
    <bk>
      <rc t="2" v="708"/>
    </bk>
    <bk>
      <rc t="2" v="709"/>
    </bk>
    <bk>
      <rc t="2" v="710"/>
    </bk>
    <bk>
      <rc t="2" v="711"/>
    </bk>
    <bk>
      <rc t="2" v="712"/>
    </bk>
    <bk>
      <rc t="2" v="713"/>
    </bk>
    <bk>
      <rc t="2" v="714"/>
    </bk>
    <bk>
      <rc t="2" v="715"/>
    </bk>
    <bk>
      <rc t="2" v="716"/>
    </bk>
    <bk>
      <rc t="2" v="717"/>
    </bk>
    <bk>
      <rc t="2" v="718"/>
    </bk>
    <bk>
      <rc t="2" v="719"/>
    </bk>
    <bk>
      <rc t="2" v="720"/>
    </bk>
    <bk>
      <rc t="2" v="721"/>
    </bk>
    <bk>
      <rc t="2" v="722"/>
    </bk>
    <bk>
      <rc t="2" v="723"/>
    </bk>
    <bk>
      <rc t="2" v="724"/>
    </bk>
    <bk>
      <rc t="2" v="725"/>
    </bk>
    <bk>
      <rc t="2" v="726"/>
    </bk>
    <bk>
      <rc t="2" v="727"/>
    </bk>
    <bk>
      <rc t="2" v="728"/>
    </bk>
    <bk>
      <rc t="2" v="729"/>
    </bk>
    <bk>
      <rc t="2" v="730"/>
    </bk>
    <bk>
      <rc t="2" v="731"/>
    </bk>
    <bk>
      <rc t="2" v="732"/>
    </bk>
    <bk>
      <rc t="2" v="733"/>
    </bk>
    <bk>
      <rc t="2" v="734"/>
    </bk>
    <bk>
      <rc t="2" v="735"/>
    </bk>
    <bk>
      <rc t="2" v="736"/>
    </bk>
    <bk>
      <rc t="2" v="737"/>
    </bk>
    <bk>
      <rc t="2" v="738"/>
    </bk>
    <bk>
      <rc t="2" v="739"/>
    </bk>
    <bk>
      <rc t="2" v="740"/>
    </bk>
    <bk>
      <rc t="2" v="741"/>
    </bk>
    <bk>
      <rc t="2" v="742"/>
    </bk>
    <bk>
      <rc t="2" v="743"/>
    </bk>
    <bk>
      <rc t="2" v="744"/>
    </bk>
    <bk>
      <rc t="2" v="745"/>
    </bk>
    <bk>
      <rc t="2" v="746"/>
    </bk>
    <bk>
      <rc t="2" v="747"/>
    </bk>
    <bk>
      <rc t="2" v="748"/>
    </bk>
    <bk>
      <rc t="2" v="749"/>
    </bk>
    <bk>
      <rc t="2" v="750"/>
    </bk>
    <bk>
      <rc t="2" v="751"/>
    </bk>
    <bk>
      <rc t="2" v="752"/>
    </bk>
    <bk>
      <rc t="2" v="753"/>
    </bk>
    <bk>
      <rc t="2" v="754"/>
    </bk>
    <bk>
      <rc t="2" v="755"/>
    </bk>
    <bk>
      <rc t="2" v="756"/>
    </bk>
    <bk>
      <rc t="2" v="757"/>
    </bk>
    <bk>
      <rc t="2" v="758"/>
    </bk>
    <bk>
      <rc t="2" v="759"/>
    </bk>
    <bk>
      <rc t="2" v="760"/>
    </bk>
    <bk>
      <rc t="2" v="761"/>
    </bk>
    <bk>
      <rc t="2" v="762"/>
    </bk>
    <bk>
      <rc t="2" v="763"/>
    </bk>
    <bk>
      <rc t="2" v="764"/>
    </bk>
    <bk>
      <rc t="2" v="765"/>
    </bk>
    <bk>
      <rc t="2" v="766"/>
    </bk>
    <bk>
      <rc t="2" v="767"/>
    </bk>
    <bk>
      <rc t="2" v="768"/>
    </bk>
    <bk>
      <rc t="2" v="769"/>
    </bk>
    <bk>
      <rc t="2" v="770"/>
    </bk>
    <bk>
      <rc t="2" v="771"/>
    </bk>
    <bk>
      <rc t="2" v="772"/>
    </bk>
    <bk>
      <rc t="2" v="773"/>
    </bk>
    <bk>
      <rc t="2" v="774"/>
    </bk>
    <bk>
      <rc t="2" v="775"/>
    </bk>
    <bk>
      <rc t="2" v="776"/>
    </bk>
    <bk>
      <rc t="2" v="777"/>
    </bk>
    <bk>
      <rc t="2" v="778"/>
    </bk>
    <bk>
      <rc t="2" v="779"/>
    </bk>
    <bk>
      <rc t="2" v="780"/>
    </bk>
    <bk>
      <rc t="2" v="781"/>
    </bk>
    <bk>
      <rc t="2" v="782"/>
    </bk>
    <bk>
      <rc t="2" v="783"/>
    </bk>
    <bk>
      <rc t="2" v="784"/>
    </bk>
    <bk>
      <rc t="2" v="785"/>
    </bk>
    <bk>
      <rc t="2" v="786"/>
    </bk>
    <bk>
      <rc t="2" v="787"/>
    </bk>
    <bk>
      <rc t="2" v="788"/>
    </bk>
    <bk>
      <rc t="2" v="789"/>
    </bk>
    <bk>
      <rc t="2" v="790"/>
    </bk>
    <bk>
      <rc t="2" v="791"/>
    </bk>
    <bk>
      <rc t="2" v="792"/>
    </bk>
    <bk>
      <rc t="2" v="793"/>
    </bk>
    <bk>
      <rc t="2" v="794"/>
    </bk>
    <bk>
      <rc t="2" v="795"/>
    </bk>
    <bk>
      <rc t="2" v="796"/>
    </bk>
    <bk>
      <rc t="2" v="797"/>
    </bk>
    <bk>
      <rc t="2" v="798"/>
    </bk>
    <bk>
      <rc t="2" v="799"/>
    </bk>
    <bk>
      <rc t="2" v="800"/>
    </bk>
    <bk>
      <rc t="2" v="801"/>
    </bk>
    <bk>
      <rc t="2" v="802"/>
    </bk>
    <bk>
      <rc t="2" v="803"/>
    </bk>
    <bk>
      <rc t="2" v="804"/>
    </bk>
    <bk>
      <rc t="2" v="805"/>
    </bk>
    <bk>
      <rc t="2" v="806"/>
    </bk>
    <bk>
      <rc t="2" v="807"/>
    </bk>
    <bk>
      <rc t="2" v="808"/>
    </bk>
    <bk>
      <rc t="2" v="809"/>
    </bk>
    <bk>
      <rc t="2" v="810"/>
    </bk>
    <bk>
      <rc t="2" v="811"/>
    </bk>
    <bk>
      <rc t="2" v="812"/>
    </bk>
    <bk>
      <rc t="2" v="813"/>
    </bk>
    <bk>
      <rc t="2" v="814"/>
    </bk>
    <bk>
      <rc t="2" v="815"/>
    </bk>
    <bk>
      <rc t="2" v="816"/>
    </bk>
    <bk>
      <rc t="2" v="817"/>
    </bk>
    <bk>
      <rc t="2" v="818"/>
    </bk>
    <bk>
      <rc t="2" v="819"/>
    </bk>
    <bk>
      <rc t="2" v="820"/>
    </bk>
    <bk>
      <rc t="2" v="821"/>
    </bk>
    <bk>
      <rc t="2" v="822"/>
    </bk>
    <bk>
      <rc t="2" v="823"/>
    </bk>
    <bk>
      <rc t="2" v="824"/>
    </bk>
    <bk>
      <rc t="2" v="825"/>
    </bk>
    <bk>
      <rc t="2" v="826"/>
    </bk>
    <bk>
      <rc t="2" v="827"/>
    </bk>
    <bk>
      <rc t="2" v="828"/>
    </bk>
    <bk>
      <rc t="2" v="829"/>
    </bk>
    <bk>
      <rc t="2" v="830"/>
    </bk>
    <bk>
      <rc t="2" v="831"/>
    </bk>
    <bk>
      <rc t="2" v="832"/>
    </bk>
    <bk>
      <rc t="2" v="833"/>
    </bk>
    <bk>
      <rc t="2" v="834"/>
    </bk>
    <bk>
      <rc t="2" v="835"/>
    </bk>
    <bk>
      <rc t="2" v="836"/>
    </bk>
    <bk>
      <rc t="2" v="837"/>
    </bk>
    <bk>
      <rc t="2" v="838"/>
    </bk>
    <bk>
      <rc t="2" v="839"/>
    </bk>
    <bk>
      <rc t="2" v="840"/>
    </bk>
    <bk>
      <rc t="2" v="841"/>
    </bk>
    <bk>
      <rc t="2" v="842"/>
    </bk>
    <bk>
      <rc t="2" v="843"/>
    </bk>
    <bk>
      <rc t="2" v="844"/>
    </bk>
    <bk>
      <rc t="2" v="845"/>
    </bk>
    <bk>
      <rc t="2" v="846"/>
    </bk>
    <bk>
      <rc t="2" v="847"/>
    </bk>
    <bk>
      <rc t="2" v="848"/>
    </bk>
    <bk>
      <rc t="2" v="849"/>
    </bk>
    <bk>
      <rc t="2" v="850"/>
    </bk>
    <bk>
      <rc t="2" v="851"/>
    </bk>
    <bk>
      <rc t="2" v="852"/>
    </bk>
    <bk>
      <rc t="2" v="853"/>
    </bk>
    <bk>
      <rc t="2" v="854"/>
    </bk>
    <bk>
      <rc t="2" v="855"/>
    </bk>
    <bk>
      <rc t="2" v="856"/>
    </bk>
    <bk>
      <rc t="2" v="857"/>
    </bk>
    <bk>
      <rc t="2" v="858"/>
    </bk>
    <bk>
      <rc t="2" v="859"/>
    </bk>
    <bk>
      <rc t="2" v="860"/>
    </bk>
    <bk>
      <rc t="2" v="861"/>
    </bk>
    <bk>
      <rc t="2" v="862"/>
    </bk>
    <bk>
      <rc t="2" v="863"/>
    </bk>
    <bk>
      <rc t="2" v="864"/>
    </bk>
    <bk>
      <rc t="2" v="865"/>
    </bk>
    <bk>
      <rc t="2" v="866"/>
    </bk>
    <bk>
      <rc t="2" v="867"/>
    </bk>
    <bk>
      <rc t="2" v="868"/>
    </bk>
    <bk>
      <rc t="2" v="869"/>
    </bk>
    <bk>
      <rc t="2" v="870"/>
    </bk>
    <bk>
      <rc t="2" v="871"/>
    </bk>
    <bk>
      <rc t="2" v="872"/>
    </bk>
    <bk>
      <rc t="2" v="873"/>
    </bk>
    <bk>
      <rc t="2" v="874"/>
    </bk>
    <bk>
      <rc t="2" v="875"/>
    </bk>
    <bk>
      <rc t="2" v="876"/>
    </bk>
    <bk>
      <rc t="2" v="877"/>
    </bk>
    <bk>
      <rc t="2" v="878"/>
    </bk>
    <bk>
      <rc t="2" v="879"/>
    </bk>
    <bk>
      <rc t="2" v="880"/>
    </bk>
    <bk>
      <rc t="2" v="881"/>
    </bk>
    <bk>
      <rc t="2" v="882"/>
    </bk>
    <bk>
      <rc t="2" v="883"/>
    </bk>
    <bk>
      <rc t="2" v="884"/>
    </bk>
    <bk>
      <rc t="2" v="885"/>
    </bk>
    <bk>
      <rc t="2" v="886"/>
    </bk>
    <bk>
      <rc t="2" v="887"/>
    </bk>
    <bk>
      <rc t="2" v="888"/>
    </bk>
    <bk>
      <rc t="2" v="889"/>
    </bk>
    <bk>
      <rc t="2" v="890"/>
    </bk>
    <bk>
      <rc t="2" v="891"/>
    </bk>
    <bk>
      <rc t="2" v="892"/>
    </bk>
    <bk>
      <rc t="2" v="893"/>
    </bk>
    <bk>
      <rc t="2" v="894"/>
    </bk>
    <bk>
      <rc t="2" v="895"/>
    </bk>
    <bk>
      <rc t="2" v="896"/>
    </bk>
    <bk>
      <rc t="2" v="897"/>
    </bk>
    <bk>
      <rc t="2" v="898"/>
    </bk>
    <bk>
      <rc t="2" v="899"/>
    </bk>
    <bk>
      <rc t="2" v="900"/>
    </bk>
    <bk>
      <rc t="2" v="901"/>
    </bk>
    <bk>
      <rc t="2" v="902"/>
    </bk>
    <bk>
      <rc t="2" v="903"/>
    </bk>
    <bk>
      <rc t="2" v="904"/>
    </bk>
    <bk>
      <rc t="2" v="905"/>
    </bk>
    <bk>
      <rc t="2" v="906"/>
    </bk>
    <bk>
      <rc t="2" v="907"/>
    </bk>
    <bk>
      <rc t="2" v="908"/>
    </bk>
    <bk>
      <rc t="2" v="909"/>
    </bk>
    <bk>
      <rc t="2" v="910"/>
    </bk>
    <bk>
      <rc t="2" v="911"/>
    </bk>
    <bk>
      <rc t="2" v="912"/>
    </bk>
    <bk>
      <rc t="2" v="913"/>
    </bk>
    <bk>
      <rc t="2" v="914"/>
    </bk>
    <bk>
      <rc t="2" v="915"/>
    </bk>
    <bk>
      <rc t="2" v="916"/>
    </bk>
    <bk>
      <rc t="2" v="917"/>
    </bk>
    <bk>
      <rc t="2" v="918"/>
    </bk>
    <bk>
      <rc t="2" v="919"/>
    </bk>
    <bk>
      <rc t="2" v="920"/>
    </bk>
    <bk>
      <rc t="2" v="921"/>
    </bk>
    <bk>
      <rc t="2" v="922"/>
    </bk>
    <bk>
      <rc t="2" v="923"/>
    </bk>
    <bk>
      <rc t="2" v="924"/>
    </bk>
    <bk>
      <rc t="2" v="925"/>
    </bk>
    <bk>
      <rc t="2" v="926"/>
    </bk>
    <bk>
      <rc t="2" v="927"/>
    </bk>
    <bk>
      <rc t="2" v="928"/>
    </bk>
    <bk>
      <rc t="2" v="929"/>
    </bk>
    <bk>
      <rc t="2" v="930"/>
    </bk>
    <bk>
      <rc t="2" v="931"/>
    </bk>
    <bk>
      <rc t="2" v="932"/>
    </bk>
    <bk>
      <rc t="2" v="933"/>
    </bk>
    <bk>
      <rc t="2" v="934"/>
    </bk>
    <bk>
      <rc t="2" v="935"/>
    </bk>
    <bk>
      <rc t="2" v="936"/>
    </bk>
    <bk>
      <rc t="2" v="937"/>
    </bk>
    <bk>
      <rc t="2" v="938"/>
    </bk>
    <bk>
      <rc t="2" v="939"/>
    </bk>
    <bk>
      <rc t="2" v="940"/>
    </bk>
    <bk>
      <rc t="2" v="941"/>
    </bk>
    <bk>
      <rc t="2" v="942"/>
    </bk>
    <bk>
      <rc t="2" v="943"/>
    </bk>
    <bk>
      <rc t="2" v="944"/>
    </bk>
    <bk>
      <rc t="2" v="945"/>
    </bk>
    <bk>
      <rc t="2" v="946"/>
    </bk>
    <bk>
      <rc t="2" v="947"/>
    </bk>
    <bk>
      <rc t="2" v="948"/>
    </bk>
    <bk>
      <rc t="2" v="949"/>
    </bk>
    <bk>
      <rc t="2" v="950"/>
    </bk>
    <bk>
      <rc t="2" v="951"/>
    </bk>
    <bk>
      <rc t="2" v="952"/>
    </bk>
    <bk>
      <rc t="2" v="953"/>
    </bk>
    <bk>
      <rc t="2" v="954"/>
    </bk>
    <bk>
      <rc t="2" v="955"/>
    </bk>
    <bk>
      <rc t="2" v="956"/>
    </bk>
    <bk>
      <rc t="2" v="957"/>
    </bk>
    <bk>
      <rc t="2" v="958"/>
    </bk>
    <bk>
      <rc t="2" v="959"/>
    </bk>
    <bk>
      <rc t="2" v="960"/>
    </bk>
    <bk>
      <rc t="2" v="961"/>
    </bk>
    <bk>
      <rc t="2" v="962"/>
    </bk>
    <bk>
      <rc t="2" v="963"/>
    </bk>
    <bk>
      <rc t="2" v="964"/>
    </bk>
    <bk>
      <rc t="2" v="965"/>
    </bk>
    <bk>
      <rc t="2" v="966"/>
    </bk>
    <bk>
      <rc t="2" v="967"/>
    </bk>
    <bk>
      <rc t="2" v="968"/>
    </bk>
    <bk>
      <rc t="2" v="969"/>
    </bk>
    <bk>
      <rc t="2" v="970"/>
    </bk>
    <bk>
      <rc t="2" v="971"/>
    </bk>
    <bk>
      <rc t="2" v="972"/>
    </bk>
    <bk>
      <rc t="2" v="973"/>
    </bk>
    <bk>
      <rc t="2" v="974"/>
    </bk>
    <bk>
      <rc t="2" v="975"/>
    </bk>
    <bk>
      <rc t="2" v="976"/>
    </bk>
    <bk>
      <rc t="2" v="977"/>
    </bk>
    <bk>
      <rc t="2" v="978"/>
    </bk>
    <bk>
      <rc t="2" v="979"/>
    </bk>
    <bk>
      <rc t="2" v="980"/>
    </bk>
    <bk>
      <rc t="2" v="981"/>
    </bk>
    <bk>
      <rc t="2" v="982"/>
    </bk>
    <bk>
      <rc t="2" v="983"/>
    </bk>
    <bk>
      <rc t="2" v="984"/>
    </bk>
    <bk>
      <rc t="2" v="985"/>
    </bk>
    <bk>
      <rc t="2" v="986"/>
    </bk>
    <bk>
      <rc t="2" v="987"/>
    </bk>
    <bk>
      <rc t="2" v="988"/>
    </bk>
    <bk>
      <rc t="2" v="989"/>
    </bk>
    <bk>
      <rc t="2" v="990"/>
    </bk>
    <bk>
      <rc t="2" v="991"/>
    </bk>
    <bk>
      <rc t="2" v="992"/>
    </bk>
    <bk>
      <rc t="2" v="993"/>
    </bk>
    <bk>
      <rc t="2" v="994"/>
    </bk>
    <bk>
      <rc t="2" v="995"/>
    </bk>
    <bk>
      <rc t="2" v="996"/>
    </bk>
    <bk>
      <rc t="2" v="997"/>
    </bk>
    <bk>
      <rc t="2" v="998"/>
    </bk>
    <bk>
      <rc t="2" v="999"/>
    </bk>
    <bk>
      <rc t="2" v="1000"/>
    </bk>
    <bk>
      <rc t="2" v="1001"/>
    </bk>
    <bk>
      <rc t="2" v="1002"/>
    </bk>
    <bk>
      <rc t="2" v="1003"/>
    </bk>
    <bk>
      <rc t="2" v="1004"/>
    </bk>
    <bk>
      <rc t="2" v="1005"/>
    </bk>
    <bk>
      <rc t="2" v="1006"/>
    </bk>
    <bk>
      <rc t="2" v="1007"/>
    </bk>
    <bk>
      <rc t="2" v="1008"/>
    </bk>
    <bk>
      <rc t="2" v="1009"/>
    </bk>
    <bk>
      <rc t="2" v="1010"/>
    </bk>
    <bk>
      <rc t="2" v="1011"/>
    </bk>
    <bk>
      <rc t="2" v="1012"/>
    </bk>
    <bk>
      <rc t="2" v="1013"/>
    </bk>
    <bk>
      <rc t="2" v="1014"/>
    </bk>
    <bk>
      <rc t="2" v="1015"/>
    </bk>
    <bk>
      <rc t="2" v="1016"/>
    </bk>
    <bk>
      <rc t="2" v="1017"/>
    </bk>
    <bk>
      <rc t="2" v="1018"/>
    </bk>
    <bk>
      <rc t="2" v="1019"/>
    </bk>
    <bk>
      <rc t="2" v="1020"/>
    </bk>
    <bk>
      <rc t="2" v="1021"/>
    </bk>
    <bk>
      <rc t="2" v="1022"/>
    </bk>
    <bk>
      <rc t="2" v="1023"/>
    </bk>
    <bk>
      <rc t="2" v="1024"/>
    </bk>
    <bk>
      <rc t="2" v="1025"/>
    </bk>
    <bk>
      <rc t="2" v="1026"/>
    </bk>
    <bk>
      <rc t="2" v="1027"/>
    </bk>
    <bk>
      <rc t="2" v="1028"/>
    </bk>
    <bk>
      <rc t="2" v="1029"/>
    </bk>
    <bk>
      <rc t="2" v="1030"/>
    </bk>
    <bk>
      <rc t="2" v="1031"/>
    </bk>
    <bk>
      <rc t="2" v="1032"/>
    </bk>
    <bk>
      <rc t="2" v="1033"/>
    </bk>
    <bk>
      <rc t="2" v="1034"/>
    </bk>
    <bk>
      <rc t="2" v="1035"/>
    </bk>
    <bk>
      <rc t="2" v="1036"/>
    </bk>
    <bk>
      <rc t="2" v="1037"/>
    </bk>
    <bk>
      <rc t="2" v="1038"/>
    </bk>
    <bk>
      <rc t="2" v="1039"/>
    </bk>
    <bk>
      <rc t="2" v="1040"/>
    </bk>
    <bk>
      <rc t="2" v="1041"/>
    </bk>
    <bk>
      <rc t="2" v="1042"/>
    </bk>
    <bk>
      <rc t="2" v="1043"/>
    </bk>
    <bk>
      <rc t="2" v="1044"/>
    </bk>
    <bk>
      <rc t="2" v="1045"/>
    </bk>
    <bk>
      <rc t="2" v="1046"/>
    </bk>
    <bk>
      <rc t="2" v="1047"/>
    </bk>
    <bk>
      <rc t="2" v="1048"/>
    </bk>
    <bk>
      <rc t="2" v="1049"/>
    </bk>
    <bk>
      <rc t="2" v="1050"/>
    </bk>
    <bk>
      <rc t="2" v="1051"/>
    </bk>
    <bk>
      <rc t="2" v="1052"/>
    </bk>
    <bk>
      <rc t="2" v="1053"/>
    </bk>
    <bk>
      <rc t="2" v="1054"/>
    </bk>
    <bk>
      <rc t="2" v="1055"/>
    </bk>
    <bk>
      <rc t="2" v="1056"/>
    </bk>
    <bk>
      <rc t="2" v="1057"/>
    </bk>
    <bk>
      <rc t="2" v="1058"/>
    </bk>
    <bk>
      <rc t="2" v="1059"/>
    </bk>
    <bk>
      <rc t="2" v="1060"/>
    </bk>
    <bk>
      <rc t="2" v="1061"/>
    </bk>
    <bk>
      <rc t="2" v="1062"/>
    </bk>
    <bk>
      <rc t="2" v="1063"/>
    </bk>
    <bk>
      <rc t="2" v="1064"/>
    </bk>
    <bk>
      <rc t="2" v="1065"/>
    </bk>
    <bk>
      <rc t="2" v="1066"/>
    </bk>
    <bk>
      <rc t="2" v="1067"/>
    </bk>
    <bk>
      <rc t="2" v="1068"/>
    </bk>
    <bk>
      <rc t="2" v="1069"/>
    </bk>
    <bk>
      <rc t="2" v="1070"/>
    </bk>
    <bk>
      <rc t="2" v="1071"/>
    </bk>
    <bk>
      <rc t="2" v="1072"/>
    </bk>
    <bk>
      <rc t="2" v="1073"/>
    </bk>
    <bk>
      <rc t="2" v="1074"/>
    </bk>
    <bk>
      <rc t="2" v="1075"/>
    </bk>
    <bk>
      <rc t="2" v="1076"/>
    </bk>
    <bk>
      <rc t="2" v="1077"/>
    </bk>
    <bk>
      <rc t="2" v="1078"/>
    </bk>
    <bk>
      <rc t="2" v="1079"/>
    </bk>
    <bk>
      <rc t="2" v="1080"/>
    </bk>
    <bk>
      <rc t="2" v="1081"/>
    </bk>
    <bk>
      <rc t="2" v="1082"/>
    </bk>
    <bk>
      <rc t="2" v="1083"/>
    </bk>
    <bk>
      <rc t="2" v="1084"/>
    </bk>
    <bk>
      <rc t="2" v="1085"/>
    </bk>
    <bk>
      <rc t="2" v="1086"/>
    </bk>
    <bk>
      <rc t="2" v="1087"/>
    </bk>
    <bk>
      <rc t="2" v="1088"/>
    </bk>
    <bk>
      <rc t="2" v="1089"/>
    </bk>
    <bk>
      <rc t="2" v="1090"/>
    </bk>
    <bk>
      <rc t="2" v="1091"/>
    </bk>
    <bk>
      <rc t="2" v="1092"/>
    </bk>
    <bk>
      <rc t="2" v="1093"/>
    </bk>
    <bk>
      <rc t="2" v="1094"/>
    </bk>
    <bk>
      <rc t="2" v="1095"/>
    </bk>
    <bk>
      <rc t="2" v="1096"/>
    </bk>
    <bk>
      <rc t="2" v="1097"/>
    </bk>
    <bk>
      <rc t="2" v="1098"/>
    </bk>
    <bk>
      <rc t="2" v="1099"/>
    </bk>
    <bk>
      <rc t="2" v="1100"/>
    </bk>
    <bk>
      <rc t="2" v="1101"/>
    </bk>
    <bk>
      <rc t="2" v="1102"/>
    </bk>
    <bk>
      <rc t="2" v="1103"/>
    </bk>
    <bk>
      <rc t="2" v="1104"/>
    </bk>
    <bk>
      <rc t="2" v="1105"/>
    </bk>
    <bk>
      <rc t="2" v="1106"/>
    </bk>
    <bk>
      <rc t="2" v="1107"/>
    </bk>
    <bk>
      <rc t="2" v="1108"/>
    </bk>
    <bk>
      <rc t="2" v="1109"/>
    </bk>
    <bk>
      <rc t="2" v="1110"/>
    </bk>
    <bk>
      <rc t="2" v="1111"/>
    </bk>
    <bk>
      <rc t="2" v="1112"/>
    </bk>
    <bk>
      <rc t="2" v="1113"/>
    </bk>
    <bk>
      <rc t="2" v="1114"/>
    </bk>
    <bk>
      <rc t="2" v="1115"/>
    </bk>
    <bk>
      <rc t="2" v="1116"/>
    </bk>
    <bk>
      <rc t="2" v="1117"/>
    </bk>
    <bk>
      <rc t="2" v="1118"/>
    </bk>
    <bk>
      <rc t="2" v="1119"/>
    </bk>
    <bk>
      <rc t="2" v="1120"/>
    </bk>
    <bk>
      <rc t="2" v="1121"/>
    </bk>
    <bk>
      <rc t="2" v="1122"/>
    </bk>
    <bk>
      <rc t="2" v="1123"/>
    </bk>
    <bk>
      <rc t="2" v="1124"/>
    </bk>
    <bk>
      <rc t="2" v="1125"/>
    </bk>
    <bk>
      <rc t="2" v="1126"/>
    </bk>
    <bk>
      <rc t="2" v="1127"/>
    </bk>
    <bk>
      <rc t="2" v="1128"/>
    </bk>
    <bk>
      <rc t="2" v="1129"/>
    </bk>
    <bk>
      <rc t="2" v="1130"/>
    </bk>
    <bk>
      <rc t="2" v="1131"/>
    </bk>
    <bk>
      <rc t="2" v="1132"/>
    </bk>
    <bk>
      <rc t="2" v="1133"/>
    </bk>
    <bk>
      <rc t="2" v="1134"/>
    </bk>
    <bk>
      <rc t="2" v="1135"/>
    </bk>
    <bk>
      <rc t="2" v="1136"/>
    </bk>
    <bk>
      <rc t="2" v="1137"/>
    </bk>
    <bk>
      <rc t="2" v="1138"/>
    </bk>
    <bk>
      <rc t="2" v="1139"/>
    </bk>
    <bk>
      <rc t="2" v="1140"/>
    </bk>
    <bk>
      <rc t="2" v="1141"/>
    </bk>
    <bk>
      <rc t="2" v="1142"/>
    </bk>
    <bk>
      <rc t="2" v="1143"/>
    </bk>
    <bk>
      <rc t="2" v="1144"/>
    </bk>
    <bk>
      <rc t="2" v="1145"/>
    </bk>
    <bk>
      <rc t="2" v="1146"/>
    </bk>
    <bk>
      <rc t="2" v="1147"/>
    </bk>
    <bk>
      <rc t="2" v="1148"/>
    </bk>
    <bk>
      <rc t="2" v="1149"/>
    </bk>
    <bk>
      <rc t="2" v="1150"/>
    </bk>
    <bk>
      <rc t="2" v="1151"/>
    </bk>
    <bk>
      <rc t="2" v="1152"/>
    </bk>
    <bk>
      <rc t="2" v="1153"/>
    </bk>
    <bk>
      <rc t="2" v="1154"/>
    </bk>
    <bk>
      <rc t="2" v="1155"/>
    </bk>
    <bk>
      <rc t="2" v="1156"/>
    </bk>
    <bk>
      <rc t="2" v="1157"/>
    </bk>
    <bk>
      <rc t="2" v="1158"/>
    </bk>
    <bk>
      <rc t="2" v="1159"/>
    </bk>
    <bk>
      <rc t="2" v="1160"/>
    </bk>
    <bk>
      <rc t="2" v="1161"/>
    </bk>
    <bk>
      <rc t="2" v="1162"/>
    </bk>
    <bk>
      <rc t="2" v="1163"/>
    </bk>
    <bk>
      <rc t="2" v="1164"/>
    </bk>
    <bk>
      <rc t="2" v="1165"/>
    </bk>
    <bk>
      <rc t="2" v="1166"/>
    </bk>
    <bk>
      <rc t="2" v="1167"/>
    </bk>
    <bk>
      <rc t="2" v="1168"/>
    </bk>
    <bk>
      <rc t="2" v="1169"/>
    </bk>
    <bk>
      <rc t="2" v="1170"/>
    </bk>
    <bk>
      <rc t="2" v="1171"/>
    </bk>
    <bk>
      <rc t="2" v="1172"/>
    </bk>
    <bk>
      <rc t="2" v="1173"/>
    </bk>
    <bk>
      <rc t="2" v="1174"/>
    </bk>
    <bk>
      <rc t="2" v="1175"/>
    </bk>
    <bk>
      <rc t="2" v="1176"/>
    </bk>
    <bk>
      <rc t="2" v="1177"/>
    </bk>
    <bk>
      <rc t="2" v="1178"/>
    </bk>
    <bk>
      <rc t="2" v="1179"/>
    </bk>
    <bk>
      <rc t="2" v="1180"/>
    </bk>
    <bk>
      <rc t="2" v="1181"/>
    </bk>
    <bk>
      <rc t="2" v="1182"/>
    </bk>
    <bk>
      <rc t="2" v="1183"/>
    </bk>
    <bk>
      <rc t="2" v="1184"/>
    </bk>
    <bk>
      <rc t="2" v="1185"/>
    </bk>
    <bk>
      <rc t="2" v="1186"/>
    </bk>
    <bk>
      <rc t="2" v="1187"/>
    </bk>
    <bk>
      <rc t="2" v="1188"/>
    </bk>
    <bk>
      <rc t="2" v="1189"/>
    </bk>
    <bk>
      <rc t="2" v="1190"/>
    </bk>
    <bk>
      <rc t="2" v="1191"/>
    </bk>
    <bk>
      <rc t="2" v="1192"/>
    </bk>
    <bk>
      <rc t="2" v="1193"/>
    </bk>
    <bk>
      <rc t="2" v="1194"/>
    </bk>
    <bk>
      <rc t="2" v="1195"/>
    </bk>
    <bk>
      <rc t="2" v="1196"/>
    </bk>
    <bk>
      <rc t="2" v="1197"/>
    </bk>
    <bk>
      <rc t="2" v="1198"/>
    </bk>
    <bk>
      <rc t="2" v="1199"/>
    </bk>
    <bk>
      <rc t="2" v="1200"/>
    </bk>
    <bk>
      <rc t="2" v="1201"/>
    </bk>
    <bk>
      <rc t="2" v="1202"/>
    </bk>
    <bk>
      <rc t="2" v="1203"/>
    </bk>
    <bk>
      <rc t="2" v="1204"/>
    </bk>
    <bk>
      <rc t="2" v="1205"/>
    </bk>
    <bk>
      <rc t="2" v="1206"/>
    </bk>
    <bk>
      <rc t="2" v="1207"/>
    </bk>
    <bk>
      <rc t="2" v="1208"/>
    </bk>
    <bk>
      <rc t="2" v="1209"/>
    </bk>
    <bk>
      <rc t="2" v="1210"/>
    </bk>
    <bk>
      <rc t="2" v="1211"/>
    </bk>
    <bk>
      <rc t="2" v="1212"/>
    </bk>
    <bk>
      <rc t="2" v="1213"/>
    </bk>
    <bk>
      <rc t="2" v="1214"/>
    </bk>
    <bk>
      <rc t="2" v="1215"/>
    </bk>
    <bk>
      <rc t="2" v="1216"/>
    </bk>
    <bk>
      <rc t="2" v="1217"/>
    </bk>
    <bk>
      <rc t="2" v="1218"/>
    </bk>
    <bk>
      <rc t="2" v="1219"/>
    </bk>
    <bk>
      <rc t="2" v="1220"/>
    </bk>
    <bk>
      <rc t="2" v="1221"/>
    </bk>
    <bk>
      <rc t="2" v="1222"/>
    </bk>
    <bk>
      <rc t="2" v="1223"/>
    </bk>
    <bk>
      <rc t="2" v="1224"/>
    </bk>
    <bk>
      <rc t="2" v="1225"/>
    </bk>
    <bk>
      <rc t="2" v="1226"/>
    </bk>
    <bk>
      <rc t="2" v="1227"/>
    </bk>
    <bk>
      <rc t="2" v="1228"/>
    </bk>
    <bk>
      <rc t="2" v="1229"/>
    </bk>
    <bk>
      <rc t="2" v="1230"/>
    </bk>
    <bk>
      <rc t="2" v="1231"/>
    </bk>
    <bk>
      <rc t="2" v="1232"/>
    </bk>
    <bk>
      <rc t="2" v="1233"/>
    </bk>
    <bk>
      <rc t="2" v="1234"/>
    </bk>
    <bk>
      <rc t="2" v="1235"/>
    </bk>
    <bk>
      <rc t="2" v="1236"/>
    </bk>
    <bk>
      <rc t="2" v="1237"/>
    </bk>
    <bk>
      <rc t="2" v="1238"/>
    </bk>
    <bk>
      <rc t="2" v="1239"/>
    </bk>
    <bk>
      <rc t="2" v="1240"/>
    </bk>
    <bk>
      <rc t="2" v="1241"/>
    </bk>
    <bk>
      <rc t="2" v="1242"/>
    </bk>
    <bk>
      <rc t="2" v="1243"/>
    </bk>
    <bk>
      <rc t="2" v="1244"/>
    </bk>
    <bk>
      <rc t="2" v="1245"/>
    </bk>
    <bk>
      <rc t="2" v="1246"/>
    </bk>
    <bk>
      <rc t="2" v="1247"/>
    </bk>
    <bk>
      <rc t="2" v="1248"/>
    </bk>
    <bk>
      <rc t="2" v="1249"/>
    </bk>
    <bk>
      <rc t="2" v="1250"/>
    </bk>
    <bk>
      <rc t="2" v="1251"/>
    </bk>
    <bk>
      <rc t="2" v="1252"/>
    </bk>
    <bk>
      <rc t="2" v="1253"/>
    </bk>
    <bk>
      <rc t="2" v="1254"/>
    </bk>
    <bk>
      <rc t="2" v="1255"/>
    </bk>
    <bk>
      <rc t="2" v="1256"/>
    </bk>
    <bk>
      <rc t="2" v="1257"/>
    </bk>
    <bk>
      <rc t="2" v="1258"/>
    </bk>
    <bk>
      <rc t="2" v="1259"/>
    </bk>
    <bk>
      <rc t="2" v="1260"/>
    </bk>
    <bk>
      <rc t="2" v="1261"/>
    </bk>
    <bk>
      <rc t="2" v="1262"/>
    </bk>
    <bk>
      <rc t="2" v="1263"/>
    </bk>
    <bk>
      <rc t="2" v="1264"/>
    </bk>
    <bk>
      <rc t="2" v="1265"/>
    </bk>
    <bk>
      <rc t="2" v="1266"/>
    </bk>
    <bk>
      <rc t="2" v="1267"/>
    </bk>
    <bk>
      <rc t="2" v="1268"/>
    </bk>
    <bk>
      <rc t="2" v="1269"/>
    </bk>
    <bk>
      <rc t="2" v="1270"/>
    </bk>
    <bk>
      <rc t="2" v="1271"/>
    </bk>
    <bk>
      <rc t="2" v="1272"/>
    </bk>
    <bk>
      <rc t="2" v="1273"/>
    </bk>
    <bk>
      <rc t="2" v="1274"/>
    </bk>
    <bk>
      <rc t="2" v="1275"/>
    </bk>
    <bk>
      <rc t="2" v="1276"/>
    </bk>
    <bk>
      <rc t="2" v="1277"/>
    </bk>
    <bk>
      <rc t="2" v="1278"/>
    </bk>
    <bk>
      <rc t="2" v="1279"/>
    </bk>
    <bk>
      <rc t="2" v="1280"/>
    </bk>
    <bk>
      <rc t="2" v="1281"/>
    </bk>
    <bk>
      <rc t="2" v="1282"/>
    </bk>
    <bk>
      <rc t="2" v="1283"/>
    </bk>
    <bk>
      <rc t="2" v="1284"/>
    </bk>
    <bk>
      <rc t="2" v="1285"/>
    </bk>
    <bk>
      <rc t="2" v="1286"/>
    </bk>
    <bk>
      <rc t="2" v="1287"/>
    </bk>
    <bk>
      <rc t="2" v="1288"/>
    </bk>
    <bk>
      <rc t="2" v="1289"/>
    </bk>
    <bk>
      <rc t="2" v="1290"/>
    </bk>
    <bk>
      <rc t="2" v="1291"/>
    </bk>
    <bk>
      <rc t="2" v="1292"/>
    </bk>
    <bk>
      <rc t="2" v="1293"/>
    </bk>
    <bk>
      <rc t="2" v="1294"/>
    </bk>
    <bk>
      <rc t="2" v="1295"/>
    </bk>
    <bk>
      <rc t="2" v="1296"/>
    </bk>
    <bk>
      <rc t="2" v="1297"/>
    </bk>
    <bk>
      <rc t="2" v="1298"/>
    </bk>
    <bk>
      <rc t="2" v="1299"/>
    </bk>
    <bk>
      <rc t="2" v="1300"/>
    </bk>
    <bk>
      <rc t="2" v="1301"/>
    </bk>
    <bk>
      <rc t="2" v="1302"/>
    </bk>
    <bk>
      <rc t="2" v="1303"/>
    </bk>
    <bk>
      <rc t="2" v="1304"/>
    </bk>
    <bk>
      <rc t="2" v="1305"/>
    </bk>
    <bk>
      <rc t="2" v="1306"/>
    </bk>
    <bk>
      <rc t="2" v="1307"/>
    </bk>
    <bk>
      <rc t="2" v="1308"/>
    </bk>
    <bk>
      <rc t="2" v="1309"/>
    </bk>
    <bk>
      <rc t="2" v="1310"/>
    </bk>
    <bk>
      <rc t="2" v="1311"/>
    </bk>
    <bk>
      <rc t="2" v="1312"/>
    </bk>
    <bk>
      <rc t="2" v="1313"/>
    </bk>
    <bk>
      <rc t="2" v="1314"/>
    </bk>
    <bk>
      <rc t="2" v="1315"/>
    </bk>
    <bk>
      <rc t="2" v="1316"/>
    </bk>
    <bk>
      <rc t="2" v="1317"/>
    </bk>
    <bk>
      <rc t="2" v="1318"/>
    </bk>
    <bk>
      <rc t="2" v="1319"/>
    </bk>
    <bk>
      <rc t="2" v="1320"/>
    </bk>
    <bk>
      <rc t="2" v="1321"/>
    </bk>
    <bk>
      <rc t="2" v="1322"/>
    </bk>
    <bk>
      <rc t="2" v="1323"/>
    </bk>
    <bk>
      <rc t="2" v="1324"/>
    </bk>
    <bk>
      <rc t="2" v="1325"/>
    </bk>
    <bk>
      <rc t="2" v="1326"/>
    </bk>
    <bk>
      <rc t="2" v="1327"/>
    </bk>
    <bk>
      <rc t="2" v="1328"/>
    </bk>
    <bk>
      <rc t="2" v="1329"/>
    </bk>
    <bk>
      <rc t="2" v="1330"/>
    </bk>
    <bk>
      <rc t="2" v="1331"/>
    </bk>
    <bk>
      <rc t="2" v="1332"/>
    </bk>
    <bk>
      <rc t="2" v="1333"/>
    </bk>
    <bk>
      <rc t="2" v="1334"/>
    </bk>
    <bk>
      <rc t="2" v="1335"/>
    </bk>
    <bk>
      <rc t="2" v="1336"/>
    </bk>
    <bk>
      <rc t="2" v="1337"/>
    </bk>
    <bk>
      <rc t="2" v="1338"/>
    </bk>
    <bk>
      <rc t="2" v="1339"/>
    </bk>
    <bk>
      <rc t="2" v="1340"/>
    </bk>
    <bk>
      <rc t="2" v="1341"/>
    </bk>
    <bk>
      <rc t="2" v="1342"/>
    </bk>
    <bk>
      <rc t="2" v="1343"/>
    </bk>
    <bk>
      <rc t="2" v="1344"/>
    </bk>
    <bk>
      <rc t="2" v="1345"/>
    </bk>
    <bk>
      <rc t="2" v="1346"/>
    </bk>
    <bk>
      <rc t="2" v="1347"/>
    </bk>
    <bk>
      <rc t="2" v="1348"/>
    </bk>
    <bk>
      <rc t="2" v="1349"/>
    </bk>
    <bk>
      <rc t="2" v="1350"/>
    </bk>
    <bk>
      <rc t="2" v="1351"/>
    </bk>
    <bk>
      <rc t="2" v="1352"/>
    </bk>
    <bk>
      <rc t="2" v="1353"/>
    </bk>
    <bk>
      <rc t="2" v="1354"/>
    </bk>
    <bk>
      <rc t="2" v="1355"/>
    </bk>
    <bk>
      <rc t="2" v="1356"/>
    </bk>
    <bk>
      <rc t="2" v="1357"/>
    </bk>
    <bk>
      <rc t="2" v="1358"/>
    </bk>
    <bk>
      <rc t="2" v="1359"/>
    </bk>
    <bk>
      <rc t="2" v="1360"/>
    </bk>
    <bk>
      <rc t="2" v="1361"/>
    </bk>
    <bk>
      <rc t="2" v="1362"/>
    </bk>
    <bk>
      <rc t="2" v="1363"/>
    </bk>
    <bk>
      <rc t="2" v="1364"/>
    </bk>
    <bk>
      <rc t="2" v="1365"/>
    </bk>
    <bk>
      <rc t="2" v="1366"/>
    </bk>
    <bk>
      <rc t="2" v="1367"/>
    </bk>
    <bk>
      <rc t="2" v="1368"/>
    </bk>
    <bk>
      <rc t="2" v="1369"/>
    </bk>
    <bk>
      <rc t="2" v="1370"/>
    </bk>
    <bk>
      <rc t="2" v="1371"/>
    </bk>
    <bk>
      <rc t="2" v="1372"/>
    </bk>
    <bk>
      <rc t="2" v="1373"/>
    </bk>
    <bk>
      <rc t="2" v="1374"/>
    </bk>
    <bk>
      <rc t="2" v="1375"/>
    </bk>
    <bk>
      <rc t="2" v="1376"/>
    </bk>
    <bk>
      <rc t="2" v="1377"/>
    </bk>
    <bk>
      <rc t="2" v="1378"/>
    </bk>
    <bk>
      <rc t="2" v="1379"/>
    </bk>
    <bk>
      <rc t="2" v="1380"/>
    </bk>
    <bk>
      <rc t="2" v="1381"/>
    </bk>
    <bk>
      <rc t="2" v="1382"/>
    </bk>
    <bk>
      <rc t="2" v="1383"/>
    </bk>
    <bk>
      <rc t="2" v="1384"/>
    </bk>
    <bk>
      <rc t="2" v="1385"/>
    </bk>
    <bk>
      <rc t="2" v="1386"/>
    </bk>
    <bk>
      <rc t="2" v="1387"/>
    </bk>
    <bk>
      <rc t="2" v="1388"/>
    </bk>
    <bk>
      <rc t="2" v="1389"/>
    </bk>
    <bk>
      <rc t="2" v="1390"/>
    </bk>
    <bk>
      <rc t="2" v="1391"/>
    </bk>
    <bk>
      <rc t="2" v="1392"/>
    </bk>
    <bk>
      <rc t="2" v="1393"/>
    </bk>
    <bk>
      <rc t="2" v="1394"/>
    </bk>
    <bk>
      <rc t="2" v="1395"/>
    </bk>
    <bk>
      <rc t="2" v="1396"/>
    </bk>
    <bk>
      <rc t="2" v="1397"/>
    </bk>
    <bk>
      <rc t="2" v="1398"/>
    </bk>
    <bk>
      <rc t="2" v="1399"/>
    </bk>
    <bk>
      <rc t="2" v="1400"/>
    </bk>
    <bk>
      <rc t="2" v="1401"/>
    </bk>
    <bk>
      <rc t="2" v="1402"/>
    </bk>
    <bk>
      <rc t="2" v="1403"/>
    </bk>
    <bk>
      <rc t="2" v="1404"/>
    </bk>
    <bk>
      <rc t="2" v="1405"/>
    </bk>
    <bk>
      <rc t="2" v="1406"/>
    </bk>
    <bk>
      <rc t="2" v="1407"/>
    </bk>
    <bk>
      <rc t="2" v="1408"/>
    </bk>
    <bk>
      <rc t="2" v="1409"/>
    </bk>
    <bk>
      <rc t="2" v="1410"/>
    </bk>
    <bk>
      <rc t="2" v="1411"/>
    </bk>
    <bk>
      <rc t="2" v="1412"/>
    </bk>
    <bk>
      <rc t="2" v="1413"/>
    </bk>
    <bk>
      <rc t="2" v="1414"/>
    </bk>
    <bk>
      <rc t="2" v="1415"/>
    </bk>
    <bk>
      <rc t="2" v="1416"/>
    </bk>
    <bk>
      <rc t="2" v="1417"/>
    </bk>
    <bk>
      <rc t="2" v="1418"/>
    </bk>
    <bk>
      <rc t="2" v="1419"/>
    </bk>
    <bk>
      <rc t="2" v="1420"/>
    </bk>
    <bk>
      <rc t="2" v="1421"/>
    </bk>
    <bk>
      <rc t="2" v="1422"/>
    </bk>
    <bk>
      <rc t="2" v="1423"/>
    </bk>
    <bk>
      <rc t="2" v="1424"/>
    </bk>
    <bk>
      <rc t="2" v="1425"/>
    </bk>
    <bk>
      <rc t="2" v="1426"/>
    </bk>
    <bk>
      <rc t="2" v="1427"/>
    </bk>
    <bk>
      <rc t="2" v="1428"/>
    </bk>
    <bk>
      <rc t="2" v="1429"/>
    </bk>
    <bk>
      <rc t="2" v="1430"/>
    </bk>
    <bk>
      <rc t="2" v="1431"/>
    </bk>
    <bk>
      <rc t="2" v="1432"/>
    </bk>
    <bk>
      <rc t="2" v="1433"/>
    </bk>
    <bk>
      <rc t="2" v="1434"/>
    </bk>
    <bk>
      <rc t="2" v="1435"/>
    </bk>
    <bk>
      <rc t="2" v="1436"/>
    </bk>
    <bk>
      <rc t="2" v="1437"/>
    </bk>
    <bk>
      <rc t="2" v="1438"/>
    </bk>
    <bk>
      <rc t="2" v="1439"/>
    </bk>
    <bk>
      <rc t="2" v="1440"/>
    </bk>
    <bk>
      <rc t="2" v="1441"/>
    </bk>
    <bk>
      <rc t="2" v="1442"/>
    </bk>
    <bk>
      <rc t="2" v="1443"/>
    </bk>
    <bk>
      <rc t="2" v="1444"/>
    </bk>
    <bk>
      <rc t="2" v="1445"/>
    </bk>
    <bk>
      <rc t="2" v="1446"/>
    </bk>
    <bk>
      <rc t="2" v="1447"/>
    </bk>
    <bk>
      <rc t="2" v="1448"/>
    </bk>
    <bk>
      <rc t="2" v="1449"/>
    </bk>
    <bk>
      <rc t="2" v="1450"/>
    </bk>
    <bk>
      <rc t="2" v="1451"/>
    </bk>
    <bk>
      <rc t="2" v="1452"/>
    </bk>
    <bk>
      <rc t="2" v="1453"/>
    </bk>
    <bk>
      <rc t="2" v="1454"/>
    </bk>
    <bk>
      <rc t="2" v="1455"/>
    </bk>
    <bk>
      <rc t="2" v="1456"/>
    </bk>
    <bk>
      <rc t="2" v="1457"/>
    </bk>
    <bk>
      <rc t="2" v="1458"/>
    </bk>
    <bk>
      <rc t="2" v="1459"/>
    </bk>
    <bk>
      <rc t="2" v="1460"/>
    </bk>
    <bk>
      <rc t="2" v="1461"/>
    </bk>
    <bk>
      <rc t="2" v="1462"/>
    </bk>
    <bk>
      <rc t="2" v="1463"/>
    </bk>
    <bk>
      <rc t="2" v="1464"/>
    </bk>
    <bk>
      <rc t="2" v="1465"/>
    </bk>
    <bk>
      <rc t="2" v="1466"/>
    </bk>
    <bk>
      <rc t="2" v="1467"/>
    </bk>
    <bk>
      <rc t="2" v="1468"/>
    </bk>
    <bk>
      <rc t="2" v="1469"/>
    </bk>
    <bk>
      <rc t="2" v="1470"/>
    </bk>
    <bk>
      <rc t="2" v="1471"/>
    </bk>
    <bk>
      <rc t="2" v="1472"/>
    </bk>
    <bk>
      <rc t="2" v="1473"/>
    </bk>
    <bk>
      <rc t="2" v="1474"/>
    </bk>
    <bk>
      <rc t="2" v="1475"/>
    </bk>
    <bk>
      <rc t="2" v="1476"/>
    </bk>
    <bk>
      <rc t="2" v="1477"/>
    </bk>
    <bk>
      <rc t="2" v="1478"/>
    </bk>
    <bk>
      <rc t="2" v="1479"/>
    </bk>
    <bk>
      <rc t="2" v="1480"/>
    </bk>
    <bk>
      <rc t="2" v="1481"/>
    </bk>
    <bk>
      <rc t="2" v="1482"/>
    </bk>
    <bk>
      <rc t="2" v="1483"/>
    </bk>
    <bk>
      <rc t="2" v="1484"/>
    </bk>
    <bk>
      <rc t="2" v="1485"/>
    </bk>
    <bk>
      <rc t="2" v="1486"/>
    </bk>
    <bk>
      <rc t="2" v="1487"/>
    </bk>
    <bk>
      <rc t="2" v="1488"/>
    </bk>
    <bk>
      <rc t="2" v="1489"/>
    </bk>
    <bk>
      <rc t="2" v="1490"/>
    </bk>
    <bk>
      <rc t="2" v="1491"/>
    </bk>
    <bk>
      <rc t="2" v="1492"/>
    </bk>
    <bk>
      <rc t="2" v="1493"/>
    </bk>
    <bk>
      <rc t="2" v="1494"/>
    </bk>
    <bk>
      <rc t="2" v="1495"/>
    </bk>
    <bk>
      <rc t="2" v="1496"/>
    </bk>
    <bk>
      <rc t="2" v="1497"/>
    </bk>
    <bk>
      <rc t="2" v="1498"/>
    </bk>
    <bk>
      <rc t="2" v="1499"/>
    </bk>
    <bk>
      <rc t="2" v="1500"/>
    </bk>
    <bk>
      <rc t="2" v="1501"/>
    </bk>
    <bk>
      <rc t="2" v="1502"/>
    </bk>
    <bk>
      <rc t="2" v="1503"/>
    </bk>
    <bk>
      <rc t="2" v="1504"/>
    </bk>
    <bk>
      <rc t="2" v="1505"/>
    </bk>
    <bk>
      <rc t="2" v="1506"/>
    </bk>
    <bk>
      <rc t="2" v="1507"/>
    </bk>
    <bk>
      <rc t="2" v="1508"/>
    </bk>
    <bk>
      <rc t="2" v="1509"/>
    </bk>
    <bk>
      <rc t="2" v="1510"/>
    </bk>
    <bk>
      <rc t="2" v="1511"/>
    </bk>
    <bk>
      <rc t="2" v="1512"/>
    </bk>
    <bk>
      <rc t="2" v="1513"/>
    </bk>
    <bk>
      <rc t="2" v="1514"/>
    </bk>
    <bk>
      <rc t="2" v="1515"/>
    </bk>
    <bk>
      <rc t="2" v="1516"/>
    </bk>
    <bk>
      <rc t="2" v="1517"/>
    </bk>
    <bk>
      <rc t="2" v="1518"/>
    </bk>
    <bk>
      <rc t="2" v="1519"/>
    </bk>
    <bk>
      <rc t="2" v="1520"/>
    </bk>
    <bk>
      <rc t="2" v="1521"/>
    </bk>
    <bk>
      <rc t="2" v="1522"/>
    </bk>
    <bk>
      <rc t="2" v="1523"/>
    </bk>
    <bk>
      <rc t="2" v="1524"/>
    </bk>
    <bk>
      <rc t="2" v="1525"/>
    </bk>
    <bk>
      <rc t="2" v="1526"/>
    </bk>
    <bk>
      <rc t="2" v="1527"/>
    </bk>
    <bk>
      <rc t="2" v="1528"/>
    </bk>
    <bk>
      <rc t="2" v="1529"/>
    </bk>
    <bk>
      <rc t="2" v="1530"/>
    </bk>
    <bk>
      <rc t="2" v="1531"/>
    </bk>
    <bk>
      <rc t="2" v="1532"/>
    </bk>
    <bk>
      <rc t="2" v="1533"/>
    </bk>
    <bk>
      <rc t="2" v="1534"/>
    </bk>
    <bk>
      <rc t="2" v="1535"/>
    </bk>
    <bk>
      <rc t="2" v="1536"/>
    </bk>
    <bk>
      <rc t="2" v="1537"/>
    </bk>
    <bk>
      <rc t="2" v="1538"/>
    </bk>
    <bk>
      <rc t="2" v="1539"/>
    </bk>
    <bk>
      <rc t="2" v="1540"/>
    </bk>
    <bk>
      <rc t="2" v="1541"/>
    </bk>
    <bk>
      <rc t="2" v="1542"/>
    </bk>
    <bk>
      <rc t="2" v="1543"/>
    </bk>
    <bk>
      <rc t="2" v="1544"/>
    </bk>
    <bk>
      <rc t="2" v="1545"/>
    </bk>
    <bk>
      <rc t="2" v="1546"/>
    </bk>
    <bk>
      <rc t="2" v="1547"/>
    </bk>
    <bk>
      <rc t="2" v="1548"/>
    </bk>
    <bk>
      <rc t="2" v="1549"/>
    </bk>
    <bk>
      <rc t="2" v="1550"/>
    </bk>
    <bk>
      <rc t="2" v="1551"/>
    </bk>
    <bk>
      <rc t="2" v="1552"/>
    </bk>
    <bk>
      <rc t="2" v="1553"/>
    </bk>
    <bk>
      <rc t="2" v="1554"/>
    </bk>
    <bk>
      <rc t="2" v="1555"/>
    </bk>
    <bk>
      <rc t="2" v="1556"/>
    </bk>
    <bk>
      <rc t="2" v="1557"/>
    </bk>
    <bk>
      <rc t="2" v="1558"/>
    </bk>
    <bk>
      <rc t="2" v="1559"/>
    </bk>
    <bk>
      <rc t="2" v="1560"/>
    </bk>
    <bk>
      <rc t="2" v="1561"/>
    </bk>
    <bk>
      <rc t="2" v="1562"/>
    </bk>
    <bk>
      <rc t="2" v="1563"/>
    </bk>
    <bk>
      <rc t="2" v="1564"/>
    </bk>
    <bk>
      <rc t="2" v="1565"/>
    </bk>
    <bk>
      <rc t="2" v="1566"/>
    </bk>
    <bk>
      <rc t="2" v="1567"/>
    </bk>
    <bk>
      <rc t="2" v="1568"/>
    </bk>
    <bk>
      <rc t="2" v="1569"/>
    </bk>
    <bk>
      <rc t="2" v="1570"/>
    </bk>
    <bk>
      <rc t="2" v="1571"/>
    </bk>
    <bk>
      <rc t="2" v="1572"/>
    </bk>
    <bk>
      <rc t="2" v="1573"/>
    </bk>
    <bk>
      <rc t="2" v="1574"/>
    </bk>
    <bk>
      <rc t="2" v="1575"/>
    </bk>
    <bk>
      <rc t="2" v="1576"/>
    </bk>
    <bk>
      <rc t="2" v="1577"/>
    </bk>
    <bk>
      <rc t="2" v="1578"/>
    </bk>
    <bk>
      <rc t="2" v="1579"/>
    </bk>
    <bk>
      <rc t="2" v="1580"/>
    </bk>
    <bk>
      <rc t="2" v="1581"/>
    </bk>
    <bk>
      <rc t="2" v="1582"/>
    </bk>
    <bk>
      <rc t="2" v="1583"/>
    </bk>
    <bk>
      <rc t="2" v="1584"/>
    </bk>
    <bk>
      <rc t="2" v="1585"/>
    </bk>
    <bk>
      <rc t="2" v="1586"/>
    </bk>
    <bk>
      <rc t="2" v="1587"/>
    </bk>
    <bk>
      <rc t="2" v="1588"/>
    </bk>
    <bk>
      <rc t="2" v="1589"/>
    </bk>
    <bk>
      <rc t="2" v="1590"/>
    </bk>
    <bk>
      <rc t="2" v="1591"/>
    </bk>
    <bk>
      <rc t="2" v="1592"/>
    </bk>
    <bk>
      <rc t="2" v="1593"/>
    </bk>
    <bk>
      <rc t="2" v="1594"/>
    </bk>
    <bk>
      <rc t="2" v="1595"/>
    </bk>
    <bk>
      <rc t="2" v="1596"/>
    </bk>
    <bk>
      <rc t="2" v="1597"/>
    </bk>
    <bk>
      <rc t="2" v="1598"/>
    </bk>
    <bk>
      <rc t="2" v="1599"/>
    </bk>
    <bk>
      <rc t="2" v="1600"/>
    </bk>
    <bk>
      <rc t="2" v="1601"/>
    </bk>
    <bk>
      <rc t="2" v="1602"/>
    </bk>
    <bk>
      <rc t="2" v="1603"/>
    </bk>
    <bk>
      <rc t="2" v="1604"/>
    </bk>
    <bk>
      <rc t="2" v="1605"/>
    </bk>
    <bk>
      <rc t="2" v="1606"/>
    </bk>
    <bk>
      <rc t="2" v="1607"/>
    </bk>
    <bk>
      <rc t="2" v="1608"/>
    </bk>
    <bk>
      <rc t="2" v="1609"/>
    </bk>
    <bk>
      <rc t="2" v="1610"/>
    </bk>
    <bk>
      <rc t="2" v="1611"/>
    </bk>
    <bk>
      <rc t="2" v="1612"/>
    </bk>
    <bk>
      <rc t="2" v="1613"/>
    </bk>
    <bk>
      <rc t="2" v="1614"/>
    </bk>
    <bk>
      <rc t="2" v="1615"/>
    </bk>
    <bk>
      <rc t="2" v="1616"/>
    </bk>
    <bk>
      <rc t="2" v="1617"/>
    </bk>
    <bk>
      <rc t="2" v="1618"/>
    </bk>
    <bk>
      <rc t="2" v="1619"/>
    </bk>
    <bk>
      <rc t="2" v="1620"/>
    </bk>
    <bk>
      <rc t="2" v="1621"/>
    </bk>
    <bk>
      <rc t="2" v="1622"/>
    </bk>
    <bk>
      <rc t="2" v="1623"/>
    </bk>
    <bk>
      <rc t="2" v="1624"/>
    </bk>
    <bk>
      <rc t="2" v="1625"/>
    </bk>
    <bk>
      <rc t="2" v="1626"/>
    </bk>
    <bk>
      <rc t="2" v="1627"/>
    </bk>
    <bk>
      <rc t="2" v="1628"/>
    </bk>
    <bk>
      <rc t="2" v="1629"/>
    </bk>
    <bk>
      <rc t="2" v="1630"/>
    </bk>
    <bk>
      <rc t="2" v="1631"/>
    </bk>
    <bk>
      <rc t="2" v="1632"/>
    </bk>
    <bk>
      <rc t="2" v="1633"/>
    </bk>
    <bk>
      <rc t="2" v="1634"/>
    </bk>
    <bk>
      <rc t="2" v="1635"/>
    </bk>
    <bk>
      <rc t="2" v="1636"/>
    </bk>
    <bk>
      <rc t="2" v="1637"/>
    </bk>
    <bk>
      <rc t="2" v="1638"/>
    </bk>
    <bk>
      <rc t="2" v="1639"/>
    </bk>
    <bk>
      <rc t="2" v="1640"/>
    </bk>
    <bk>
      <rc t="2" v="1641"/>
    </bk>
    <bk>
      <rc t="2" v="1642"/>
    </bk>
    <bk>
      <rc t="2" v="1643"/>
    </bk>
    <bk>
      <rc t="2" v="1644"/>
    </bk>
    <bk>
      <rc t="2" v="1645"/>
    </bk>
    <bk>
      <rc t="2" v="1646"/>
    </bk>
    <bk>
      <rc t="2" v="1647"/>
    </bk>
    <bk>
      <rc t="2" v="1648"/>
    </bk>
    <bk>
      <rc t="2" v="1649"/>
    </bk>
    <bk>
      <rc t="2" v="1650"/>
    </bk>
    <bk>
      <rc t="2" v="1651"/>
    </bk>
    <bk>
      <rc t="2" v="1652"/>
    </bk>
    <bk>
      <rc t="2" v="1653"/>
    </bk>
    <bk>
      <rc t="2" v="1654"/>
    </bk>
    <bk>
      <rc t="2" v="1655"/>
    </bk>
    <bk>
      <rc t="2" v="1656"/>
    </bk>
    <bk>
      <rc t="2" v="1657"/>
    </bk>
    <bk>
      <rc t="2" v="1658"/>
    </bk>
    <bk>
      <rc t="2" v="1659"/>
    </bk>
    <bk>
      <rc t="2" v="1660"/>
    </bk>
    <bk>
      <rc t="2" v="1661"/>
    </bk>
    <bk>
      <rc t="2" v="1662"/>
    </bk>
    <bk>
      <rc t="2" v="1663"/>
    </bk>
    <bk>
      <rc t="2" v="1664"/>
    </bk>
    <bk>
      <rc t="2" v="1665"/>
    </bk>
    <bk>
      <rc t="2" v="1666"/>
    </bk>
    <bk>
      <rc t="2" v="1667"/>
    </bk>
    <bk>
      <rc t="2" v="1668"/>
    </bk>
    <bk>
      <rc t="2" v="1669"/>
    </bk>
    <bk>
      <rc t="2" v="1670"/>
    </bk>
    <bk>
      <rc t="2" v="1671"/>
    </bk>
    <bk>
      <rc t="2" v="1672"/>
    </bk>
    <bk>
      <rc t="2" v="1673"/>
    </bk>
    <bk>
      <rc t="2" v="1674"/>
    </bk>
    <bk>
      <rc t="2" v="1675"/>
    </bk>
    <bk>
      <rc t="2" v="1676"/>
    </bk>
    <bk>
      <rc t="2" v="1677"/>
    </bk>
    <bk>
      <rc t="2" v="1678"/>
    </bk>
    <bk>
      <rc t="2" v="1679"/>
    </bk>
    <bk>
      <rc t="2" v="1680"/>
    </bk>
    <bk>
      <rc t="2" v="1681"/>
    </bk>
    <bk>
      <rc t="2" v="1682"/>
    </bk>
    <bk>
      <rc t="2" v="1683"/>
    </bk>
    <bk>
      <rc t="2" v="1684"/>
    </bk>
    <bk>
      <rc t="2" v="1685"/>
    </bk>
    <bk>
      <rc t="2" v="1686"/>
    </bk>
    <bk>
      <rc t="2" v="1687"/>
    </bk>
    <bk>
      <rc t="2" v="1688"/>
    </bk>
    <bk>
      <rc t="2" v="1689"/>
    </bk>
    <bk>
      <rc t="2" v="1690"/>
    </bk>
    <bk>
      <rc t="2" v="1691"/>
    </bk>
    <bk>
      <rc t="2" v="1692"/>
    </bk>
    <bk>
      <rc t="2" v="1693"/>
    </bk>
    <bk>
      <rc t="2" v="1694"/>
    </bk>
    <bk>
      <rc t="2" v="1695"/>
    </bk>
    <bk>
      <rc t="2" v="1696"/>
    </bk>
    <bk>
      <rc t="2" v="1697"/>
    </bk>
    <bk>
      <rc t="2" v="1698"/>
    </bk>
    <bk>
      <rc t="2" v="1699"/>
    </bk>
    <bk>
      <rc t="2" v="1700"/>
    </bk>
    <bk>
      <rc t="2" v="1701"/>
    </bk>
    <bk>
      <rc t="2" v="1702"/>
    </bk>
    <bk>
      <rc t="2" v="1703"/>
    </bk>
    <bk>
      <rc t="2" v="1704"/>
    </bk>
    <bk>
      <rc t="2" v="1705"/>
    </bk>
    <bk>
      <rc t="2" v="1706"/>
    </bk>
    <bk>
      <rc t="2" v="1707"/>
    </bk>
    <bk>
      <rc t="2" v="1708"/>
    </bk>
    <bk>
      <rc t="2" v="1709"/>
    </bk>
    <bk>
      <rc t="2" v="1710"/>
    </bk>
    <bk>
      <rc t="2" v="1711"/>
    </bk>
    <bk>
      <rc t="2" v="1712"/>
    </bk>
    <bk>
      <rc t="2" v="1713"/>
    </bk>
    <bk>
      <rc t="2" v="1714"/>
    </bk>
    <bk>
      <rc t="2" v="1715"/>
    </bk>
    <bk>
      <rc t="2" v="1716"/>
    </bk>
    <bk>
      <rc t="2" v="1717"/>
    </bk>
    <bk>
      <rc t="2" v="1718"/>
    </bk>
    <bk>
      <rc t="2" v="1719"/>
    </bk>
    <bk>
      <rc t="2" v="1720"/>
    </bk>
    <bk>
      <rc t="2" v="1721"/>
    </bk>
    <bk>
      <rc t="2" v="1722"/>
    </bk>
    <bk>
      <rc t="2" v="1723"/>
    </bk>
    <bk>
      <rc t="2" v="1724"/>
    </bk>
    <bk>
      <rc t="2" v="1725"/>
    </bk>
    <bk>
      <rc t="2" v="1726"/>
    </bk>
    <bk>
      <rc t="2" v="1727"/>
    </bk>
    <bk>
      <rc t="2" v="1728"/>
    </bk>
    <bk>
      <rc t="2" v="1729"/>
    </bk>
    <bk>
      <rc t="2" v="1730"/>
    </bk>
    <bk>
      <rc t="2" v="1731"/>
    </bk>
    <bk>
      <rc t="2" v="1732"/>
    </bk>
    <bk>
      <rc t="2" v="1733"/>
    </bk>
    <bk>
      <rc t="2" v="1734"/>
    </bk>
    <bk>
      <rc t="2" v="1735"/>
    </bk>
    <bk>
      <rc t="2" v="1736"/>
    </bk>
    <bk>
      <rc t="2" v="1737"/>
    </bk>
    <bk>
      <rc t="2" v="1738"/>
    </bk>
    <bk>
      <rc t="2" v="1739"/>
    </bk>
    <bk>
      <rc t="2" v="1740"/>
    </bk>
    <bk>
      <rc t="2" v="1741"/>
    </bk>
    <bk>
      <rc t="2" v="1742"/>
    </bk>
    <bk>
      <rc t="2" v="1743"/>
    </bk>
    <bk>
      <rc t="2" v="1744"/>
    </bk>
    <bk>
      <rc t="2" v="1745"/>
    </bk>
    <bk>
      <rc t="2" v="1746"/>
    </bk>
    <bk>
      <rc t="2" v="1747"/>
    </bk>
    <bk>
      <rc t="2" v="1748"/>
    </bk>
    <bk>
      <rc t="2" v="1749"/>
    </bk>
    <bk>
      <rc t="2" v="1750"/>
    </bk>
    <bk>
      <rc t="2" v="1751"/>
    </bk>
    <bk>
      <rc t="2" v="1752"/>
    </bk>
    <bk>
      <rc t="2" v="1753"/>
    </bk>
    <bk>
      <rc t="2" v="1754"/>
    </bk>
    <bk>
      <rc t="2" v="1755"/>
    </bk>
    <bk>
      <rc t="2" v="1756"/>
    </bk>
    <bk>
      <rc t="2" v="1757"/>
    </bk>
    <bk>
      <rc t="2" v="1758"/>
    </bk>
    <bk>
      <rc t="2" v="1759"/>
    </bk>
    <bk>
      <rc t="2" v="1760"/>
    </bk>
    <bk>
      <rc t="2" v="1761"/>
    </bk>
    <bk>
      <rc t="2" v="1762"/>
    </bk>
    <bk>
      <rc t="2" v="1763"/>
    </bk>
    <bk>
      <rc t="2" v="1764"/>
    </bk>
    <bk>
      <rc t="2" v="1765"/>
    </bk>
    <bk>
      <rc t="2" v="1766"/>
    </bk>
    <bk>
      <rc t="2" v="1767"/>
    </bk>
    <bk>
      <rc t="2" v="1768"/>
    </bk>
    <bk>
      <rc t="2" v="1769"/>
    </bk>
    <bk>
      <rc t="2" v="1770"/>
    </bk>
    <bk>
      <rc t="2" v="1771"/>
    </bk>
    <bk>
      <rc t="2" v="1772"/>
    </bk>
    <bk>
      <rc t="2" v="1773"/>
    </bk>
    <bk>
      <rc t="2" v="1774"/>
    </bk>
    <bk>
      <rc t="2" v="1775"/>
    </bk>
    <bk>
      <rc t="2" v="1776"/>
    </bk>
    <bk>
      <rc t="2" v="1777"/>
    </bk>
    <bk>
      <rc t="2" v="1778"/>
    </bk>
    <bk>
      <rc t="2" v="1779"/>
    </bk>
    <bk>
      <rc t="2" v="1780"/>
    </bk>
    <bk>
      <rc t="2" v="1781"/>
    </bk>
    <bk>
      <rc t="2" v="1782"/>
    </bk>
    <bk>
      <rc t="2" v="1783"/>
    </bk>
    <bk>
      <rc t="2" v="1784"/>
    </bk>
    <bk>
      <rc t="2" v="1785"/>
    </bk>
    <bk>
      <rc t="2" v="1786"/>
    </bk>
    <bk>
      <rc t="2" v="1787"/>
    </bk>
    <bk>
      <rc t="2" v="1788"/>
    </bk>
    <bk>
      <rc t="2" v="1789"/>
    </bk>
    <bk>
      <rc t="2" v="1790"/>
    </bk>
    <bk>
      <rc t="2" v="1791"/>
    </bk>
    <bk>
      <rc t="2" v="1792"/>
    </bk>
    <bk>
      <rc t="2" v="1793"/>
    </bk>
    <bk>
      <rc t="2" v="1794"/>
    </bk>
    <bk>
      <rc t="2" v="1795"/>
    </bk>
    <bk>
      <rc t="2" v="1796"/>
    </bk>
    <bk>
      <rc t="2" v="1797"/>
    </bk>
    <bk>
      <rc t="2" v="1798"/>
    </bk>
    <bk>
      <rc t="2" v="1799"/>
    </bk>
    <bk>
      <rc t="2" v="1800"/>
    </bk>
    <bk>
      <rc t="2" v="1801"/>
    </bk>
    <bk>
      <rc t="2" v="1802"/>
    </bk>
    <bk>
      <rc t="2" v="1803"/>
    </bk>
    <bk>
      <rc t="2" v="1804"/>
    </bk>
    <bk>
      <rc t="2" v="1805"/>
    </bk>
    <bk>
      <rc t="2" v="1806"/>
    </bk>
    <bk>
      <rc t="2" v="1807"/>
    </bk>
    <bk>
      <rc t="2" v="1808"/>
    </bk>
    <bk>
      <rc t="2" v="1809"/>
    </bk>
    <bk>
      <rc t="2" v="1810"/>
    </bk>
    <bk>
      <rc t="2" v="1811"/>
    </bk>
    <bk>
      <rc t="2" v="1812"/>
    </bk>
    <bk>
      <rc t="2" v="1813"/>
    </bk>
    <bk>
      <rc t="2" v="1814"/>
    </bk>
    <bk>
      <rc t="2" v="1815"/>
    </bk>
    <bk>
      <rc t="2" v="1816"/>
    </bk>
    <bk>
      <rc t="2" v="1817"/>
    </bk>
    <bk>
      <rc t="2" v="1818"/>
    </bk>
    <bk>
      <rc t="2" v="1819"/>
    </bk>
    <bk>
      <rc t="2" v="1820"/>
    </bk>
    <bk>
      <rc t="2" v="1821"/>
    </bk>
    <bk>
      <rc t="2" v="1822"/>
    </bk>
    <bk>
      <rc t="2" v="1823"/>
    </bk>
    <bk>
      <rc t="2" v="1824"/>
    </bk>
    <bk>
      <rc t="2" v="1825"/>
    </bk>
    <bk>
      <rc t="2" v="1826"/>
    </bk>
    <bk>
      <rc t="2" v="1827"/>
    </bk>
    <bk>
      <rc t="2" v="1828"/>
    </bk>
    <bk>
      <rc t="2" v="1829"/>
    </bk>
    <bk>
      <rc t="2" v="1830"/>
    </bk>
    <bk>
      <rc t="2" v="1831"/>
    </bk>
    <bk>
      <rc t="2" v="1832"/>
    </bk>
    <bk>
      <rc t="2" v="1833"/>
    </bk>
    <bk>
      <rc t="2" v="1834"/>
    </bk>
    <bk>
      <rc t="2" v="1835"/>
    </bk>
    <bk>
      <rc t="2" v="1836"/>
    </bk>
    <bk>
      <rc t="2" v="1837"/>
    </bk>
    <bk>
      <rc t="2" v="1838"/>
    </bk>
    <bk>
      <rc t="2" v="1839"/>
    </bk>
    <bk>
      <rc t="2" v="1840"/>
    </bk>
    <bk>
      <rc t="2" v="1841"/>
    </bk>
    <bk>
      <rc t="2" v="1842"/>
    </bk>
    <bk>
      <rc t="2" v="1843"/>
    </bk>
    <bk>
      <rc t="2" v="1844"/>
    </bk>
    <bk>
      <rc t="2" v="1845"/>
    </bk>
    <bk>
      <rc t="2" v="1846"/>
    </bk>
    <bk>
      <rc t="2" v="1847"/>
    </bk>
    <bk>
      <rc t="2" v="1848"/>
    </bk>
    <bk>
      <rc t="2" v="1849"/>
    </bk>
    <bk>
      <rc t="2" v="1850"/>
    </bk>
    <bk>
      <rc t="2" v="1851"/>
    </bk>
    <bk>
      <rc t="2" v="1852"/>
    </bk>
    <bk>
      <rc t="2" v="1853"/>
    </bk>
    <bk>
      <rc t="2" v="1854"/>
    </bk>
    <bk>
      <rc t="2" v="1855"/>
    </bk>
    <bk>
      <rc t="2" v="1856"/>
    </bk>
    <bk>
      <rc t="2" v="1857"/>
    </bk>
    <bk>
      <rc t="2" v="1858"/>
    </bk>
    <bk>
      <rc t="2" v="1859"/>
    </bk>
    <bk>
      <rc t="2" v="1860"/>
    </bk>
    <bk>
      <rc t="2" v="1861"/>
    </bk>
    <bk>
      <rc t="2" v="1862"/>
    </bk>
    <bk>
      <rc t="2" v="1863"/>
    </bk>
    <bk>
      <rc t="2" v="1864"/>
    </bk>
    <bk>
      <rc t="2" v="1865"/>
    </bk>
    <bk>
      <rc t="2" v="1866"/>
    </bk>
    <bk>
      <rc t="2" v="1867"/>
    </bk>
    <bk>
      <rc t="2" v="1868"/>
    </bk>
    <bk>
      <rc t="2" v="1869"/>
    </bk>
    <bk>
      <rc t="2" v="1870"/>
    </bk>
    <bk>
      <rc t="2" v="1871"/>
    </bk>
    <bk>
      <rc t="2" v="1872"/>
    </bk>
    <bk>
      <rc t="2" v="1873"/>
    </bk>
    <bk>
      <rc t="2" v="1874"/>
    </bk>
    <bk>
      <rc t="2" v="1875"/>
    </bk>
    <bk>
      <rc t="2" v="1876"/>
    </bk>
    <bk>
      <rc t="2" v="1877"/>
    </bk>
    <bk>
      <rc t="2" v="1878"/>
    </bk>
    <bk>
      <rc t="2" v="1879"/>
    </bk>
    <bk>
      <rc t="2" v="1880"/>
    </bk>
    <bk>
      <rc t="2" v="1881"/>
    </bk>
    <bk>
      <rc t="2" v="1882"/>
    </bk>
    <bk>
      <rc t="2" v="1883"/>
    </bk>
    <bk>
      <rc t="2" v="1884"/>
    </bk>
    <bk>
      <rc t="2" v="1885"/>
    </bk>
    <bk>
      <rc t="2" v="1886"/>
    </bk>
    <bk>
      <rc t="2" v="1887"/>
    </bk>
    <bk>
      <rc t="2" v="1888"/>
    </bk>
    <bk>
      <rc t="2" v="1889"/>
    </bk>
    <bk>
      <rc t="2" v="1890"/>
    </bk>
    <bk>
      <rc t="2" v="1891"/>
    </bk>
    <bk>
      <rc t="2" v="1892"/>
    </bk>
    <bk>
      <rc t="2" v="1893"/>
    </bk>
    <bk>
      <rc t="2" v="1894"/>
    </bk>
    <bk>
      <rc t="2" v="1895"/>
    </bk>
    <bk>
      <rc t="2" v="1896"/>
    </bk>
    <bk>
      <rc t="2" v="1897"/>
    </bk>
    <bk>
      <rc t="2" v="1898"/>
    </bk>
    <bk>
      <rc t="2" v="1899"/>
    </bk>
    <bk>
      <rc t="2" v="1900"/>
    </bk>
    <bk>
      <rc t="2" v="1901"/>
    </bk>
    <bk>
      <rc t="2" v="1902"/>
    </bk>
    <bk>
      <rc t="2" v="1903"/>
    </bk>
    <bk>
      <rc t="2" v="1904"/>
    </bk>
    <bk>
      <rc t="2" v="1905"/>
    </bk>
    <bk>
      <rc t="2" v="1906"/>
    </bk>
    <bk>
      <rc t="2" v="1907"/>
    </bk>
    <bk>
      <rc t="2" v="1908"/>
    </bk>
    <bk>
      <rc t="2" v="1909"/>
    </bk>
    <bk>
      <rc t="2" v="1910"/>
    </bk>
    <bk>
      <rc t="2" v="1911"/>
    </bk>
    <bk>
      <rc t="2" v="1912"/>
    </bk>
    <bk>
      <rc t="2" v="1913"/>
    </bk>
    <bk>
      <rc t="2" v="1914"/>
    </bk>
    <bk>
      <rc t="2" v="1915"/>
    </bk>
    <bk>
      <rc t="2" v="1916"/>
    </bk>
    <bk>
      <rc t="2" v="1917"/>
    </bk>
    <bk>
      <rc t="2" v="1918"/>
    </bk>
    <bk>
      <rc t="2" v="1919"/>
    </bk>
    <bk>
      <rc t="2" v="1920"/>
    </bk>
    <bk>
      <rc t="2" v="1921"/>
    </bk>
    <bk>
      <rc t="2" v="1922"/>
    </bk>
    <bk>
      <rc t="2" v="1923"/>
    </bk>
    <bk>
      <rc t="2" v="1924"/>
    </bk>
    <bk>
      <rc t="2" v="1925"/>
    </bk>
    <bk>
      <rc t="2" v="1926"/>
    </bk>
    <bk>
      <rc t="2" v="1927"/>
    </bk>
    <bk>
      <rc t="2" v="1928"/>
    </bk>
    <bk>
      <rc t="2" v="1929"/>
    </bk>
    <bk>
      <rc t="2" v="1930"/>
    </bk>
    <bk>
      <rc t="2" v="1931"/>
    </bk>
    <bk>
      <rc t="2" v="1932"/>
    </bk>
    <bk>
      <rc t="2" v="1933"/>
    </bk>
    <bk>
      <rc t="2" v="1934"/>
    </bk>
    <bk>
      <rc t="2" v="1935"/>
    </bk>
    <bk>
      <rc t="2" v="1936"/>
    </bk>
    <bk>
      <rc t="2" v="1937"/>
    </bk>
    <bk>
      <rc t="2" v="1938"/>
    </bk>
    <bk>
      <rc t="2" v="1939"/>
    </bk>
    <bk>
      <rc t="2" v="1940"/>
    </bk>
    <bk>
      <rc t="2" v="1941"/>
    </bk>
    <bk>
      <rc t="2" v="1942"/>
    </bk>
    <bk>
      <rc t="2" v="1943"/>
    </bk>
    <bk>
      <rc t="2" v="1944"/>
    </bk>
    <bk>
      <rc t="2" v="1945"/>
    </bk>
    <bk>
      <rc t="2" v="1946"/>
    </bk>
    <bk>
      <rc t="2" v="1947"/>
    </bk>
    <bk>
      <rc t="2" v="1948"/>
    </bk>
    <bk>
      <rc t="2" v="1949"/>
    </bk>
    <bk>
      <rc t="2" v="1950"/>
    </bk>
    <bk>
      <rc t="2" v="1951"/>
    </bk>
    <bk>
      <rc t="2" v="1952"/>
    </bk>
    <bk>
      <rc t="2" v="1953"/>
    </bk>
    <bk>
      <rc t="2" v="1954"/>
    </bk>
    <bk>
      <rc t="2" v="1955"/>
    </bk>
    <bk>
      <rc t="2" v="1956"/>
    </bk>
    <bk>
      <rc t="2" v="1957"/>
    </bk>
    <bk>
      <rc t="2" v="1958"/>
    </bk>
    <bk>
      <rc t="2" v="1959"/>
    </bk>
    <bk>
      <rc t="2" v="1960"/>
    </bk>
    <bk>
      <rc t="2" v="1961"/>
    </bk>
    <bk>
      <rc t="2" v="1962"/>
    </bk>
    <bk>
      <rc t="2" v="1963"/>
    </bk>
    <bk>
      <rc t="2" v="1964"/>
    </bk>
    <bk>
      <rc t="2" v="1965"/>
    </bk>
    <bk>
      <rc t="2" v="1966"/>
    </bk>
    <bk>
      <rc t="2" v="1967"/>
    </bk>
    <bk>
      <rc t="2" v="1968"/>
    </bk>
    <bk>
      <rc t="2" v="1969"/>
    </bk>
    <bk>
      <rc t="2" v="1970"/>
    </bk>
    <bk>
      <rc t="2" v="1971"/>
    </bk>
    <bk>
      <rc t="2" v="1972"/>
    </bk>
    <bk>
      <rc t="2" v="1973"/>
    </bk>
    <bk>
      <rc t="2" v="1974"/>
    </bk>
    <bk>
      <rc t="2" v="1975"/>
    </bk>
    <bk>
      <rc t="2" v="1976"/>
    </bk>
    <bk>
      <rc t="2" v="1977"/>
    </bk>
    <bk>
      <rc t="2" v="1978"/>
    </bk>
    <bk>
      <rc t="2" v="1979"/>
    </bk>
    <bk>
      <rc t="2" v="1980"/>
    </bk>
    <bk>
      <rc t="2" v="1981"/>
    </bk>
    <bk>
      <rc t="2" v="1982"/>
    </bk>
    <bk>
      <rc t="2" v="1983"/>
    </bk>
    <bk>
      <rc t="2" v="1984"/>
    </bk>
    <bk>
      <rc t="2" v="1985"/>
    </bk>
    <bk>
      <rc t="2" v="1986"/>
    </bk>
    <bk>
      <rc t="2" v="1987"/>
    </bk>
    <bk>
      <rc t="2" v="1988"/>
    </bk>
    <bk>
      <rc t="2" v="1989"/>
    </bk>
    <bk>
      <rc t="2" v="1990"/>
    </bk>
    <bk>
      <rc t="2" v="1991"/>
    </bk>
    <bk>
      <rc t="2" v="1992"/>
    </bk>
    <bk>
      <rc t="2" v="1993"/>
    </bk>
    <bk>
      <rc t="2" v="1994"/>
    </bk>
    <bk>
      <rc t="2" v="1995"/>
    </bk>
    <bk>
      <rc t="2" v="1996"/>
    </bk>
    <bk>
      <rc t="2" v="1997"/>
    </bk>
    <bk>
      <rc t="2" v="1998"/>
    </bk>
    <bk>
      <rc t="2" v="1999"/>
    </bk>
    <bk>
      <rc t="2" v="2000"/>
    </bk>
    <bk>
      <rc t="2" v="2001"/>
    </bk>
    <bk>
      <rc t="2" v="2002"/>
    </bk>
    <bk>
      <rc t="2" v="2003"/>
    </bk>
    <bk>
      <rc t="2" v="2004"/>
    </bk>
    <bk>
      <rc t="2" v="2005"/>
    </bk>
    <bk>
      <rc t="2" v="2006"/>
    </bk>
    <bk>
      <rc t="2" v="2007"/>
    </bk>
    <bk>
      <rc t="2" v="2008"/>
    </bk>
    <bk>
      <rc t="2" v="2009"/>
    </bk>
    <bk>
      <rc t="2" v="2010"/>
    </bk>
    <bk>
      <rc t="2" v="2011"/>
    </bk>
    <bk>
      <rc t="2" v="2012"/>
    </bk>
    <bk>
      <rc t="2" v="2013"/>
    </bk>
    <bk>
      <rc t="2" v="2014"/>
    </bk>
    <bk>
      <rc t="2" v="2015"/>
    </bk>
    <bk>
      <rc t="2" v="2016"/>
    </bk>
    <bk>
      <rc t="2" v="2017"/>
    </bk>
    <bk>
      <rc t="2" v="2018"/>
    </bk>
    <bk>
      <rc t="2" v="2019"/>
    </bk>
    <bk>
      <rc t="2" v="2020"/>
    </bk>
    <bk>
      <rc t="2" v="2021"/>
    </bk>
    <bk>
      <rc t="2" v="2022"/>
    </bk>
    <bk>
      <rc t="2" v="2023"/>
    </bk>
    <bk>
      <rc t="2" v="2024"/>
    </bk>
    <bk>
      <rc t="2" v="2025"/>
    </bk>
    <bk>
      <rc t="2" v="2026"/>
    </bk>
    <bk>
      <rc t="2" v="2027"/>
    </bk>
    <bk>
      <rc t="2" v="2028"/>
    </bk>
    <bk>
      <rc t="2" v="2029"/>
    </bk>
    <bk>
      <rc t="2" v="2030"/>
    </bk>
    <bk>
      <rc t="2" v="2031"/>
    </bk>
    <bk>
      <rc t="2" v="2032"/>
    </bk>
    <bk>
      <rc t="2" v="2033"/>
    </bk>
    <bk>
      <rc t="2" v="2034"/>
    </bk>
    <bk>
      <rc t="2" v="2035"/>
    </bk>
    <bk>
      <rc t="2" v="2036"/>
    </bk>
    <bk>
      <rc t="2" v="2037"/>
    </bk>
    <bk>
      <rc t="2" v="2038"/>
    </bk>
    <bk>
      <rc t="2" v="2039"/>
    </bk>
    <bk>
      <rc t="2" v="2040"/>
    </bk>
    <bk>
      <rc t="2" v="2041"/>
    </bk>
    <bk>
      <rc t="2" v="2042"/>
    </bk>
    <bk>
      <rc t="2" v="2043"/>
    </bk>
    <bk>
      <rc t="2" v="2044"/>
    </bk>
    <bk>
      <rc t="2" v="2045"/>
    </bk>
    <bk>
      <rc t="2" v="2046"/>
    </bk>
    <bk>
      <rc t="2" v="2047"/>
    </bk>
    <bk>
      <rc t="2" v="2048"/>
    </bk>
    <bk>
      <rc t="2" v="2049"/>
    </bk>
    <bk>
      <rc t="2" v="2050"/>
    </bk>
    <bk>
      <rc t="2" v="2051"/>
    </bk>
    <bk>
      <rc t="2" v="2052"/>
    </bk>
    <bk>
      <rc t="2" v="2053"/>
    </bk>
    <bk>
      <rc t="2" v="2054"/>
    </bk>
    <bk>
      <rc t="2" v="2055"/>
    </bk>
    <bk>
      <rc t="2" v="2056"/>
    </bk>
    <bk>
      <rc t="2" v="2057"/>
    </bk>
    <bk>
      <rc t="2" v="2058"/>
    </bk>
    <bk>
      <rc t="2" v="2059"/>
    </bk>
    <bk>
      <rc t="2" v="2060"/>
    </bk>
    <bk>
      <rc t="2" v="2061"/>
    </bk>
    <bk>
      <rc t="2" v="2062"/>
    </bk>
    <bk>
      <rc t="2" v="2063"/>
    </bk>
    <bk>
      <rc t="2" v="2064"/>
    </bk>
    <bk>
      <rc t="2" v="2065"/>
    </bk>
    <bk>
      <rc t="2" v="2066"/>
    </bk>
    <bk>
      <rc t="2" v="2067"/>
    </bk>
    <bk>
      <rc t="2" v="2068"/>
    </bk>
    <bk>
      <rc t="2" v="2069"/>
    </bk>
    <bk>
      <rc t="2" v="2070"/>
    </bk>
    <bk>
      <rc t="2" v="2071"/>
    </bk>
    <bk>
      <rc t="2" v="2072"/>
    </bk>
    <bk>
      <rc t="2" v="2073"/>
    </bk>
    <bk>
      <rc t="2" v="2074"/>
    </bk>
    <bk>
      <rc t="2" v="2075"/>
    </bk>
    <bk>
      <rc t="2" v="2076"/>
    </bk>
    <bk>
      <rc t="2" v="2077"/>
    </bk>
    <bk>
      <rc t="2" v="2078"/>
    </bk>
    <bk>
      <rc t="2" v="2079"/>
    </bk>
    <bk>
      <rc t="2" v="2080"/>
    </bk>
    <bk>
      <rc t="2" v="2081"/>
    </bk>
    <bk>
      <rc t="2" v="2082"/>
    </bk>
    <bk>
      <rc t="2" v="2083"/>
    </bk>
    <bk>
      <rc t="2" v="2084"/>
    </bk>
    <bk>
      <rc t="2" v="2085"/>
    </bk>
    <bk>
      <rc t="2" v="2086"/>
    </bk>
    <bk>
      <rc t="2" v="2087"/>
    </bk>
    <bk>
      <rc t="2" v="2088"/>
    </bk>
    <bk>
      <rc t="2" v="2089"/>
    </bk>
    <bk>
      <rc t="2" v="2090"/>
    </bk>
    <bk>
      <rc t="2" v="2091"/>
    </bk>
    <bk>
      <rc t="2" v="2092"/>
    </bk>
    <bk>
      <rc t="2" v="2093"/>
    </bk>
    <bk>
      <rc t="2" v="2094"/>
    </bk>
    <bk>
      <rc t="2" v="2095"/>
    </bk>
    <bk>
      <rc t="2" v="2096"/>
    </bk>
    <bk>
      <rc t="2" v="2097"/>
    </bk>
    <bk>
      <rc t="2" v="2098"/>
    </bk>
    <bk>
      <rc t="2" v="2099"/>
    </bk>
    <bk>
      <rc t="2" v="2100"/>
    </bk>
    <bk>
      <rc t="2" v="2101"/>
    </bk>
    <bk>
      <rc t="2" v="2102"/>
    </bk>
    <bk>
      <rc t="2" v="2103"/>
    </bk>
    <bk>
      <rc t="2" v="2104"/>
    </bk>
    <bk>
      <rc t="2" v="2105"/>
    </bk>
    <bk>
      <rc t="2" v="2106"/>
    </bk>
    <bk>
      <rc t="2" v="2107"/>
    </bk>
    <bk>
      <rc t="2" v="2108"/>
    </bk>
    <bk>
      <rc t="2" v="2109"/>
    </bk>
    <bk>
      <rc t="2" v="2110"/>
    </bk>
    <bk>
      <rc t="2" v="2111"/>
    </bk>
    <bk>
      <rc t="2" v="2112"/>
    </bk>
    <bk>
      <rc t="2" v="2113"/>
    </bk>
    <bk>
      <rc t="2" v="2114"/>
    </bk>
    <bk>
      <rc t="2" v="2115"/>
    </bk>
    <bk>
      <rc t="2" v="2116"/>
    </bk>
    <bk>
      <rc t="2" v="2117"/>
    </bk>
    <bk>
      <rc t="2" v="2118"/>
    </bk>
    <bk>
      <rc t="2" v="2119"/>
    </bk>
    <bk>
      <rc t="2" v="2120"/>
    </bk>
    <bk>
      <rc t="2" v="2121"/>
    </bk>
    <bk>
      <rc t="2" v="2122"/>
    </bk>
    <bk>
      <rc t="2" v="2123"/>
    </bk>
    <bk>
      <rc t="2" v="2124"/>
    </bk>
    <bk>
      <rc t="2" v="2125"/>
    </bk>
    <bk>
      <rc t="2" v="2126"/>
    </bk>
    <bk>
      <rc t="2" v="2127"/>
    </bk>
    <bk>
      <rc t="2" v="2128"/>
    </bk>
    <bk>
      <rc t="2" v="2129"/>
    </bk>
    <bk>
      <rc t="2" v="2130"/>
    </bk>
    <bk>
      <rc t="2" v="2131"/>
    </bk>
    <bk>
      <rc t="2" v="2132"/>
    </bk>
    <bk>
      <rc t="2" v="2133"/>
    </bk>
    <bk>
      <rc t="2" v="2134"/>
    </bk>
    <bk>
      <rc t="2" v="2135"/>
    </bk>
    <bk>
      <rc t="2" v="2136"/>
    </bk>
    <bk>
      <rc t="2" v="2137"/>
    </bk>
    <bk>
      <rc t="2" v="2138"/>
    </bk>
    <bk>
      <rc t="2" v="2139"/>
    </bk>
    <bk>
      <rc t="2" v="2140"/>
    </bk>
    <bk>
      <rc t="2" v="2141"/>
    </bk>
    <bk>
      <rc t="2" v="2142"/>
    </bk>
    <bk>
      <rc t="2" v="2143"/>
    </bk>
    <bk>
      <rc t="2" v="2144"/>
    </bk>
    <bk>
      <rc t="2" v="2145"/>
    </bk>
    <bk>
      <rc t="2" v="2146"/>
    </bk>
    <bk>
      <rc t="2" v="2147"/>
    </bk>
    <bk>
      <rc t="2" v="2148"/>
    </bk>
    <bk>
      <rc t="2" v="2149"/>
    </bk>
    <bk>
      <rc t="2" v="2150"/>
    </bk>
    <bk>
      <rc t="2" v="2151"/>
    </bk>
    <bk>
      <rc t="2" v="2152"/>
    </bk>
    <bk>
      <rc t="2" v="2153"/>
    </bk>
    <bk>
      <rc t="2" v="2154"/>
    </bk>
    <bk>
      <rc t="2" v="2155"/>
    </bk>
    <bk>
      <rc t="2" v="2156"/>
    </bk>
    <bk>
      <rc t="2" v="2157"/>
    </bk>
    <bk>
      <rc t="2" v="2158"/>
    </bk>
    <bk>
      <rc t="2" v="2159"/>
    </bk>
    <bk>
      <rc t="2" v="2160"/>
    </bk>
    <bk>
      <rc t="2" v="2161"/>
    </bk>
    <bk>
      <rc t="2" v="2162"/>
    </bk>
    <bk>
      <rc t="2" v="2163"/>
    </bk>
    <bk>
      <rc t="2" v="2164"/>
    </bk>
    <bk>
      <rc t="2" v="2165"/>
    </bk>
    <bk>
      <rc t="2" v="2166"/>
    </bk>
    <bk>
      <rc t="2" v="2167"/>
    </bk>
    <bk>
      <rc t="2" v="2168"/>
    </bk>
    <bk>
      <rc t="2" v="2169"/>
    </bk>
    <bk>
      <rc t="2" v="2170"/>
    </bk>
    <bk>
      <rc t="2" v="2171"/>
    </bk>
    <bk>
      <rc t="2" v="2172"/>
    </bk>
    <bk>
      <rc t="2" v="2173"/>
    </bk>
    <bk>
      <rc t="2" v="2174"/>
    </bk>
    <bk>
      <rc t="2" v="2175"/>
    </bk>
    <bk>
      <rc t="2" v="2176"/>
    </bk>
    <bk>
      <rc t="2" v="2177"/>
    </bk>
    <bk>
      <rc t="2" v="2178"/>
    </bk>
    <bk>
      <rc t="2" v="2179"/>
    </bk>
    <bk>
      <rc t="2" v="2180"/>
    </bk>
    <bk>
      <rc t="2" v="2181"/>
    </bk>
    <bk>
      <rc t="2" v="2182"/>
    </bk>
    <bk>
      <rc t="2" v="2183"/>
    </bk>
    <bk>
      <rc t="2" v="2184"/>
    </bk>
    <bk>
      <rc t="2" v="2185"/>
    </bk>
    <bk>
      <rc t="2" v="2186"/>
    </bk>
    <bk>
      <rc t="2" v="2187"/>
    </bk>
    <bk>
      <rc t="2" v="2188"/>
    </bk>
    <bk>
      <rc t="2" v="2189"/>
    </bk>
    <bk>
      <rc t="2" v="2190"/>
    </bk>
    <bk>
      <rc t="2" v="2191"/>
    </bk>
    <bk>
      <rc t="2" v="2192"/>
    </bk>
    <bk>
      <rc t="2" v="2193"/>
    </bk>
    <bk>
      <rc t="2" v="2194"/>
    </bk>
    <bk>
      <rc t="2" v="2195"/>
    </bk>
    <bk>
      <rc t="2" v="2196"/>
    </bk>
    <bk>
      <rc t="2" v="2197"/>
    </bk>
    <bk>
      <rc t="2" v="2198"/>
    </bk>
    <bk>
      <rc t="2" v="2199"/>
    </bk>
    <bk>
      <rc t="2" v="2200"/>
    </bk>
    <bk>
      <rc t="2" v="2201"/>
    </bk>
    <bk>
      <rc t="2" v="2202"/>
    </bk>
    <bk>
      <rc t="2" v="2203"/>
    </bk>
    <bk>
      <rc t="2" v="2204"/>
    </bk>
    <bk>
      <rc t="2" v="2205"/>
    </bk>
    <bk>
      <rc t="2" v="2206"/>
    </bk>
    <bk>
      <rc t="2" v="2207"/>
    </bk>
    <bk>
      <rc t="2" v="2208"/>
    </bk>
    <bk>
      <rc t="2" v="2209"/>
    </bk>
    <bk>
      <rc t="2" v="2210"/>
    </bk>
    <bk>
      <rc t="2" v="2211"/>
    </bk>
    <bk>
      <rc t="2" v="2212"/>
    </bk>
    <bk>
      <rc t="2" v="2213"/>
    </bk>
    <bk>
      <rc t="2" v="2214"/>
    </bk>
    <bk>
      <rc t="2" v="2215"/>
    </bk>
    <bk>
      <rc t="2" v="2216"/>
    </bk>
    <bk>
      <rc t="2" v="2217"/>
    </bk>
    <bk>
      <rc t="2" v="2218"/>
    </bk>
    <bk>
      <rc t="2" v="2219"/>
    </bk>
    <bk>
      <rc t="2" v="2220"/>
    </bk>
    <bk>
      <rc t="2" v="2221"/>
    </bk>
    <bk>
      <rc t="2" v="2222"/>
    </bk>
    <bk>
      <rc t="2" v="2223"/>
    </bk>
    <bk>
      <rc t="2" v="2224"/>
    </bk>
    <bk>
      <rc t="2" v="2225"/>
    </bk>
    <bk>
      <rc t="2" v="2226"/>
    </bk>
    <bk>
      <rc t="2" v="2227"/>
    </bk>
    <bk>
      <rc t="2" v="2228"/>
    </bk>
    <bk>
      <rc t="2" v="2229"/>
    </bk>
    <bk>
      <rc t="2" v="2230"/>
    </bk>
    <bk>
      <rc t="2" v="2231"/>
    </bk>
    <bk>
      <rc t="2" v="2232"/>
    </bk>
    <bk>
      <rc t="2" v="2233"/>
    </bk>
    <bk>
      <rc t="2" v="2234"/>
    </bk>
    <bk>
      <rc t="2" v="2235"/>
    </bk>
    <bk>
      <rc t="2" v="2236"/>
    </bk>
    <bk>
      <rc t="2" v="2237"/>
    </bk>
    <bk>
      <rc t="2" v="2238"/>
    </bk>
    <bk>
      <rc t="2" v="2239"/>
    </bk>
    <bk>
      <rc t="2" v="2240"/>
    </bk>
    <bk>
      <rc t="2" v="2241"/>
    </bk>
    <bk>
      <rc t="2" v="2242"/>
    </bk>
    <bk>
      <rc t="2" v="2243"/>
    </bk>
    <bk>
      <rc t="2" v="2244"/>
    </bk>
    <bk>
      <rc t="2" v="2245"/>
    </bk>
    <bk>
      <rc t="2" v="2246"/>
    </bk>
    <bk>
      <rc t="2" v="2247"/>
    </bk>
    <bk>
      <rc t="2" v="2248"/>
    </bk>
    <bk>
      <rc t="2" v="2249"/>
    </bk>
    <bk>
      <rc t="2" v="2250"/>
    </bk>
    <bk>
      <rc t="2" v="2251"/>
    </bk>
    <bk>
      <rc t="2" v="2252"/>
    </bk>
    <bk>
      <rc t="2" v="2253"/>
    </bk>
    <bk>
      <rc t="2" v="2254"/>
    </bk>
    <bk>
      <rc t="2" v="2255"/>
    </bk>
    <bk>
      <rc t="2" v="2256"/>
    </bk>
    <bk>
      <rc t="2" v="2257"/>
    </bk>
    <bk>
      <rc t="2" v="2258"/>
    </bk>
    <bk>
      <rc t="2" v="2259"/>
    </bk>
    <bk>
      <rc t="2" v="2260"/>
    </bk>
    <bk>
      <rc t="2" v="2261"/>
    </bk>
    <bk>
      <rc t="2" v="2262"/>
    </bk>
    <bk>
      <rc t="2" v="2263"/>
    </bk>
    <bk>
      <rc t="2" v="2264"/>
    </bk>
    <bk>
      <rc t="2" v="2265"/>
    </bk>
    <bk>
      <rc t="2" v="2266"/>
    </bk>
    <bk>
      <rc t="2" v="2267"/>
    </bk>
    <bk>
      <rc t="2" v="2268"/>
    </bk>
    <bk>
      <rc t="2" v="2269"/>
    </bk>
    <bk>
      <rc t="2" v="2270"/>
    </bk>
    <bk>
      <rc t="2" v="2271"/>
    </bk>
    <bk>
      <rc t="2" v="2272"/>
    </bk>
    <bk>
      <rc t="2" v="2273"/>
    </bk>
    <bk>
      <rc t="2" v="2274"/>
    </bk>
    <bk>
      <rc t="2" v="2275"/>
    </bk>
    <bk>
      <rc t="2" v="2276"/>
    </bk>
    <bk>
      <rc t="2" v="2277"/>
    </bk>
    <bk>
      <rc t="2" v="2278"/>
    </bk>
    <bk>
      <rc t="2" v="2279"/>
    </bk>
    <bk>
      <rc t="2" v="2280"/>
    </bk>
    <bk>
      <rc t="2" v="2281"/>
    </bk>
    <bk>
      <rc t="2" v="2282"/>
    </bk>
    <bk>
      <rc t="2" v="2283"/>
    </bk>
    <bk>
      <rc t="2" v="2284"/>
    </bk>
    <bk>
      <rc t="2" v="2285"/>
    </bk>
    <bk>
      <rc t="2" v="2286"/>
    </bk>
    <bk>
      <rc t="2" v="2287"/>
    </bk>
    <bk>
      <rc t="2" v="2288"/>
    </bk>
    <bk>
      <rc t="2" v="2289"/>
    </bk>
    <bk>
      <rc t="2" v="2290"/>
    </bk>
    <bk>
      <rc t="2" v="2291"/>
    </bk>
    <bk>
      <rc t="2" v="2292"/>
    </bk>
    <bk>
      <rc t="2" v="2293"/>
    </bk>
    <bk>
      <rc t="2" v="2294"/>
    </bk>
    <bk>
      <rc t="2" v="2295"/>
    </bk>
    <bk>
      <rc t="2" v="2296"/>
    </bk>
    <bk>
      <rc t="2" v="2297"/>
    </bk>
    <bk>
      <rc t="2" v="2298"/>
    </bk>
    <bk>
      <rc t="2" v="2299"/>
    </bk>
    <bk>
      <rc t="2" v="2300"/>
    </bk>
    <bk>
      <rc t="2" v="2301"/>
    </bk>
    <bk>
      <rc t="2" v="2302"/>
    </bk>
    <bk>
      <rc t="2" v="2303"/>
    </bk>
    <bk>
      <rc t="2" v="2304"/>
    </bk>
    <bk>
      <rc t="2" v="2305"/>
    </bk>
    <bk>
      <rc t="2" v="2306"/>
    </bk>
    <bk>
      <rc t="2" v="2307"/>
    </bk>
    <bk>
      <rc t="2" v="2308"/>
    </bk>
    <bk>
      <rc t="2" v="2309"/>
    </bk>
    <bk>
      <rc t="2" v="2310"/>
    </bk>
    <bk>
      <rc t="2" v="2311"/>
    </bk>
    <bk>
      <rc t="2" v="2312"/>
    </bk>
    <bk>
      <rc t="2" v="2313"/>
    </bk>
    <bk>
      <rc t="2" v="2314"/>
    </bk>
    <bk>
      <rc t="2" v="2315"/>
    </bk>
    <bk>
      <rc t="2" v="2316"/>
    </bk>
    <bk>
      <rc t="2" v="2317"/>
    </bk>
    <bk>
      <rc t="2" v="2318"/>
    </bk>
    <bk>
      <rc t="2" v="2319"/>
    </bk>
    <bk>
      <rc t="2" v="2320"/>
    </bk>
    <bk>
      <rc t="2" v="2321"/>
    </bk>
    <bk>
      <rc t="2" v="2322"/>
    </bk>
    <bk>
      <rc t="2" v="2323"/>
    </bk>
    <bk>
      <rc t="2" v="2324"/>
    </bk>
    <bk>
      <rc t="2" v="2325"/>
    </bk>
    <bk>
      <rc t="2" v="2326"/>
    </bk>
    <bk>
      <rc t="2" v="2327"/>
    </bk>
    <bk>
      <rc t="2" v="2328"/>
    </bk>
    <bk>
      <rc t="2" v="2329"/>
    </bk>
    <bk>
      <rc t="2" v="2330"/>
    </bk>
    <bk>
      <rc t="2" v="2331"/>
    </bk>
    <bk>
      <rc t="2" v="2332"/>
    </bk>
    <bk>
      <rc t="2" v="2333"/>
    </bk>
    <bk>
      <rc t="2" v="2334"/>
    </bk>
    <bk>
      <rc t="2" v="2335"/>
    </bk>
    <bk>
      <rc t="2" v="2336"/>
    </bk>
    <bk>
      <rc t="2" v="2337"/>
    </bk>
    <bk>
      <rc t="2" v="2338"/>
    </bk>
    <bk>
      <rc t="2" v="2339"/>
    </bk>
    <bk>
      <rc t="2" v="2340"/>
    </bk>
    <bk>
      <rc t="2" v="2341"/>
    </bk>
    <bk>
      <rc t="2" v="2342"/>
    </bk>
    <bk>
      <rc t="2" v="2343"/>
    </bk>
    <bk>
      <rc t="2" v="2344"/>
    </bk>
    <bk>
      <rc t="2" v="2345"/>
    </bk>
    <bk>
      <rc t="2" v="2346"/>
    </bk>
    <bk>
      <rc t="2" v="2347"/>
    </bk>
    <bk>
      <rc t="2" v="2348"/>
    </bk>
    <bk>
      <rc t="2" v="2349"/>
    </bk>
    <bk>
      <rc t="2" v="2350"/>
    </bk>
    <bk>
      <rc t="2" v="2351"/>
    </bk>
    <bk>
      <rc t="2" v="2352"/>
    </bk>
    <bk>
      <rc t="2" v="2353"/>
    </bk>
    <bk>
      <rc t="2" v="2354"/>
    </bk>
    <bk>
      <rc t="2" v="2355"/>
    </bk>
    <bk>
      <rc t="2" v="2356"/>
    </bk>
    <bk>
      <rc t="2" v="2357"/>
    </bk>
    <bk>
      <rc t="2" v="2358"/>
    </bk>
    <bk>
      <rc t="2" v="2359"/>
    </bk>
    <bk>
      <rc t="2" v="2360"/>
    </bk>
    <bk>
      <rc t="2" v="2361"/>
    </bk>
    <bk>
      <rc t="2" v="2362"/>
    </bk>
    <bk>
      <rc t="2" v="2363"/>
    </bk>
    <bk>
      <rc t="2" v="2364"/>
    </bk>
    <bk>
      <rc t="2" v="2365"/>
    </bk>
    <bk>
      <rc t="2" v="2366"/>
    </bk>
    <bk>
      <rc t="2" v="2367"/>
    </bk>
    <bk>
      <rc t="2" v="2368"/>
    </bk>
    <bk>
      <rc t="2" v="2369"/>
    </bk>
    <bk>
      <rc t="2" v="2370"/>
    </bk>
    <bk>
      <rc t="2" v="2371"/>
    </bk>
    <bk>
      <rc t="2" v="2372"/>
    </bk>
    <bk>
      <rc t="2" v="2373"/>
    </bk>
    <bk>
      <rc t="2" v="2374"/>
    </bk>
    <bk>
      <rc t="2" v="2375"/>
    </bk>
    <bk>
      <rc t="2" v="2376"/>
    </bk>
    <bk>
      <rc t="2" v="2377"/>
    </bk>
    <bk>
      <rc t="2" v="2378"/>
    </bk>
    <bk>
      <rc t="2" v="2379"/>
    </bk>
    <bk>
      <rc t="2" v="2380"/>
    </bk>
    <bk>
      <rc t="2" v="2381"/>
    </bk>
    <bk>
      <rc t="2" v="2382"/>
    </bk>
    <bk>
      <rc t="2" v="2383"/>
    </bk>
    <bk>
      <rc t="2" v="2384"/>
    </bk>
    <bk>
      <rc t="2" v="2385"/>
    </bk>
    <bk>
      <rc t="2" v="2386"/>
    </bk>
    <bk>
      <rc t="2" v="2387"/>
    </bk>
    <bk>
      <rc t="2" v="2388"/>
    </bk>
    <bk>
      <rc t="2" v="2389"/>
    </bk>
    <bk>
      <rc t="2" v="2390"/>
    </bk>
    <bk>
      <rc t="2" v="2391"/>
    </bk>
    <bk>
      <rc t="2" v="2392"/>
    </bk>
    <bk>
      <rc t="2" v="2393"/>
    </bk>
    <bk>
      <rc t="2" v="2394"/>
    </bk>
    <bk>
      <rc t="2" v="2395"/>
    </bk>
    <bk>
      <rc t="2" v="2396"/>
    </bk>
    <bk>
      <rc t="2" v="2397"/>
    </bk>
    <bk>
      <rc t="2" v="2398"/>
    </bk>
    <bk>
      <rc t="2" v="2399"/>
    </bk>
    <bk>
      <rc t="2" v="2400"/>
    </bk>
    <bk>
      <rc t="2" v="2401"/>
    </bk>
    <bk>
      <rc t="2" v="2402"/>
    </bk>
    <bk>
      <rc t="2" v="2403"/>
    </bk>
    <bk>
      <rc t="2" v="2404"/>
    </bk>
    <bk>
      <rc t="2" v="2405"/>
    </bk>
    <bk>
      <rc t="2" v="2406"/>
    </bk>
    <bk>
      <rc t="2" v="2407"/>
    </bk>
    <bk>
      <rc t="2" v="2408"/>
    </bk>
    <bk>
      <rc t="2" v="2409"/>
    </bk>
    <bk>
      <rc t="2" v="2410"/>
    </bk>
    <bk>
      <rc t="2" v="2411"/>
    </bk>
    <bk>
      <rc t="2" v="2412"/>
    </bk>
    <bk>
      <rc t="2" v="2413"/>
    </bk>
    <bk>
      <rc t="2" v="2414"/>
    </bk>
    <bk>
      <rc t="2" v="2415"/>
    </bk>
    <bk>
      <rc t="2" v="2416"/>
    </bk>
    <bk>
      <rc t="2" v="2417"/>
    </bk>
    <bk>
      <rc t="2" v="2418"/>
    </bk>
    <bk>
      <rc t="2" v="2419"/>
    </bk>
    <bk>
      <rc t="2" v="2420"/>
    </bk>
    <bk>
      <rc t="2" v="2421"/>
    </bk>
    <bk>
      <rc t="2" v="2422"/>
    </bk>
    <bk>
      <rc t="2" v="2423"/>
    </bk>
    <bk>
      <rc t="2" v="2424"/>
    </bk>
    <bk>
      <rc t="2" v="2425"/>
    </bk>
    <bk>
      <rc t="2" v="2426"/>
    </bk>
    <bk>
      <rc t="2" v="2427"/>
    </bk>
    <bk>
      <rc t="2" v="2428"/>
    </bk>
    <bk>
      <rc t="2" v="2429"/>
    </bk>
    <bk>
      <rc t="2" v="2430"/>
    </bk>
    <bk>
      <rc t="2" v="2431"/>
    </bk>
    <bk>
      <rc t="2" v="2432"/>
    </bk>
    <bk>
      <rc t="2" v="2433"/>
    </bk>
    <bk>
      <rc t="2" v="2434"/>
    </bk>
    <bk>
      <rc t="2" v="2435"/>
    </bk>
    <bk>
      <rc t="2" v="2436"/>
    </bk>
    <bk>
      <rc t="2" v="2437"/>
    </bk>
    <bk>
      <rc t="2" v="2438"/>
    </bk>
    <bk>
      <rc t="2" v="2439"/>
    </bk>
    <bk>
      <rc t="2" v="2440"/>
    </bk>
    <bk>
      <rc t="2" v="2441"/>
    </bk>
    <bk>
      <rc t="2" v="2442"/>
    </bk>
    <bk>
      <rc t="2" v="2443"/>
    </bk>
    <bk>
      <rc t="2" v="2444"/>
    </bk>
    <bk>
      <rc t="2" v="2445"/>
    </bk>
    <bk>
      <rc t="2" v="2446"/>
    </bk>
    <bk>
      <rc t="2" v="2447"/>
    </bk>
    <bk>
      <rc t="2" v="2448"/>
    </bk>
    <bk>
      <rc t="2" v="2449"/>
    </bk>
    <bk>
      <rc t="2" v="2450"/>
    </bk>
    <bk>
      <rc t="2" v="2451"/>
    </bk>
    <bk>
      <rc t="2" v="2452"/>
    </bk>
    <bk>
      <rc t="2" v="2453"/>
    </bk>
    <bk>
      <rc t="2" v="2454"/>
    </bk>
    <bk>
      <rc t="2" v="2455"/>
    </bk>
    <bk>
      <rc t="2" v="2456"/>
    </bk>
    <bk>
      <rc t="2" v="2457"/>
    </bk>
    <bk>
      <rc t="2" v="2458"/>
    </bk>
    <bk>
      <rc t="2" v="2459"/>
    </bk>
    <bk>
      <rc t="2" v="2460"/>
    </bk>
    <bk>
      <rc t="2" v="2461"/>
    </bk>
    <bk>
      <rc t="2" v="2462"/>
    </bk>
    <bk>
      <rc t="2" v="2463"/>
    </bk>
    <bk>
      <rc t="2" v="2464"/>
    </bk>
    <bk>
      <rc t="2" v="2465"/>
    </bk>
    <bk>
      <rc t="2" v="2466"/>
    </bk>
    <bk>
      <rc t="2" v="2467"/>
    </bk>
    <bk>
      <rc t="2" v="2468"/>
    </bk>
    <bk>
      <rc t="2" v="2469"/>
    </bk>
    <bk>
      <rc t="2" v="2470"/>
    </bk>
    <bk>
      <rc t="2" v="2471"/>
    </bk>
    <bk>
      <rc t="2" v="2472"/>
    </bk>
    <bk>
      <rc t="2" v="2473"/>
    </bk>
    <bk>
      <rc t="2" v="2474"/>
    </bk>
    <bk>
      <rc t="2" v="2475"/>
    </bk>
    <bk>
      <rc t="2" v="2476"/>
    </bk>
    <bk>
      <rc t="2" v="2477"/>
    </bk>
    <bk>
      <rc t="2" v="2478"/>
    </bk>
    <bk>
      <rc t="2" v="2479"/>
    </bk>
    <bk>
      <rc t="2" v="2480"/>
    </bk>
    <bk>
      <rc t="2" v="2481"/>
    </bk>
    <bk>
      <rc t="2" v="2482"/>
    </bk>
    <bk>
      <rc t="2" v="2483"/>
    </bk>
    <bk>
      <rc t="2" v="2484"/>
    </bk>
    <bk>
      <rc t="2" v="2485"/>
    </bk>
    <bk>
      <rc t="2" v="2486"/>
    </bk>
    <bk>
      <rc t="2" v="2487"/>
    </bk>
    <bk>
      <rc t="2" v="2488"/>
    </bk>
    <bk>
      <rc t="2" v="2489"/>
    </bk>
    <bk>
      <rc t="2" v="2490"/>
    </bk>
    <bk>
      <rc t="2" v="2491"/>
    </bk>
    <bk>
      <rc t="2" v="2492"/>
    </bk>
    <bk>
      <rc t="2" v="2493"/>
    </bk>
    <bk>
      <rc t="2" v="2494"/>
    </bk>
    <bk>
      <rc t="2" v="2495"/>
    </bk>
    <bk>
      <rc t="2" v="2496"/>
    </bk>
    <bk>
      <rc t="2" v="2497"/>
    </bk>
    <bk>
      <rc t="2" v="2498"/>
    </bk>
    <bk>
      <rc t="2" v="2499"/>
    </bk>
    <bk>
      <rc t="2" v="2500"/>
    </bk>
    <bk>
      <rc t="2" v="2501"/>
    </bk>
    <bk>
      <rc t="2" v="2502"/>
    </bk>
    <bk>
      <rc t="2" v="2503"/>
    </bk>
    <bk>
      <rc t="2" v="2504"/>
    </bk>
    <bk>
      <rc t="2" v="2505"/>
    </bk>
    <bk>
      <rc t="2" v="2506"/>
    </bk>
    <bk>
      <rc t="2" v="2507"/>
    </bk>
    <bk>
      <rc t="2" v="2508"/>
    </bk>
    <bk>
      <rc t="2" v="2509"/>
    </bk>
    <bk>
      <rc t="2" v="2510"/>
    </bk>
    <bk>
      <rc t="2" v="2511"/>
    </bk>
    <bk>
      <rc t="2" v="2512"/>
    </bk>
    <bk>
      <rc t="2" v="2513"/>
    </bk>
    <bk>
      <rc t="2" v="2514"/>
    </bk>
    <bk>
      <rc t="2" v="2515"/>
    </bk>
    <bk>
      <rc t="2" v="2516"/>
    </bk>
    <bk>
      <rc t="2" v="2517"/>
    </bk>
    <bk>
      <rc t="2" v="2518"/>
    </bk>
    <bk>
      <rc t="2" v="2519"/>
    </bk>
    <bk>
      <rc t="2" v="2520"/>
    </bk>
    <bk>
      <rc t="2" v="2521"/>
    </bk>
    <bk>
      <rc t="2" v="2522"/>
    </bk>
    <bk>
      <rc t="2" v="2523"/>
    </bk>
    <bk>
      <rc t="2" v="2524"/>
    </bk>
    <bk>
      <rc t="2" v="2525"/>
    </bk>
    <bk>
      <rc t="2" v="2526"/>
    </bk>
    <bk>
      <rc t="2" v="2527"/>
    </bk>
    <bk>
      <rc t="2" v="2528"/>
    </bk>
    <bk>
      <rc t="2" v="2529"/>
    </bk>
    <bk>
      <rc t="2" v="2530"/>
    </bk>
    <bk>
      <rc t="2" v="2531"/>
    </bk>
    <bk>
      <rc t="2" v="2532"/>
    </bk>
    <bk>
      <rc t="2" v="2533"/>
    </bk>
    <bk>
      <rc t="2" v="2534"/>
    </bk>
    <bk>
      <rc t="2" v="2535"/>
    </bk>
    <bk>
      <rc t="2" v="2536"/>
    </bk>
    <bk>
      <rc t="2" v="2537"/>
    </bk>
    <bk>
      <rc t="2" v="2538"/>
    </bk>
    <bk>
      <rc t="2" v="2539"/>
    </bk>
    <bk>
      <rc t="2" v="2540"/>
    </bk>
    <bk>
      <rc t="2" v="2541"/>
    </bk>
    <bk>
      <rc t="2" v="2542"/>
    </bk>
    <bk>
      <rc t="2" v="2543"/>
    </bk>
    <bk>
      <rc t="2" v="2544"/>
    </bk>
    <bk>
      <rc t="2" v="2545"/>
    </bk>
    <bk>
      <rc t="2" v="2546"/>
    </bk>
    <bk>
      <rc t="2" v="2547"/>
    </bk>
    <bk>
      <rc t="2" v="2548"/>
    </bk>
    <bk>
      <rc t="2" v="2549"/>
    </bk>
    <bk>
      <rc t="2" v="2550"/>
    </bk>
    <bk>
      <rc t="2" v="2551"/>
    </bk>
    <bk>
      <rc t="2" v="2552"/>
    </bk>
    <bk>
      <rc t="2" v="2553"/>
    </bk>
    <bk>
      <rc t="2" v="2554"/>
    </bk>
    <bk>
      <rc t="2" v="2555"/>
    </bk>
    <bk>
      <rc t="2" v="2556"/>
    </bk>
    <bk>
      <rc t="2" v="2557"/>
    </bk>
    <bk>
      <rc t="2" v="2558"/>
    </bk>
    <bk>
      <rc t="2" v="2559"/>
    </bk>
    <bk>
      <rc t="2" v="2560"/>
    </bk>
    <bk>
      <rc t="2" v="2561"/>
    </bk>
    <bk>
      <rc t="2" v="2562"/>
    </bk>
    <bk>
      <rc t="2" v="2563"/>
    </bk>
    <bk>
      <rc t="2" v="2564"/>
    </bk>
    <bk>
      <rc t="2" v="2565"/>
    </bk>
    <bk>
      <rc t="2" v="2566"/>
    </bk>
    <bk>
      <rc t="2" v="2567"/>
    </bk>
    <bk>
      <rc t="2" v="2568"/>
    </bk>
    <bk>
      <rc t="2" v="2569"/>
    </bk>
    <bk>
      <rc t="2" v="2570"/>
    </bk>
    <bk>
      <rc t="2" v="2571"/>
    </bk>
    <bk>
      <rc t="2" v="2572"/>
    </bk>
    <bk>
      <rc t="2" v="2573"/>
    </bk>
    <bk>
      <rc t="2" v="2574"/>
    </bk>
    <bk>
      <rc t="2" v="2575"/>
    </bk>
    <bk>
      <rc t="2" v="2576"/>
    </bk>
    <bk>
      <rc t="2" v="2577"/>
    </bk>
    <bk>
      <rc t="2" v="2578"/>
    </bk>
    <bk>
      <rc t="2" v="2579"/>
    </bk>
    <bk>
      <rc t="2" v="2580"/>
    </bk>
    <bk>
      <rc t="2" v="2581"/>
    </bk>
    <bk>
      <rc t="2" v="2582"/>
    </bk>
    <bk>
      <rc t="2" v="2583"/>
    </bk>
    <bk>
      <rc t="2" v="2584"/>
    </bk>
    <bk>
      <rc t="2" v="2585"/>
    </bk>
    <bk>
      <rc t="2" v="2586"/>
    </bk>
    <bk>
      <rc t="2" v="2587"/>
    </bk>
    <bk>
      <rc t="2" v="2588"/>
    </bk>
    <bk>
      <rc t="2" v="2589"/>
    </bk>
    <bk>
      <rc t="2" v="2590"/>
    </bk>
    <bk>
      <rc t="2" v="2591"/>
    </bk>
    <bk>
      <rc t="2" v="2592"/>
    </bk>
    <bk>
      <rc t="2" v="2593"/>
    </bk>
    <bk>
      <rc t="2" v="2594"/>
    </bk>
    <bk>
      <rc t="2" v="2595"/>
    </bk>
    <bk>
      <rc t="2" v="2596"/>
    </bk>
    <bk>
      <rc t="2" v="2597"/>
    </bk>
    <bk>
      <rc t="2" v="2598"/>
    </bk>
    <bk>
      <rc t="2" v="2599"/>
    </bk>
    <bk>
      <rc t="2" v="2600"/>
    </bk>
    <bk>
      <rc t="2" v="2601"/>
    </bk>
    <bk>
      <rc t="2" v="2602"/>
    </bk>
    <bk>
      <rc t="2" v="2603"/>
    </bk>
    <bk>
      <rc t="2" v="2604"/>
    </bk>
    <bk>
      <rc t="2" v="2605"/>
    </bk>
    <bk>
      <rc t="2" v="2606"/>
    </bk>
    <bk>
      <rc t="2" v="2607"/>
    </bk>
    <bk>
      <rc t="2" v="2608"/>
    </bk>
    <bk>
      <rc t="2" v="2609"/>
    </bk>
    <bk>
      <rc t="2" v="2610"/>
    </bk>
    <bk>
      <rc t="2" v="2611"/>
    </bk>
    <bk>
      <rc t="2" v="2612"/>
    </bk>
    <bk>
      <rc t="2" v="2613"/>
    </bk>
    <bk>
      <rc t="2" v="2614"/>
    </bk>
    <bk>
      <rc t="2" v="2615"/>
    </bk>
    <bk>
      <rc t="2" v="2616"/>
    </bk>
    <bk>
      <rc t="2" v="2617"/>
    </bk>
    <bk>
      <rc t="2" v="2618"/>
    </bk>
    <bk>
      <rc t="2" v="2619"/>
    </bk>
    <bk>
      <rc t="2" v="2620"/>
    </bk>
    <bk>
      <rc t="2" v="2621"/>
    </bk>
    <bk>
      <rc t="2" v="2622"/>
    </bk>
    <bk>
      <rc t="2" v="2623"/>
    </bk>
    <bk>
      <rc t="2" v="2624"/>
    </bk>
    <bk>
      <rc t="2" v="2625"/>
    </bk>
    <bk>
      <rc t="2" v="2626"/>
    </bk>
    <bk>
      <rc t="2" v="2627"/>
    </bk>
    <bk>
      <rc t="2" v="2628"/>
    </bk>
    <bk>
      <rc t="2" v="2629"/>
    </bk>
    <bk>
      <rc t="2" v="2630"/>
    </bk>
    <bk>
      <rc t="2" v="2631"/>
    </bk>
    <bk>
      <rc t="2" v="2632"/>
    </bk>
    <bk>
      <rc t="2" v="2633"/>
    </bk>
    <bk>
      <rc t="2" v="2634"/>
    </bk>
    <bk>
      <rc t="2" v="2635"/>
    </bk>
    <bk>
      <rc t="2" v="2636"/>
    </bk>
    <bk>
      <rc t="2" v="2637"/>
    </bk>
    <bk>
      <rc t="2" v="2638"/>
    </bk>
    <bk>
      <rc t="2" v="2639"/>
    </bk>
    <bk>
      <rc t="2" v="2640"/>
    </bk>
    <bk>
      <rc t="2" v="2641"/>
    </bk>
    <bk>
      <rc t="2" v="2642"/>
    </bk>
    <bk>
      <rc t="2" v="2643"/>
    </bk>
    <bk>
      <rc t="2" v="2644"/>
    </bk>
    <bk>
      <rc t="2" v="2645"/>
    </bk>
    <bk>
      <rc t="2" v="2646"/>
    </bk>
    <bk>
      <rc t="2" v="2647"/>
    </bk>
    <bk>
      <rc t="2" v="2648"/>
    </bk>
    <bk>
      <rc t="2" v="2649"/>
    </bk>
    <bk>
      <rc t="2" v="2650"/>
    </bk>
    <bk>
      <rc t="2" v="2651"/>
    </bk>
    <bk>
      <rc t="2" v="2652"/>
    </bk>
    <bk>
      <rc t="2" v="2653"/>
    </bk>
    <bk>
      <rc t="2" v="2654"/>
    </bk>
    <bk>
      <rc t="2" v="2655"/>
    </bk>
    <bk>
      <rc t="2" v="2656"/>
    </bk>
    <bk>
      <rc t="2" v="2657"/>
    </bk>
    <bk>
      <rc t="2" v="2658"/>
    </bk>
    <bk>
      <rc t="2" v="2659"/>
    </bk>
    <bk>
      <rc t="2" v="2660"/>
    </bk>
    <bk>
      <rc t="2" v="2661"/>
    </bk>
    <bk>
      <rc t="2" v="2662"/>
    </bk>
    <bk>
      <rc t="2" v="2663"/>
    </bk>
    <bk>
      <rc t="2" v="2664"/>
    </bk>
    <bk>
      <rc t="2" v="2665"/>
    </bk>
    <bk>
      <rc t="2" v="2666"/>
    </bk>
    <bk>
      <rc t="2" v="2667"/>
    </bk>
    <bk>
      <rc t="2" v="2668"/>
    </bk>
    <bk>
      <rc t="2" v="2669"/>
    </bk>
    <bk>
      <rc t="2" v="2670"/>
    </bk>
    <bk>
      <rc t="2" v="2671"/>
    </bk>
    <bk>
      <rc t="2" v="2672"/>
    </bk>
    <bk>
      <rc t="2" v="2673"/>
    </bk>
    <bk>
      <rc t="2" v="2674"/>
    </bk>
    <bk>
      <rc t="2" v="2675"/>
    </bk>
    <bk>
      <rc t="2" v="2676"/>
    </bk>
    <bk>
      <rc t="2" v="2677"/>
    </bk>
    <bk>
      <rc t="2" v="2678"/>
    </bk>
    <bk>
      <rc t="2" v="2679"/>
    </bk>
    <bk>
      <rc t="2" v="2680"/>
    </bk>
    <bk>
      <rc t="2" v="2681"/>
    </bk>
    <bk>
      <rc t="2" v="2682"/>
    </bk>
    <bk>
      <rc t="2" v="2683"/>
    </bk>
    <bk>
      <rc t="2" v="2684"/>
    </bk>
    <bk>
      <rc t="2" v="2685"/>
    </bk>
    <bk>
      <rc t="2" v="2686"/>
    </bk>
    <bk>
      <rc t="2" v="2687"/>
    </bk>
    <bk>
      <rc t="2" v="2688"/>
    </bk>
    <bk>
      <rc t="2" v="2689"/>
    </bk>
    <bk>
      <rc t="2" v="2690"/>
    </bk>
    <bk>
      <rc t="2" v="2691"/>
    </bk>
    <bk>
      <rc t="2" v="2692"/>
    </bk>
    <bk>
      <rc t="2" v="2693"/>
    </bk>
    <bk>
      <rc t="2" v="2694"/>
    </bk>
    <bk>
      <rc t="2" v="2695"/>
    </bk>
    <bk>
      <rc t="2" v="2696"/>
    </bk>
    <bk>
      <rc t="2" v="2697"/>
    </bk>
    <bk>
      <rc t="2" v="2698"/>
    </bk>
    <bk>
      <rc t="2" v="2699"/>
    </bk>
    <bk>
      <rc t="2" v="2700"/>
    </bk>
    <bk>
      <rc t="2" v="2701"/>
    </bk>
    <bk>
      <rc t="2" v="2702"/>
    </bk>
    <bk>
      <rc t="2" v="2703"/>
    </bk>
    <bk>
      <rc t="2" v="2704"/>
    </bk>
    <bk>
      <rc t="2" v="2705"/>
    </bk>
    <bk>
      <rc t="2" v="2706"/>
    </bk>
    <bk>
      <rc t="2" v="2707"/>
    </bk>
    <bk>
      <rc t="2" v="2708"/>
    </bk>
    <bk>
      <rc t="2" v="2709"/>
    </bk>
    <bk>
      <rc t="2" v="2710"/>
    </bk>
    <bk>
      <rc t="2" v="2711"/>
    </bk>
    <bk>
      <rc t="2" v="2712"/>
    </bk>
    <bk>
      <rc t="2" v="2713"/>
    </bk>
    <bk>
      <rc t="2" v="2714"/>
    </bk>
    <bk>
      <rc t="2" v="2715"/>
    </bk>
    <bk>
      <rc t="2" v="2716"/>
    </bk>
    <bk>
      <rc t="2" v="2717"/>
    </bk>
    <bk>
      <rc t="2" v="2718"/>
    </bk>
    <bk>
      <rc t="2" v="2719"/>
    </bk>
    <bk>
      <rc t="2" v="2720"/>
    </bk>
    <bk>
      <rc t="2" v="2721"/>
    </bk>
    <bk>
      <rc t="2" v="2722"/>
    </bk>
    <bk>
      <rc t="2" v="2723"/>
    </bk>
    <bk>
      <rc t="2" v="2724"/>
    </bk>
    <bk>
      <rc t="2" v="2725"/>
    </bk>
    <bk>
      <rc t="2" v="2726"/>
    </bk>
    <bk>
      <rc t="2" v="2727"/>
    </bk>
    <bk>
      <rc t="2" v="2728"/>
    </bk>
    <bk>
      <rc t="2" v="2729"/>
    </bk>
    <bk>
      <rc t="2" v="2730"/>
    </bk>
    <bk>
      <rc t="2" v="2731"/>
    </bk>
    <bk>
      <rc t="2" v="2732"/>
    </bk>
    <bk>
      <rc t="2" v="2733"/>
    </bk>
    <bk>
      <rc t="2" v="2734"/>
    </bk>
    <bk>
      <rc t="2" v="2735"/>
    </bk>
    <bk>
      <rc t="2" v="2736"/>
    </bk>
    <bk>
      <rc t="2" v="2737"/>
    </bk>
    <bk>
      <rc t="2" v="2738"/>
    </bk>
    <bk>
      <rc t="2" v="2739"/>
    </bk>
    <bk>
      <rc t="2" v="2740"/>
    </bk>
    <bk>
      <rc t="2" v="2741"/>
    </bk>
    <bk>
      <rc t="2" v="2742"/>
    </bk>
    <bk>
      <rc t="2" v="2743"/>
    </bk>
    <bk>
      <rc t="2" v="2744"/>
    </bk>
    <bk>
      <rc t="2" v="2745"/>
    </bk>
    <bk>
      <rc t="2" v="2746"/>
    </bk>
    <bk>
      <rc t="2" v="2747"/>
    </bk>
    <bk>
      <rc t="2" v="2748"/>
    </bk>
    <bk>
      <rc t="2" v="2749"/>
    </bk>
    <bk>
      <rc t="2" v="2750"/>
    </bk>
    <bk>
      <rc t="2" v="2751"/>
    </bk>
    <bk>
      <rc t="2" v="2752"/>
    </bk>
    <bk>
      <rc t="2" v="2753"/>
    </bk>
    <bk>
      <rc t="2" v="2754"/>
    </bk>
    <bk>
      <rc t="2" v="2755"/>
    </bk>
    <bk>
      <rc t="2" v="2756"/>
    </bk>
    <bk>
      <rc t="2" v="2757"/>
    </bk>
    <bk>
      <rc t="2" v="2758"/>
    </bk>
    <bk>
      <rc t="2" v="2759"/>
    </bk>
    <bk>
      <rc t="2" v="2760"/>
    </bk>
    <bk>
      <rc t="2" v="2761"/>
    </bk>
    <bk>
      <rc t="2" v="2762"/>
    </bk>
    <bk>
      <rc t="2" v="2763"/>
    </bk>
    <bk>
      <rc t="2" v="2764"/>
    </bk>
    <bk>
      <rc t="2" v="2765"/>
    </bk>
    <bk>
      <rc t="2" v="2766"/>
    </bk>
    <bk>
      <rc t="2" v="2767"/>
    </bk>
    <bk>
      <rc t="2" v="2768"/>
    </bk>
    <bk>
      <rc t="2" v="2769"/>
    </bk>
    <bk>
      <rc t="2" v="2770"/>
    </bk>
    <bk>
      <rc t="2" v="2771"/>
    </bk>
    <bk>
      <rc t="2" v="2772"/>
    </bk>
    <bk>
      <rc t="2" v="2773"/>
    </bk>
    <bk>
      <rc t="2" v="2774"/>
    </bk>
    <bk>
      <rc t="2" v="2775"/>
    </bk>
    <bk>
      <rc t="2" v="2776"/>
    </bk>
    <bk>
      <rc t="2" v="2777"/>
    </bk>
    <bk>
      <rc t="2" v="2778"/>
    </bk>
    <bk>
      <rc t="2" v="2779"/>
    </bk>
    <bk>
      <rc t="2" v="2780"/>
    </bk>
    <bk>
      <rc t="2" v="2781"/>
    </bk>
    <bk>
      <rc t="2" v="2782"/>
    </bk>
    <bk>
      <rc t="2" v="2783"/>
    </bk>
    <bk>
      <rc t="2" v="2784"/>
    </bk>
    <bk>
      <rc t="2" v="2785"/>
    </bk>
    <bk>
      <rc t="2" v="2786"/>
    </bk>
    <bk>
      <rc t="2" v="2787"/>
    </bk>
    <bk>
      <rc t="2" v="2788"/>
    </bk>
    <bk>
      <rc t="2" v="2789"/>
    </bk>
    <bk>
      <rc t="2" v="2790"/>
    </bk>
    <bk>
      <rc t="2" v="2791"/>
    </bk>
    <bk>
      <rc t="2" v="2792"/>
    </bk>
    <bk>
      <rc t="2" v="2793"/>
    </bk>
    <bk>
      <rc t="2" v="2794"/>
    </bk>
    <bk>
      <rc t="2" v="2795"/>
    </bk>
    <bk>
      <rc t="2" v="2796"/>
    </bk>
    <bk>
      <rc t="2" v="2797"/>
    </bk>
    <bk>
      <rc t="2" v="2798"/>
    </bk>
    <bk>
      <rc t="2" v="2799"/>
    </bk>
    <bk>
      <rc t="2" v="2800"/>
    </bk>
    <bk>
      <rc t="2" v="2801"/>
    </bk>
    <bk>
      <rc t="2" v="2802"/>
    </bk>
    <bk>
      <rc t="2" v="2803"/>
    </bk>
    <bk>
      <rc t="2" v="2804"/>
    </bk>
    <bk>
      <rc t="2" v="2805"/>
    </bk>
    <bk>
      <rc t="2" v="2806"/>
    </bk>
    <bk>
      <rc t="2" v="2807"/>
    </bk>
    <bk>
      <rc t="2" v="2808"/>
    </bk>
    <bk>
      <rc t="2" v="2809"/>
    </bk>
    <bk>
      <rc t="2" v="2810"/>
    </bk>
    <bk>
      <rc t="2" v="2811"/>
    </bk>
    <bk>
      <rc t="2" v="2812"/>
    </bk>
    <bk>
      <rc t="2" v="2813"/>
    </bk>
    <bk>
      <rc t="2" v="2814"/>
    </bk>
    <bk>
      <rc t="2" v="2815"/>
    </bk>
    <bk>
      <rc t="2" v="2816"/>
    </bk>
    <bk>
      <rc t="2" v="2817"/>
    </bk>
    <bk>
      <rc t="2" v="2818"/>
    </bk>
    <bk>
      <rc t="2" v="2819"/>
    </bk>
    <bk>
      <rc t="2" v="2820"/>
    </bk>
    <bk>
      <rc t="2" v="2821"/>
    </bk>
    <bk>
      <rc t="2" v="2822"/>
    </bk>
    <bk>
      <rc t="2" v="2823"/>
    </bk>
    <bk>
      <rc t="2" v="2824"/>
    </bk>
    <bk>
      <rc t="2" v="2825"/>
    </bk>
    <bk>
      <rc t="2" v="2826"/>
    </bk>
    <bk>
      <rc t="2" v="2827"/>
    </bk>
    <bk>
      <rc t="2" v="2828"/>
    </bk>
    <bk>
      <rc t="2" v="2829"/>
    </bk>
    <bk>
      <rc t="2" v="2830"/>
    </bk>
    <bk>
      <rc t="2" v="2831"/>
    </bk>
    <bk>
      <rc t="2" v="2832"/>
    </bk>
    <bk>
      <rc t="2" v="2833"/>
    </bk>
    <bk>
      <rc t="2" v="2834"/>
    </bk>
    <bk>
      <rc t="2" v="2835"/>
    </bk>
    <bk>
      <rc t="2" v="2836"/>
    </bk>
    <bk>
      <rc t="2" v="2837"/>
    </bk>
    <bk>
      <rc t="2" v="2838"/>
    </bk>
    <bk>
      <rc t="2" v="2839"/>
    </bk>
    <bk>
      <rc t="2" v="2840"/>
    </bk>
    <bk>
      <rc t="2" v="2841"/>
    </bk>
    <bk>
      <rc t="2" v="2842"/>
    </bk>
    <bk>
      <rc t="2" v="2843"/>
    </bk>
    <bk>
      <rc t="2" v="2844"/>
    </bk>
    <bk>
      <rc t="2" v="2845"/>
    </bk>
    <bk>
      <rc t="2" v="2846"/>
    </bk>
    <bk>
      <rc t="2" v="2847"/>
    </bk>
    <bk>
      <rc t="2" v="2848"/>
    </bk>
    <bk>
      <rc t="2" v="2849"/>
    </bk>
    <bk>
      <rc t="2" v="2850"/>
    </bk>
    <bk>
      <rc t="2" v="2851"/>
    </bk>
    <bk>
      <rc t="2" v="2852"/>
    </bk>
    <bk>
      <rc t="2" v="2853"/>
    </bk>
    <bk>
      <rc t="2" v="2854"/>
    </bk>
    <bk>
      <rc t="2" v="2855"/>
    </bk>
    <bk>
      <rc t="2" v="2856"/>
    </bk>
    <bk>
      <rc t="2" v="2857"/>
    </bk>
    <bk>
      <rc t="2" v="2858"/>
    </bk>
    <bk>
      <rc t="2" v="2859"/>
    </bk>
    <bk>
      <rc t="2" v="2860"/>
    </bk>
    <bk>
      <rc t="2" v="2861"/>
    </bk>
    <bk>
      <rc t="2" v="2862"/>
    </bk>
    <bk>
      <rc t="2" v="2863"/>
    </bk>
    <bk>
      <rc t="2" v="2864"/>
    </bk>
    <bk>
      <rc t="2" v="2865"/>
    </bk>
    <bk>
      <rc t="2" v="2866"/>
    </bk>
    <bk>
      <rc t="2" v="2867"/>
    </bk>
    <bk>
      <rc t="2" v="2868"/>
    </bk>
    <bk>
      <rc t="2" v="2869"/>
    </bk>
    <bk>
      <rc t="2" v="2870"/>
    </bk>
    <bk>
      <rc t="2" v="2871"/>
    </bk>
    <bk>
      <rc t="2" v="2872"/>
    </bk>
    <bk>
      <rc t="2" v="2873"/>
    </bk>
    <bk>
      <rc t="2" v="2874"/>
    </bk>
    <bk>
      <rc t="2" v="2875"/>
    </bk>
    <bk>
      <rc t="2" v="2876"/>
    </bk>
    <bk>
      <rc t="2" v="2877"/>
    </bk>
    <bk>
      <rc t="2" v="2878"/>
    </bk>
    <bk>
      <rc t="2" v="2879"/>
    </bk>
    <bk>
      <rc t="2" v="2880"/>
    </bk>
    <bk>
      <rc t="2" v="2881"/>
    </bk>
    <bk>
      <rc t="2" v="2882"/>
    </bk>
    <bk>
      <rc t="2" v="2883"/>
    </bk>
    <bk>
      <rc t="2" v="2884"/>
    </bk>
    <bk>
      <rc t="2" v="2885"/>
    </bk>
    <bk>
      <rc t="2" v="2886"/>
    </bk>
    <bk>
      <rc t="2" v="2887"/>
    </bk>
    <bk>
      <rc t="2" v="2888"/>
    </bk>
    <bk>
      <rc t="2" v="2889"/>
    </bk>
    <bk>
      <rc t="2" v="2890"/>
    </bk>
    <bk>
      <rc t="2" v="2891"/>
    </bk>
    <bk>
      <rc t="2" v="2892"/>
    </bk>
    <bk>
      <rc t="2" v="2893"/>
    </bk>
    <bk>
      <rc t="2" v="2894"/>
    </bk>
    <bk>
      <rc t="2" v="2895"/>
    </bk>
    <bk>
      <rc t="2" v="2896"/>
    </bk>
    <bk>
      <rc t="2" v="2897"/>
    </bk>
    <bk>
      <rc t="2" v="2898"/>
    </bk>
    <bk>
      <rc t="2" v="2899"/>
    </bk>
    <bk>
      <rc t="2" v="2900"/>
    </bk>
    <bk>
      <rc t="2" v="2901"/>
    </bk>
    <bk>
      <rc t="2" v="2902"/>
    </bk>
    <bk>
      <rc t="2" v="2903"/>
    </bk>
    <bk>
      <rc t="2" v="2904"/>
    </bk>
    <bk>
      <rc t="2" v="2905"/>
    </bk>
    <bk>
      <rc t="2" v="2906"/>
    </bk>
    <bk>
      <rc t="2" v="2907"/>
    </bk>
    <bk>
      <rc t="2" v="2908"/>
    </bk>
    <bk>
      <rc t="2" v="2909"/>
    </bk>
    <bk>
      <rc t="2" v="2910"/>
    </bk>
    <bk>
      <rc t="2" v="2911"/>
    </bk>
    <bk>
      <rc t="2" v="2912"/>
    </bk>
    <bk>
      <rc t="2" v="2913"/>
    </bk>
    <bk>
      <rc t="2" v="2914"/>
    </bk>
    <bk>
      <rc t="2" v="2915"/>
    </bk>
    <bk>
      <rc t="2" v="2916"/>
    </bk>
    <bk>
      <rc t="2" v="2917"/>
    </bk>
    <bk>
      <rc t="2" v="2918"/>
    </bk>
    <bk>
      <rc t="2" v="2919"/>
    </bk>
    <bk>
      <rc t="2" v="2920"/>
    </bk>
    <bk>
      <rc t="2" v="2921"/>
    </bk>
    <bk>
      <rc t="2" v="2922"/>
    </bk>
    <bk>
      <rc t="2" v="2923"/>
    </bk>
    <bk>
      <rc t="2" v="2924"/>
    </bk>
    <bk>
      <rc t="2" v="2925"/>
    </bk>
    <bk>
      <rc t="2" v="2926"/>
    </bk>
    <bk>
      <rc t="2" v="2927"/>
    </bk>
    <bk>
      <rc t="2" v="2928"/>
    </bk>
    <bk>
      <rc t="2" v="2929"/>
    </bk>
    <bk>
      <rc t="2" v="2930"/>
    </bk>
    <bk>
      <rc t="2" v="2931"/>
    </bk>
    <bk>
      <rc t="2" v="2932"/>
    </bk>
    <bk>
      <rc t="2" v="2933"/>
    </bk>
    <bk>
      <rc t="2" v="2934"/>
    </bk>
    <bk>
      <rc t="2" v="2935"/>
    </bk>
    <bk>
      <rc t="2" v="2936"/>
    </bk>
    <bk>
      <rc t="2" v="2937"/>
    </bk>
    <bk>
      <rc t="2" v="2938"/>
    </bk>
    <bk>
      <rc t="2" v="2939"/>
    </bk>
    <bk>
      <rc t="2" v="2940"/>
    </bk>
    <bk>
      <rc t="2" v="2941"/>
    </bk>
    <bk>
      <rc t="2" v="2942"/>
    </bk>
    <bk>
      <rc t="2" v="2943"/>
    </bk>
    <bk>
      <rc t="2" v="2944"/>
    </bk>
    <bk>
      <rc t="2" v="2945"/>
    </bk>
    <bk>
      <rc t="2" v="2946"/>
    </bk>
    <bk>
      <rc t="2" v="2947"/>
    </bk>
    <bk>
      <rc t="2" v="2948"/>
    </bk>
    <bk>
      <rc t="2" v="2949"/>
    </bk>
    <bk>
      <rc t="2" v="2950"/>
    </bk>
    <bk>
      <rc t="2" v="2951"/>
    </bk>
    <bk>
      <rc t="2" v="2952"/>
    </bk>
    <bk>
      <rc t="2" v="2953"/>
    </bk>
    <bk>
      <rc t="2" v="2954"/>
    </bk>
    <bk>
      <rc t="2" v="2955"/>
    </bk>
    <bk>
      <rc t="2" v="2956"/>
    </bk>
    <bk>
      <rc t="2" v="2957"/>
    </bk>
    <bk>
      <rc t="2" v="2958"/>
    </bk>
    <bk>
      <rc t="2" v="2959"/>
    </bk>
    <bk>
      <rc t="2" v="2960"/>
    </bk>
    <bk>
      <rc t="2" v="2961"/>
    </bk>
    <bk>
      <rc t="2" v="2962"/>
    </bk>
    <bk>
      <rc t="2" v="2963"/>
    </bk>
    <bk>
      <rc t="2" v="2964"/>
    </bk>
    <bk>
      <rc t="2" v="2965"/>
    </bk>
    <bk>
      <rc t="2" v="2966"/>
    </bk>
    <bk>
      <rc t="2" v="2967"/>
    </bk>
    <bk>
      <rc t="2" v="2968"/>
    </bk>
    <bk>
      <rc t="2" v="2969"/>
    </bk>
    <bk>
      <rc t="2" v="2970"/>
    </bk>
    <bk>
      <rc t="2" v="2971"/>
    </bk>
    <bk>
      <rc t="2" v="2972"/>
    </bk>
    <bk>
      <rc t="2" v="2973"/>
    </bk>
    <bk>
      <rc t="2" v="2974"/>
    </bk>
    <bk>
      <rc t="2" v="2975"/>
    </bk>
    <bk>
      <rc t="2" v="2976"/>
    </bk>
    <bk>
      <rc t="2" v="2977"/>
    </bk>
    <bk>
      <rc t="2" v="2978"/>
    </bk>
    <bk>
      <rc t="2" v="2979"/>
    </bk>
    <bk>
      <rc t="2" v="2980"/>
    </bk>
    <bk>
      <rc t="2" v="2981"/>
    </bk>
    <bk>
      <rc t="2" v="2982"/>
    </bk>
    <bk>
      <rc t="2" v="2983"/>
    </bk>
    <bk>
      <rc t="2" v="2984"/>
    </bk>
    <bk>
      <rc t="2" v="2985"/>
    </bk>
    <bk>
      <rc t="2" v="2986"/>
    </bk>
    <bk>
      <rc t="2" v="2987"/>
    </bk>
    <bk>
      <rc t="2" v="2988"/>
    </bk>
    <bk>
      <rc t="2" v="2989"/>
    </bk>
    <bk>
      <rc t="2" v="2990"/>
    </bk>
    <bk>
      <rc t="2" v="2991"/>
    </bk>
    <bk>
      <rc t="2" v="2992"/>
    </bk>
    <bk>
      <rc t="2" v="2993"/>
    </bk>
    <bk>
      <rc t="2" v="2994"/>
    </bk>
    <bk>
      <rc t="2" v="2995"/>
    </bk>
    <bk>
      <rc t="2" v="2996"/>
    </bk>
    <bk>
      <rc t="2" v="2997"/>
    </bk>
    <bk>
      <rc t="2" v="2998"/>
    </bk>
    <bk>
      <rc t="2" v="2999"/>
    </bk>
    <bk>
      <rc t="2" v="3000"/>
    </bk>
    <bk>
      <rc t="2" v="3001"/>
    </bk>
    <bk>
      <rc t="2" v="3002"/>
    </bk>
    <bk>
      <rc t="2" v="3003"/>
    </bk>
    <bk>
      <rc t="2" v="3004"/>
    </bk>
    <bk>
      <rc t="2" v="3005"/>
    </bk>
    <bk>
      <rc t="2" v="3006"/>
    </bk>
    <bk>
      <rc t="2" v="3007"/>
    </bk>
    <bk>
      <rc t="2" v="3008"/>
    </bk>
    <bk>
      <rc t="2" v="3009"/>
    </bk>
    <bk>
      <rc t="2" v="3010"/>
    </bk>
    <bk>
      <rc t="2" v="3011"/>
    </bk>
    <bk>
      <rc t="2" v="3012"/>
    </bk>
    <bk>
      <rc t="2" v="3013"/>
    </bk>
    <bk>
      <rc t="2" v="3014"/>
    </bk>
    <bk>
      <rc t="2" v="3015"/>
    </bk>
    <bk>
      <rc t="2" v="3016"/>
    </bk>
    <bk>
      <rc t="2" v="3017"/>
    </bk>
    <bk>
      <rc t="2" v="3018"/>
    </bk>
    <bk>
      <rc t="2" v="3019"/>
    </bk>
    <bk>
      <rc t="2" v="3020"/>
    </bk>
    <bk>
      <rc t="2" v="3021"/>
    </bk>
    <bk>
      <rc t="2" v="3022"/>
    </bk>
    <bk>
      <rc t="2" v="3023"/>
    </bk>
    <bk>
      <rc t="2" v="3024"/>
    </bk>
    <bk>
      <rc t="2" v="3025"/>
    </bk>
    <bk>
      <rc t="2" v="3026"/>
    </bk>
    <bk>
      <rc t="2" v="3027"/>
    </bk>
    <bk>
      <rc t="2" v="3028"/>
    </bk>
    <bk>
      <rc t="2" v="3029"/>
    </bk>
    <bk>
      <rc t="2" v="3030"/>
    </bk>
    <bk>
      <rc t="2" v="3031"/>
    </bk>
    <bk>
      <rc t="2" v="3032"/>
    </bk>
    <bk>
      <rc t="2" v="3033"/>
    </bk>
    <bk>
      <rc t="2" v="3034"/>
    </bk>
    <bk>
      <rc t="2" v="3035"/>
    </bk>
    <bk>
      <rc t="2" v="3036"/>
    </bk>
    <bk>
      <rc t="2" v="3037"/>
    </bk>
    <bk>
      <rc t="2" v="3038"/>
    </bk>
    <bk>
      <rc t="2" v="3039"/>
    </bk>
    <bk>
      <rc t="2" v="3040"/>
    </bk>
    <bk>
      <rc t="2" v="3041"/>
    </bk>
    <bk>
      <rc t="2" v="3042"/>
    </bk>
    <bk>
      <rc t="2" v="3043"/>
    </bk>
    <bk>
      <rc t="2" v="3044"/>
    </bk>
    <bk>
      <rc t="2" v="3045"/>
    </bk>
    <bk>
      <rc t="2" v="3046"/>
    </bk>
    <bk>
      <rc t="2" v="3047"/>
    </bk>
    <bk>
      <rc t="2" v="3048"/>
    </bk>
    <bk>
      <rc t="2" v="3049"/>
    </bk>
    <bk>
      <rc t="2" v="3050"/>
    </bk>
    <bk>
      <rc t="2" v="3051"/>
    </bk>
    <bk>
      <rc t="2" v="3052"/>
    </bk>
    <bk>
      <rc t="2" v="3053"/>
    </bk>
    <bk>
      <rc t="2" v="3054"/>
    </bk>
    <bk>
      <rc t="2" v="3055"/>
    </bk>
    <bk>
      <rc t="2" v="3056"/>
    </bk>
    <bk>
      <rc t="2" v="3057"/>
    </bk>
    <bk>
      <rc t="2" v="3058"/>
    </bk>
    <bk>
      <rc t="2" v="3059"/>
    </bk>
    <bk>
      <rc t="2" v="3060"/>
    </bk>
    <bk>
      <rc t="2" v="3061"/>
    </bk>
    <bk>
      <rc t="2" v="3062"/>
    </bk>
    <bk>
      <rc t="2" v="3063"/>
    </bk>
    <bk>
      <rc t="2" v="3064"/>
    </bk>
    <bk>
      <rc t="2" v="3065"/>
    </bk>
    <bk>
      <rc t="2" v="3066"/>
    </bk>
    <bk>
      <rc t="2" v="3067"/>
    </bk>
    <bk>
      <rc t="2" v="3068"/>
    </bk>
    <bk>
      <rc t="2" v="3069"/>
    </bk>
    <bk>
      <rc t="2" v="3070"/>
    </bk>
    <bk>
      <rc t="2" v="3071"/>
    </bk>
    <bk>
      <rc t="2" v="3072"/>
    </bk>
    <bk>
      <rc t="2" v="3073"/>
    </bk>
    <bk>
      <rc t="2" v="3074"/>
    </bk>
    <bk>
      <rc t="2" v="3075"/>
    </bk>
    <bk>
      <rc t="2" v="3076"/>
    </bk>
    <bk>
      <rc t="2" v="3077"/>
    </bk>
    <bk>
      <rc t="2" v="3078"/>
    </bk>
    <bk>
      <rc t="2" v="3079"/>
    </bk>
    <bk>
      <rc t="2" v="3080"/>
    </bk>
    <bk>
      <rc t="2" v="3081"/>
    </bk>
    <bk>
      <rc t="2" v="3082"/>
    </bk>
    <bk>
      <rc t="2" v="3083"/>
    </bk>
    <bk>
      <rc t="2" v="3084"/>
    </bk>
    <bk>
      <rc t="2" v="3085"/>
    </bk>
    <bk>
      <rc t="2" v="3086"/>
    </bk>
    <bk>
      <rc t="2" v="3087"/>
    </bk>
    <bk>
      <rc t="2" v="3088"/>
    </bk>
    <bk>
      <rc t="2" v="3089"/>
    </bk>
    <bk>
      <rc t="2" v="3090"/>
    </bk>
    <bk>
      <rc t="2" v="3091"/>
    </bk>
    <bk>
      <rc t="2" v="3092"/>
    </bk>
    <bk>
      <rc t="2" v="3093"/>
    </bk>
    <bk>
      <rc t="2" v="3094"/>
    </bk>
    <bk>
      <rc t="2" v="3095"/>
    </bk>
    <bk>
      <rc t="2" v="3096"/>
    </bk>
    <bk>
      <rc t="2" v="3097"/>
    </bk>
    <bk>
      <rc t="2" v="3098"/>
    </bk>
    <bk>
      <rc t="2" v="3099"/>
    </bk>
    <bk>
      <rc t="2" v="3100"/>
    </bk>
    <bk>
      <rc t="2" v="3101"/>
    </bk>
    <bk>
      <rc t="2" v="3102"/>
    </bk>
    <bk>
      <rc t="2" v="3103"/>
    </bk>
    <bk>
      <rc t="2" v="3104"/>
    </bk>
    <bk>
      <rc t="2" v="3105"/>
    </bk>
    <bk>
      <rc t="2" v="3106"/>
    </bk>
    <bk>
      <rc t="2" v="3107"/>
    </bk>
    <bk>
      <rc t="2" v="3108"/>
    </bk>
    <bk>
      <rc t="2" v="3109"/>
    </bk>
    <bk>
      <rc t="2" v="3110"/>
    </bk>
    <bk>
      <rc t="2" v="3111"/>
    </bk>
    <bk>
      <rc t="2" v="3112"/>
    </bk>
    <bk>
      <rc t="2" v="3113"/>
    </bk>
    <bk>
      <rc t="2" v="3114"/>
    </bk>
    <bk>
      <rc t="2" v="3115"/>
    </bk>
    <bk>
      <rc t="2" v="3116"/>
    </bk>
    <bk>
      <rc t="2" v="3117"/>
    </bk>
    <bk>
      <rc t="2" v="3118"/>
    </bk>
    <bk>
      <rc t="2" v="3119"/>
    </bk>
    <bk>
      <rc t="2" v="3120"/>
    </bk>
    <bk>
      <rc t="2" v="3121"/>
    </bk>
    <bk>
      <rc t="2" v="3122"/>
    </bk>
    <bk>
      <rc t="2" v="3123"/>
    </bk>
    <bk>
      <rc t="2" v="3124"/>
    </bk>
    <bk>
      <rc t="2" v="3125"/>
    </bk>
    <bk>
      <rc t="2" v="3126"/>
    </bk>
    <bk>
      <rc t="2" v="3127"/>
    </bk>
    <bk>
      <rc t="2" v="3128"/>
    </bk>
    <bk>
      <rc t="2" v="3129"/>
    </bk>
    <bk>
      <rc t="2" v="3130"/>
    </bk>
    <bk>
      <rc t="2" v="3131"/>
    </bk>
    <bk>
      <rc t="2" v="3132"/>
    </bk>
    <bk>
      <rc t="2" v="3133"/>
    </bk>
    <bk>
      <rc t="2" v="3134"/>
    </bk>
    <bk>
      <rc t="2" v="3135"/>
    </bk>
    <bk>
      <rc t="2" v="3136"/>
    </bk>
    <bk>
      <rc t="2" v="3137"/>
    </bk>
    <bk>
      <rc t="2" v="3138"/>
    </bk>
    <bk>
      <rc t="2" v="3139"/>
    </bk>
    <bk>
      <rc t="2" v="3140"/>
    </bk>
    <bk>
      <rc t="2" v="3141"/>
    </bk>
    <bk>
      <rc t="2" v="3142"/>
    </bk>
    <bk>
      <rc t="2" v="3143"/>
    </bk>
    <bk>
      <rc t="2" v="3144"/>
    </bk>
    <bk>
      <rc t="2" v="3145"/>
    </bk>
    <bk>
      <rc t="2" v="3146"/>
    </bk>
    <bk>
      <rc t="2" v="3147"/>
    </bk>
    <bk>
      <rc t="2" v="3148"/>
    </bk>
    <bk>
      <rc t="2" v="3149"/>
    </bk>
    <bk>
      <rc t="2" v="3150"/>
    </bk>
    <bk>
      <rc t="2" v="3151"/>
    </bk>
    <bk>
      <rc t="2" v="3152"/>
    </bk>
    <bk>
      <rc t="2" v="3153"/>
    </bk>
    <bk>
      <rc t="2" v="3154"/>
    </bk>
    <bk>
      <rc t="2" v="3155"/>
    </bk>
    <bk>
      <rc t="2" v="3156"/>
    </bk>
    <bk>
      <rc t="2" v="3157"/>
    </bk>
    <bk>
      <rc t="2" v="3158"/>
    </bk>
    <bk>
      <rc t="2" v="3159"/>
    </bk>
    <bk>
      <rc t="2" v="3160"/>
    </bk>
    <bk>
      <rc t="2" v="3161"/>
    </bk>
    <bk>
      <rc t="2" v="3162"/>
    </bk>
    <bk>
      <rc t="2" v="3163"/>
    </bk>
    <bk>
      <rc t="2" v="3164"/>
    </bk>
    <bk>
      <rc t="2" v="3165"/>
    </bk>
    <bk>
      <rc t="2" v="3166"/>
    </bk>
    <bk>
      <rc t="2" v="3167"/>
    </bk>
    <bk>
      <rc t="2" v="3168"/>
    </bk>
    <bk>
      <rc t="2" v="3169"/>
    </bk>
    <bk>
      <rc t="2" v="3170"/>
    </bk>
    <bk>
      <rc t="2" v="3171"/>
    </bk>
    <bk>
      <rc t="2" v="3172"/>
    </bk>
    <bk>
      <rc t="2" v="3173"/>
    </bk>
    <bk>
      <rc t="2" v="3174"/>
    </bk>
    <bk>
      <rc t="2" v="3175"/>
    </bk>
    <bk>
      <rc t="2" v="3176"/>
    </bk>
    <bk>
      <rc t="2" v="3177"/>
    </bk>
    <bk>
      <rc t="2" v="3178"/>
    </bk>
    <bk>
      <rc t="2" v="3179"/>
    </bk>
    <bk>
      <rc t="2" v="3180"/>
    </bk>
    <bk>
      <rc t="2" v="3181"/>
    </bk>
    <bk>
      <rc t="2" v="3182"/>
    </bk>
    <bk>
      <rc t="2" v="3183"/>
    </bk>
    <bk>
      <rc t="2" v="3184"/>
    </bk>
    <bk>
      <rc t="2" v="3185"/>
    </bk>
    <bk>
      <rc t="2" v="3186"/>
    </bk>
    <bk>
      <rc t="2" v="3187"/>
    </bk>
    <bk>
      <rc t="2" v="3188"/>
    </bk>
    <bk>
      <rc t="2" v="3189"/>
    </bk>
    <bk>
      <rc t="2" v="3190"/>
    </bk>
    <bk>
      <rc t="2" v="3191"/>
    </bk>
    <bk>
      <rc t="2" v="3192"/>
    </bk>
    <bk>
      <rc t="2" v="3193"/>
    </bk>
    <bk>
      <rc t="2" v="3194"/>
    </bk>
    <bk>
      <rc t="2" v="3195"/>
    </bk>
    <bk>
      <rc t="2" v="3196"/>
    </bk>
    <bk>
      <rc t="2" v="3197"/>
    </bk>
    <bk>
      <rc t="2" v="3198"/>
    </bk>
    <bk>
      <rc t="2" v="3199"/>
    </bk>
    <bk>
      <rc t="2" v="3200"/>
    </bk>
    <bk>
      <rc t="2" v="3201"/>
    </bk>
    <bk>
      <rc t="2" v="3202"/>
    </bk>
    <bk>
      <rc t="2" v="3203"/>
    </bk>
    <bk>
      <rc t="2" v="3204"/>
    </bk>
    <bk>
      <rc t="2" v="3205"/>
    </bk>
    <bk>
      <rc t="2" v="3206"/>
    </bk>
    <bk>
      <rc t="2" v="3207"/>
    </bk>
    <bk>
      <rc t="2" v="3208"/>
    </bk>
    <bk>
      <rc t="2" v="3209"/>
    </bk>
    <bk>
      <rc t="2" v="3210"/>
    </bk>
    <bk>
      <rc t="2" v="3211"/>
    </bk>
    <bk>
      <rc t="2" v="3212"/>
    </bk>
    <bk>
      <rc t="2" v="3213"/>
    </bk>
    <bk>
      <rc t="2" v="3214"/>
    </bk>
    <bk>
      <rc t="2" v="3215"/>
    </bk>
    <bk>
      <rc t="2" v="3216"/>
    </bk>
    <bk>
      <rc t="2" v="3217"/>
    </bk>
    <bk>
      <rc t="2" v="3218"/>
    </bk>
    <bk>
      <rc t="2" v="3219"/>
    </bk>
    <bk>
      <rc t="2" v="3220"/>
    </bk>
    <bk>
      <rc t="2" v="3221"/>
    </bk>
    <bk>
      <rc t="2" v="3222"/>
    </bk>
    <bk>
      <rc t="2" v="3223"/>
    </bk>
    <bk>
      <rc t="2" v="3224"/>
    </bk>
    <bk>
      <rc t="2" v="3225"/>
    </bk>
    <bk>
      <rc t="2" v="3226"/>
    </bk>
    <bk>
      <rc t="2" v="3227"/>
    </bk>
    <bk>
      <rc t="2" v="3228"/>
    </bk>
    <bk>
      <rc t="2" v="3229"/>
    </bk>
    <bk>
      <rc t="2" v="3230"/>
    </bk>
    <bk>
      <rc t="2" v="3231"/>
    </bk>
    <bk>
      <rc t="2" v="3232"/>
    </bk>
    <bk>
      <rc t="2" v="3233"/>
    </bk>
    <bk>
      <rc t="2" v="3234"/>
    </bk>
    <bk>
      <rc t="2" v="3235"/>
    </bk>
    <bk>
      <rc t="2" v="3236"/>
    </bk>
    <bk>
      <rc t="2" v="3237"/>
    </bk>
    <bk>
      <rc t="2" v="3238"/>
    </bk>
    <bk>
      <rc t="2" v="3239"/>
    </bk>
    <bk>
      <rc t="2" v="3240"/>
    </bk>
    <bk>
      <rc t="2" v="3241"/>
    </bk>
    <bk>
      <rc t="2" v="3242"/>
    </bk>
    <bk>
      <rc t="2" v="3243"/>
    </bk>
    <bk>
      <rc t="2" v="3244"/>
    </bk>
    <bk>
      <rc t="2" v="3245"/>
    </bk>
    <bk>
      <rc t="2" v="3246"/>
    </bk>
    <bk>
      <rc t="2" v="3247"/>
    </bk>
    <bk>
      <rc t="2" v="3248"/>
    </bk>
    <bk>
      <rc t="2" v="3249"/>
    </bk>
    <bk>
      <rc t="2" v="3250"/>
    </bk>
    <bk>
      <rc t="2" v="3251"/>
    </bk>
    <bk>
      <rc t="2" v="3252"/>
    </bk>
    <bk>
      <rc t="2" v="3253"/>
    </bk>
    <bk>
      <rc t="2" v="3254"/>
    </bk>
    <bk>
      <rc t="2" v="3255"/>
    </bk>
    <bk>
      <rc t="2" v="3256"/>
    </bk>
    <bk>
      <rc t="2" v="3257"/>
    </bk>
    <bk>
      <rc t="2" v="3258"/>
    </bk>
    <bk>
      <rc t="2" v="3259"/>
    </bk>
    <bk>
      <rc t="2" v="3260"/>
    </bk>
    <bk>
      <rc t="2" v="3261"/>
    </bk>
    <bk>
      <rc t="2" v="3262"/>
    </bk>
    <bk>
      <rc t="2" v="3263"/>
    </bk>
    <bk>
      <rc t="2" v="3264"/>
    </bk>
    <bk>
      <rc t="2" v="3265"/>
    </bk>
    <bk>
      <rc t="2" v="3266"/>
    </bk>
    <bk>
      <rc t="2" v="3267"/>
    </bk>
    <bk>
      <rc t="2" v="3268"/>
    </bk>
    <bk>
      <rc t="2" v="3269"/>
    </bk>
    <bk>
      <rc t="2" v="3270"/>
    </bk>
    <bk>
      <rc t="2" v="3271"/>
    </bk>
    <bk>
      <rc t="2" v="3272"/>
    </bk>
    <bk>
      <rc t="2" v="3273"/>
    </bk>
    <bk>
      <rc t="2" v="3274"/>
    </bk>
    <bk>
      <rc t="2" v="3275"/>
    </bk>
    <bk>
      <rc t="2" v="3276"/>
    </bk>
    <bk>
      <rc t="2" v="3277"/>
    </bk>
    <bk>
      <rc t="2" v="3278"/>
    </bk>
    <bk>
      <rc t="2" v="3279"/>
    </bk>
    <bk>
      <rc t="2" v="3280"/>
    </bk>
    <bk>
      <rc t="2" v="3281"/>
    </bk>
    <bk>
      <rc t="2" v="3282"/>
    </bk>
    <bk>
      <rc t="2" v="3283"/>
    </bk>
    <bk>
      <rc t="2" v="3284"/>
    </bk>
    <bk>
      <rc t="2" v="3285"/>
    </bk>
    <bk>
      <rc t="2" v="3286"/>
    </bk>
    <bk>
      <rc t="2" v="3287"/>
    </bk>
    <bk>
      <rc t="2" v="3288"/>
    </bk>
    <bk>
      <rc t="2" v="3289"/>
    </bk>
    <bk>
      <rc t="2" v="3290"/>
    </bk>
    <bk>
      <rc t="2" v="3291"/>
    </bk>
    <bk>
      <rc t="2" v="3292"/>
    </bk>
    <bk>
      <rc t="2" v="3293"/>
    </bk>
    <bk>
      <rc t="2" v="3294"/>
    </bk>
    <bk>
      <rc t="2" v="3295"/>
    </bk>
    <bk>
      <rc t="2" v="3296"/>
    </bk>
    <bk>
      <rc t="2" v="3297"/>
    </bk>
    <bk>
      <rc t="2" v="3298"/>
    </bk>
    <bk>
      <rc t="2" v="3299"/>
    </bk>
    <bk>
      <rc t="2" v="3300"/>
    </bk>
    <bk>
      <rc t="2" v="3301"/>
    </bk>
    <bk>
      <rc t="2" v="3302"/>
    </bk>
    <bk>
      <rc t="2" v="3303"/>
    </bk>
    <bk>
      <rc t="2" v="3304"/>
    </bk>
    <bk>
      <rc t="2" v="3305"/>
    </bk>
    <bk>
      <rc t="2" v="3306"/>
    </bk>
    <bk>
      <rc t="2" v="3307"/>
    </bk>
    <bk>
      <rc t="2" v="3308"/>
    </bk>
    <bk>
      <rc t="2" v="3309"/>
    </bk>
    <bk>
      <rc t="2" v="3310"/>
    </bk>
    <bk>
      <rc t="2" v="3311"/>
    </bk>
    <bk>
      <rc t="2" v="3312"/>
    </bk>
    <bk>
      <rc t="2" v="3313"/>
    </bk>
    <bk>
      <rc t="2" v="3314"/>
    </bk>
    <bk>
      <rc t="2" v="3315"/>
    </bk>
    <bk>
      <rc t="2" v="3316"/>
    </bk>
    <bk>
      <rc t="2" v="3317"/>
    </bk>
    <bk>
      <rc t="2" v="3318"/>
    </bk>
    <bk>
      <rc t="2" v="3319"/>
    </bk>
    <bk>
      <rc t="2" v="3320"/>
    </bk>
    <bk>
      <rc t="2" v="3321"/>
    </bk>
    <bk>
      <rc t="2" v="3322"/>
    </bk>
    <bk>
      <rc t="2" v="3323"/>
    </bk>
    <bk>
      <rc t="2" v="3324"/>
    </bk>
    <bk>
      <rc t="2" v="3325"/>
    </bk>
    <bk>
      <rc t="2" v="3326"/>
    </bk>
    <bk>
      <rc t="2" v="3327"/>
    </bk>
    <bk>
      <rc t="2" v="3328"/>
    </bk>
    <bk>
      <rc t="2" v="3329"/>
    </bk>
    <bk>
      <rc t="2" v="3330"/>
    </bk>
    <bk>
      <rc t="2" v="3331"/>
    </bk>
    <bk>
      <rc t="2" v="3332"/>
    </bk>
    <bk>
      <rc t="2" v="3333"/>
    </bk>
    <bk>
      <rc t="2" v="3334"/>
    </bk>
    <bk>
      <rc t="2" v="3335"/>
    </bk>
    <bk>
      <rc t="2" v="3336"/>
    </bk>
    <bk>
      <rc t="2" v="3337"/>
    </bk>
    <bk>
      <rc t="2" v="3338"/>
    </bk>
    <bk>
      <rc t="2" v="3339"/>
    </bk>
    <bk>
      <rc t="2" v="3340"/>
    </bk>
    <bk>
      <rc t="2" v="3341"/>
    </bk>
    <bk>
      <rc t="2" v="3342"/>
    </bk>
    <bk>
      <rc t="2" v="3343"/>
    </bk>
    <bk>
      <rc t="2" v="3344"/>
    </bk>
    <bk>
      <rc t="2" v="3345"/>
    </bk>
    <bk>
      <rc t="2" v="3346"/>
    </bk>
    <bk>
      <rc t="2" v="3347"/>
    </bk>
    <bk>
      <rc t="2" v="3348"/>
    </bk>
    <bk>
      <rc t="2" v="3349"/>
    </bk>
    <bk>
      <rc t="2" v="3350"/>
    </bk>
    <bk>
      <rc t="2" v="3351"/>
    </bk>
    <bk>
      <rc t="2" v="3352"/>
    </bk>
    <bk>
      <rc t="2" v="3353"/>
    </bk>
    <bk>
      <rc t="2" v="3354"/>
    </bk>
    <bk>
      <rc t="2" v="3355"/>
    </bk>
    <bk>
      <rc t="2" v="3356"/>
    </bk>
    <bk>
      <rc t="2" v="3357"/>
    </bk>
    <bk>
      <rc t="2" v="3358"/>
    </bk>
    <bk>
      <rc t="2" v="3359"/>
    </bk>
    <bk>
      <rc t="2" v="3360"/>
    </bk>
    <bk>
      <rc t="2" v="3361"/>
    </bk>
    <bk>
      <rc t="2" v="3362"/>
    </bk>
    <bk>
      <rc t="2" v="3363"/>
    </bk>
    <bk>
      <rc t="2" v="3364"/>
    </bk>
    <bk>
      <rc t="2" v="3365"/>
    </bk>
    <bk>
      <rc t="2" v="3366"/>
    </bk>
    <bk>
      <rc t="2" v="3367"/>
    </bk>
    <bk>
      <rc t="2" v="3368"/>
    </bk>
    <bk>
      <rc t="2" v="3369"/>
    </bk>
    <bk>
      <rc t="2" v="3370"/>
    </bk>
    <bk>
      <rc t="2" v="3371"/>
    </bk>
    <bk>
      <rc t="2" v="3372"/>
    </bk>
    <bk>
      <rc t="2" v="3373"/>
    </bk>
    <bk>
      <rc t="2" v="3374"/>
    </bk>
    <bk>
      <rc t="2" v="3375"/>
    </bk>
    <bk>
      <rc t="2" v="3376"/>
    </bk>
    <bk>
      <rc t="2" v="3377"/>
    </bk>
    <bk>
      <rc t="2" v="3378"/>
    </bk>
    <bk>
      <rc t="2" v="3379"/>
    </bk>
    <bk>
      <rc t="2" v="3380"/>
    </bk>
    <bk>
      <rc t="2" v="3381"/>
    </bk>
    <bk>
      <rc t="2" v="3382"/>
    </bk>
    <bk>
      <rc t="2" v="3383"/>
    </bk>
    <bk>
      <rc t="2" v="3384"/>
    </bk>
    <bk>
      <rc t="2" v="3385"/>
    </bk>
    <bk>
      <rc t="2" v="3386"/>
    </bk>
    <bk>
      <rc t="2" v="3387"/>
    </bk>
    <bk>
      <rc t="2" v="3388"/>
    </bk>
    <bk>
      <rc t="2" v="3389"/>
    </bk>
    <bk>
      <rc t="2" v="3390"/>
    </bk>
    <bk>
      <rc t="2" v="3391"/>
    </bk>
    <bk>
      <rc t="2" v="3392"/>
    </bk>
    <bk>
      <rc t="2" v="3393"/>
    </bk>
    <bk>
      <rc t="2" v="3394"/>
    </bk>
    <bk>
      <rc t="2" v="3395"/>
    </bk>
    <bk>
      <rc t="2" v="3396"/>
    </bk>
    <bk>
      <rc t="2" v="3397"/>
    </bk>
    <bk>
      <rc t="2" v="3398"/>
    </bk>
    <bk>
      <rc t="2" v="3399"/>
    </bk>
    <bk>
      <rc t="2" v="3400"/>
    </bk>
    <bk>
      <rc t="2" v="3401"/>
    </bk>
    <bk>
      <rc t="2" v="3402"/>
    </bk>
    <bk>
      <rc t="2" v="3403"/>
    </bk>
    <bk>
      <rc t="2" v="3404"/>
    </bk>
    <bk>
      <rc t="2" v="3405"/>
    </bk>
    <bk>
      <rc t="2" v="3406"/>
    </bk>
    <bk>
      <rc t="2" v="3407"/>
    </bk>
    <bk>
      <rc t="2" v="3408"/>
    </bk>
    <bk>
      <rc t="2" v="3409"/>
    </bk>
    <bk>
      <rc t="2" v="3410"/>
    </bk>
    <bk>
      <rc t="2" v="3411"/>
    </bk>
    <bk>
      <rc t="2" v="3412"/>
    </bk>
    <bk>
      <rc t="2" v="3413"/>
    </bk>
    <bk>
      <rc t="2" v="3414"/>
    </bk>
    <bk>
      <rc t="2" v="3415"/>
    </bk>
    <bk>
      <rc t="2" v="3416"/>
    </bk>
    <bk>
      <rc t="2" v="3417"/>
    </bk>
    <bk>
      <rc t="2" v="3418"/>
    </bk>
    <bk>
      <rc t="2" v="3419"/>
    </bk>
    <bk>
      <rc t="2" v="3420"/>
    </bk>
    <bk>
      <rc t="2" v="3421"/>
    </bk>
    <bk>
      <rc t="2" v="3422"/>
    </bk>
    <bk>
      <rc t="2" v="3423"/>
    </bk>
    <bk>
      <rc t="2" v="3424"/>
    </bk>
    <bk>
      <rc t="2" v="3425"/>
    </bk>
    <bk>
      <rc t="2" v="3426"/>
    </bk>
    <bk>
      <rc t="2" v="3427"/>
    </bk>
    <bk>
      <rc t="2" v="3428"/>
    </bk>
    <bk>
      <rc t="2" v="3429"/>
    </bk>
    <bk>
      <rc t="2" v="3430"/>
    </bk>
    <bk>
      <rc t="2" v="3431"/>
    </bk>
    <bk>
      <rc t="2" v="3432"/>
    </bk>
    <bk>
      <rc t="2" v="3433"/>
    </bk>
    <bk>
      <rc t="2" v="3434"/>
    </bk>
    <bk>
      <rc t="2" v="3435"/>
    </bk>
    <bk>
      <rc t="2" v="3436"/>
    </bk>
    <bk>
      <rc t="2" v="3437"/>
    </bk>
    <bk>
      <rc t="2" v="3438"/>
    </bk>
    <bk>
      <rc t="2" v="3439"/>
    </bk>
    <bk>
      <rc t="2" v="3440"/>
    </bk>
    <bk>
      <rc t="2" v="3441"/>
    </bk>
    <bk>
      <rc t="2" v="3442"/>
    </bk>
    <bk>
      <rc t="2" v="3443"/>
    </bk>
    <bk>
      <rc t="2" v="3444"/>
    </bk>
    <bk>
      <rc t="2" v="3445"/>
    </bk>
    <bk>
      <rc t="2" v="3446"/>
    </bk>
    <bk>
      <rc t="2" v="3447"/>
    </bk>
    <bk>
      <rc t="2" v="3448"/>
    </bk>
    <bk>
      <rc t="2" v="3449"/>
    </bk>
    <bk>
      <rc t="2" v="3450"/>
    </bk>
    <bk>
      <rc t="2" v="3451"/>
    </bk>
    <bk>
      <rc t="2" v="3452"/>
    </bk>
    <bk>
      <rc t="2" v="3453"/>
    </bk>
    <bk>
      <rc t="2" v="3454"/>
    </bk>
    <bk>
      <rc t="2" v="3455"/>
    </bk>
    <bk>
      <rc t="2" v="3456"/>
    </bk>
    <bk>
      <rc t="2" v="3457"/>
    </bk>
    <bk>
      <rc t="2" v="3458"/>
    </bk>
    <bk>
      <rc t="2" v="3459"/>
    </bk>
    <bk>
      <rc t="2" v="3460"/>
    </bk>
    <bk>
      <rc t="2" v="3461"/>
    </bk>
    <bk>
      <rc t="2" v="3462"/>
    </bk>
    <bk>
      <rc t="2" v="3463"/>
    </bk>
    <bk>
      <rc t="2" v="3464"/>
    </bk>
    <bk>
      <rc t="2" v="3465"/>
    </bk>
    <bk>
      <rc t="2" v="3466"/>
    </bk>
    <bk>
      <rc t="2" v="3467"/>
    </bk>
    <bk>
      <rc t="2" v="3468"/>
    </bk>
    <bk>
      <rc t="2" v="3469"/>
    </bk>
    <bk>
      <rc t="2" v="3470"/>
    </bk>
    <bk>
      <rc t="2" v="3471"/>
    </bk>
    <bk>
      <rc t="2" v="3472"/>
    </bk>
    <bk>
      <rc t="2" v="3473"/>
    </bk>
    <bk>
      <rc t="2" v="3474"/>
    </bk>
    <bk>
      <rc t="2" v="3475"/>
    </bk>
    <bk>
      <rc t="2" v="3476"/>
    </bk>
    <bk>
      <rc t="2" v="3477"/>
    </bk>
    <bk>
      <rc t="2" v="3478"/>
    </bk>
    <bk>
      <rc t="2" v="3479"/>
    </bk>
    <bk>
      <rc t="2" v="3480"/>
    </bk>
    <bk>
      <rc t="2" v="3481"/>
    </bk>
    <bk>
      <rc t="2" v="3482"/>
    </bk>
    <bk>
      <rc t="2" v="3483"/>
    </bk>
    <bk>
      <rc t="2" v="3484"/>
    </bk>
    <bk>
      <rc t="2" v="3485"/>
    </bk>
    <bk>
      <rc t="2" v="3486"/>
    </bk>
    <bk>
      <rc t="2" v="3487"/>
    </bk>
    <bk>
      <rc t="2" v="3488"/>
    </bk>
    <bk>
      <rc t="2" v="3489"/>
    </bk>
    <bk>
      <rc t="2" v="3490"/>
    </bk>
    <bk>
      <rc t="2" v="3491"/>
    </bk>
    <bk>
      <rc t="2" v="3492"/>
    </bk>
    <bk>
      <rc t="2" v="3493"/>
    </bk>
    <bk>
      <rc t="2" v="3494"/>
    </bk>
    <bk>
      <rc t="2" v="3495"/>
    </bk>
    <bk>
      <rc t="2" v="3496"/>
    </bk>
    <bk>
      <rc t="2" v="3497"/>
    </bk>
    <bk>
      <rc t="2" v="3498"/>
    </bk>
    <bk>
      <rc t="2" v="3499"/>
    </bk>
    <bk>
      <rc t="2" v="3500"/>
    </bk>
    <bk>
      <rc t="2" v="3501"/>
    </bk>
    <bk>
      <rc t="2" v="3502"/>
    </bk>
    <bk>
      <rc t="2" v="3503"/>
    </bk>
    <bk>
      <rc t="2" v="3504"/>
    </bk>
    <bk>
      <rc t="2" v="3505"/>
    </bk>
    <bk>
      <rc t="2" v="3506"/>
    </bk>
    <bk>
      <rc t="2" v="3507"/>
    </bk>
    <bk>
      <rc t="2" v="3508"/>
    </bk>
    <bk>
      <rc t="2" v="3509"/>
    </bk>
    <bk>
      <rc t="2" v="3510"/>
    </bk>
    <bk>
      <rc t="2" v="3511"/>
    </bk>
    <bk>
      <rc t="2" v="3512"/>
    </bk>
    <bk>
      <rc t="2" v="3513"/>
    </bk>
    <bk>
      <rc t="2" v="3514"/>
    </bk>
    <bk>
      <rc t="2" v="3515"/>
    </bk>
    <bk>
      <rc t="2" v="3516"/>
    </bk>
    <bk>
      <rc t="2" v="3517"/>
    </bk>
    <bk>
      <rc t="2" v="3518"/>
    </bk>
    <bk>
      <rc t="2" v="3519"/>
    </bk>
    <bk>
      <rc t="2" v="3520"/>
    </bk>
    <bk>
      <rc t="2" v="3521"/>
    </bk>
    <bk>
      <rc t="2" v="3522"/>
    </bk>
    <bk>
      <rc t="2" v="3523"/>
    </bk>
    <bk>
      <rc t="2" v="3524"/>
    </bk>
    <bk>
      <rc t="2" v="3525"/>
    </bk>
    <bk>
      <rc t="2" v="3526"/>
    </bk>
    <bk>
      <rc t="2" v="3527"/>
    </bk>
    <bk>
      <rc t="2" v="3528"/>
    </bk>
    <bk>
      <rc t="2" v="3529"/>
    </bk>
    <bk>
      <rc t="2" v="3530"/>
    </bk>
    <bk>
      <rc t="2" v="3531"/>
    </bk>
    <bk>
      <rc t="2" v="3532"/>
    </bk>
    <bk>
      <rc t="2" v="3533"/>
    </bk>
    <bk>
      <rc t="2" v="3534"/>
    </bk>
    <bk>
      <rc t="2" v="3535"/>
    </bk>
    <bk>
      <rc t="2" v="3536"/>
    </bk>
    <bk>
      <rc t="2" v="3537"/>
    </bk>
    <bk>
      <rc t="2" v="3538"/>
    </bk>
    <bk>
      <rc t="2" v="3539"/>
    </bk>
    <bk>
      <rc t="2" v="3540"/>
    </bk>
    <bk>
      <rc t="2" v="3541"/>
    </bk>
    <bk>
      <rc t="2" v="3542"/>
    </bk>
    <bk>
      <rc t="2" v="3543"/>
    </bk>
    <bk>
      <rc t="2" v="3544"/>
    </bk>
    <bk>
      <rc t="2" v="3545"/>
    </bk>
    <bk>
      <rc t="2" v="3546"/>
    </bk>
    <bk>
      <rc t="2" v="3547"/>
    </bk>
    <bk>
      <rc t="2" v="3548"/>
    </bk>
    <bk>
      <rc t="2" v="3549"/>
    </bk>
    <bk>
      <rc t="2" v="3550"/>
    </bk>
    <bk>
      <rc t="2" v="3551"/>
    </bk>
    <bk>
      <rc t="2" v="3552"/>
    </bk>
    <bk>
      <rc t="2" v="3553"/>
    </bk>
    <bk>
      <rc t="2" v="3554"/>
    </bk>
    <bk>
      <rc t="2" v="3555"/>
    </bk>
    <bk>
      <rc t="2" v="3556"/>
    </bk>
    <bk>
      <rc t="2" v="3557"/>
    </bk>
    <bk>
      <rc t="2" v="3558"/>
    </bk>
    <bk>
      <rc t="2" v="3559"/>
    </bk>
    <bk>
      <rc t="2" v="3560"/>
    </bk>
    <bk>
      <rc t="2" v="3561"/>
    </bk>
    <bk>
      <rc t="2" v="3562"/>
    </bk>
    <bk>
      <rc t="2" v="3563"/>
    </bk>
    <bk>
      <rc t="2" v="3564"/>
    </bk>
    <bk>
      <rc t="2" v="3565"/>
    </bk>
    <bk>
      <rc t="2" v="3566"/>
    </bk>
    <bk>
      <rc t="2" v="3567"/>
    </bk>
    <bk>
      <rc t="2" v="3568"/>
    </bk>
    <bk>
      <rc t="2" v="3569"/>
    </bk>
    <bk>
      <rc t="2" v="3570"/>
    </bk>
    <bk>
      <rc t="2" v="3571"/>
    </bk>
    <bk>
      <rc t="2" v="3572"/>
    </bk>
    <bk>
      <rc t="2" v="3573"/>
    </bk>
    <bk>
      <rc t="2" v="3574"/>
    </bk>
    <bk>
      <rc t="2" v="3575"/>
    </bk>
    <bk>
      <rc t="2" v="3576"/>
    </bk>
    <bk>
      <rc t="2" v="3577"/>
    </bk>
    <bk>
      <rc t="2" v="3578"/>
    </bk>
    <bk>
      <rc t="2" v="3579"/>
    </bk>
    <bk>
      <rc t="2" v="3580"/>
    </bk>
    <bk>
      <rc t="2" v="3581"/>
    </bk>
    <bk>
      <rc t="2" v="3582"/>
    </bk>
    <bk>
      <rc t="2" v="3583"/>
    </bk>
    <bk>
      <rc t="2" v="3584"/>
    </bk>
    <bk>
      <rc t="2" v="3585"/>
    </bk>
    <bk>
      <rc t="2" v="3586"/>
    </bk>
    <bk>
      <rc t="2" v="3587"/>
    </bk>
    <bk>
      <rc t="2" v="3588"/>
    </bk>
    <bk>
      <rc t="2" v="3589"/>
    </bk>
    <bk>
      <rc t="2" v="3590"/>
    </bk>
    <bk>
      <rc t="2" v="3591"/>
    </bk>
    <bk>
      <rc t="2" v="3592"/>
    </bk>
    <bk>
      <rc t="2" v="3593"/>
    </bk>
    <bk>
      <rc t="2" v="3594"/>
    </bk>
    <bk>
      <rc t="2" v="3595"/>
    </bk>
    <bk>
      <rc t="2" v="3596"/>
    </bk>
    <bk>
      <rc t="2" v="3597"/>
    </bk>
    <bk>
      <rc t="2" v="3598"/>
    </bk>
    <bk>
      <rc t="2" v="3599"/>
    </bk>
    <bk>
      <rc t="2" v="3600"/>
    </bk>
    <bk>
      <rc t="2" v="3601"/>
    </bk>
    <bk>
      <rc t="2" v="3602"/>
    </bk>
    <bk>
      <rc t="2" v="3603"/>
    </bk>
    <bk>
      <rc t="2" v="3604"/>
    </bk>
    <bk>
      <rc t="2" v="3605"/>
    </bk>
    <bk>
      <rc t="2" v="3606"/>
    </bk>
    <bk>
      <rc t="2" v="3607"/>
    </bk>
    <bk>
      <rc t="2" v="3608"/>
    </bk>
    <bk>
      <rc t="2" v="3609"/>
    </bk>
    <bk>
      <rc t="2" v="3610"/>
    </bk>
    <bk>
      <rc t="2" v="3611"/>
    </bk>
    <bk>
      <rc t="2" v="3612"/>
    </bk>
    <bk>
      <rc t="2" v="3613"/>
    </bk>
    <bk>
      <rc t="2" v="3614"/>
    </bk>
    <bk>
      <rc t="2" v="3615"/>
    </bk>
    <bk>
      <rc t="2" v="3616"/>
    </bk>
    <bk>
      <rc t="2" v="3617"/>
    </bk>
    <bk>
      <rc t="2" v="3618"/>
    </bk>
    <bk>
      <rc t="2" v="3619"/>
    </bk>
    <bk>
      <rc t="2" v="3620"/>
    </bk>
    <bk>
      <rc t="2" v="3621"/>
    </bk>
    <bk>
      <rc t="2" v="3622"/>
    </bk>
    <bk>
      <rc t="2" v="3623"/>
    </bk>
    <bk>
      <rc t="2" v="3624"/>
    </bk>
    <bk>
      <rc t="2" v="3625"/>
    </bk>
    <bk>
      <rc t="2" v="3626"/>
    </bk>
    <bk>
      <rc t="2" v="3627"/>
    </bk>
    <bk>
      <rc t="2" v="3628"/>
    </bk>
    <bk>
      <rc t="2" v="3629"/>
    </bk>
    <bk>
      <rc t="2" v="3630"/>
    </bk>
    <bk>
      <rc t="2" v="3631"/>
    </bk>
    <bk>
      <rc t="2" v="3632"/>
    </bk>
    <bk>
      <rc t="2" v="3633"/>
    </bk>
    <bk>
      <rc t="2" v="3634"/>
    </bk>
    <bk>
      <rc t="2" v="3635"/>
    </bk>
    <bk>
      <rc t="2" v="3636"/>
    </bk>
    <bk>
      <rc t="2" v="3637"/>
    </bk>
    <bk>
      <rc t="2" v="3638"/>
    </bk>
    <bk>
      <rc t="2" v="3639"/>
    </bk>
    <bk>
      <rc t="2" v="3640"/>
    </bk>
    <bk>
      <rc t="2" v="3641"/>
    </bk>
    <bk>
      <rc t="2" v="3642"/>
    </bk>
    <bk>
      <rc t="2" v="3643"/>
    </bk>
    <bk>
      <rc t="2" v="3644"/>
    </bk>
    <bk>
      <rc t="2" v="3645"/>
    </bk>
    <bk>
      <rc t="2" v="3646"/>
    </bk>
    <bk>
      <rc t="2" v="3647"/>
    </bk>
    <bk>
      <rc t="2" v="3648"/>
    </bk>
    <bk>
      <rc t="2" v="3649"/>
    </bk>
    <bk>
      <rc t="2" v="3650"/>
    </bk>
    <bk>
      <rc t="2" v="3651"/>
    </bk>
    <bk>
      <rc t="2" v="3652"/>
    </bk>
    <bk>
      <rc t="2" v="3653"/>
    </bk>
    <bk>
      <rc t="2" v="3654"/>
    </bk>
    <bk>
      <rc t="2" v="3655"/>
    </bk>
    <bk>
      <rc t="2" v="3656"/>
    </bk>
    <bk>
      <rc t="2" v="3657"/>
    </bk>
    <bk>
      <rc t="2" v="3658"/>
    </bk>
    <bk>
      <rc t="2" v="3659"/>
    </bk>
    <bk>
      <rc t="2" v="3660"/>
    </bk>
    <bk>
      <rc t="2" v="3661"/>
    </bk>
    <bk>
      <rc t="2" v="3662"/>
    </bk>
    <bk>
      <rc t="2" v="3663"/>
    </bk>
    <bk>
      <rc t="2" v="3664"/>
    </bk>
    <bk>
      <rc t="2" v="3665"/>
    </bk>
    <bk>
      <rc t="2" v="3666"/>
    </bk>
    <bk>
      <rc t="2" v="3667"/>
    </bk>
    <bk>
      <rc t="2" v="3668"/>
    </bk>
    <bk>
      <rc t="2" v="3669"/>
    </bk>
    <bk>
      <rc t="2" v="3670"/>
    </bk>
    <bk>
      <rc t="2" v="3671"/>
    </bk>
    <bk>
      <rc t="2" v="3672"/>
    </bk>
    <bk>
      <rc t="2" v="3673"/>
    </bk>
    <bk>
      <rc t="2" v="3674"/>
    </bk>
    <bk>
      <rc t="2" v="3675"/>
    </bk>
    <bk>
      <rc t="2" v="3676"/>
    </bk>
    <bk>
      <rc t="2" v="3677"/>
    </bk>
    <bk>
      <rc t="2" v="3678"/>
    </bk>
    <bk>
      <rc t="2" v="3679"/>
    </bk>
    <bk>
      <rc t="2" v="3680"/>
    </bk>
    <bk>
      <rc t="2" v="3681"/>
    </bk>
    <bk>
      <rc t="2" v="3682"/>
    </bk>
    <bk>
      <rc t="2" v="3683"/>
    </bk>
    <bk>
      <rc t="2" v="3684"/>
    </bk>
    <bk>
      <rc t="2" v="3685"/>
    </bk>
    <bk>
      <rc t="2" v="3686"/>
    </bk>
    <bk>
      <rc t="2" v="3687"/>
    </bk>
    <bk>
      <rc t="2" v="3688"/>
    </bk>
    <bk>
      <rc t="2" v="3689"/>
    </bk>
    <bk>
      <rc t="2" v="3690"/>
    </bk>
    <bk>
      <rc t="2" v="3691"/>
    </bk>
    <bk>
      <rc t="2" v="3692"/>
    </bk>
    <bk>
      <rc t="2" v="3693"/>
    </bk>
    <bk>
      <rc t="2" v="3694"/>
    </bk>
    <bk>
      <rc t="2" v="3695"/>
    </bk>
    <bk>
      <rc t="2" v="3696"/>
    </bk>
    <bk>
      <rc t="2" v="3697"/>
    </bk>
    <bk>
      <rc t="2" v="3698"/>
    </bk>
    <bk>
      <rc t="2" v="3699"/>
    </bk>
    <bk>
      <rc t="2" v="3700"/>
    </bk>
    <bk>
      <rc t="2" v="3701"/>
    </bk>
    <bk>
      <rc t="2" v="3702"/>
    </bk>
    <bk>
      <rc t="2" v="3703"/>
    </bk>
    <bk>
      <rc t="2" v="3704"/>
    </bk>
    <bk>
      <rc t="2" v="3705"/>
    </bk>
    <bk>
      <rc t="2" v="3706"/>
    </bk>
    <bk>
      <rc t="2" v="3707"/>
    </bk>
    <bk>
      <rc t="2" v="3708"/>
    </bk>
    <bk>
      <rc t="2" v="3709"/>
    </bk>
    <bk>
      <rc t="2" v="3710"/>
    </bk>
    <bk>
      <rc t="2" v="3711"/>
    </bk>
    <bk>
      <rc t="2" v="3712"/>
    </bk>
    <bk>
      <rc t="2" v="3713"/>
    </bk>
    <bk>
      <rc t="2" v="3714"/>
    </bk>
    <bk>
      <rc t="2" v="3715"/>
    </bk>
    <bk>
      <rc t="2" v="3716"/>
    </bk>
    <bk>
      <rc t="2" v="3717"/>
    </bk>
    <bk>
      <rc t="2" v="3718"/>
    </bk>
    <bk>
      <rc t="2" v="3719"/>
    </bk>
    <bk>
      <rc t="2" v="3720"/>
    </bk>
    <bk>
      <rc t="2" v="3721"/>
    </bk>
    <bk>
      <rc t="2" v="3722"/>
    </bk>
    <bk>
      <rc t="2" v="3723"/>
    </bk>
    <bk>
      <rc t="2" v="3724"/>
    </bk>
    <bk>
      <rc t="2" v="3725"/>
    </bk>
    <bk>
      <rc t="2" v="3726"/>
    </bk>
    <bk>
      <rc t="2" v="3727"/>
    </bk>
    <bk>
      <rc t="2" v="3728"/>
    </bk>
    <bk>
      <rc t="2" v="3729"/>
    </bk>
    <bk>
      <rc t="2" v="3730"/>
    </bk>
    <bk>
      <rc t="2" v="3731"/>
    </bk>
    <bk>
      <rc t="2" v="3732"/>
    </bk>
    <bk>
      <rc t="2" v="3733"/>
    </bk>
    <bk>
      <rc t="2" v="3734"/>
    </bk>
    <bk>
      <rc t="2" v="3735"/>
    </bk>
    <bk>
      <rc t="2" v="3736"/>
    </bk>
    <bk>
      <rc t="2" v="3737"/>
    </bk>
    <bk>
      <rc t="2" v="3738"/>
    </bk>
    <bk>
      <rc t="2" v="3739"/>
    </bk>
    <bk>
      <rc t="2" v="3740"/>
    </bk>
    <bk>
      <rc t="2" v="3741"/>
    </bk>
    <bk>
      <rc t="2" v="3742"/>
    </bk>
    <bk>
      <rc t="2" v="3743"/>
    </bk>
    <bk>
      <rc t="2" v="3744"/>
    </bk>
    <bk>
      <rc t="2" v="3745"/>
    </bk>
    <bk>
      <rc t="2" v="3746"/>
    </bk>
    <bk>
      <rc t="2" v="3747"/>
    </bk>
    <bk>
      <rc t="2" v="3748"/>
    </bk>
    <bk>
      <rc t="2" v="3749"/>
    </bk>
    <bk>
      <rc t="2" v="3750"/>
    </bk>
    <bk>
      <rc t="2" v="3751"/>
    </bk>
    <bk>
      <rc t="2" v="3752"/>
    </bk>
    <bk>
      <rc t="2" v="3753"/>
    </bk>
    <bk>
      <rc t="2" v="3754"/>
    </bk>
    <bk>
      <rc t="2" v="3755"/>
    </bk>
    <bk>
      <rc t="2" v="3756"/>
    </bk>
    <bk>
      <rc t="2" v="3757"/>
    </bk>
    <bk>
      <rc t="2" v="3758"/>
    </bk>
    <bk>
      <rc t="2" v="3759"/>
    </bk>
    <bk>
      <rc t="2" v="3760"/>
    </bk>
    <bk>
      <rc t="2" v="3761"/>
    </bk>
    <bk>
      <rc t="2" v="3762"/>
    </bk>
    <bk>
      <rc t="2" v="3763"/>
    </bk>
    <bk>
      <rc t="2" v="3764"/>
    </bk>
    <bk>
      <rc t="2" v="3765"/>
    </bk>
    <bk>
      <rc t="2" v="3766"/>
    </bk>
    <bk>
      <rc t="2" v="3767"/>
    </bk>
    <bk>
      <rc t="2" v="3768"/>
    </bk>
    <bk>
      <rc t="2" v="3769"/>
    </bk>
    <bk>
      <rc t="2" v="3770"/>
    </bk>
    <bk>
      <rc t="2" v="3771"/>
    </bk>
    <bk>
      <rc t="2" v="3772"/>
    </bk>
    <bk>
      <rc t="2" v="3773"/>
    </bk>
    <bk>
      <rc t="2" v="3774"/>
    </bk>
    <bk>
      <rc t="2" v="3775"/>
    </bk>
    <bk>
      <rc t="2" v="3776"/>
    </bk>
    <bk>
      <rc t="2" v="3777"/>
    </bk>
    <bk>
      <rc t="2" v="3778"/>
    </bk>
    <bk>
      <rc t="2" v="3779"/>
    </bk>
    <bk>
      <rc t="2" v="3780"/>
    </bk>
    <bk>
      <rc t="2" v="3781"/>
    </bk>
    <bk>
      <rc t="2" v="3782"/>
    </bk>
    <bk>
      <rc t="2" v="3783"/>
    </bk>
    <bk>
      <rc t="2" v="3784"/>
    </bk>
    <bk>
      <rc t="2" v="3785"/>
    </bk>
    <bk>
      <rc t="2" v="3786"/>
    </bk>
    <bk>
      <rc t="2" v="3787"/>
    </bk>
    <bk>
      <rc t="2" v="3788"/>
    </bk>
    <bk>
      <rc t="2" v="3789"/>
    </bk>
    <bk>
      <rc t="2" v="3790"/>
    </bk>
    <bk>
      <rc t="2" v="3791"/>
    </bk>
    <bk>
      <rc t="2" v="3792"/>
    </bk>
    <bk>
      <rc t="2" v="3793"/>
    </bk>
    <bk>
      <rc t="2" v="3794"/>
    </bk>
    <bk>
      <rc t="2" v="3795"/>
    </bk>
    <bk>
      <rc t="2" v="3796"/>
    </bk>
    <bk>
      <rc t="2" v="3797"/>
    </bk>
    <bk>
      <rc t="2" v="3798"/>
    </bk>
    <bk>
      <rc t="2" v="3799"/>
    </bk>
    <bk>
      <rc t="2" v="3800"/>
    </bk>
    <bk>
      <rc t="2" v="3801"/>
    </bk>
    <bk>
      <rc t="2" v="3802"/>
    </bk>
    <bk>
      <rc t="2" v="3803"/>
    </bk>
    <bk>
      <rc t="2" v="3804"/>
    </bk>
    <bk>
      <rc t="2" v="3805"/>
    </bk>
    <bk>
      <rc t="2" v="3806"/>
    </bk>
    <bk>
      <rc t="2" v="3807"/>
    </bk>
    <bk>
      <rc t="2" v="3808"/>
    </bk>
    <bk>
      <rc t="2" v="3809"/>
    </bk>
    <bk>
      <rc t="2" v="3810"/>
    </bk>
    <bk>
      <rc t="2" v="3811"/>
    </bk>
    <bk>
      <rc t="2" v="3812"/>
    </bk>
    <bk>
      <rc t="2" v="3813"/>
    </bk>
    <bk>
      <rc t="2" v="3814"/>
    </bk>
    <bk>
      <rc t="2" v="3815"/>
    </bk>
    <bk>
      <rc t="2" v="3816"/>
    </bk>
    <bk>
      <rc t="2" v="3817"/>
    </bk>
    <bk>
      <rc t="2" v="3818"/>
    </bk>
    <bk>
      <rc t="2" v="3819"/>
    </bk>
    <bk>
      <rc t="2" v="3820"/>
    </bk>
    <bk>
      <rc t="2" v="3821"/>
    </bk>
    <bk>
      <rc t="2" v="3822"/>
    </bk>
    <bk>
      <rc t="2" v="3823"/>
    </bk>
    <bk>
      <rc t="2" v="3824"/>
    </bk>
    <bk>
      <rc t="2" v="3825"/>
    </bk>
    <bk>
      <rc t="2" v="3826"/>
    </bk>
    <bk>
      <rc t="2" v="3827"/>
    </bk>
    <bk>
      <rc t="2" v="3828"/>
    </bk>
    <bk>
      <rc t="2" v="3829"/>
    </bk>
    <bk>
      <rc t="2" v="3830"/>
    </bk>
    <bk>
      <rc t="2" v="3831"/>
    </bk>
    <bk>
      <rc t="2" v="3832"/>
    </bk>
    <bk>
      <rc t="2" v="3833"/>
    </bk>
    <bk>
      <rc t="2" v="3834"/>
    </bk>
    <bk>
      <rc t="2" v="3835"/>
    </bk>
    <bk>
      <rc t="2" v="3836"/>
    </bk>
    <bk>
      <rc t="2" v="3837"/>
    </bk>
    <bk>
      <rc t="2" v="3838"/>
    </bk>
    <bk>
      <rc t="2" v="3839"/>
    </bk>
    <bk>
      <rc t="2" v="3840"/>
    </bk>
    <bk>
      <rc t="2" v="3841"/>
    </bk>
    <bk>
      <rc t="2" v="3842"/>
    </bk>
    <bk>
      <rc t="2" v="3843"/>
    </bk>
    <bk>
      <rc t="2" v="3844"/>
    </bk>
    <bk>
      <rc t="2" v="3845"/>
    </bk>
    <bk>
      <rc t="2" v="3846"/>
    </bk>
    <bk>
      <rc t="2" v="3847"/>
    </bk>
    <bk>
      <rc t="2" v="3848"/>
    </bk>
    <bk>
      <rc t="2" v="3849"/>
    </bk>
    <bk>
      <rc t="2" v="3850"/>
    </bk>
    <bk>
      <rc t="2" v="3851"/>
    </bk>
    <bk>
      <rc t="2" v="3852"/>
    </bk>
    <bk>
      <rc t="2" v="3853"/>
    </bk>
    <bk>
      <rc t="2" v="3854"/>
    </bk>
    <bk>
      <rc t="2" v="3855"/>
    </bk>
    <bk>
      <rc t="2" v="3856"/>
    </bk>
    <bk>
      <rc t="2" v="3857"/>
    </bk>
    <bk>
      <rc t="2" v="3858"/>
    </bk>
    <bk>
      <rc t="2" v="3859"/>
    </bk>
    <bk>
      <rc t="2" v="3860"/>
    </bk>
    <bk>
      <rc t="2" v="3861"/>
    </bk>
    <bk>
      <rc t="2" v="3862"/>
    </bk>
    <bk>
      <rc t="2" v="3863"/>
    </bk>
    <bk>
      <rc t="2" v="3864"/>
    </bk>
    <bk>
      <rc t="2" v="3865"/>
    </bk>
    <bk>
      <rc t="2" v="3866"/>
    </bk>
    <bk>
      <rc t="2" v="3867"/>
    </bk>
    <bk>
      <rc t="2" v="3868"/>
    </bk>
    <bk>
      <rc t="2" v="3869"/>
    </bk>
    <bk>
      <rc t="2" v="3870"/>
    </bk>
    <bk>
      <rc t="2" v="3871"/>
    </bk>
    <bk>
      <rc t="2" v="3872"/>
    </bk>
    <bk>
      <rc t="2" v="3873"/>
    </bk>
    <bk>
      <rc t="2" v="3874"/>
    </bk>
    <bk>
      <rc t="2" v="3875"/>
    </bk>
    <bk>
      <rc t="2" v="3876"/>
    </bk>
    <bk>
      <rc t="2" v="3877"/>
    </bk>
    <bk>
      <rc t="2" v="3878"/>
    </bk>
    <bk>
      <rc t="2" v="3879"/>
    </bk>
    <bk>
      <rc t="2" v="3880"/>
    </bk>
    <bk>
      <rc t="2" v="3881"/>
    </bk>
    <bk>
      <rc t="2" v="3882"/>
    </bk>
    <bk>
      <rc t="2" v="3883"/>
    </bk>
    <bk>
      <rc t="2" v="3884"/>
    </bk>
    <bk>
      <rc t="2" v="3885"/>
    </bk>
    <bk>
      <rc t="2" v="3886"/>
    </bk>
    <bk>
      <rc t="2" v="3887"/>
    </bk>
    <bk>
      <rc t="2" v="3888"/>
    </bk>
    <bk>
      <rc t="2" v="3889"/>
    </bk>
    <bk>
      <rc t="2" v="3890"/>
    </bk>
    <bk>
      <rc t="2" v="3891"/>
    </bk>
    <bk>
      <rc t="2" v="3892"/>
    </bk>
    <bk>
      <rc t="2" v="3893"/>
    </bk>
    <bk>
      <rc t="2" v="3894"/>
    </bk>
    <bk>
      <rc t="2" v="3895"/>
    </bk>
    <bk>
      <rc t="2" v="3896"/>
    </bk>
    <bk>
      <rc t="2" v="3897"/>
    </bk>
    <bk>
      <rc t="2" v="3898"/>
    </bk>
    <bk>
      <rc t="2" v="3899"/>
    </bk>
    <bk>
      <rc t="2" v="3900"/>
    </bk>
    <bk>
      <rc t="2" v="3901"/>
    </bk>
    <bk>
      <rc t="2" v="3902"/>
    </bk>
    <bk>
      <rc t="2" v="3903"/>
    </bk>
    <bk>
      <rc t="2" v="3904"/>
    </bk>
    <bk>
      <rc t="2" v="3905"/>
    </bk>
    <bk>
      <rc t="2" v="3906"/>
    </bk>
    <bk>
      <rc t="2" v="3907"/>
    </bk>
    <bk>
      <rc t="2" v="3908"/>
    </bk>
    <bk>
      <rc t="2" v="3909"/>
    </bk>
    <bk>
      <rc t="2" v="3910"/>
    </bk>
    <bk>
      <rc t="2" v="3911"/>
    </bk>
    <bk>
      <rc t="2" v="3912"/>
    </bk>
    <bk>
      <rc t="2" v="3913"/>
    </bk>
    <bk>
      <rc t="2" v="3914"/>
    </bk>
    <bk>
      <rc t="2" v="3915"/>
    </bk>
    <bk>
      <rc t="2" v="3916"/>
    </bk>
    <bk>
      <rc t="2" v="3917"/>
    </bk>
    <bk>
      <rc t="2" v="3918"/>
    </bk>
    <bk>
      <rc t="2" v="3919"/>
    </bk>
    <bk>
      <rc t="2" v="3920"/>
    </bk>
    <bk>
      <rc t="2" v="3921"/>
    </bk>
    <bk>
      <rc t="2" v="3922"/>
    </bk>
    <bk>
      <rc t="2" v="3923"/>
    </bk>
    <bk>
      <rc t="2" v="3924"/>
    </bk>
    <bk>
      <rc t="2" v="3925"/>
    </bk>
    <bk>
      <rc t="2" v="3926"/>
    </bk>
    <bk>
      <rc t="2" v="3927"/>
    </bk>
    <bk>
      <rc t="2" v="3928"/>
    </bk>
    <bk>
      <rc t="2" v="3929"/>
    </bk>
    <bk>
      <rc t="2" v="3930"/>
    </bk>
    <bk>
      <rc t="2" v="3931"/>
    </bk>
    <bk>
      <rc t="2" v="3932"/>
    </bk>
    <bk>
      <rc t="2" v="3933"/>
    </bk>
    <bk>
      <rc t="2" v="3934"/>
    </bk>
    <bk>
      <rc t="2" v="3935"/>
    </bk>
    <bk>
      <rc t="2" v="3936"/>
    </bk>
    <bk>
      <rc t="2" v="3937"/>
    </bk>
    <bk>
      <rc t="2" v="3938"/>
    </bk>
    <bk>
      <rc t="2" v="3939"/>
    </bk>
    <bk>
      <rc t="2" v="3940"/>
    </bk>
    <bk>
      <rc t="2" v="3941"/>
    </bk>
    <bk>
      <rc t="2" v="3942"/>
    </bk>
    <bk>
      <rc t="2" v="3943"/>
    </bk>
    <bk>
      <rc t="2" v="3944"/>
    </bk>
    <bk>
      <rc t="2" v="3945"/>
    </bk>
    <bk>
      <rc t="2" v="3946"/>
    </bk>
    <bk>
      <rc t="2" v="3947"/>
    </bk>
    <bk>
      <rc t="2" v="3948"/>
    </bk>
    <bk>
      <rc t="2" v="3949"/>
    </bk>
    <bk>
      <rc t="2" v="3950"/>
    </bk>
    <bk>
      <rc t="2" v="3951"/>
    </bk>
    <bk>
      <rc t="2" v="3952"/>
    </bk>
    <bk>
      <rc t="2" v="3953"/>
    </bk>
    <bk>
      <rc t="2" v="3954"/>
    </bk>
    <bk>
      <rc t="2" v="3955"/>
    </bk>
    <bk>
      <rc t="2" v="3956"/>
    </bk>
    <bk>
      <rc t="2" v="3957"/>
    </bk>
    <bk>
      <rc t="2" v="3958"/>
    </bk>
    <bk>
      <rc t="2" v="3959"/>
    </bk>
    <bk>
      <rc t="2" v="3960"/>
    </bk>
    <bk>
      <rc t="2" v="3961"/>
    </bk>
    <bk>
      <rc t="2" v="3962"/>
    </bk>
    <bk>
      <rc t="2" v="3963"/>
    </bk>
    <bk>
      <rc t="2" v="3964"/>
    </bk>
    <bk>
      <rc t="2" v="3965"/>
    </bk>
    <bk>
      <rc t="2" v="3966"/>
    </bk>
    <bk>
      <rc t="2" v="3967"/>
    </bk>
    <bk>
      <rc t="2" v="3968"/>
    </bk>
    <bk>
      <rc t="2" v="3969"/>
    </bk>
    <bk>
      <rc t="2" v="3970"/>
    </bk>
    <bk>
      <rc t="2" v="3971"/>
    </bk>
    <bk>
      <rc t="2" v="3972"/>
    </bk>
    <bk>
      <rc t="2" v="3973"/>
    </bk>
    <bk>
      <rc t="2" v="3974"/>
    </bk>
    <bk>
      <rc t="2" v="3975"/>
    </bk>
    <bk>
      <rc t="2" v="3976"/>
    </bk>
    <bk>
      <rc t="2" v="3977"/>
    </bk>
    <bk>
      <rc t="2" v="3978"/>
    </bk>
    <bk>
      <rc t="2" v="3979"/>
    </bk>
    <bk>
      <rc t="2" v="3980"/>
    </bk>
    <bk>
      <rc t="2" v="3981"/>
    </bk>
    <bk>
      <rc t="2" v="3982"/>
    </bk>
    <bk>
      <rc t="2" v="3983"/>
    </bk>
    <bk>
      <rc t="2" v="3984"/>
    </bk>
    <bk>
      <rc t="2" v="3985"/>
    </bk>
    <bk>
      <rc t="2" v="3986"/>
    </bk>
    <bk>
      <rc t="2" v="3987"/>
    </bk>
    <bk>
      <rc t="2" v="3988"/>
    </bk>
    <bk>
      <rc t="2" v="3989"/>
    </bk>
    <bk>
      <rc t="2" v="3990"/>
    </bk>
    <bk>
      <rc t="2" v="3991"/>
    </bk>
    <bk>
      <rc t="2" v="3992"/>
    </bk>
    <bk>
      <rc t="2" v="3993"/>
    </bk>
    <bk>
      <rc t="2" v="3994"/>
    </bk>
    <bk>
      <rc t="2" v="3995"/>
    </bk>
    <bk>
      <rc t="2" v="3996"/>
    </bk>
    <bk>
      <rc t="2" v="3997"/>
    </bk>
    <bk>
      <rc t="2" v="3998"/>
    </bk>
    <bk>
      <rc t="2" v="3999"/>
    </bk>
    <bk>
      <rc t="2" v="4000"/>
    </bk>
    <bk>
      <rc t="2" v="4001"/>
    </bk>
    <bk>
      <rc t="2" v="4002"/>
    </bk>
    <bk>
      <rc t="2" v="4003"/>
    </bk>
    <bk>
      <rc t="2" v="4004"/>
    </bk>
    <bk>
      <rc t="2" v="4005"/>
    </bk>
    <bk>
      <rc t="2" v="4006"/>
    </bk>
    <bk>
      <rc t="2" v="4007"/>
    </bk>
    <bk>
      <rc t="2" v="4008"/>
    </bk>
    <bk>
      <rc t="2" v="4009"/>
    </bk>
    <bk>
      <rc t="2" v="4010"/>
    </bk>
    <bk>
      <rc t="2" v="4011"/>
    </bk>
    <bk>
      <rc t="2" v="4012"/>
    </bk>
    <bk>
      <rc t="2" v="4013"/>
    </bk>
    <bk>
      <rc t="2" v="4014"/>
    </bk>
    <bk>
      <rc t="2" v="4015"/>
    </bk>
    <bk>
      <rc t="2" v="4016"/>
    </bk>
    <bk>
      <rc t="2" v="4017"/>
    </bk>
    <bk>
      <rc t="2" v="4018"/>
    </bk>
    <bk>
      <rc t="2" v="4019"/>
    </bk>
    <bk>
      <rc t="2" v="4020"/>
    </bk>
    <bk>
      <rc t="2" v="4021"/>
    </bk>
    <bk>
      <rc t="2" v="4022"/>
    </bk>
    <bk>
      <rc t="2" v="4023"/>
    </bk>
    <bk>
      <rc t="2" v="4024"/>
    </bk>
    <bk>
      <rc t="2" v="4025"/>
    </bk>
    <bk>
      <rc t="2" v="4026"/>
    </bk>
    <bk>
      <rc t="2" v="4027"/>
    </bk>
    <bk>
      <rc t="2" v="4028"/>
    </bk>
    <bk>
      <rc t="2" v="4029"/>
    </bk>
    <bk>
      <rc t="2" v="4030"/>
    </bk>
    <bk>
      <rc t="2" v="4031"/>
    </bk>
    <bk>
      <rc t="2" v="4032"/>
    </bk>
    <bk>
      <rc t="2" v="4033"/>
    </bk>
    <bk>
      <rc t="2" v="4034"/>
    </bk>
    <bk>
      <rc t="2" v="4035"/>
    </bk>
    <bk>
      <rc t="2" v="4036"/>
    </bk>
    <bk>
      <rc t="2" v="4037"/>
    </bk>
    <bk>
      <rc t="2" v="4038"/>
    </bk>
    <bk>
      <rc t="2" v="4039"/>
    </bk>
    <bk>
      <rc t="2" v="4040"/>
    </bk>
    <bk>
      <rc t="2" v="4041"/>
    </bk>
    <bk>
      <rc t="2" v="4042"/>
    </bk>
    <bk>
      <rc t="2" v="4043"/>
    </bk>
    <bk>
      <rc t="2" v="4044"/>
    </bk>
    <bk>
      <rc t="2" v="4045"/>
    </bk>
    <bk>
      <rc t="2" v="4046"/>
    </bk>
    <bk>
      <rc t="2" v="4047"/>
    </bk>
    <bk>
      <rc t="2" v="4048"/>
    </bk>
    <bk>
      <rc t="2" v="4049"/>
    </bk>
    <bk>
      <rc t="2" v="4050"/>
    </bk>
    <bk>
      <rc t="2" v="4051"/>
    </bk>
    <bk>
      <rc t="2" v="4052"/>
    </bk>
    <bk>
      <rc t="2" v="4053"/>
    </bk>
    <bk>
      <rc t="2" v="4054"/>
    </bk>
    <bk>
      <rc t="2" v="4055"/>
    </bk>
    <bk>
      <rc t="2" v="4056"/>
    </bk>
    <bk>
      <rc t="2" v="4057"/>
    </bk>
    <bk>
      <rc t="2" v="4058"/>
    </bk>
    <bk>
      <rc t="2" v="4059"/>
    </bk>
    <bk>
      <rc t="2" v="4060"/>
    </bk>
    <bk>
      <rc t="2" v="4061"/>
    </bk>
    <bk>
      <rc t="2" v="4062"/>
    </bk>
    <bk>
      <rc t="2" v="4063"/>
    </bk>
    <bk>
      <rc t="2" v="4064"/>
    </bk>
    <bk>
      <rc t="2" v="4065"/>
    </bk>
    <bk>
      <rc t="2" v="4066"/>
    </bk>
    <bk>
      <rc t="2" v="4067"/>
    </bk>
    <bk>
      <rc t="2" v="4068"/>
    </bk>
    <bk>
      <rc t="2" v="4069"/>
    </bk>
    <bk>
      <rc t="2" v="4070"/>
    </bk>
    <bk>
      <rc t="2" v="4071"/>
    </bk>
    <bk>
      <rc t="2" v="4072"/>
    </bk>
    <bk>
      <rc t="2" v="4073"/>
    </bk>
    <bk>
      <rc t="2" v="4074"/>
    </bk>
    <bk>
      <rc t="2" v="4075"/>
    </bk>
    <bk>
      <rc t="2" v="4076"/>
    </bk>
    <bk>
      <rc t="2" v="4077"/>
    </bk>
    <bk>
      <rc t="2" v="4078"/>
    </bk>
    <bk>
      <rc t="2" v="4079"/>
    </bk>
    <bk>
      <rc t="2" v="4080"/>
    </bk>
    <bk>
      <rc t="2" v="4081"/>
    </bk>
    <bk>
      <rc t="2" v="4082"/>
    </bk>
    <bk>
      <rc t="2" v="4083"/>
    </bk>
    <bk>
      <rc t="2" v="4084"/>
    </bk>
    <bk>
      <rc t="2" v="4085"/>
    </bk>
    <bk>
      <rc t="2" v="4086"/>
    </bk>
    <bk>
      <rc t="2" v="4087"/>
    </bk>
    <bk>
      <rc t="2" v="4088"/>
    </bk>
    <bk>
      <rc t="2" v="4089"/>
    </bk>
    <bk>
      <rc t="2" v="4090"/>
    </bk>
    <bk>
      <rc t="2" v="4091"/>
    </bk>
    <bk>
      <rc t="2" v="4092"/>
    </bk>
    <bk>
      <rc t="2" v="4093"/>
    </bk>
    <bk>
      <rc t="2" v="4094"/>
    </bk>
    <bk>
      <rc t="2" v="4095"/>
    </bk>
    <bk>
      <rc t="2" v="4096"/>
    </bk>
    <bk>
      <rc t="2" v="4097"/>
    </bk>
    <bk>
      <rc t="2" v="4098"/>
    </bk>
    <bk>
      <rc t="2" v="4099"/>
    </bk>
    <bk>
      <rc t="2" v="4100"/>
    </bk>
    <bk>
      <rc t="2" v="4101"/>
    </bk>
    <bk>
      <rc t="2" v="4102"/>
    </bk>
    <bk>
      <rc t="2" v="4103"/>
    </bk>
    <bk>
      <rc t="2" v="4104"/>
    </bk>
    <bk>
      <rc t="2" v="4105"/>
    </bk>
    <bk>
      <rc t="2" v="4106"/>
    </bk>
    <bk>
      <rc t="2" v="4107"/>
    </bk>
    <bk>
      <rc t="2" v="4108"/>
    </bk>
    <bk>
      <rc t="2" v="4109"/>
    </bk>
    <bk>
      <rc t="2" v="4110"/>
    </bk>
    <bk>
      <rc t="2" v="4111"/>
    </bk>
    <bk>
      <rc t="2" v="4112"/>
    </bk>
    <bk>
      <rc t="2" v="4113"/>
    </bk>
    <bk>
      <rc t="2" v="4114"/>
    </bk>
    <bk>
      <rc t="2" v="4115"/>
    </bk>
    <bk>
      <rc t="2" v="4116"/>
    </bk>
    <bk>
      <rc t="2" v="4117"/>
    </bk>
    <bk>
      <rc t="2" v="4118"/>
    </bk>
    <bk>
      <rc t="2" v="4119"/>
    </bk>
    <bk>
      <rc t="2" v="4120"/>
    </bk>
    <bk>
      <rc t="2" v="4121"/>
    </bk>
    <bk>
      <rc t="2" v="4122"/>
    </bk>
    <bk>
      <rc t="2" v="4123"/>
    </bk>
    <bk>
      <rc t="2" v="4124"/>
    </bk>
    <bk>
      <rc t="2" v="4125"/>
    </bk>
    <bk>
      <rc t="2" v="4126"/>
    </bk>
    <bk>
      <rc t="2" v="4127"/>
    </bk>
    <bk>
      <rc t="2" v="4128"/>
    </bk>
    <bk>
      <rc t="2" v="4129"/>
    </bk>
    <bk>
      <rc t="2" v="4130"/>
    </bk>
    <bk>
      <rc t="2" v="4131"/>
    </bk>
    <bk>
      <rc t="2" v="4132"/>
    </bk>
    <bk>
      <rc t="2" v="4133"/>
    </bk>
    <bk>
      <rc t="2" v="4134"/>
    </bk>
    <bk>
      <rc t="2" v="4135"/>
    </bk>
    <bk>
      <rc t="2" v="4136"/>
    </bk>
    <bk>
      <rc t="2" v="4137"/>
    </bk>
    <bk>
      <rc t="2" v="4138"/>
    </bk>
    <bk>
      <rc t="2" v="4139"/>
    </bk>
    <bk>
      <rc t="2" v="4140"/>
    </bk>
    <bk>
      <rc t="2" v="4141"/>
    </bk>
    <bk>
      <rc t="2" v="4142"/>
    </bk>
    <bk>
      <rc t="2" v="4143"/>
    </bk>
    <bk>
      <rc t="2" v="4144"/>
    </bk>
    <bk>
      <rc t="2" v="4145"/>
    </bk>
    <bk>
      <rc t="2" v="4146"/>
    </bk>
    <bk>
      <rc t="2" v="4147"/>
    </bk>
    <bk>
      <rc t="2" v="4148"/>
    </bk>
    <bk>
      <rc t="2" v="4149"/>
    </bk>
    <bk>
      <rc t="2" v="4150"/>
    </bk>
    <bk>
      <rc t="2" v="4151"/>
    </bk>
    <bk>
      <rc t="2" v="4152"/>
    </bk>
    <bk>
      <rc t="2" v="4153"/>
    </bk>
    <bk>
      <rc t="2" v="4154"/>
    </bk>
    <bk>
      <rc t="2" v="4155"/>
    </bk>
    <bk>
      <rc t="2" v="4156"/>
    </bk>
    <bk>
      <rc t="2" v="4157"/>
    </bk>
    <bk>
      <rc t="2" v="4158"/>
    </bk>
    <bk>
      <rc t="2" v="4159"/>
    </bk>
    <bk>
      <rc t="2" v="4160"/>
    </bk>
    <bk>
      <rc t="2" v="4161"/>
    </bk>
    <bk>
      <rc t="2" v="4162"/>
    </bk>
    <bk>
      <rc t="2" v="4163"/>
    </bk>
    <bk>
      <rc t="2" v="4164"/>
    </bk>
    <bk>
      <rc t="2" v="4165"/>
    </bk>
    <bk>
      <rc t="2" v="4166"/>
    </bk>
    <bk>
      <rc t="2" v="4167"/>
    </bk>
    <bk>
      <rc t="2" v="4168"/>
    </bk>
    <bk>
      <rc t="2" v="4169"/>
    </bk>
    <bk>
      <rc t="2" v="4170"/>
    </bk>
    <bk>
      <rc t="2" v="4171"/>
    </bk>
    <bk>
      <rc t="2" v="4172"/>
    </bk>
    <bk>
      <rc t="2" v="4173"/>
    </bk>
    <bk>
      <rc t="2" v="4174"/>
    </bk>
    <bk>
      <rc t="2" v="4175"/>
    </bk>
    <bk>
      <rc t="2" v="4176"/>
    </bk>
    <bk>
      <rc t="2" v="4177"/>
    </bk>
    <bk>
      <rc t="2" v="4178"/>
    </bk>
    <bk>
      <rc t="2" v="4179"/>
    </bk>
    <bk>
      <rc t="2" v="4180"/>
    </bk>
    <bk>
      <rc t="2" v="4181"/>
    </bk>
    <bk>
      <rc t="2" v="4182"/>
    </bk>
    <bk>
      <rc t="2" v="4183"/>
    </bk>
    <bk>
      <rc t="2" v="4184"/>
    </bk>
    <bk>
      <rc t="2" v="4185"/>
    </bk>
    <bk>
      <rc t="2" v="4186"/>
    </bk>
    <bk>
      <rc t="2" v="4187"/>
    </bk>
    <bk>
      <rc t="2" v="4188"/>
    </bk>
    <bk>
      <rc t="2" v="4189"/>
    </bk>
    <bk>
      <rc t="2" v="4190"/>
    </bk>
    <bk>
      <rc t="2" v="4191"/>
    </bk>
    <bk>
      <rc t="2" v="4192"/>
    </bk>
    <bk>
      <rc t="2" v="4193"/>
    </bk>
    <bk>
      <rc t="2" v="4194"/>
    </bk>
    <bk>
      <rc t="2" v="4195"/>
    </bk>
    <bk>
      <rc t="2" v="4196"/>
    </bk>
    <bk>
      <rc t="2" v="4197"/>
    </bk>
    <bk>
      <rc t="2" v="4198"/>
    </bk>
    <bk>
      <rc t="2" v="4199"/>
    </bk>
    <bk>
      <rc t="2" v="4200"/>
    </bk>
    <bk>
      <rc t="2" v="4201"/>
    </bk>
    <bk>
      <rc t="2" v="4202"/>
    </bk>
    <bk>
      <rc t="2" v="4203"/>
    </bk>
    <bk>
      <rc t="2" v="4204"/>
    </bk>
    <bk>
      <rc t="2" v="4205"/>
    </bk>
    <bk>
      <rc t="2" v="4206"/>
    </bk>
    <bk>
      <rc t="2" v="4207"/>
    </bk>
    <bk>
      <rc t="2" v="4208"/>
    </bk>
    <bk>
      <rc t="2" v="4209"/>
    </bk>
    <bk>
      <rc t="2" v="4210"/>
    </bk>
    <bk>
      <rc t="2" v="4211"/>
    </bk>
    <bk>
      <rc t="2" v="4212"/>
    </bk>
    <bk>
      <rc t="2" v="4213"/>
    </bk>
    <bk>
      <rc t="2" v="4214"/>
    </bk>
    <bk>
      <rc t="2" v="4215"/>
    </bk>
    <bk>
      <rc t="2" v="4216"/>
    </bk>
    <bk>
      <rc t="2" v="4217"/>
    </bk>
    <bk>
      <rc t="2" v="4218"/>
    </bk>
    <bk>
      <rc t="2" v="4219"/>
    </bk>
    <bk>
      <rc t="2" v="4220"/>
    </bk>
    <bk>
      <rc t="2" v="4221"/>
    </bk>
    <bk>
      <rc t="2" v="4222"/>
    </bk>
    <bk>
      <rc t="2" v="4223"/>
    </bk>
    <bk>
      <rc t="2" v="4224"/>
    </bk>
    <bk>
      <rc t="2" v="4225"/>
    </bk>
    <bk>
      <rc t="2" v="4226"/>
    </bk>
    <bk>
      <rc t="2" v="4227"/>
    </bk>
    <bk>
      <rc t="2" v="4228"/>
    </bk>
    <bk>
      <rc t="2" v="4229"/>
    </bk>
    <bk>
      <rc t="2" v="4230"/>
    </bk>
    <bk>
      <rc t="2" v="4231"/>
    </bk>
    <bk>
      <rc t="2" v="4232"/>
    </bk>
    <bk>
      <rc t="2" v="4233"/>
    </bk>
    <bk>
      <rc t="2" v="4234"/>
    </bk>
    <bk>
      <rc t="2" v="4235"/>
    </bk>
    <bk>
      <rc t="2" v="4236"/>
    </bk>
    <bk>
      <rc t="2" v="4237"/>
    </bk>
    <bk>
      <rc t="2" v="4238"/>
    </bk>
    <bk>
      <rc t="2" v="4239"/>
    </bk>
    <bk>
      <rc t="2" v="4240"/>
    </bk>
    <bk>
      <rc t="2" v="4241"/>
    </bk>
    <bk>
      <rc t="2" v="4242"/>
    </bk>
    <bk>
      <rc t="2" v="4243"/>
    </bk>
    <bk>
      <rc t="2" v="4244"/>
    </bk>
    <bk>
      <rc t="2" v="4245"/>
    </bk>
    <bk>
      <rc t="2" v="4246"/>
    </bk>
    <bk>
      <rc t="2" v="4247"/>
    </bk>
    <bk>
      <rc t="2" v="4248"/>
    </bk>
    <bk>
      <rc t="2" v="4249"/>
    </bk>
    <bk>
      <rc t="2" v="4250"/>
    </bk>
    <bk>
      <rc t="2" v="4251"/>
    </bk>
    <bk>
      <rc t="2" v="4252"/>
    </bk>
    <bk>
      <rc t="2" v="4253"/>
    </bk>
    <bk>
      <rc t="2" v="4254"/>
    </bk>
    <bk>
      <rc t="2" v="4255"/>
    </bk>
    <bk>
      <rc t="2" v="4256"/>
    </bk>
    <bk>
      <rc t="2" v="4257"/>
    </bk>
    <bk>
      <rc t="2" v="4258"/>
    </bk>
    <bk>
      <rc t="2" v="4259"/>
    </bk>
    <bk>
      <rc t="2" v="4260"/>
    </bk>
    <bk>
      <rc t="2" v="4261"/>
    </bk>
    <bk>
      <rc t="2" v="4262"/>
    </bk>
    <bk>
      <rc t="2" v="4263"/>
    </bk>
    <bk>
      <rc t="2" v="4264"/>
    </bk>
    <bk>
      <rc t="2" v="4265"/>
    </bk>
    <bk>
      <rc t="2" v="4266"/>
    </bk>
    <bk>
      <rc t="2" v="4267"/>
    </bk>
    <bk>
      <rc t="2" v="4268"/>
    </bk>
    <bk>
      <rc t="2" v="4269"/>
    </bk>
    <bk>
      <rc t="2" v="4270"/>
    </bk>
    <bk>
      <rc t="2" v="4271"/>
    </bk>
    <bk>
      <rc t="2" v="4272"/>
    </bk>
    <bk>
      <rc t="2" v="4273"/>
    </bk>
    <bk>
      <rc t="2" v="4274"/>
    </bk>
    <bk>
      <rc t="2" v="4275"/>
    </bk>
    <bk>
      <rc t="2" v="4276"/>
    </bk>
    <bk>
      <rc t="2" v="4277"/>
    </bk>
    <bk>
      <rc t="2" v="4278"/>
    </bk>
    <bk>
      <rc t="2" v="4279"/>
    </bk>
    <bk>
      <rc t="2" v="4280"/>
    </bk>
    <bk>
      <rc t="2" v="4281"/>
    </bk>
    <bk>
      <rc t="2" v="4282"/>
    </bk>
    <bk>
      <rc t="2" v="4283"/>
    </bk>
    <bk>
      <rc t="2" v="4284"/>
    </bk>
    <bk>
      <rc t="2" v="4285"/>
    </bk>
    <bk>
      <rc t="2" v="4286"/>
    </bk>
    <bk>
      <rc t="2" v="4287"/>
    </bk>
    <bk>
      <rc t="2" v="4288"/>
    </bk>
    <bk>
      <rc t="2" v="4289"/>
    </bk>
    <bk>
      <rc t="2" v="4290"/>
    </bk>
    <bk>
      <rc t="2" v="4291"/>
    </bk>
    <bk>
      <rc t="2" v="4292"/>
    </bk>
    <bk>
      <rc t="2" v="4293"/>
    </bk>
    <bk>
      <rc t="2" v="4294"/>
    </bk>
    <bk>
      <rc t="2" v="4295"/>
    </bk>
    <bk>
      <rc t="2" v="4296"/>
    </bk>
    <bk>
      <rc t="2" v="4297"/>
    </bk>
    <bk>
      <rc t="2" v="4298"/>
    </bk>
    <bk>
      <rc t="2" v="4299"/>
    </bk>
    <bk>
      <rc t="2" v="4300"/>
    </bk>
    <bk>
      <rc t="2" v="4301"/>
    </bk>
    <bk>
      <rc t="2" v="4302"/>
    </bk>
    <bk>
      <rc t="2" v="4303"/>
    </bk>
    <bk>
      <rc t="2" v="4304"/>
    </bk>
    <bk>
      <rc t="2" v="4305"/>
    </bk>
    <bk>
      <rc t="2" v="4306"/>
    </bk>
    <bk>
      <rc t="2" v="4307"/>
    </bk>
    <bk>
      <rc t="2" v="4308"/>
    </bk>
    <bk>
      <rc t="2" v="4309"/>
    </bk>
    <bk>
      <rc t="2" v="4310"/>
    </bk>
    <bk>
      <rc t="2" v="4311"/>
    </bk>
    <bk>
      <rc t="2" v="4312"/>
    </bk>
    <bk>
      <rc t="2" v="4313"/>
    </bk>
    <bk>
      <rc t="2" v="4314"/>
    </bk>
    <bk>
      <rc t="2" v="4315"/>
    </bk>
    <bk>
      <rc t="2" v="4316"/>
    </bk>
    <bk>
      <rc t="2" v="4317"/>
    </bk>
    <bk>
      <rc t="2" v="4318"/>
    </bk>
    <bk>
      <rc t="2" v="4319"/>
    </bk>
    <bk>
      <rc t="2" v="4320"/>
    </bk>
    <bk>
      <rc t="2" v="4321"/>
    </bk>
    <bk>
      <rc t="2" v="4322"/>
    </bk>
    <bk>
      <rc t="2" v="4323"/>
    </bk>
    <bk>
      <rc t="2" v="4324"/>
    </bk>
    <bk>
      <rc t="2" v="4325"/>
    </bk>
    <bk>
      <rc t="2" v="4326"/>
    </bk>
    <bk>
      <rc t="2" v="4327"/>
    </bk>
    <bk>
      <rc t="2" v="4328"/>
    </bk>
    <bk>
      <rc t="2" v="4329"/>
    </bk>
    <bk>
      <rc t="2" v="4330"/>
    </bk>
    <bk>
      <rc t="2" v="4331"/>
    </bk>
    <bk>
      <rc t="2" v="4332"/>
    </bk>
    <bk>
      <rc t="2" v="4333"/>
    </bk>
    <bk>
      <rc t="2" v="4334"/>
    </bk>
    <bk>
      <rc t="2" v="4335"/>
    </bk>
    <bk>
      <rc t="2" v="4336"/>
    </bk>
    <bk>
      <rc t="2" v="4337"/>
    </bk>
    <bk>
      <rc t="2" v="4338"/>
    </bk>
    <bk>
      <rc t="2" v="4339"/>
    </bk>
    <bk>
      <rc t="2" v="4340"/>
    </bk>
    <bk>
      <rc t="2" v="4341"/>
    </bk>
    <bk>
      <rc t="2" v="4342"/>
    </bk>
    <bk>
      <rc t="2" v="4343"/>
    </bk>
    <bk>
      <rc t="2" v="4344"/>
    </bk>
    <bk>
      <rc t="2" v="4345"/>
    </bk>
    <bk>
      <rc t="2" v="4346"/>
    </bk>
    <bk>
      <rc t="2" v="4347"/>
    </bk>
    <bk>
      <rc t="2" v="4348"/>
    </bk>
    <bk>
      <rc t="2" v="4349"/>
    </bk>
    <bk>
      <rc t="2" v="4350"/>
    </bk>
    <bk>
      <rc t="2" v="4351"/>
    </bk>
    <bk>
      <rc t="2" v="4352"/>
    </bk>
    <bk>
      <rc t="2" v="4353"/>
    </bk>
    <bk>
      <rc t="2" v="4354"/>
    </bk>
    <bk>
      <rc t="2" v="4355"/>
    </bk>
    <bk>
      <rc t="2" v="4356"/>
    </bk>
    <bk>
      <rc t="2" v="4357"/>
    </bk>
    <bk>
      <rc t="2" v="4358"/>
    </bk>
    <bk>
      <rc t="2" v="4359"/>
    </bk>
    <bk>
      <rc t="2" v="4360"/>
    </bk>
    <bk>
      <rc t="2" v="4361"/>
    </bk>
    <bk>
      <rc t="2" v="4362"/>
    </bk>
    <bk>
      <rc t="2" v="4363"/>
    </bk>
    <bk>
      <rc t="2" v="4364"/>
    </bk>
    <bk>
      <rc t="2" v="4365"/>
    </bk>
    <bk>
      <rc t="2" v="4366"/>
    </bk>
    <bk>
      <rc t="2" v="4367"/>
    </bk>
    <bk>
      <rc t="2" v="4368"/>
    </bk>
    <bk>
      <rc t="2" v="4369"/>
    </bk>
    <bk>
      <rc t="2" v="4370"/>
    </bk>
    <bk>
      <rc t="2" v="4371"/>
    </bk>
    <bk>
      <rc t="2" v="4372"/>
    </bk>
    <bk>
      <rc t="2" v="4373"/>
    </bk>
    <bk>
      <rc t="2" v="4374"/>
    </bk>
    <bk>
      <rc t="2" v="4375"/>
    </bk>
    <bk>
      <rc t="2" v="4376"/>
    </bk>
    <bk>
      <rc t="2" v="4377"/>
    </bk>
    <bk>
      <rc t="2" v="4378"/>
    </bk>
    <bk>
      <rc t="2" v="4379"/>
    </bk>
    <bk>
      <rc t="2" v="4380"/>
    </bk>
    <bk>
      <rc t="2" v="4381"/>
    </bk>
    <bk>
      <rc t="2" v="4382"/>
    </bk>
    <bk>
      <rc t="2" v="4383"/>
    </bk>
    <bk>
      <rc t="2" v="4384"/>
    </bk>
    <bk>
      <rc t="2" v="4385"/>
    </bk>
    <bk>
      <rc t="2" v="4386"/>
    </bk>
    <bk>
      <rc t="2" v="4387"/>
    </bk>
    <bk>
      <rc t="2" v="4388"/>
    </bk>
    <bk>
      <rc t="2" v="4389"/>
    </bk>
    <bk>
      <rc t="2" v="4390"/>
    </bk>
    <bk>
      <rc t="2" v="4391"/>
    </bk>
    <bk>
      <rc t="2" v="4392"/>
    </bk>
    <bk>
      <rc t="2" v="4393"/>
    </bk>
    <bk>
      <rc t="2" v="4394"/>
    </bk>
    <bk>
      <rc t="2" v="4395"/>
    </bk>
    <bk>
      <rc t="2" v="4396"/>
    </bk>
    <bk>
      <rc t="2" v="4397"/>
    </bk>
    <bk>
      <rc t="2" v="4398"/>
    </bk>
    <bk>
      <rc t="2" v="4399"/>
    </bk>
    <bk>
      <rc t="2" v="4400"/>
    </bk>
    <bk>
      <rc t="2" v="4401"/>
    </bk>
    <bk>
      <rc t="2" v="4402"/>
    </bk>
    <bk>
      <rc t="2" v="4403"/>
    </bk>
    <bk>
      <rc t="2" v="4404"/>
    </bk>
    <bk>
      <rc t="2" v="4405"/>
    </bk>
    <bk>
      <rc t="2" v="4406"/>
    </bk>
    <bk>
      <rc t="2" v="4407"/>
    </bk>
    <bk>
      <rc t="2" v="4408"/>
    </bk>
    <bk>
      <rc t="2" v="4409"/>
    </bk>
    <bk>
      <rc t="2" v="4410"/>
    </bk>
    <bk>
      <rc t="2" v="4411"/>
    </bk>
    <bk>
      <rc t="2" v="4412"/>
    </bk>
    <bk>
      <rc t="2" v="4413"/>
    </bk>
    <bk>
      <rc t="2" v="4414"/>
    </bk>
    <bk>
      <rc t="2" v="4415"/>
    </bk>
    <bk>
      <rc t="2" v="4416"/>
    </bk>
    <bk>
      <rc t="2" v="4417"/>
    </bk>
    <bk>
      <rc t="2" v="4418"/>
    </bk>
    <bk>
      <rc t="2" v="4419"/>
    </bk>
  </valueMetadata>
</metadata>
</file>

<file path=xl/sharedStrings.xml><?xml version="1.0" encoding="utf-8"?>
<sst xmlns="http://schemas.openxmlformats.org/spreadsheetml/2006/main" count="3941" uniqueCount="535">
  <si>
    <t>Symbol</t>
  </si>
  <si>
    <t>Name</t>
  </si>
  <si>
    <t>CEO</t>
  </si>
  <si>
    <t>CEO shares</t>
  </si>
  <si>
    <t>CEO restricted shares</t>
  </si>
  <si>
    <t>Total CEO shares</t>
  </si>
  <si>
    <t>total company shares</t>
  </si>
  <si>
    <t>CEO share %</t>
  </si>
  <si>
    <t>Januar</t>
  </si>
  <si>
    <t>Februrar</t>
  </si>
  <si>
    <t>Mars</t>
  </si>
  <si>
    <t>April</t>
  </si>
  <si>
    <t>Mai</t>
  </si>
  <si>
    <t>Juni</t>
  </si>
  <si>
    <t>Juli</t>
  </si>
  <si>
    <t>August</t>
  </si>
  <si>
    <t>September</t>
  </si>
  <si>
    <t xml:space="preserve">Oktober </t>
  </si>
  <si>
    <t xml:space="preserve">November </t>
  </si>
  <si>
    <t>December</t>
  </si>
  <si>
    <t>Q1</t>
  </si>
  <si>
    <t>Q2</t>
  </si>
  <si>
    <t>Q3</t>
  </si>
  <si>
    <t>Q4</t>
  </si>
  <si>
    <t>Retrun Q1</t>
  </si>
  <si>
    <t>Yearly</t>
  </si>
  <si>
    <t xml:space="preserve">AAPL </t>
  </si>
  <si>
    <t xml:space="preserve">Apple Inc. </t>
  </si>
  <si>
    <t>Tim Cook</t>
  </si>
  <si>
    <t xml:space="preserve">ABBV </t>
  </si>
  <si>
    <t>AbbVie Inc.</t>
  </si>
  <si>
    <t>Richard A. Gonzalez</t>
  </si>
  <si>
    <t xml:space="preserve">ABT </t>
  </si>
  <si>
    <t>Abbott Laboratories</t>
  </si>
  <si>
    <t>Miles White</t>
  </si>
  <si>
    <t xml:space="preserve">CAN </t>
  </si>
  <si>
    <t>Accenture plc</t>
  </si>
  <si>
    <t>Pierre Nanterme</t>
  </si>
  <si>
    <t xml:space="preserve">AIG </t>
  </si>
  <si>
    <t>American International Group Inc.</t>
  </si>
  <si>
    <t xml:space="preserve">Petter D. Hancock </t>
  </si>
  <si>
    <t xml:space="preserve">ALL </t>
  </si>
  <si>
    <t>Allstate Corp.</t>
  </si>
  <si>
    <t>Thomas J. Wilson</t>
  </si>
  <si>
    <t>AMGN</t>
  </si>
  <si>
    <t>Amgen Inc.</t>
  </si>
  <si>
    <t xml:space="preserve">Robert A. Bradway </t>
  </si>
  <si>
    <t>AMZN</t>
  </si>
  <si>
    <t>Amazon.com</t>
  </si>
  <si>
    <t xml:space="preserve">Jeff Bezos </t>
  </si>
  <si>
    <t>APA</t>
  </si>
  <si>
    <t>Apache Corp.</t>
  </si>
  <si>
    <t>John J. Christman</t>
  </si>
  <si>
    <t>APC</t>
  </si>
  <si>
    <t>Anadarko Petroleum Corporation</t>
  </si>
  <si>
    <t xml:space="preserve">Robert A. Walker </t>
  </si>
  <si>
    <t>AXP</t>
  </si>
  <si>
    <t>American Express Inc.</t>
  </si>
  <si>
    <t>Kenneth Chenault</t>
  </si>
  <si>
    <t>BA</t>
  </si>
  <si>
    <t>Boeing Co.</t>
  </si>
  <si>
    <t xml:space="preserve">W. James McNerney Jr </t>
  </si>
  <si>
    <t>BAC</t>
  </si>
  <si>
    <t>Bank of America Corp</t>
  </si>
  <si>
    <t>Brian Moynihan</t>
  </si>
  <si>
    <t>BAX</t>
  </si>
  <si>
    <t>Baxter International Inc</t>
  </si>
  <si>
    <t xml:space="preserve">Robert Parkison Jr </t>
  </si>
  <si>
    <t>BIIB</t>
  </si>
  <si>
    <t>Biogen Idec</t>
  </si>
  <si>
    <t>George A. Scangos</t>
  </si>
  <si>
    <t>BK</t>
  </si>
  <si>
    <t>Bank of New York</t>
  </si>
  <si>
    <t>Gerald Hassel</t>
  </si>
  <si>
    <t>BMY</t>
  </si>
  <si>
    <t>Bristol-Myers Squibb</t>
  </si>
  <si>
    <t>Lamberto Andreotti</t>
  </si>
  <si>
    <t>BRK.B</t>
  </si>
  <si>
    <t>Berkshire Hathaway</t>
  </si>
  <si>
    <t>Warren buffet</t>
  </si>
  <si>
    <t>C</t>
  </si>
  <si>
    <t>Citigroup Inc</t>
  </si>
  <si>
    <t>Michael L. Corbat</t>
  </si>
  <si>
    <t>CAT</t>
  </si>
  <si>
    <t>Caterpillar Inc</t>
  </si>
  <si>
    <t>Doug Oberhelman</t>
  </si>
  <si>
    <t>CL</t>
  </si>
  <si>
    <t>Colgate-Palmolive Co.</t>
  </si>
  <si>
    <t>Ian M. Cook</t>
  </si>
  <si>
    <t>CMCSA</t>
  </si>
  <si>
    <t>Comcast Corporation</t>
  </si>
  <si>
    <t>Brian L. Roberts</t>
  </si>
  <si>
    <t>COF</t>
  </si>
  <si>
    <t>Capital One Financial Corp.</t>
  </si>
  <si>
    <t>Richard D. Fairbank</t>
  </si>
  <si>
    <t>COP</t>
  </si>
  <si>
    <t>ConocoPhillips</t>
  </si>
  <si>
    <t>Ryan Lance</t>
  </si>
  <si>
    <t>COST</t>
  </si>
  <si>
    <t>Costco</t>
  </si>
  <si>
    <t>W. Craig Jelinek</t>
  </si>
  <si>
    <t>CSCO</t>
  </si>
  <si>
    <t>Cisco Systems</t>
  </si>
  <si>
    <t>John T. Chambers</t>
  </si>
  <si>
    <t>CVS</t>
  </si>
  <si>
    <t>CVS Caremark</t>
  </si>
  <si>
    <t>Larry J. Merlo</t>
  </si>
  <si>
    <t>CVX</t>
  </si>
  <si>
    <t>Chevron</t>
  </si>
  <si>
    <t>John S. Watson</t>
  </si>
  <si>
    <t>DD</t>
  </si>
  <si>
    <t>DuPont</t>
  </si>
  <si>
    <t>Ellen J. Kullman</t>
  </si>
  <si>
    <t>DIS</t>
  </si>
  <si>
    <t>The Walt Disney Company</t>
  </si>
  <si>
    <t>Robert A. Iger</t>
  </si>
  <si>
    <t>DOW</t>
  </si>
  <si>
    <t>Dow Chemical</t>
  </si>
  <si>
    <t>Andrew N. Liveris</t>
  </si>
  <si>
    <t>DVN</t>
  </si>
  <si>
    <t>Devon Energy</t>
  </si>
  <si>
    <t>John Richels</t>
  </si>
  <si>
    <t>EBAY</t>
  </si>
  <si>
    <t>eBay Inc.</t>
  </si>
  <si>
    <t>John J. Donahoe</t>
  </si>
  <si>
    <t>EMC</t>
  </si>
  <si>
    <t>EMC Corporation</t>
  </si>
  <si>
    <t>Joseph M. Tucci</t>
  </si>
  <si>
    <t>EMR</t>
  </si>
  <si>
    <t>Emerson Electric Co.</t>
  </si>
  <si>
    <t>David N. Farr</t>
  </si>
  <si>
    <t>EXC</t>
  </si>
  <si>
    <t>Exelon</t>
  </si>
  <si>
    <t>Christopher M. Crane</t>
  </si>
  <si>
    <t>F</t>
  </si>
  <si>
    <t>Ford Motor</t>
  </si>
  <si>
    <t>Mark Fields</t>
  </si>
  <si>
    <t>FB</t>
  </si>
  <si>
    <t>Facebook</t>
  </si>
  <si>
    <t>Mark Zuckerberg</t>
  </si>
  <si>
    <t>FCX</t>
  </si>
  <si>
    <t>Freeport-McMoran</t>
  </si>
  <si>
    <t>Richard C. Adkerson</t>
  </si>
  <si>
    <t>FDX</t>
  </si>
  <si>
    <t>FedEx</t>
  </si>
  <si>
    <t>Frederick W. Smith</t>
  </si>
  <si>
    <t>FOXA</t>
  </si>
  <si>
    <t>Twenty-First Century Fox, Inc</t>
  </si>
  <si>
    <t>Rupert Murdoch</t>
  </si>
  <si>
    <t>GD</t>
  </si>
  <si>
    <t>General Dynamics</t>
  </si>
  <si>
    <t>Phebe N. Novakovic</t>
  </si>
  <si>
    <t>GE</t>
  </si>
  <si>
    <t>General Electric Co.</t>
  </si>
  <si>
    <t>Jeffrey R. Immelt</t>
  </si>
  <si>
    <t>GILD</t>
  </si>
  <si>
    <t>Gilead Sciences</t>
  </si>
  <si>
    <t>John C. Martin</t>
  </si>
  <si>
    <t>GM</t>
  </si>
  <si>
    <t>General Motors</t>
  </si>
  <si>
    <t>Mary Barra</t>
  </si>
  <si>
    <t>GOOG</t>
  </si>
  <si>
    <t>Google Inc.</t>
  </si>
  <si>
    <t>Larry Page</t>
  </si>
  <si>
    <t>GS</t>
  </si>
  <si>
    <t>Goldman Sachs</t>
  </si>
  <si>
    <t>Lloyd C. Blankfein</t>
  </si>
  <si>
    <t>HAL</t>
  </si>
  <si>
    <t>Halliburton</t>
  </si>
  <si>
    <t>David J. Lesar</t>
  </si>
  <si>
    <t>HD</t>
  </si>
  <si>
    <t>Home Depot</t>
  </si>
  <si>
    <t>Craig Menear</t>
  </si>
  <si>
    <t>HON</t>
  </si>
  <si>
    <t>Honeywell</t>
  </si>
  <si>
    <t>David Cote</t>
  </si>
  <si>
    <t>HPQ</t>
  </si>
  <si>
    <t>Hewlett Packard Co</t>
  </si>
  <si>
    <t>Meg Whitman</t>
  </si>
  <si>
    <t>IBM</t>
  </si>
  <si>
    <t>International Business Machines</t>
  </si>
  <si>
    <t>Virginia Rometty</t>
  </si>
  <si>
    <t>INTC</t>
  </si>
  <si>
    <t>Intel Corporation</t>
  </si>
  <si>
    <t>Brian Krzanich</t>
  </si>
  <si>
    <t>JNJ</t>
  </si>
  <si>
    <t>Johnson &amp; Johnson Inc</t>
  </si>
  <si>
    <t>Alex Gorsky</t>
  </si>
  <si>
    <t>JPM</t>
  </si>
  <si>
    <t>JP Morgan Chase &amp; Co</t>
  </si>
  <si>
    <t>Jamie Dimon</t>
  </si>
  <si>
    <t>KO</t>
  </si>
  <si>
    <t>The Coca-Cola Company</t>
  </si>
  <si>
    <t>Muhtar Kent</t>
  </si>
  <si>
    <t>LLY</t>
  </si>
  <si>
    <t>Eli Lilly and Company</t>
  </si>
  <si>
    <t>John C. Lechleiter</t>
  </si>
  <si>
    <t>LMT</t>
  </si>
  <si>
    <t>Lockheed-Martin</t>
  </si>
  <si>
    <t>Marillyn A. Hewson</t>
  </si>
  <si>
    <t>LOW</t>
  </si>
  <si>
    <t>Lowe's</t>
  </si>
  <si>
    <t>Robert A. Niblock</t>
  </si>
  <si>
    <t>MA</t>
  </si>
  <si>
    <t>Mastercard Inc</t>
  </si>
  <si>
    <t>Ajay Banga</t>
  </si>
  <si>
    <t>MCD</t>
  </si>
  <si>
    <t>McDonald's Corp</t>
  </si>
  <si>
    <t>Steve Easterbrook</t>
  </si>
  <si>
    <t>MDLZ</t>
  </si>
  <si>
    <t>Mondelēz International</t>
  </si>
  <si>
    <t>Irene Rosenfeld</t>
  </si>
  <si>
    <t>MDT</t>
  </si>
  <si>
    <t>Medtronic Inc.</t>
  </si>
  <si>
    <t>Omar Ishrak</t>
  </si>
  <si>
    <t>MET</t>
  </si>
  <si>
    <t>Metlife Inc.</t>
  </si>
  <si>
    <t>Steven A. Kandarian</t>
  </si>
  <si>
    <t>MMM</t>
  </si>
  <si>
    <t>3M Company</t>
  </si>
  <si>
    <t>Inge G. Thulin</t>
  </si>
  <si>
    <t>MO</t>
  </si>
  <si>
    <t>Altria Group</t>
  </si>
  <si>
    <t>Martin J. Barrington</t>
  </si>
  <si>
    <t>MON</t>
  </si>
  <si>
    <t>Monsanto</t>
  </si>
  <si>
    <t>Hugh Grant</t>
  </si>
  <si>
    <t>MRK</t>
  </si>
  <si>
    <t>Merck &amp; Co.</t>
  </si>
  <si>
    <t>Kenneth C. Frazier</t>
  </si>
  <si>
    <t>MS</t>
  </si>
  <si>
    <t>Morgan Stanley</t>
  </si>
  <si>
    <t>James P. Gorman</t>
  </si>
  <si>
    <t>MSFT</t>
  </si>
  <si>
    <t>Microsoft</t>
  </si>
  <si>
    <t>Satya Nadella</t>
  </si>
  <si>
    <t>NKE</t>
  </si>
  <si>
    <t>Nike</t>
  </si>
  <si>
    <t>Mark G. Parker</t>
  </si>
  <si>
    <t>NOV</t>
  </si>
  <si>
    <t>National Oilwell Varco</t>
  </si>
  <si>
    <t>Clay Williams</t>
  </si>
  <si>
    <t>NSC</t>
  </si>
  <si>
    <t>Norfolk Southern Corp</t>
  </si>
  <si>
    <t>Charles W. Moorman IV</t>
  </si>
  <si>
    <t>ORCL</t>
  </si>
  <si>
    <t>Oracle Corporation</t>
  </si>
  <si>
    <t>Larry Ellison</t>
  </si>
  <si>
    <t>OXY</t>
  </si>
  <si>
    <t>Occidental Petroleum Corp.</t>
  </si>
  <si>
    <t>Stephen I. Chazen</t>
  </si>
  <si>
    <t>PEP</t>
  </si>
  <si>
    <t>Pepsico Inc.</t>
  </si>
  <si>
    <t>Indra Nooyi</t>
  </si>
  <si>
    <t>PFE</t>
  </si>
  <si>
    <t>Pfizer Inc</t>
  </si>
  <si>
    <t>Ian Read</t>
  </si>
  <si>
    <t>PG</t>
  </si>
  <si>
    <t>Procter &amp; Gamble Co</t>
  </si>
  <si>
    <t>A.G. Lafley</t>
  </si>
  <si>
    <t>PM</t>
  </si>
  <si>
    <t>Phillip Morris International</t>
  </si>
  <si>
    <t>Louis C. Camilleri</t>
  </si>
  <si>
    <t>QCOM</t>
  </si>
  <si>
    <t>Qualcomm Inc.</t>
  </si>
  <si>
    <t>Paul E. Jacobs</t>
  </si>
  <si>
    <t>RTN</t>
  </si>
  <si>
    <t>Raytheon Co (NEW)</t>
  </si>
  <si>
    <t>Thomas A. Kennedy</t>
  </si>
  <si>
    <t>SBUX</t>
  </si>
  <si>
    <t>Starbucks Corporation</t>
  </si>
  <si>
    <t>Howard Schultz</t>
  </si>
  <si>
    <t>SLB</t>
  </si>
  <si>
    <t>Schlumberger</t>
  </si>
  <si>
    <t>Paal Kibsgaard</t>
  </si>
  <si>
    <t>SO</t>
  </si>
  <si>
    <t>Southern Company</t>
  </si>
  <si>
    <t>Thomas A. Fanning</t>
  </si>
  <si>
    <t>SPG</t>
  </si>
  <si>
    <t>Simon Property Group, Inc.</t>
  </si>
  <si>
    <t>David Simon</t>
  </si>
  <si>
    <t>T</t>
  </si>
  <si>
    <t>AT&amp;T Inc</t>
  </si>
  <si>
    <t>Randall L. Stephenson</t>
  </si>
  <si>
    <t>TGT</t>
  </si>
  <si>
    <t>Target Corp.</t>
  </si>
  <si>
    <t>Brian C. Cornell</t>
  </si>
  <si>
    <t>TWX</t>
  </si>
  <si>
    <t>Time Warner Inc.</t>
  </si>
  <si>
    <t>Robert D. Marcus</t>
  </si>
  <si>
    <t>TXN</t>
  </si>
  <si>
    <t>Texas Instruments</t>
  </si>
  <si>
    <t>Richard K. Templeton</t>
  </si>
  <si>
    <t>UNH</t>
  </si>
  <si>
    <t>UnitedHealth Group Inc.</t>
  </si>
  <si>
    <t>Stephen J. Hemsley</t>
  </si>
  <si>
    <t>UNP</t>
  </si>
  <si>
    <t>Union Pacific Corp.</t>
  </si>
  <si>
    <t>Jack Koraleski</t>
  </si>
  <si>
    <t>UPS</t>
  </si>
  <si>
    <t>United Parcel Service Inc</t>
  </si>
  <si>
    <t>David P. Abney</t>
  </si>
  <si>
    <t>USB</t>
  </si>
  <si>
    <t>US Bancorp</t>
  </si>
  <si>
    <t>Richard K. Davis</t>
  </si>
  <si>
    <t>UTX</t>
  </si>
  <si>
    <t>United Technologies Corp</t>
  </si>
  <si>
    <t>Louis R. Chenevert</t>
  </si>
  <si>
    <t>V</t>
  </si>
  <si>
    <t>Visa Inc.</t>
  </si>
  <si>
    <t>Charles W. Scharf</t>
  </si>
  <si>
    <t>VZ</t>
  </si>
  <si>
    <t>Verizon Communications Inc</t>
  </si>
  <si>
    <t>Lowell McAdam</t>
  </si>
  <si>
    <t>WBA</t>
  </si>
  <si>
    <t>Walgreens Boots Alliance</t>
  </si>
  <si>
    <t>Gregory D. Wasson</t>
  </si>
  <si>
    <t>WFC</t>
  </si>
  <si>
    <t>Wells Fargo</t>
  </si>
  <si>
    <t>John Stumpf</t>
  </si>
  <si>
    <t>WMT</t>
  </si>
  <si>
    <t>Wal-Mart</t>
  </si>
  <si>
    <t>C. Douglas Mcmillon</t>
  </si>
  <si>
    <t>XOM</t>
  </si>
  <si>
    <t>Exxon Mobil Corp</t>
  </si>
  <si>
    <t>Rex Tillerson</t>
  </si>
  <si>
    <t>AAPL</t>
  </si>
  <si>
    <t>Apple Inc.</t>
  </si>
  <si>
    <t>ABBV</t>
  </si>
  <si>
    <t>ABT</t>
  </si>
  <si>
    <t>ACN</t>
  </si>
  <si>
    <t>AGN</t>
  </si>
  <si>
    <t>Allergan plc</t>
  </si>
  <si>
    <t>Brent Saunders</t>
  </si>
  <si>
    <t>AIG</t>
  </si>
  <si>
    <t>ALL</t>
  </si>
  <si>
    <t xml:space="preserve">Thomas J. Wilson </t>
  </si>
  <si>
    <t>Dennis A. Muilenburg</t>
  </si>
  <si>
    <t>The Bank of New York Mellon</t>
  </si>
  <si>
    <t>BLK</t>
  </si>
  <si>
    <t>BlackRock Inc</t>
  </si>
  <si>
    <t>Laurence D. Fink</t>
  </si>
  <si>
    <t>Warren Buffett</t>
  </si>
  <si>
    <t>Douglas R. Oberhelman</t>
  </si>
  <si>
    <t>CELG</t>
  </si>
  <si>
    <t>Celgene Corp</t>
  </si>
  <si>
    <t>Robert J. Hugin</t>
  </si>
  <si>
    <t>Chuck Robbins</t>
  </si>
  <si>
    <t>CVS Health</t>
  </si>
  <si>
    <t>Edward D. Breen</t>
  </si>
  <si>
    <t>DHR</t>
  </si>
  <si>
    <t>Danaher</t>
  </si>
  <si>
    <t>Thomas P. Joyce Jr.</t>
  </si>
  <si>
    <t>DUK</t>
  </si>
  <si>
    <t>Duke Energy</t>
  </si>
  <si>
    <t>Lynn J. Good</t>
  </si>
  <si>
    <t>David Farr</t>
  </si>
  <si>
    <t>FOX</t>
  </si>
  <si>
    <t>21st Century Fox</t>
  </si>
  <si>
    <t>John F. Milligan</t>
  </si>
  <si>
    <t>Mary T. Barra</t>
  </si>
  <si>
    <t>Alphabet Inc</t>
  </si>
  <si>
    <t>GOOGL</t>
  </si>
  <si>
    <t xml:space="preserve">David J. Lesar </t>
  </si>
  <si>
    <t>KHC</t>
  </si>
  <si>
    <t>Kraft Heinz</t>
  </si>
  <si>
    <t>Bernardo Hees</t>
  </si>
  <si>
    <t>KMI</t>
  </si>
  <si>
    <t>Kinder Morgan Inc/DE</t>
  </si>
  <si>
    <t>ichard D. Kinder</t>
  </si>
  <si>
    <t>Irene B. Rosenfeld</t>
  </si>
  <si>
    <t>NEE</t>
  </si>
  <si>
    <t>NextEra Energy</t>
  </si>
  <si>
    <t>James L. Robo</t>
  </si>
  <si>
    <t>Safra A. Catz</t>
  </si>
  <si>
    <t>PCLN</t>
  </si>
  <si>
    <t>Priceline Group Inc/The</t>
  </si>
  <si>
    <t>Darren Huston</t>
  </si>
  <si>
    <t>Indra K. Nooyi</t>
  </si>
  <si>
    <t xml:space="preserve">Ian C. Read </t>
  </si>
  <si>
    <t>David S. Taylor Phillip</t>
  </si>
  <si>
    <t>Andre Calantzopoulos</t>
  </si>
  <si>
    <t>PYPL</t>
  </si>
  <si>
    <t>PayPal Holdings</t>
  </si>
  <si>
    <t>Daniel Schulman</t>
  </si>
  <si>
    <t>Steven M. Mollenkopf</t>
  </si>
  <si>
    <t>Raytheon Company</t>
  </si>
  <si>
    <t>Jeffrey Bewkes</t>
  </si>
  <si>
    <t>Lance M. Fritz</t>
  </si>
  <si>
    <t>David Abney</t>
  </si>
  <si>
    <t>Gregory J. Hayes</t>
  </si>
  <si>
    <t>Stefano Pessina</t>
  </si>
  <si>
    <t>John G. Stumpf</t>
  </si>
  <si>
    <t>Doug McMillon</t>
  </si>
  <si>
    <t>Rex W. Tillerson</t>
  </si>
  <si>
    <t>Totalt</t>
  </si>
  <si>
    <t>January</t>
  </si>
  <si>
    <t>Giovanni Caforio</t>
  </si>
  <si>
    <t>CHTR</t>
  </si>
  <si>
    <t>Charter Communications</t>
  </si>
  <si>
    <t>Thomas M. Rutledge</t>
  </si>
  <si>
    <t>DWDP</t>
  </si>
  <si>
    <t>DowDuPont</t>
  </si>
  <si>
    <t>James R. Murdoch</t>
  </si>
  <si>
    <t>Darius Adamczyk</t>
  </si>
  <si>
    <t>Ginni Rometty</t>
  </si>
  <si>
    <t>Brian M. Krzanich</t>
  </si>
  <si>
    <t>Richard D. Kinder</t>
  </si>
  <si>
    <t>James Quincey</t>
  </si>
  <si>
    <t>David A. Ricks</t>
  </si>
  <si>
    <t>MasterCard Inc</t>
  </si>
  <si>
    <t>Stephen J. Easterbrook</t>
  </si>
  <si>
    <t>Mark Hurd</t>
  </si>
  <si>
    <t>Vicki A. Hollub</t>
  </si>
  <si>
    <t>David S. Taylor</t>
  </si>
  <si>
    <t>André Calantzopoulos</t>
  </si>
  <si>
    <t>Daniel H. Schulman</t>
  </si>
  <si>
    <t>Jeff Bewkes</t>
  </si>
  <si>
    <t>Alfred F. Kelly,jr</t>
  </si>
  <si>
    <t>Lowell C. McAdam</t>
  </si>
  <si>
    <t>Timothy J. Sloan</t>
  </si>
  <si>
    <t>C. Douglas McMillon</t>
  </si>
  <si>
    <t>Darren W. Woods</t>
  </si>
  <si>
    <t>Julie Sweet</t>
  </si>
  <si>
    <t>Brian Duperreault</t>
  </si>
  <si>
    <t>American Express</t>
  </si>
  <si>
    <t>Biogen</t>
  </si>
  <si>
    <t>Michel Vounatsos</t>
  </si>
  <si>
    <t>BKNG</t>
  </si>
  <si>
    <t>Booking Holdings</t>
  </si>
  <si>
    <t>Glenn D. Fogel</t>
  </si>
  <si>
    <t>Caterpillar Inc.</t>
  </si>
  <si>
    <t>Jim Umpleby</t>
  </si>
  <si>
    <t>Mark J. Alles</t>
  </si>
  <si>
    <t>Colgate-Palmolive</t>
  </si>
  <si>
    <t>Comcast Corp.</t>
  </si>
  <si>
    <t>Costco Wholesale Corp.</t>
  </si>
  <si>
    <t>Chevron Corporation</t>
  </si>
  <si>
    <t>Michael K. Wirth</t>
  </si>
  <si>
    <t>Danaher Corporation</t>
  </si>
  <si>
    <t>Ford Motor Company</t>
  </si>
  <si>
    <t>Jim Hackett</t>
  </si>
  <si>
    <t>Fox Corporation B</t>
  </si>
  <si>
    <t>Fox Corporation A</t>
  </si>
  <si>
    <t>General Electric</t>
  </si>
  <si>
    <t>John L. Flannery</t>
  </si>
  <si>
    <t>Alphabet Inc. C</t>
  </si>
  <si>
    <t>Sundar Pichai</t>
  </si>
  <si>
    <t>Alphabet Inc. A</t>
  </si>
  <si>
    <t>Intel Corp.</t>
  </si>
  <si>
    <t>Johnson &amp; Johnson</t>
  </si>
  <si>
    <t>JPMorgan Chase &amp; Co.</t>
  </si>
  <si>
    <t>Kinder Morgan</t>
  </si>
  <si>
    <t>Steven J. Kean</t>
  </si>
  <si>
    <t>Lockheed Martin</t>
  </si>
  <si>
    <t>Dirk Van de Put</t>
  </si>
  <si>
    <t>Medtronic plc</t>
  </si>
  <si>
    <t>MetLife Inc.</t>
  </si>
  <si>
    <t>Howard A. Willard</t>
  </si>
  <si>
    <t>NFLX</t>
  </si>
  <si>
    <t>Netflix</t>
  </si>
  <si>
    <t>Reed Hastings</t>
  </si>
  <si>
    <t>Nike, Inc.</t>
  </si>
  <si>
    <t>NVDA</t>
  </si>
  <si>
    <t>NVIDIA Corp.</t>
  </si>
  <si>
    <t>Jensen Huang</t>
  </si>
  <si>
    <t>PepsiCo</t>
  </si>
  <si>
    <t>Philip Morris International</t>
  </si>
  <si>
    <t>Raytheon Co.</t>
  </si>
  <si>
    <t>Starbucks Corp.</t>
  </si>
  <si>
    <t>Kevin Johnson</t>
  </si>
  <si>
    <t>Target Corporation</t>
  </si>
  <si>
    <t>Rich Templeton</t>
  </si>
  <si>
    <t>UnitedHealth Group</t>
  </si>
  <si>
    <t>Union Pacific Corporation</t>
  </si>
  <si>
    <t>United Parcel Service</t>
  </si>
  <si>
    <t>U.S. Bancorp</t>
  </si>
  <si>
    <t>United Technologies</t>
  </si>
  <si>
    <t>Verizon Communications</t>
  </si>
  <si>
    <t>Walmart</t>
  </si>
  <si>
    <t>Exxon Mobil Corp.</t>
  </si>
  <si>
    <t>Accenture</t>
  </si>
  <si>
    <t>ADBE</t>
  </si>
  <si>
    <t>Adobe Inc.</t>
  </si>
  <si>
    <t>Shantau Nayanan</t>
  </si>
  <si>
    <t>Allergan</t>
  </si>
  <si>
    <t>American International Group</t>
  </si>
  <si>
    <t>Allstate</t>
  </si>
  <si>
    <t>Stephen J. Squeri</t>
  </si>
  <si>
    <t>Noel R. Wallace</t>
  </si>
  <si>
    <t>DuPont de Nemours Inc</t>
  </si>
  <si>
    <t>Ed Breen</t>
  </si>
  <si>
    <t>Dow Inc.</t>
  </si>
  <si>
    <t>Jim Fitterling</t>
  </si>
  <si>
    <t>Lawrence Culp</t>
  </si>
  <si>
    <t>Daniel O'Day</t>
  </si>
  <si>
    <t>Alphabet Inc. (Class C)</t>
  </si>
  <si>
    <t>Alphabet Inc. (Class A)</t>
  </si>
  <si>
    <t>David Solomon</t>
  </si>
  <si>
    <t>Bob Swan</t>
  </si>
  <si>
    <t>Miguel Patricio</t>
  </si>
  <si>
    <t>Marvin R. Ellison</t>
  </si>
  <si>
    <t>Michael F. Roman</t>
  </si>
  <si>
    <t>Jen-Hsun Huang</t>
  </si>
  <si>
    <t>Ramon Laguarta</t>
  </si>
  <si>
    <t>Albert Bourla</t>
  </si>
  <si>
    <t>TMO</t>
  </si>
  <si>
    <t>Thermo Fisher Scientific</t>
  </si>
  <si>
    <t>Marc N. Casper</t>
  </si>
  <si>
    <t>David S. Wichmann</t>
  </si>
  <si>
    <t>Andrew Cecere</t>
  </si>
  <si>
    <t>Hans Vestberg</t>
  </si>
  <si>
    <t>Summer av total company shares</t>
  </si>
  <si>
    <t>Summer av CEO share %</t>
  </si>
  <si>
    <t>Summer av Januar</t>
  </si>
  <si>
    <t>Summer av 1</t>
  </si>
  <si>
    <t>Summer av 2</t>
  </si>
  <si>
    <t>Summer av 3</t>
  </si>
  <si>
    <t>Summer av 4</t>
  </si>
  <si>
    <t>Summer av 5</t>
  </si>
  <si>
    <t>Summer av 6</t>
  </si>
  <si>
    <t>Summer av 7</t>
  </si>
  <si>
    <t>Summer av 8</t>
  </si>
  <si>
    <t>Summer av 9</t>
  </si>
  <si>
    <t>Summer av 10</t>
  </si>
  <si>
    <t>Summer av 11</t>
  </si>
  <si>
    <t>Summer av 12</t>
  </si>
  <si>
    <t>Radetikettar</t>
  </si>
  <si>
    <t>Formel1</t>
  </si>
  <si>
    <t>æ</t>
  </si>
  <si>
    <t>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'</t>
  </si>
  <si>
    <t>år</t>
  </si>
  <si>
    <t>Kolonneetikettar</t>
  </si>
  <si>
    <t>Radetiketter</t>
  </si>
  <si>
    <t>Totalsum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</si>
</sst>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5" formatCode="_-* #,##0_-;\-* #,##0_-;_-* &quot;-&quot;??_-;_-@_-"/>
    <numFmt numFmtId="166" formatCode="0.00000%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rgb="FF000000"/>
      <name val="Arial"/>
      <family val="2"/>
    </font>
    <font>
      <sz val="10.5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 Light"/>
      <family val="2"/>
    </font>
    <font>
      <sz val="13.5"/>
      <color rgb="FF000000"/>
      <name val="Satoshi"/>
      <charset val="1"/>
    </font>
    <font>
      <sz val="11"/>
      <color rgb="FF374151"/>
      <name val="Calibri Light"/>
      <family val="2"/>
    </font>
    <font>
      <sz val="12"/>
      <color rgb="FF000000"/>
      <name val="Söhne"/>
      <charset val="1"/>
    </font>
    <font>
      <sz val="12"/>
      <color rgb="FF000000"/>
      <name val="Times New Roman"/>
      <family val="1"/>
    </font>
    <font>
      <sz val="12"/>
      <color theme="1"/>
      <name val="Calibri Light"/>
      <family val="2"/>
      <scheme val="major"/>
    </font>
    <font>
      <b/>
      <sz val="10.5"/>
      <color rgb="FF222222"/>
      <name val="Arial"/>
      <family val="2"/>
    </font>
    <font>
      <sz val="10.5"/>
      <color rgb="FF222222"/>
      <name val="Arial"/>
      <family val="2"/>
    </font>
    <font>
      <sz val="12"/>
      <name val="Calibri Light"/>
      <family val="2"/>
      <scheme val="major"/>
    </font>
    <font>
      <sz val="10"/>
      <name val="Segoe UI"/>
      <family val="2"/>
    </font>
    <font>
      <sz val="8"/>
      <name val="Calibri"/>
      <family val="2"/>
      <scheme val="minor"/>
    </font>
    <font>
      <b/>
      <sz val="10.5"/>
      <color rgb="FF222222"/>
      <name val="Arial"/>
      <family val="2"/>
    </font>
    <font>
      <sz val="10.5"/>
      <color rgb="FF222222"/>
      <name val="Arial"/>
      <family val="2"/>
    </font>
    <font>
      <sz val="12"/>
      <name val="Calibri Light"/>
      <family val="2"/>
      <scheme val="major"/>
    </font>
    <font>
      <sz val="10"/>
      <name val="Segoe U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rgb="FFF8F9FA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/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medium">
        <color rgb="FFAAAAAA"/>
      </left>
      <right style="medium">
        <color rgb="FFAAAAAA"/>
      </right>
      <top/>
      <bottom style="medium">
        <color rgb="FFAAAAAA"/>
      </bottom>
      <diagonal/>
    </border>
    <border>
      <left/>
      <right style="medium">
        <color rgb="FFAAAAAA"/>
      </right>
      <top/>
      <bottom style="medium">
        <color rgb="FFAAAAAA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 style="medium">
        <color rgb="FFA2A9B1"/>
      </bottom>
      <diagonal/>
    </border>
    <border>
      <left/>
      <right style="medium">
        <color rgb="FFA2A9B1"/>
      </right>
      <top style="medium">
        <color rgb="FFA2A9B1"/>
      </top>
      <bottom style="medium">
        <color rgb="FFA2A9B1"/>
      </bottom>
      <diagonal/>
    </border>
    <border>
      <left style="medium">
        <color rgb="FFA2A9B1"/>
      </left>
      <right style="medium">
        <color rgb="FFA2A9B1"/>
      </right>
      <top/>
      <bottom style="medium">
        <color rgb="FFA2A9B1"/>
      </bottom>
      <diagonal/>
    </border>
    <border>
      <left/>
      <right style="medium">
        <color rgb="FFA2A9B1"/>
      </right>
      <top/>
      <bottom style="medium">
        <color rgb="FFA2A9B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9">
    <xf numFmtId="0" fontId="0" fillId="0" borderId="0" xfId="0"/>
    <xf numFmtId="9" fontId="0" fillId="0" borderId="0" xfId="2" applyFont="1"/>
    <xf numFmtId="2" fontId="0" fillId="0" borderId="0" xfId="0" applyNumberFormat="1"/>
    <xf numFmtId="0" fontId="5" fillId="0" borderId="0" xfId="0" applyFont="1"/>
    <xf numFmtId="0" fontId="5" fillId="2" borderId="0" xfId="0" applyFont="1" applyFill="1"/>
    <xf numFmtId="0" fontId="5" fillId="3" borderId="0" xfId="0" applyFont="1" applyFill="1"/>
    <xf numFmtId="0" fontId="5" fillId="4" borderId="0" xfId="0" applyFont="1" applyFill="1"/>
    <xf numFmtId="0" fontId="6" fillId="0" borderId="0" xfId="0" applyFont="1"/>
    <xf numFmtId="3" fontId="5" fillId="0" borderId="0" xfId="0" applyNumberFormat="1" applyFont="1"/>
    <xf numFmtId="10" fontId="5" fillId="0" borderId="0" xfId="0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5" fillId="0" borderId="0" xfId="0" applyFont="1" applyAlignment="1">
      <alignment wrapText="1"/>
    </xf>
    <xf numFmtId="44" fontId="5" fillId="0" borderId="0" xfId="0" applyNumberFormat="1" applyFont="1"/>
    <xf numFmtId="4" fontId="5" fillId="0" borderId="0" xfId="0" applyNumberFormat="1" applyFont="1"/>
    <xf numFmtId="4" fontId="0" fillId="0" borderId="0" xfId="0" applyNumberFormat="1"/>
    <xf numFmtId="0" fontId="5" fillId="5" borderId="0" xfId="0" applyFont="1" applyFill="1"/>
    <xf numFmtId="0" fontId="2" fillId="7" borderId="1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vertical="center" wrapText="1"/>
    </xf>
    <xf numFmtId="0" fontId="4" fillId="6" borderId="4" xfId="1" applyFill="1" applyBorder="1" applyAlignment="1">
      <alignment vertical="center" wrapText="1"/>
    </xf>
    <xf numFmtId="0" fontId="3" fillId="6" borderId="1" xfId="0" applyFont="1" applyFill="1" applyBorder="1" applyAlignment="1">
      <alignment vertical="center" wrapText="1"/>
    </xf>
    <xf numFmtId="0" fontId="4" fillId="6" borderId="2" xfId="1" applyFill="1" applyBorder="1" applyAlignment="1">
      <alignment vertical="center" wrapText="1"/>
    </xf>
    <xf numFmtId="0" fontId="11" fillId="0" borderId="0" xfId="0" applyFont="1"/>
    <xf numFmtId="165" fontId="5" fillId="0" borderId="0" xfId="3" applyNumberFormat="1" applyFont="1"/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4" fillId="6" borderId="8" xfId="1" applyFill="1" applyBorder="1" applyAlignment="1">
      <alignment vertical="center" wrapText="1"/>
    </xf>
    <xf numFmtId="165" fontId="5" fillId="0" borderId="0" xfId="0" applyNumberFormat="1" applyFont="1"/>
    <xf numFmtId="165" fontId="5" fillId="0" borderId="0" xfId="3" applyNumberFormat="1" applyFont="1" applyAlignment="1">
      <alignment wrapText="1"/>
    </xf>
    <xf numFmtId="0" fontId="14" fillId="0" borderId="0" xfId="0" applyFont="1"/>
    <xf numFmtId="0" fontId="15" fillId="0" borderId="0" xfId="0" applyFont="1"/>
    <xf numFmtId="166" fontId="0" fillId="0" borderId="0" xfId="2" applyNumberFormat="1" applyFont="1"/>
    <xf numFmtId="39" fontId="5" fillId="0" borderId="0" xfId="0" applyNumberFormat="1" applyFont="1"/>
    <xf numFmtId="3" fontId="0" fillId="0" borderId="0" xfId="0" applyNumberFormat="1"/>
    <xf numFmtId="0" fontId="17" fillId="7" borderId="5" xfId="0" applyFont="1" applyFill="1" applyBorder="1" applyAlignment="1">
      <alignment horizontal="center" vertical="center" wrapText="1"/>
    </xf>
    <xf numFmtId="0" fontId="17" fillId="7" borderId="6" xfId="0" applyFont="1" applyFill="1" applyBorder="1" applyAlignment="1">
      <alignment horizontal="center" vertical="center" wrapText="1"/>
    </xf>
    <xf numFmtId="0" fontId="18" fillId="6" borderId="7" xfId="0" applyFont="1" applyFill="1" applyBorder="1" applyAlignment="1">
      <alignment vertical="center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2" fontId="21" fillId="8" borderId="9" xfId="0" applyNumberFormat="1" applyFont="1" applyFill="1" applyBorder="1" applyAlignment="1">
      <alignment horizontal="right" readingOrder="1"/>
    </xf>
    <xf numFmtId="2" fontId="21" fillId="0" borderId="0" xfId="0" applyNumberFormat="1" applyFont="1" applyAlignment="1">
      <alignment horizontal="right"/>
    </xf>
    <xf numFmtId="3" fontId="5" fillId="0" borderId="0" xfId="0" applyNumberFormat="1" applyFont="1" applyAlignment="1">
      <alignment wrapText="1"/>
    </xf>
    <xf numFmtId="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4" fontId="0" fillId="0" borderId="0" xfId="0" applyNumberFormat="1" applyAlignment="1">
      <alignment horizontal="right"/>
    </xf>
    <xf numFmtId="0" fontId="22" fillId="0" borderId="0" xfId="0" applyFont="1"/>
    <xf numFmtId="2" fontId="5" fillId="0" borderId="0" xfId="0" applyNumberFormat="1" applyFont="1"/>
    <xf numFmtId="2" fontId="21" fillId="0" borderId="10" xfId="0" applyNumberFormat="1" applyFont="1" applyBorder="1"/>
    <xf numFmtId="2" fontId="21" fillId="8" borderId="10" xfId="0" applyNumberFormat="1" applyFont="1" applyFill="1" applyBorder="1" applyAlignment="1">
      <alignment horizontal="left" readingOrder="1"/>
    </xf>
    <xf numFmtId="2" fontId="21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3" fillId="9" borderId="0" xfId="0" applyFont="1" applyFill="1"/>
    <xf numFmtId="0" fontId="0" fillId="0" borderId="0" xfId="0" quotePrefix="1"/>
    <xf numFmtId="0" fontId="13" fillId="6" borderId="0" xfId="0" applyFont="1" applyFill="1" applyAlignment="1">
      <alignment vertical="center" wrapText="1"/>
    </xf>
    <xf numFmtId="0" fontId="3" fillId="6" borderId="7" xfId="0" applyFont="1" applyFill="1" applyBorder="1" applyAlignment="1">
      <alignment vertical="center" wrapText="1"/>
    </xf>
    <xf numFmtId="0" fontId="18" fillId="6" borderId="3" xfId="0" applyFont="1" applyFill="1" applyBorder="1" applyAlignment="1">
      <alignment vertical="center" wrapText="1"/>
    </xf>
    <xf numFmtId="0" fontId="5" fillId="0" borderId="7" xfId="0" applyFont="1" applyBorder="1"/>
    <xf numFmtId="0" fontId="5" fillId="0" borderId="3" xfId="0" applyFont="1" applyBorder="1"/>
    <xf numFmtId="0" fontId="18" fillId="6" borderId="0" xfId="0" applyFont="1" applyFill="1" applyAlignment="1">
      <alignment vertical="center" wrapText="1"/>
    </xf>
    <xf numFmtId="0" fontId="13" fillId="6" borderId="3" xfId="0" applyFont="1" applyFill="1" applyBorder="1" applyAlignment="1">
      <alignment vertical="center" wrapText="1"/>
    </xf>
    <xf numFmtId="0" fontId="3" fillId="6" borderId="0" xfId="0" applyFont="1" applyFill="1" applyAlignment="1">
      <alignment vertical="center" wrapText="1"/>
    </xf>
    <xf numFmtId="0" fontId="5" fillId="0" borderId="1" xfId="0" applyFont="1" applyBorder="1"/>
    <xf numFmtId="0" fontId="4" fillId="6" borderId="0" xfId="1" applyFill="1" applyBorder="1" applyAlignment="1">
      <alignment vertical="center" wrapText="1"/>
    </xf>
    <xf numFmtId="0" fontId="5" fillId="0" borderId="8" xfId="0" applyFont="1" applyBorder="1"/>
    <xf numFmtId="0" fontId="5" fillId="0" borderId="4" xfId="0" applyFont="1" applyBorder="1"/>
    <xf numFmtId="0" fontId="5" fillId="0" borderId="2" xfId="0" applyFont="1" applyBorder="1"/>
    <xf numFmtId="4" fontId="5" fillId="0" borderId="10" xfId="0" applyNumberFormat="1" applyFont="1" applyBorder="1"/>
    <xf numFmtId="2" fontId="21" fillId="8" borderId="0" xfId="0" applyNumberFormat="1" applyFont="1" applyFill="1" applyAlignment="1">
      <alignment horizontal="right" readingOrder="1"/>
    </xf>
    <xf numFmtId="4" fontId="5" fillId="0" borderId="9" xfId="0" applyNumberFormat="1" applyFont="1" applyBorder="1"/>
    <xf numFmtId="4" fontId="0" fillId="0" borderId="10" xfId="0" applyNumberFormat="1" applyBorder="1"/>
    <xf numFmtId="4" fontId="0" fillId="0" borderId="9" xfId="0" applyNumberFormat="1" applyBorder="1"/>
    <xf numFmtId="2" fontId="21" fillId="8" borderId="0" xfId="0" applyNumberFormat="1" applyFont="1" applyFill="1" applyAlignment="1">
      <alignment horizontal="left" readingOrder="1"/>
    </xf>
  </cellXfs>
  <cellStyles count="4">
    <cellStyle name="Hyperkopling" xfId="1" builtinId="8"/>
    <cellStyle name="Normal" xfId="0" builtinId="0"/>
    <cellStyle name="Prosent" xfId="2" builtinId="5"/>
    <cellStyle name="Tusenskilje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pivotCacheDefinition" Target="pivotCache/pivotCacheDefinition5.xml"/><Relationship Id="rId26" Type="http://schemas.microsoft.com/office/2017/06/relationships/rdArray" Target="richData/rdarray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theme" Target="theme/theme1.xml"/><Relationship Id="rId29" Type="http://schemas.microsoft.com/office/2017/06/relationships/rdSupportingPropertyBag" Target="richData/rdsupporting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" Target="richData/rdrichvalue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heetMetadata" Target="metadata.xml"/><Relationship Id="rId28" Type="http://schemas.microsoft.com/office/2017/06/relationships/rdSupportingPropertyBagStructure" Target="richData/rdsupportingpropertybagstructure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sharedStrings" Target="sharedStrings.xml"/><Relationship Id="rId27" Type="http://schemas.microsoft.com/office/2017/06/relationships/richStyles" Target="richData/richStyles.xml"/><Relationship Id="rId30" Type="http://schemas.microsoft.com/office/2017/06/relationships/rdRichValueTypes" Target="richData/rdRichValueTyp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\Microsoft%20Office\Root\Office16\LIBRARY\Analysis\FUNCRES.XLAM" TargetMode="External"/><Relationship Id="rId1" Type="http://schemas.microsoft.com/office/2006/relationships/xlExternalLinkPath/xlLibrary" Target="Analysis/FUNCRE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_fr-FR"/>
      <sheetName val="RES_en-US"/>
      <sheetName val="RES_cs-CZ"/>
      <sheetName val="RES_da-DK"/>
      <sheetName val="RES_de-DE"/>
      <sheetName val="RES_el-GR"/>
      <sheetName val="RES_es-ES"/>
      <sheetName val="RES_fi-FI"/>
      <sheetName val="RES_hr-HR"/>
      <sheetName val="RES_hu-HU"/>
      <sheetName val="RES_it-IT"/>
      <sheetName val="RES_ja-JP"/>
      <sheetName val="RES_ko-KR"/>
      <sheetName val="RES_lv-LV"/>
      <sheetName val="RES_nb-NO"/>
      <sheetName val="RES_nl-NL"/>
      <sheetName val="RES_pl-PL"/>
      <sheetName val="RES_pt-BR"/>
      <sheetName val="RES_pt-PT"/>
      <sheetName val="RES_ro-RO"/>
      <sheetName val="RES_ru-RU"/>
      <sheetName val="RES_sl-SI"/>
      <sheetName val="RES_sv-SE"/>
      <sheetName val="RES_tr-TR"/>
      <sheetName val="RES_zh-CN"/>
      <sheetName val="RES_zh-TW"/>
    </sheetNames>
    <definedNames>
      <definedName name="_xldudf_WISEPRIC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ørgen Gonsholt" refreshedDate="44963.662384027775" createdVersion="8" refreshedVersion="8" minRefreshableVersion="3" recordCount="101" xr:uid="{47D5675B-6389-482A-94AB-10A656285E3E}">
  <cacheSource type="worksheet">
    <worksheetSource ref="A1:AP102" sheet="2019"/>
  </cacheSource>
  <cacheFields count="42">
    <cacheField name="Symbol" numFmtId="0">
      <sharedItems count="101">
        <s v="AAPL"/>
        <s v="ABBV"/>
        <s v="ABT"/>
        <s v="ACN"/>
        <s v="ADBE"/>
        <s v="AGN"/>
        <s v="AIG"/>
        <s v="ALL"/>
        <s v="AMGN"/>
        <s v="AMZN"/>
        <s v="AXP"/>
        <s v="BA"/>
        <s v="BAC"/>
        <s v="BIIB"/>
        <s v="BK"/>
        <s v="BKNG"/>
        <s v="BLK"/>
        <s v="BMY"/>
        <s v="BRK.B"/>
        <s v="C"/>
        <s v="CAT"/>
        <s v="CHTR"/>
        <s v="CL"/>
        <s v="CMCSA"/>
        <s v="COF"/>
        <s v="COP"/>
        <s v="COST"/>
        <s v="CSCO"/>
        <s v="CVS"/>
        <s v="CVX"/>
        <s v="DD"/>
        <s v="DHR"/>
        <s v="DIS"/>
        <s v="DOW"/>
        <s v="DUK"/>
        <s v="EMR"/>
        <s v="EXC"/>
        <s v="F"/>
        <s v="FB"/>
        <s v="FDX"/>
        <s v="GD"/>
        <s v="GE"/>
        <s v="GILD"/>
        <s v="GM"/>
        <s v="GOOG"/>
        <s v="GOOGL"/>
        <s v="GS"/>
        <s v="HD"/>
        <s v="HON"/>
        <s v="IBM"/>
        <s v="INTC"/>
        <s v="JNJ"/>
        <s v="JPM"/>
        <s v="KHC"/>
        <s v="KMI"/>
        <s v="KO"/>
        <s v="LLY"/>
        <s v="LMT"/>
        <s v="LOW"/>
        <s v="MA"/>
        <s v="MCD"/>
        <s v="MDLZ"/>
        <s v="MDT"/>
        <s v="MET"/>
        <s v="MMM"/>
        <s v="MO"/>
        <s v="MRK"/>
        <s v="MS"/>
        <s v="MSFT"/>
        <s v="NEE"/>
        <s v="NFLX"/>
        <s v="NKE"/>
        <s v="NVDA"/>
        <s v="ORCL"/>
        <s v="OXY"/>
        <s v="PEP"/>
        <s v="PFE"/>
        <s v="PG"/>
        <s v="PM"/>
        <s v="PYPL"/>
        <s v="QCOM"/>
        <s v="RTN"/>
        <s v="SBUX"/>
        <s v="SLB"/>
        <s v="SO"/>
        <s v="SPG"/>
        <s v="T"/>
        <s v="TGT"/>
        <s v="TMO"/>
        <s v="TXN"/>
        <s v="UNH"/>
        <s v="UNP"/>
        <s v="UPS"/>
        <s v="USB"/>
        <s v="UTX"/>
        <s v="V"/>
        <s v="VZ"/>
        <s v="WBA"/>
        <s v="WFC"/>
        <s v="WMT"/>
        <s v="XOM"/>
      </sharedItems>
    </cacheField>
    <cacheField name="Name" numFmtId="0">
      <sharedItems count="101">
        <s v="Apple Inc."/>
        <s v="AbbVie Inc."/>
        <s v="Abbott Laboratories"/>
        <s v="Accenture"/>
        <s v="Adobe Inc."/>
        <s v="Allergan"/>
        <s v="American International Group"/>
        <s v="Allstate"/>
        <s v="Amgen Inc."/>
        <s v="Amazon.com"/>
        <s v="American Express"/>
        <s v="Boeing Co."/>
        <s v="Bank of America Corp"/>
        <s v="Biogen"/>
        <s v="The Bank of New York Mellon"/>
        <s v="Booking Holdings"/>
        <s v="BlackRock Inc"/>
        <s v="Bristol-Myers Squibb"/>
        <s v="Berkshire Hathaway"/>
        <s v="Citigroup Inc"/>
        <s v="Caterpillar Inc."/>
        <s v="Charter Communications"/>
        <s v="Colgate-Palmolive"/>
        <s v="Comcast Corp."/>
        <s v="Capital One Financial Corp."/>
        <s v="ConocoPhillips"/>
        <s v="Costco Wholesale Corp."/>
        <s v="Cisco Systems"/>
        <s v="CVS Health"/>
        <s v="Chevron Corporation"/>
        <s v="DuPont de Nemours Inc"/>
        <s v="Danaher Corporation"/>
        <s v="The Walt Disney Company"/>
        <s v="Dow Inc."/>
        <s v="Duke Energy"/>
        <s v="Emerson Electric Co."/>
        <s v="Exelon"/>
        <s v="Ford Motor Company"/>
        <s v="Facebook"/>
        <s v="FedEx"/>
        <s v="General Dynamics"/>
        <s v="General Electric"/>
        <s v="Gilead Sciences"/>
        <s v="General Motors"/>
        <s v="Alphabet Inc. (Class C)"/>
        <s v="Alphabet Inc. (Class A)"/>
        <s v="Goldman Sachs"/>
        <s v="Home Depot"/>
        <s v="Honeywell"/>
        <s v="International Business Machines"/>
        <s v="Intel Corp."/>
        <s v="Johnson &amp; Johnson"/>
        <s v="JPMorgan Chase &amp; Co."/>
        <s v="Kraft Heinz"/>
        <s v="Kinder Morgan"/>
        <s v="The Coca-Cola Company"/>
        <s v="Eli Lilly and Company"/>
        <s v="Lockheed Martin"/>
        <s v="Lowe's"/>
        <s v="MasterCard Inc"/>
        <s v="McDonald's Corp"/>
        <s v="Mondelēz International"/>
        <s v="Medtronic plc"/>
        <s v="MetLife Inc."/>
        <s v="3M Company"/>
        <s v="Altria Group"/>
        <s v="Merck &amp; Co."/>
        <s v="Morgan Stanley"/>
        <s v="Microsoft"/>
        <s v="NextEra Energy"/>
        <s v="Netflix"/>
        <s v="Nike, Inc."/>
        <s v="NVIDIA Corp."/>
        <s v="Oracle Corporation"/>
        <s v="Occidental Petroleum Corp."/>
        <s v="PepsiCo"/>
        <s v="Pfizer Inc"/>
        <s v="Procter &amp; Gamble Co"/>
        <s v="Philip Morris International"/>
        <s v="PayPal Holdings"/>
        <s v="Qualcomm Inc."/>
        <s v="Raytheon Co."/>
        <s v="Starbucks Corp."/>
        <s v="Schlumberger"/>
        <s v="Southern Company"/>
        <s v="Simon Property Group, Inc."/>
        <s v="AT&amp;T Inc"/>
        <s v="Target Corporation"/>
        <s v="Thermo Fisher Scientific"/>
        <s v="Texas Instruments"/>
        <s v="UnitedHealth Group"/>
        <s v="Union Pacific Corporation"/>
        <s v="United Parcel Service"/>
        <s v="U.S. Bancorp"/>
        <s v="United Technologies"/>
        <s v="Visa Inc."/>
        <s v="Verizon Communications"/>
        <s v="Walgreens Boots Alliance"/>
        <s v="Wells Fargo"/>
        <s v="Walmart"/>
        <s v="Exxon Mobil Corp."/>
      </sharedItems>
    </cacheField>
    <cacheField name="CEO" numFmtId="0">
      <sharedItems count="100">
        <s v="Tim Cook"/>
        <s v="Richard A. Gonzalez"/>
        <s v="Miles White"/>
        <s v="Julie Sweet"/>
        <s v="Shantau Nayanan"/>
        <s v="Brent Saunders"/>
        <s v="Brian Duperreault"/>
        <s v="Thomas J. Wilson "/>
        <s v="Robert A. Bradway "/>
        <s v="Jeff Bezos "/>
        <s v="Stephen J. Squeri"/>
        <s v="Dennis A. Muilenburg"/>
        <s v="Brian Moynihan"/>
        <s v="Michel Vounatsos"/>
        <s v="Charles W. Scharf"/>
        <s v="Glenn D. Fogel"/>
        <s v="Laurence D. Fink"/>
        <s v="Giovanni Caforio"/>
        <s v="Warren Buffett"/>
        <s v="Michael L. Corbat"/>
        <s v="Jim Umpleby"/>
        <s v="Thomas M. Rutledge"/>
        <s v="Noel R. Wallace"/>
        <s v="Brian L. Roberts"/>
        <s v="Richard D. Fairbank"/>
        <s v="Ryan Lance"/>
        <s v="W. Craig Jelinek"/>
        <s v="Chuck Robbins"/>
        <s v="Larry J. Merlo"/>
        <s v="Michael K. Wirth"/>
        <s v="Ed Breen"/>
        <s v="Thomas P. Joyce Jr."/>
        <s v="Robert A. Iger"/>
        <s v="Jim Fitterling"/>
        <s v="Lynn J. Good"/>
        <s v="David Farr"/>
        <s v="Christopher M. Crane"/>
        <s v="Jim Hackett"/>
        <s v="Mark Zuckerberg"/>
        <s v="Frederick W. Smith"/>
        <s v="Phebe N. Novakovic"/>
        <s v="Lawrence Culp"/>
        <s v="Daniel O'Day"/>
        <s v="Mary T. Barra"/>
        <s v="Sundar Pichai"/>
        <s v="David Solomon"/>
        <s v="Craig Menear"/>
        <s v="Darius Adamczyk"/>
        <s v="Ginni Rometty"/>
        <s v="Bob Swan"/>
        <s v="Alex Gorsky"/>
        <s v="Jamie Dimon"/>
        <s v="Miguel Patricio"/>
        <s v="Steven J. Kean"/>
        <s v="James Quincey"/>
        <s v="David A. Ricks"/>
        <s v="Marillyn A. Hewson"/>
        <s v="Marvin R. Ellison"/>
        <s v="Ajay Banga"/>
        <s v="Stephen J. Easterbrook"/>
        <s v="Dirk Van de Put"/>
        <s v="Omar Ishrak"/>
        <s v="Steven A. Kandarian"/>
        <s v="Michael F. Roman"/>
        <s v="Howard A. Willard"/>
        <s v="Kenneth C. Frazier"/>
        <s v="James P. Gorman"/>
        <s v="Satya Nadella"/>
        <s v="James L. Robo"/>
        <s v="Reed Hastings"/>
        <s v="Mark G. Parker"/>
        <s v="Jen-Hsun Huang"/>
        <s v="Mark Hurd"/>
        <s v="Vicki A. Hollub"/>
        <s v="Ramon Laguarta"/>
        <s v="Albert Bourla"/>
        <s v="David S. Taylor"/>
        <s v="André Calantzopoulos"/>
        <s v="Daniel H. Schulman"/>
        <s v="Steven M. Mollenkopf"/>
        <s v="Thomas A. Kennedy"/>
        <s v="Kevin Johnson"/>
        <s v="Paal Kibsgaard"/>
        <s v="Thomas A. Fanning"/>
        <s v="David Simon"/>
        <s v="Randall L. Stephenson"/>
        <s v="Brian C. Cornell"/>
        <s v="Marc N. Casper"/>
        <s v="Rich Templeton"/>
        <s v="David S. Wichmann"/>
        <s v="Lance M. Fritz"/>
        <s v="David P. Abney"/>
        <s v="Andrew Cecere"/>
        <s v="Gregory J. Hayes"/>
        <s v="Alfred F. Kelly,jr"/>
        <s v="Hans Vestberg"/>
        <s v="Stefano Pessina"/>
        <s v="Timothy J. Sloan"/>
        <s v="C. Douglas McMillon"/>
        <s v="Darren W. Woods"/>
      </sharedItems>
    </cacheField>
    <cacheField name="CEO shares" numFmtId="0">
      <sharedItems containsSemiMixedTypes="0" containsString="0" containsNumber="1" minValue="0" maxValue="392712180"/>
    </cacheField>
    <cacheField name="CEO restricted shares" numFmtId="0">
      <sharedItems containsString="0" containsBlank="1" containsNumber="1" minValue="0" maxValue="7085737"/>
    </cacheField>
    <cacheField name="Total CEO shares" numFmtId="3">
      <sharedItems containsSemiMixedTypes="0" containsString="0" containsNumber="1" minValue="0" maxValue="1576283400"/>
    </cacheField>
    <cacheField name="total company shares" numFmtId="0">
      <sharedItems containsSemiMixedTypes="0" containsString="0" containsNumber="1" minValue="747383.59788359783" maxValue="18568000000"/>
    </cacheField>
    <cacheField name="CEO share %" numFmtId="10">
      <sharedItems containsSemiMixedTypes="0" containsString="0" containsNumber="1" minValue="0" maxValue="0.378"/>
    </cacheField>
    <cacheField name="Januar" numFmtId="2">
      <sharedItems containsSemiMixedTypes="0" containsString="0" containsNumber="1" minValue="4.03" maxValue="1691.25"/>
    </cacheField>
    <cacheField name="Februrar" numFmtId="2">
      <sharedItems containsSemiMixedTypes="0" containsString="0" containsNumber="1" minValue="4.5010000000000003" maxValue="1824.05"/>
    </cacheField>
    <cacheField name="Mars" numFmtId="2">
      <sharedItems containsSemiMixedTypes="0" containsString="0" containsNumber="1" minValue="4.7590000000000003" maxValue="1708.2"/>
    </cacheField>
    <cacheField name="April" numFmtId="2">
      <sharedItems containsSemiMixedTypes="0" containsString="0" containsNumber="1" minValue="4.3390000000000004" maxValue="1755.08"/>
    </cacheField>
    <cacheField name="Mai" numFmtId="2">
      <sharedItems containsSemiMixedTypes="0" containsString="0" containsNumber="1" minValue="4.6379999999999999" maxValue="1857.57"/>
    </cacheField>
    <cacheField name="Juni" numFmtId="2">
      <sharedItems containsSemiMixedTypes="0" containsString="0" containsNumber="1" minValue="4.05" maxValue="1658.5"/>
    </cacheField>
    <cacheField name="Juli" numFmtId="2">
      <sharedItems containsSemiMixedTypes="0" containsString="0" containsNumber="1" minValue="4.4249999999999998" maxValue="1900"/>
    </cacheField>
    <cacheField name="August" numFmtId="2">
      <sharedItems containsSemiMixedTypes="0" containsString="0" containsNumber="1" minValue="4.4669999999999996" maxValue="1885.47"/>
    </cacheField>
    <cacheField name="September" numFmtId="2">
      <sharedItems containsSemiMixedTypes="0" containsString="0" containsNumber="1" minValue="3.4769999999999999" maxValue="1956.56"/>
    </cacheField>
    <cacheField name="Oktober " numFmtId="2">
      <sharedItems containsSemiMixedTypes="0" containsString="0" containsNumber="1" minValue="3.8439999999999999" maxValue="1977"/>
    </cacheField>
    <cacheField name="November " numFmtId="2">
      <sharedItems containsSemiMixedTypes="0" containsString="0" containsNumber="1" minValue="3.8889999999999998" maxValue="2023.62"/>
    </cacheField>
    <cacheField name="December" numFmtId="2">
      <sharedItems containsString="0" containsBlank="1" containsNumber="1" minValue="4.1029999999999998" maxValue="1898.21"/>
    </cacheField>
    <cacheField name="January" numFmtId="2">
      <sharedItems containsString="0" containsBlank="1" containsNumber="1" minValue="4.1100000000000003" maxValue="2068.4"/>
    </cacheField>
    <cacheField name="Q1" numFmtId="0">
      <sharedItems containsSemiMixedTypes="0" containsString="0" containsNumber="1" minValue="0" maxValue="3.3"/>
    </cacheField>
    <cacheField name="Q2" numFmtId="0">
      <sharedItems containsSemiMixedTypes="0" containsString="0" containsNumber="1" minValue="0" maxValue="3.3"/>
    </cacheField>
    <cacheField name="Q3" numFmtId="0">
      <sharedItems containsSemiMixedTypes="0" containsString="0" containsNumber="1" minValue="0" maxValue="3.3"/>
    </cacheField>
    <cacheField name="Q4" numFmtId="0">
      <sharedItems containsSemiMixedTypes="0" containsString="0" containsNumber="1" minValue="0" maxValue="3.3"/>
    </cacheField>
    <cacheField name="Retrun Q1" numFmtId="9">
      <sharedItems containsSemiMixedTypes="0" containsString="0" containsNumber="1" minValue="-0.22339181286549714" maxValue="0.40768524188609928"/>
    </cacheField>
    <cacheField name="Q22" numFmtId="9">
      <sharedItems containsSemiMixedTypes="0" containsString="0" containsNumber="1" minValue="-0.30991782677014673" maxValue="0.41030534351145043"/>
    </cacheField>
    <cacheField name="Q32" numFmtId="9">
      <sharedItems containsSemiMixedTypes="0" containsString="0" containsNumber="1" minValue="-0.28420348058902267" maxValue="0.27432368296155668"/>
    </cacheField>
    <cacheField name="Q42" numFmtId="9">
      <sharedItems containsSemiMixedTypes="0" containsString="0" containsNumber="1" minValue="-0.98679245283018857" maxValue="0.36794285714285713"/>
    </cacheField>
    <cacheField name="Yearly" numFmtId="9">
      <sharedItems containsSemiMixedTypes="0" containsString="0" containsNumber="1" minValue="-0.94691943127962086" maxValue="1.0187519213034122"/>
    </cacheField>
    <cacheField name="1" numFmtId="9">
      <sharedItems containsSemiMixedTypes="0" containsString="0" containsNumber="1" minValue="-0.12045155633494077" maxValue="0.367291320887904"/>
    </cacheField>
    <cacheField name="2" numFmtId="9">
      <sharedItems containsSemiMixedTypes="0" containsString="0" containsNumber="1" minValue="-0.30598255089322818" maxValue="0.15513713708528651"/>
    </cacheField>
    <cacheField name="3" numFmtId="9">
      <sharedItems containsSemiMixedTypes="0" containsString="0" containsNumber="1" minValue="-0.27838147846297812" maxValue="0.17680936840084455"/>
    </cacheField>
    <cacheField name="4" numFmtId="9">
      <sharedItems containsSemiMixedTypes="0" containsString="0" containsNumber="1" minValue="-0.1570416994492525" maxValue="0.51231783483691884"/>
    </cacheField>
    <cacheField name="5" numFmtId="9">
      <sharedItems containsSemiMixedTypes="0" containsString="0" containsNumber="1" minValue="-0.42858383259529392" maxValue="8.1684210526315831E-2"/>
    </cacheField>
    <cacheField name="6" numFmtId="9">
      <sharedItems containsSemiMixedTypes="0" containsString="0" containsNumber="1" minValue="-0.11028037383177566" maxValue="0.27530864197530863"/>
    </cacheField>
    <cacheField name="7" numFmtId="9">
      <sharedItems containsSemiMixedTypes="0" containsString="0" containsNumber="1" minValue="-0.14615098549646716" maxValue="0.13763644992880866"/>
    </cacheField>
    <cacheField name="8" numFmtId="9">
      <sharedItems containsSemiMixedTypes="0" containsString="0" containsNumber="1" minValue="-0.21766532276750533" maxValue="0.246200255250029"/>
    </cacheField>
    <cacheField name="9" numFmtId="9">
      <sharedItems containsSemiMixedTypes="0" containsString="0" containsNumber="1" minValue="-8.2578676942838686E-2" maxValue="0.31837791199309751"/>
    </cacheField>
    <cacheField name="10" numFmtId="9">
      <sharedItems containsSemiMixedTypes="0" containsString="0" containsNumber="1" minValue="-0.10770238407126019" maxValue="0.287979034198316"/>
    </cacheField>
    <cacheField name="11" numFmtId="9">
      <sharedItems containsSemiMixedTypes="0" containsString="0" containsNumber="1" minValue="-0.98732572877059566" maxValue="0.24530727693494472"/>
    </cacheField>
    <cacheField name="12" numFmtId="9">
      <sharedItems containsMixedTypes="1" containsNumber="1" minValue="-9.9365260978533224E-2" maxValue="0.18206190592249588" count="101">
        <n v="0.11931754405657212"/>
        <n v="1.411657559198537E-2"/>
        <n v="9.4659343227767815E-3"/>
        <n v="4.6763304209690312E-2"/>
        <n v="6.7201345320483705E-2"/>
        <n v="0.18206190592249588"/>
        <n v="-1.4789533560864643E-2"/>
        <n v="1.5755080118163147E-2"/>
        <n v="4.2252920610556868E-2"/>
        <n v="3.9126579472400815E-2"/>
        <n v="3.9398221261740453E-2"/>
        <n v="-9.9365260978533224E-2"/>
        <n v="6.1285500747384106E-2"/>
        <n v="2.2951941166410052E-2"/>
        <n v="3.3190796171859119E-2"/>
        <n v="8.9658151627059202E-2"/>
        <n v="3.6383459861088735E-2"/>
        <n v="0.12068364143704216"/>
        <n v="3.2774252039891191E-2"/>
        <n v="6.8416865552903661E-2"/>
        <n v="3.2093663911845816E-2"/>
        <n v="3.8545129122986514E-2"/>
        <n v="1.8529411764705933E-2"/>
        <n v="2.162162162162164E-2"/>
        <n v="3.4685537725505811E-2"/>
        <n v="8.8728419654714452E-2"/>
        <n v="-1.7080900750625513E-2"/>
        <n v="6.9392265193370217E-2"/>
        <n v="-9.3060356288212145E-4"/>
        <n v="3.4073571791829106E-2"/>
        <n v="6.3300910915547503E-3"/>
        <n v="5.2153730630077125E-2"/>
        <n v="-5.0019615535504158E-2"/>
        <e v="#DIV/0!"/>
        <n v="4.9362694890178631E-2"/>
        <n v="4.2055442866801761E-2"/>
        <n v="4.4882712336572941E-2"/>
        <n v="3.9647577092510912E-2"/>
        <n v="3.2803017877644433E-3"/>
        <n v="-4.6055091611616722E-2"/>
        <n v="-1.9557215843542343E-2"/>
        <n v="-5.94148872887546E-3"/>
        <n v="-1.6208178438661694E-2"/>
        <n v="3.8044987503471316E-2"/>
        <n v="3.7009992313604974E-2"/>
        <n v="3.5199914015477278E-2"/>
        <n v="4.9011177987962173E-2"/>
        <n v="-2.0823902218197964E-3"/>
        <n v="-1.2881545785494897E-3"/>
        <n v="1.5767943473410279E-2"/>
        <n v="3.4244235695986419E-2"/>
        <n v="6.5713040952657606E-2"/>
        <n v="6.2580303831909836E-2"/>
        <n v="7.1803278688524555E-2"/>
        <n v="9.6379398266190755E-2"/>
        <n v="4.5011252813203298E-2"/>
        <n v="0.12674438393464954"/>
        <n v="1.1133577333572304E-2"/>
        <n v="2.4914965986394581E-2"/>
        <n v="3.5101001410922622E-2"/>
        <n v="1.9346913706623014E-2"/>
        <n v="5.5725190839694724E-2"/>
        <n v="3.3812949640287686E-2"/>
        <n v="3.0496312537372918E-2"/>
        <n v="5.2656323460272741E-2"/>
        <n v="1.9799999999999957E-2"/>
        <n v="4.7027745830937349E-2"/>
        <n v="3.8725292456635835E-2"/>
        <n v="4.8942757394111053E-2"/>
        <n v="5.6736981729493777E-2"/>
        <n v="3.7246731766277671E-2"/>
        <n v="7.9604633861196678E-2"/>
        <n v="0.10593181188210289"/>
        <n v="-4.9261959807931605E-2"/>
        <n v="9.1915550978372784E-2"/>
        <n v="8.3973655323819896E-3"/>
        <n v="2.2936553262081424E-2"/>
        <n v="2.6875512547154357E-2"/>
        <n v="4.9666868564506451E-2"/>
        <n v="2.0374212671359811E-2"/>
        <n v="6.7754227196951566E-2"/>
        <n v="5.3378378378378416E-2"/>
        <n v="3.6308268915436981E-2"/>
        <n v="0.12537722908093279"/>
        <n v="3.8971539456662277E-2"/>
        <n v="5.9456959767451847E-4"/>
        <n v="6.2842485717616983E-2"/>
        <n v="2.9276054097056532E-2"/>
        <n v="3.335867705759353E-2"/>
        <n v="8.141858141858134E-2"/>
        <n v="4.6490169635886321E-2"/>
        <n v="3.3947458205390503E-2"/>
        <n v="-1.2074277625114468E-2"/>
        <n v="-6.8049792531120522E-3"/>
        <n v="1.0713549893551218E-2"/>
        <n v="2.719279201042114E-2"/>
        <n v="2.9609634551495012E-2"/>
        <n v="7.0826306913997304E-3"/>
        <n v="-1.8412815319463895E-4"/>
        <n v="2.0142677297523607E-3"/>
        <n v="3.7372262773722548E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ørgen Gonsholt" refreshedDate="44963.668080555559" createdVersion="8" refreshedVersion="8" minRefreshableVersion="3" recordCount="102" xr:uid="{30BECD73-049F-4B06-8C96-64FFFE9B0010}">
  <cacheSource type="worksheet">
    <worksheetSource ref="A1:AP103" sheet="2017"/>
  </cacheSource>
  <cacheFields count="42">
    <cacheField name="Symbol" numFmtId="0">
      <sharedItems count="102">
        <s v="AAPL"/>
        <s v="ABBV"/>
        <s v="ABT"/>
        <s v="ACN"/>
        <s v="AGN"/>
        <s v="AIG"/>
        <s v="ALL"/>
        <s v="AMGN"/>
        <s v="AMZN"/>
        <s v="AXP"/>
        <s v="BA"/>
        <s v="BAC"/>
        <s v="BIIB"/>
        <s v="BK"/>
        <s v="BLK"/>
        <s v="BMY"/>
        <s v="BRK.B"/>
        <s v="C"/>
        <s v="CAT"/>
        <s v="CELG"/>
        <s v="CHTR"/>
        <s v="CL"/>
        <s v="CMCSA"/>
        <s v="COF"/>
        <s v="COP"/>
        <s v="COST"/>
        <s v="CSCO"/>
        <s v="CVS"/>
        <s v="CVX"/>
        <s v="DHR"/>
        <s v="DIS"/>
        <s v="DUK"/>
        <s v="DWDP"/>
        <s v="EMR"/>
        <s v="EXC"/>
        <s v="F"/>
        <s v="FB"/>
        <s v="FDX"/>
        <s v="FOX"/>
        <s v="FOXA"/>
        <s v="GD"/>
        <s v="GE"/>
        <s v="GILD"/>
        <s v="GM"/>
        <s v="GOOG"/>
        <s v="GOOGL"/>
        <s v="GS"/>
        <s v="HAL"/>
        <s v="HD"/>
        <s v="HON"/>
        <s v="IBM"/>
        <s v="INTC"/>
        <s v="JNJ"/>
        <s v="JPM"/>
        <s v="KHC"/>
        <s v="KMI"/>
        <s v="KO"/>
        <s v="LLY"/>
        <s v="LMT"/>
        <s v="LOW"/>
        <s v="MA"/>
        <s v="MCD"/>
        <s v="MDLZ"/>
        <s v="MDT"/>
        <s v="MET"/>
        <s v="MMM"/>
        <s v="MO"/>
        <s v="MON"/>
        <s v="MRK"/>
        <s v="MS"/>
        <s v="MSFT"/>
        <s v="NEE"/>
        <s v="NKE"/>
        <s v="ORCL"/>
        <s v="OXY"/>
        <s v="PCLN"/>
        <s v="PEP"/>
        <s v="PFE"/>
        <s v="PG"/>
        <s v="PM"/>
        <s v="PYPL"/>
        <s v="QCOM"/>
        <s v="RTN"/>
        <s v="SBUX"/>
        <s v="SLB"/>
        <s v="SO"/>
        <s v="SPG"/>
        <s v="T"/>
        <s v="TGT"/>
        <s v="TWX"/>
        <s v="TXN"/>
        <s v="UNH"/>
        <s v="UNP"/>
        <s v="UPS"/>
        <s v="USB"/>
        <s v="UTX"/>
        <s v="V"/>
        <s v="VZ"/>
        <s v="WBA"/>
        <s v="WFC"/>
        <s v="WMT"/>
        <s v="XOM"/>
      </sharedItems>
    </cacheField>
    <cacheField name="Name" numFmtId="0">
      <sharedItems count="100">
        <s v="Apple Inc."/>
        <s v="AbbVie Inc."/>
        <s v="Abbott Laboratories"/>
        <s v="Accenture plc"/>
        <s v="Allergan plc"/>
        <s v="American International Group Inc."/>
        <s v="Allstate Corp."/>
        <s v="Amgen Inc."/>
        <s v="Amazon.com"/>
        <s v="American Express Inc."/>
        <s v="Boeing Co."/>
        <s v="Bank of America Corp"/>
        <s v="Biogen Idec"/>
        <s v="The Bank of New York Mellon"/>
        <s v="BlackRock Inc"/>
        <s v="Bristol-Myers Squibb"/>
        <s v="Berkshire Hathaway"/>
        <s v="Citigroup Inc"/>
        <s v="Caterpillar Inc"/>
        <s v="Celgene Corp"/>
        <s v="Charter Communications"/>
        <s v="Colgate-Palmolive Co."/>
        <s v="Comcast Corporation"/>
        <s v="Capital One Financial Corp."/>
        <s v="ConocoPhillips"/>
        <s v="Costco"/>
        <s v="Cisco Systems"/>
        <s v="CVS Health"/>
        <s v="Chevron"/>
        <s v="Danaher"/>
        <s v="The Walt Disney Company"/>
        <s v="Duke Energy"/>
        <s v="DowDuPont"/>
        <s v="Emerson Electric Co."/>
        <s v="Exelon"/>
        <s v="Ford Motor"/>
        <s v="Facebook"/>
        <s v="FedEx"/>
        <s v="21st Century Fox"/>
        <s v="General Dynamics"/>
        <s v="General Electric Co."/>
        <s v="Gilead Sciences"/>
        <s v="General Motors"/>
        <s v="Alphabet Inc"/>
        <s v="Goldman Sachs"/>
        <s v="Halliburton"/>
        <s v="Home Depot"/>
        <s v="Honeywell"/>
        <s v="International Business Machines"/>
        <s v="Intel Corporation"/>
        <s v="Johnson &amp; Johnson Inc"/>
        <s v="JP Morgan Chase &amp; Co"/>
        <s v="Kraft Heinz"/>
        <s v="Kinder Morgan Inc/DE"/>
        <s v="The Coca-Cola Company"/>
        <s v="Eli Lilly and Company"/>
        <s v="Lockheed-Martin"/>
        <s v="Lowe's"/>
        <s v="MasterCard Inc"/>
        <s v="McDonald's Corp"/>
        <s v="Mondelēz International"/>
        <s v="Medtronic Inc."/>
        <s v="Metlife Inc."/>
        <s v="3M Company"/>
        <s v="Altria Group"/>
        <s v="Monsanto"/>
        <s v="Merck &amp; Co."/>
        <s v="Morgan Stanley"/>
        <s v="Microsoft"/>
        <s v="NextEra Energy"/>
        <s v="Nike"/>
        <s v="Oracle Corporation"/>
        <s v="Occidental Petroleum Corp."/>
        <s v="Priceline Group Inc/The"/>
        <s v="Pepsico Inc."/>
        <s v="Pfizer Inc"/>
        <s v="Procter &amp; Gamble Co"/>
        <s v="Phillip Morris International"/>
        <s v="PayPal Holdings"/>
        <s v="Qualcomm Inc."/>
        <s v="Raytheon Company"/>
        <s v="Starbucks Corporation"/>
        <s v="Schlumberger"/>
        <s v="Southern Company"/>
        <s v="Simon Property Group, Inc."/>
        <s v="AT&amp;T Inc"/>
        <s v="Target Corp."/>
        <s v="Time Warner Inc."/>
        <s v="Texas Instruments"/>
        <s v="UnitedHealth Group Inc."/>
        <s v="Union Pacific Corp."/>
        <s v="United Parcel Service Inc"/>
        <s v="US Bancorp"/>
        <s v="United Technologies Corp"/>
        <s v="Visa Inc."/>
        <s v="Verizon Communications Inc"/>
        <s v="Walgreens Boots Alliance"/>
        <s v="Wells Fargo"/>
        <s v="Wal-Mart"/>
        <s v="Exxon Mobil Corp"/>
      </sharedItems>
    </cacheField>
    <cacheField name="CEO" numFmtId="0">
      <sharedItems count="100">
        <s v="Tim Cook"/>
        <s v="Richard A. Gonzalez"/>
        <s v="Miles White"/>
        <s v="Pierre Nanterme"/>
        <s v="Brent Saunders"/>
        <s v="Petter D. Hancock "/>
        <s v="Thomas J. Wilson "/>
        <s v="Robert A. Bradway "/>
        <s v="Jeff Bezos "/>
        <s v="Kenneth Chenault"/>
        <s v="Dennis A. Muilenburg"/>
        <s v="Brian Moynihan"/>
        <s v="George A. Scangos"/>
        <s v="Gerald Hassel"/>
        <s v="Laurence D. Fink"/>
        <s v="Giovanni Caforio"/>
        <s v="Warren Buffett"/>
        <s v="Michael L. Corbat"/>
        <s v="Douglas R. Oberhelman"/>
        <s v="Robert J. Hugin"/>
        <s v="Thomas M. Rutledge"/>
        <s v="Ian M. Cook"/>
        <s v="Brian L. Roberts"/>
        <s v="Richard D. Fairbank"/>
        <s v="Ryan Lance"/>
        <s v="W. Craig Jelinek"/>
        <s v="Chuck Robbins"/>
        <s v="Larry J. Merlo"/>
        <s v="John S. Watson"/>
        <s v="Thomas P. Joyce Jr."/>
        <s v="Robert A. Iger"/>
        <s v="Lynn J. Good"/>
        <s v="Andrew N. Liveris"/>
        <s v="David N. Farr"/>
        <s v="Christopher M. Crane"/>
        <s v="Mark Fields"/>
        <s v="Mark Zuckerberg"/>
        <s v="Frederick W. Smith"/>
        <s v="James R. Murdoch"/>
        <s v="Phebe N. Novakovic"/>
        <s v="Jeffrey R. Immelt"/>
        <s v="John C. Martin"/>
        <s v="Mary T. Barra"/>
        <s v="Larry Page"/>
        <s v="Lloyd C. Blankfein"/>
        <s v="David J. Lesar"/>
        <s v="Craig Menear"/>
        <s v="Darius Adamczyk"/>
        <s v="Ginni Rometty"/>
        <s v="Brian M. Krzanich"/>
        <s v="Alex Gorsky"/>
        <s v="Jamie Dimon"/>
        <s v="Bernardo Hees"/>
        <s v="Richard D. Kinder"/>
        <s v="James Quincey"/>
        <s v="David A. Ricks"/>
        <s v="Marillyn A. Hewson"/>
        <s v="Robert A. Niblock"/>
        <s v="Ajay Banga"/>
        <s v="Stephen J. Easterbrook"/>
        <s v="Irene B. Rosenfeld"/>
        <s v="Omar Ishrak"/>
        <s v="Steven A. Kandarian"/>
        <s v="Inge G. Thulin"/>
        <s v="Martin J. Barrington"/>
        <s v="Hugh Grant"/>
        <s v="Kenneth C. Frazier"/>
        <s v="James P. Gorman"/>
        <s v="Satya Nadella"/>
        <s v="James L. Robo"/>
        <s v="Mark G. Parker"/>
        <s v="Mark Hurd"/>
        <s v="Vicki A. Hollub"/>
        <s v="Darren Huston"/>
        <s v="Indra K. Nooyi"/>
        <s v="Ian Read"/>
        <s v="David S. Taylor"/>
        <s v="André Calantzopoulos"/>
        <s v="Daniel H. Schulman"/>
        <s v="Steven M. Mollenkopf"/>
        <s v="Thomas A. Kennedy"/>
        <s v="Howard Schultz"/>
        <s v="Paal Kibsgaard"/>
        <s v="Thomas A. Fanning"/>
        <s v="David Simon"/>
        <s v="Randall L. Stephenson"/>
        <s v="Brian C. Cornell"/>
        <s v="Jeff Bewkes"/>
        <s v="Richard K. Templeton"/>
        <s v="Stephen J. Hemsley"/>
        <s v="Lance M. Fritz"/>
        <s v="David P. Abney"/>
        <s v="Richard K. Davis"/>
        <s v="Gregory J. Hayes"/>
        <s v="Alfred F. Kelly,jr"/>
        <s v="Lowell C. McAdam"/>
        <s v="Stefano Pessina"/>
        <s v="Timothy J. Sloan"/>
        <s v="C. Douglas McMillon"/>
        <s v="Darren W. Woods"/>
      </sharedItems>
    </cacheField>
    <cacheField name="CEO shares" numFmtId="0">
      <sharedItems containsSemiMixedTypes="0" containsString="0" containsNumber="1" minValue="0" maxValue="410758857"/>
    </cacheField>
    <cacheField name="CEO restricted shares" numFmtId="0">
      <sharedItems containsString="0" containsBlank="1" containsNumber="1" minValue="4470" maxValue="9444375"/>
    </cacheField>
    <cacheField name="Total CEO shares" numFmtId="3">
      <sharedItems containsSemiMixedTypes="0" containsString="0" containsNumber="1" minValue="0" maxValue="1601953920"/>
    </cacheField>
    <cacheField name="total company shares" numFmtId="0">
      <sharedItems containsSemiMixedTypes="0" containsString="0" containsNumber="1" containsInteger="1" minValue="1035484" maxValue="21007000000"/>
    </cacheField>
    <cacheField name="CEO share %" numFmtId="10">
      <sharedItems containsSemiMixedTypes="0" containsString="0" containsNumber="1" minValue="0" maxValue="0.49375761674718194"/>
    </cacheField>
    <cacheField name="Januar" numFmtId="4">
      <sharedItems containsSemiMixedTypes="0" containsString="0" containsNumber="1" minValue="0.18990000000000001" maxValue="1586.54"/>
    </cacheField>
    <cacheField name="Februrar" numFmtId="4">
      <sharedItems containsSemiMixedTypes="0" containsString="0" containsNumber="1" minValue="0.20799999999999999" maxValue="1575.54"/>
    </cacheField>
    <cacheField name="Mars" numFmtId="4">
      <sharedItems containsSemiMixedTypes="0" containsString="0" containsNumber="1" minValue="0.1956" maxValue="1733.18"/>
    </cacheField>
    <cacheField name="April" numFmtId="4">
      <sharedItems containsSemiMixedTypes="0" containsString="0" containsNumber="1" minValue="0.216" maxValue="1779.84"/>
    </cacheField>
    <cacheField name="Mai" numFmtId="4">
      <sharedItems containsSemiMixedTypes="0" containsString="0" containsNumber="1" minValue="0.20599999999999999" maxValue="1779.84"/>
    </cacheField>
    <cacheField name="Juni" numFmtId="4">
      <sharedItems containsSemiMixedTypes="0" containsString="0" containsNumber="1" minValue="0.1978" maxValue="1903.43"/>
    </cacheField>
    <cacheField name="Juli" numFmtId="4">
      <sharedItems containsSemiMixedTypes="0" containsString="0" containsNumber="1" minValue="0.18490000000000001" maxValue="1877.41"/>
    </cacheField>
    <cacheField name="August" numFmtId="4">
      <sharedItems containsSemiMixedTypes="0" containsString="0" containsNumber="1" minValue="0.2185" maxValue="1918.56"/>
    </cacheField>
    <cacheField name="September" numFmtId="4">
      <sharedItems containsSemiMixedTypes="0" containsString="0" containsNumber="1" minValue="0.2195" maxValue="1813.04"/>
    </cacheField>
    <cacheField name="Oktober " numFmtId="4">
      <sharedItems containsSemiMixedTypes="0" containsString="0" containsNumber="1" minValue="0.21640000000000001" maxValue="1941.1"/>
    </cacheField>
    <cacheField name="November " numFmtId="4">
      <sharedItems containsSemiMixedTypes="0" containsString="0" containsNumber="1" minValue="0.21" maxValue="1913.43"/>
    </cacheField>
    <cacheField name="December" numFmtId="4">
      <sharedItems containsSemiMixedTypes="0" containsString="0" containsNumber="1" minValue="0.19400000000000001" maxValue="1914.13"/>
    </cacheField>
    <cacheField name="January" numFmtId="4">
      <sharedItems containsSemiMixedTypes="0" containsString="0" containsNumber="1" minValue="0.19170000000000001" maxValue="1915.34"/>
    </cacheField>
    <cacheField name="Q1" numFmtId="0">
      <sharedItems containsSemiMixedTypes="0" containsString="0" containsNumber="1" minValue="0" maxValue="2.5"/>
    </cacheField>
    <cacheField name="Q2" numFmtId="0">
      <sharedItems containsSemiMixedTypes="0" containsString="0" containsNumber="1" minValue="0" maxValue="2.5"/>
    </cacheField>
    <cacheField name="Q3" numFmtId="0">
      <sharedItems containsString="0" containsBlank="1" containsNumber="1" minValue="0" maxValue="2.5"/>
    </cacheField>
    <cacheField name="Q4" numFmtId="0">
      <sharedItems containsString="0" containsBlank="1" containsNumber="1" minValue="0" maxValue="2.5"/>
    </cacheField>
    <cacheField name="Retrun Q1" numFmtId="9">
      <sharedItems containsSemiMixedTypes="0" containsString="0" containsNumber="1" minValue="-0.38666666666666666" maxValue="0.26278065630397246"/>
    </cacheField>
    <cacheField name="Q22" numFmtId="9">
      <sharedItems containsSemiMixedTypes="0" containsString="0" containsNumber="1" minValue="-0.149169859514687" maxValue="0.25324074074074066"/>
    </cacheField>
    <cacheField name="Q32" numFmtId="9">
      <sharedItems containsSemiMixedTypes="0" containsString="0" containsNumber="1" minValue="-0.16999539099708103" maxValue="0.29282576866764282"/>
    </cacheField>
    <cacheField name="Q42" numFmtId="9">
      <sharedItems containsSemiMixedTypes="0" containsString="0" containsNumber="1" minValue="-0.84794076816288766" maxValue="0.27869774919614154"/>
    </cacheField>
    <cacheField name="Yearly" numFmtId="9">
      <sharedItems containsSemiMixedTypes="0" containsString="0" containsNumber="1" minValue="-0.8565566614283221" maxValue="0.92853486884197045"/>
    </cacheField>
    <cacheField name="1" numFmtId="9">
      <sharedItems containsSemiMixedTypes="0" containsString="0" containsNumber="1" minValue="-0.41948051948051951" maxValue="0.11580071664829111"/>
    </cacheField>
    <cacheField name="2" numFmtId="9">
      <sharedItems containsSemiMixedTypes="0" containsString="0" containsNumber="1" minValue="-8.1275398562050571E-2" maxValue="0.16018725829432112"/>
    </cacheField>
    <cacheField name="3" numFmtId="9">
      <sharedItems containsSemiMixedTypes="0" containsString="0" containsNumber="1" minValue="-9.0497024161444201E-2" maxValue="0.10429447852760737"/>
    </cacheField>
    <cacheField name="4" numFmtId="9">
      <sharedItems containsSemiMixedTypes="0" containsString="0" containsNumber="1" minValue="-7.9219882637210803E-2" maxValue="0.11057016120307257"/>
    </cacheField>
    <cacheField name="5" numFmtId="9">
      <sharedItems containsSemiMixedTypes="0" containsString="0" containsNumber="1" minValue="-8.4567291872326436E-2" maxValue="0.10740662587043673"/>
    </cacheField>
    <cacheField name="6" numFmtId="9">
      <sharedItems containsSemiMixedTypes="0" containsString="0" containsNumber="1" minValue="-0.11116641778662681" maxValue="0.18169429934135831"/>
    </cacheField>
    <cacheField name="7" numFmtId="9">
      <sharedItems containsSemiMixedTypes="0" containsString="0" containsNumber="1" minValue="-0.12729219649310658" maxValue="0.22875750997122232"/>
    </cacheField>
    <cacheField name="8" numFmtId="9">
      <sharedItems containsSemiMixedTypes="0" containsString="0" containsNumber="1" minValue="-9.9152542372881347E-2" maxValue="0.16392405063291138"/>
    </cacheField>
    <cacheField name="9" numFmtId="9">
      <sharedItems containsSemiMixedTypes="0" containsString="0" containsNumber="1" minValue="-0.22494799512230113" maxValue="0.19566080169334557"/>
    </cacheField>
    <cacheField name="10" numFmtId="9">
      <sharedItems containsSemiMixedTypes="0" containsString="0" containsNumber="1" minValue="-0.17134616350522253" maxValue="0.20592864637985314"/>
    </cacheField>
    <cacheField name="11" numFmtId="9">
      <sharedItems containsSemiMixedTypes="0" containsString="0" containsNumber="1" minValue="-8.9187396158799281E-2" maxValue="0.27705459490965617"/>
    </cacheField>
    <cacheField name="12" numFmtId="9">
      <sharedItems containsSemiMixedTypes="0" containsString="0" containsNumber="1" minValue="-0.85805615550755931" maxValue="0.172677334607117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ørgen Gonsholt" refreshedDate="44963.679654976855" createdVersion="8" refreshedVersion="8" minRefreshableVersion="3" recordCount="101" xr:uid="{54D3D1DC-E8E1-4144-93C2-372C1F03AFB2}">
  <cacheSource type="worksheet">
    <worksheetSource ref="A1:AP102" sheet="2016"/>
  </cacheSource>
  <cacheFields count="42">
    <cacheField name="Symbol" numFmtId="0">
      <sharedItems count="102">
        <s v="AAPL"/>
        <s v="ABBV"/>
        <s v="ABT"/>
        <s v="ACN"/>
        <s v="AGN"/>
        <s v="AIG"/>
        <s v="ALL"/>
        <s v="AMGN"/>
        <s v="AMZN"/>
        <s v="AXP"/>
        <s v="BA"/>
        <s v="BAC"/>
        <s v="BIIB"/>
        <s v="BK"/>
        <s v="BLK"/>
        <s v="BMY"/>
        <s v="BRK.B"/>
        <s v="C"/>
        <s v="CAT"/>
        <s v="CELG"/>
        <s v="CL"/>
        <s v="CMCSA"/>
        <s v="COF"/>
        <s v="COP"/>
        <s v="COST"/>
        <s v="CSCO"/>
        <s v="CVS"/>
        <s v="CVX"/>
        <s v="DD"/>
        <s v="DHR"/>
        <s v="DIS"/>
        <s v="DOW"/>
        <s v="DUK"/>
        <s v="EMR"/>
        <s v="EXC"/>
        <s v="F"/>
        <s v="FB"/>
        <s v="FDX"/>
        <s v="FOX"/>
        <s v="GD"/>
        <s v="GE"/>
        <s v="GILD"/>
        <s v="GM"/>
        <s v="GOOG"/>
        <s v="GOOGL"/>
        <s v="GS"/>
        <s v="HAL"/>
        <s v="HD"/>
        <s v="HON"/>
        <s v="IBM"/>
        <s v="INTC"/>
        <s v="JNJ"/>
        <s v="JPM"/>
        <s v="KHC"/>
        <s v="KMI"/>
        <s v="KO"/>
        <s v="LLY"/>
        <s v="LMT"/>
        <s v="LOW"/>
        <s v="MA"/>
        <s v="MCD"/>
        <s v="MDLZ"/>
        <s v="MDT"/>
        <s v="MET"/>
        <s v="MMM"/>
        <s v="MO"/>
        <s v="MON"/>
        <s v="MRK"/>
        <s v="MS"/>
        <s v="MSFT"/>
        <s v="NEE"/>
        <s v="NKE"/>
        <s v="ORCL"/>
        <s v="OXY"/>
        <s v="PCLN"/>
        <s v="PEP"/>
        <s v="PFE"/>
        <s v="PG"/>
        <s v="PM"/>
        <s v="PYPL"/>
        <s v="QCOM"/>
        <s v="RTN"/>
        <s v="SBUX"/>
        <s v="SLB"/>
        <s v="SO"/>
        <s v="SPG"/>
        <s v="T"/>
        <s v="TGT"/>
        <s v="TWX"/>
        <s v="TXN"/>
        <s v="UNH"/>
        <s v="UNP"/>
        <s v="UPS"/>
        <s v="USB"/>
        <s v="UTX"/>
        <s v="V"/>
        <s v="VZ"/>
        <s v="WBA"/>
        <s v="WFC"/>
        <s v="WMT"/>
        <s v="XOM"/>
        <s v="Formel1" f="1"/>
      </sharedItems>
    </cacheField>
    <cacheField name="Name" numFmtId="0">
      <sharedItems count="100">
        <s v="Apple Inc."/>
        <s v="AbbVie Inc."/>
        <s v="Abbott Laboratories"/>
        <s v="Accenture plc"/>
        <s v="Allergan plc"/>
        <s v="American International Group Inc."/>
        <s v="Allstate Corp."/>
        <s v="Amgen Inc."/>
        <s v="Amazon.com"/>
        <s v="American Express Inc."/>
        <s v="Boeing Co."/>
        <s v="Bank of America Corp"/>
        <s v="Biogen Idec"/>
        <s v="The Bank of New York Mellon"/>
        <s v="BlackRock Inc"/>
        <s v="Bristol-Myers Squibb"/>
        <s v="Berkshire Hathaway"/>
        <s v="Citigroup Inc"/>
        <s v="Caterpillar Inc"/>
        <s v="Celgene Corp"/>
        <s v="Colgate-Palmolive Co."/>
        <s v="Comcast Corporation"/>
        <s v="Capital One Financial Corp."/>
        <s v="ConocoPhillips"/>
        <s v="Costco"/>
        <s v="Cisco Systems"/>
        <s v="CVS Health"/>
        <s v="Chevron"/>
        <s v="DuPont"/>
        <s v="Danaher"/>
        <s v="The Walt Disney Company"/>
        <s v="Dow Chemical"/>
        <s v="Duke Energy"/>
        <s v="Emerson Electric Co."/>
        <s v="Exelon"/>
        <s v="Ford Motor"/>
        <s v="Facebook"/>
        <s v="FedEx"/>
        <s v="21st Century Fox"/>
        <s v="General Dynamics"/>
        <s v="General Electric Co."/>
        <s v="Gilead Sciences"/>
        <s v="General Motors"/>
        <s v="Alphabet Inc"/>
        <s v="Goldman Sachs"/>
        <s v="Halliburton"/>
        <s v="Home Depot"/>
        <s v="Honeywell"/>
        <s v="International Business Machines"/>
        <s v="Intel Corporation"/>
        <s v="Johnson &amp; Johnson Inc"/>
        <s v="JP Morgan Chase &amp; Co"/>
        <s v="Kraft Heinz"/>
        <s v="Kinder Morgan Inc/DE"/>
        <s v="The Coca-Cola Company"/>
        <s v="Eli Lilly and Company"/>
        <s v="Lockheed-Martin"/>
        <s v="Lowe's"/>
        <s v="Mastercard Inc"/>
        <s v="McDonald's Corp"/>
        <s v="Mondelēz International"/>
        <s v="Medtronic Inc."/>
        <s v="Metlife Inc."/>
        <s v="3M Company"/>
        <s v="Altria Group"/>
        <s v="Monsanto"/>
        <s v="Merck &amp; Co."/>
        <s v="Morgan Stanley"/>
        <s v="Microsoft"/>
        <s v="NextEra Energy"/>
        <s v="Nike"/>
        <s v="Oracle Corporation"/>
        <s v="Occidental Petroleum Corp."/>
        <s v="Priceline Group Inc/The"/>
        <s v="Pepsico Inc."/>
        <s v="Pfizer Inc"/>
        <s v="Procter &amp; Gamble Co"/>
        <s v="Phillip Morris International"/>
        <s v="PayPal Holdings"/>
        <s v="Qualcomm Inc."/>
        <s v="Raytheon Company"/>
        <s v="Starbucks Corporation"/>
        <s v="Schlumberger"/>
        <s v="Southern Company"/>
        <s v="Simon Property Group, Inc."/>
        <s v="AT&amp;T Inc"/>
        <s v="Target Corp."/>
        <s v="Time Warner Inc."/>
        <s v="Texas Instruments"/>
        <s v="UnitedHealth Group Inc."/>
        <s v="Union Pacific Corp."/>
        <s v="United Parcel Service Inc"/>
        <s v="US Bancorp"/>
        <s v="United Technologies Corp"/>
        <s v="Visa Inc."/>
        <s v="Verizon Communications Inc"/>
        <s v="Walgreens Boots Alliance"/>
        <s v="Wells Fargo"/>
        <s v="Wal-Mart"/>
        <s v="Exxon Mobil Corp"/>
      </sharedItems>
    </cacheField>
    <cacheField name="CEO" numFmtId="0">
      <sharedItems count="100">
        <s v="Tim Cook"/>
        <s v="Richard A. Gonzalez"/>
        <s v="Miles White"/>
        <s v="Pierre Nanterme"/>
        <s v="Brent Saunders"/>
        <s v="Petter D. Hancock "/>
        <s v="Thomas J. Wilson "/>
        <s v="Robert A. Bradway "/>
        <s v="Jeff Bezos "/>
        <s v="Kenneth Chenault"/>
        <s v="Dennis A. Muilenburg"/>
        <s v="Brian Moynihan"/>
        <s v="George A. Scangos"/>
        <s v="Gerald Hassel"/>
        <s v="Laurence D. Fink"/>
        <s v="Lamberto Andreotti"/>
        <s v="Warren Buffett"/>
        <s v="Michael L. Corbat"/>
        <s v="Douglas R. Oberhelman"/>
        <s v="Robert J. Hugin"/>
        <s v="Ian M. Cook"/>
        <s v="Brian L. Roberts"/>
        <s v="Richard D. Fairbank"/>
        <s v="Ryan Lance"/>
        <s v="W. Craig Jelinek"/>
        <s v="Chuck Robbins"/>
        <s v="Larry J. Merlo"/>
        <s v="John S. Watson"/>
        <s v="Edward D. Breen"/>
        <s v="Thomas P. Joyce Jr."/>
        <s v="Robert A. Iger"/>
        <s v="Andrew N. Liveris"/>
        <s v="Lynn J. Good"/>
        <s v="David Farr"/>
        <s v="Christopher M. Crane"/>
        <s v="Mark Fields"/>
        <s v="Mark Zuckerberg"/>
        <s v="Frederick W. Smith"/>
        <s v="Rupert Murdoch"/>
        <s v="Phebe N. Novakovic"/>
        <s v="Jeffrey R. Immelt"/>
        <s v="John F. Milligan"/>
        <s v="Mary T. Barra"/>
        <s v="Larry Page"/>
        <s v="Lloyd C. Blankfein"/>
        <s v="David J. Lesar "/>
        <s v="Craig Menear"/>
        <s v="David Cote"/>
        <s v="Virginia Rometty"/>
        <s v="Brian Krzanich"/>
        <s v="Alex Gorsky"/>
        <s v="Jamie Dimon"/>
        <s v="Bernardo Hees"/>
        <s v="ichard D. Kinder"/>
        <s v="Muhtar Kent"/>
        <s v="John C. Lechleiter"/>
        <s v="Marillyn A. Hewson"/>
        <s v="Robert A. Niblock"/>
        <s v="Ajay Banga"/>
        <s v="Steve Easterbrook"/>
        <s v="Irene B. Rosenfeld"/>
        <s v="Omar Ishrak"/>
        <s v="Steven A. Kandarian"/>
        <s v="Inge G. Thulin"/>
        <s v="Martin J. Barrington"/>
        <s v="Hugh Grant"/>
        <s v="Kenneth C. Frazier"/>
        <s v="James P. Gorman"/>
        <s v="Satya Nadella"/>
        <s v="James L. Robo"/>
        <s v="Mark G. Parker"/>
        <s v="Safra A. Catz"/>
        <s v="Stephen I. Chazen"/>
        <s v="Darren Huston"/>
        <s v="Indra K. Nooyi"/>
        <s v="Ian C. Read "/>
        <s v="David S. Taylor Phillip"/>
        <s v="Andre Calantzopoulos"/>
        <s v="Daniel Schulman"/>
        <s v="Steven M. Mollenkopf"/>
        <s v="Thomas A. Kennedy"/>
        <s v="Howard Schultz"/>
        <s v="Paal Kibsgaard"/>
        <s v="Thomas A. Fanning"/>
        <s v="David Simon"/>
        <s v="Randall L. Stephenson"/>
        <s v="Brian C. Cornell"/>
        <s v="Jeffrey Bewkes"/>
        <s v="Richard K. Templeton"/>
        <s v="Stephen J. Hemsley"/>
        <s v="Lance M. Fritz"/>
        <s v="David Abney"/>
        <s v="Richard K. Davis"/>
        <s v="Gregory J. Hayes"/>
        <s v="Charles W. Scharf"/>
        <s v="Lowell McAdam"/>
        <s v="Stefano Pessina"/>
        <s v="John G. Stumpf"/>
        <s v="Doug McMillon"/>
        <s v="Rex W. Tillerson"/>
      </sharedItems>
    </cacheField>
    <cacheField name="CEO shares" numFmtId="0">
      <sharedItems containsSemiMixedTypes="0" containsString="0" containsNumber="1" minValue="18011" maxValue="422980312"/>
    </cacheField>
    <cacheField name="CEO restricted shares" numFmtId="0">
      <sharedItems containsString="0" containsBlank="1" containsNumber="1" minValue="6653" maxValue="4961622"/>
    </cacheField>
    <cacheField name="Total CEO shares" numFmtId="0">
      <sharedItems containsSemiMixedTypes="0" containsString="0" containsNumber="1" minValue="18011" maxValue="422980312"/>
    </cacheField>
    <cacheField name="total company shares" numFmtId="0">
      <sharedItems containsSemiMixedTypes="0" containsString="0" containsNumber="1" containsInteger="1" minValue="1035484" maxValue="14951000000"/>
    </cacheField>
    <cacheField name="CEO share %" numFmtId="10">
      <sharedItems containsSemiMixedTypes="0" containsString="0" containsNumber="1" minValue="2.4326970141948116E-5" maxValue="0.29769750184454807"/>
    </cacheField>
    <cacheField name="Januar" numFmtId="4">
      <sharedItems containsSemiMixedTypes="0" containsString="0" containsNumber="1" minValue="0.27610000000000001" maxValue="1078"/>
    </cacheField>
    <cacheField name="Februrar" numFmtId="0">
      <sharedItems containsSemiMixedTypes="0" containsString="0" containsNumber="1" minValue="0.33" maxValue="1084.32"/>
    </cacheField>
    <cacheField name="Mars" numFmtId="0">
      <sharedItems containsSemiMixedTypes="0" containsString="0" containsNumber="1" minValue="0.34520000000000001" maxValue="1295.27"/>
    </cacheField>
    <cacheField name="April" numFmtId="0">
      <sharedItems containsSemiMixedTypes="0" containsString="0" containsNumber="1" minValue="0.35549999999999998" maxValue="1299.7"/>
    </cacheField>
    <cacheField name="Mai" numFmtId="0">
      <sharedItems containsSemiMixedTypes="0" containsString="0" containsNumber="1" minValue="0.33040000000000003" maxValue="1365.69"/>
    </cacheField>
    <cacheField name="Juni" numFmtId="0">
      <sharedItems containsSemiMixedTypes="0" containsString="0" containsNumber="1" minValue="0.31809999999999999" maxValue="1278"/>
    </cacheField>
    <cacheField name="Juli" numFmtId="0">
      <sharedItems containsSemiMixedTypes="0" containsString="0" containsNumber="1" minValue="0.29289999999999999" maxValue="1267.3699999999999"/>
    </cacheField>
    <cacheField name="August" numFmtId="0">
      <sharedItems containsSemiMixedTypes="0" containsString="0" containsNumber="1" minValue="0.31" maxValue="1356.09"/>
    </cacheField>
    <cacheField name="September" numFmtId="0">
      <sharedItems containsSemiMixedTypes="0" containsString="0" containsNumber="1" minValue="0.27960000000000002" maxValue="1416.12"/>
    </cacheField>
    <cacheField name="Oktober " numFmtId="0">
      <sharedItems containsSemiMixedTypes="0" containsString="0" containsNumber="1" minValue="0.27500000000000002" maxValue="1474.39"/>
    </cacheField>
    <cacheField name="November " numFmtId="0">
      <sharedItems containsSemiMixedTypes="0" containsString="0" containsNumber="1" minValue="0.28499999999999998" maxValue="1503.53"/>
    </cacheField>
    <cacheField name="December" numFmtId="0">
      <sharedItems containsSemiMixedTypes="0" containsString="0" containsNumber="1" minValue="0.27300000000000002" maxValue="1466.06"/>
    </cacheField>
    <cacheField name="Januar2" numFmtId="4">
      <sharedItems containsSemiMixedTypes="0" containsString="0" containsNumber="1" minValue="0.26179999999999998" maxValue="1466.06"/>
    </cacheField>
    <cacheField name="Q1" numFmtId="0">
      <sharedItems containsSemiMixedTypes="0" containsString="0" containsNumber="1" minValue="0" maxValue="2.29"/>
    </cacheField>
    <cacheField name="Q2" numFmtId="0">
      <sharedItems containsSemiMixedTypes="0" containsString="0" containsNumber="1" minValue="0" maxValue="2.29"/>
    </cacheField>
    <cacheField name="Q3" numFmtId="0">
      <sharedItems containsSemiMixedTypes="0" containsString="0" containsNumber="1" minValue="0" maxValue="24.56"/>
    </cacheField>
    <cacheField name="Q4" numFmtId="0">
      <sharedItems containsString="0" containsBlank="1" containsNumber="1" minValue="0" maxValue="2.29"/>
    </cacheField>
    <cacheField name="Retrun Q1" numFmtId="9">
      <sharedItems containsSemiMixedTypes="0" containsString="0" containsNumber="1" minValue="-0.17789473684210524" maxValue="0.28757696486780138"/>
    </cacheField>
    <cacheField name="Q22" numFmtId="9">
      <sharedItems containsSemiMixedTypes="0" containsString="0" containsNumber="1" minValue="-0.1760900140646976" maxValue="0.20802770986145072"/>
    </cacheField>
    <cacheField name="Q32" numFmtId="9">
      <sharedItems containsSemiMixedTypes="0" containsString="0" containsNumber="1" minValue="-0.28476618169442497" maxValue="0.36830937944916281"/>
    </cacheField>
    <cacheField name="Q42" numFmtId="9">
      <sharedItems containsSemiMixedTypes="0" containsString="0" containsNumber="1" minValue="-0.46793054571226078" maxValue="0.29410958904109596"/>
    </cacheField>
    <cacheField name="Yearly" numFmtId="9">
      <sharedItems containsSemiMixedTypes="0" containsString="0" containsNumber="1" minValue="-0.63737040527803956" maxValue="1.1635741250239942"/>
    </cacheField>
    <cacheField name="1" numFmtId="9">
      <sharedItems containsSemiMixedTypes="0" containsString="0" containsNumber="1" minValue="-0.16132062810361028" maxValue="0.19521912350597609"/>
    </cacheField>
    <cacheField name="2" numFmtId="9">
      <sharedItems containsSemiMixedTypes="0" containsString="0" containsNumber="1" minValue="-0.15221655551196545" maxValue="0.19454589051202603"/>
    </cacheField>
    <cacheField name="3" numFmtId="9">
      <sharedItems containsSemiMixedTypes="0" containsString="0" containsNumber="1" minValue="-0.10189615452773354" maxValue="0.11962054604349842"/>
    </cacheField>
    <cacheField name="4" numFmtId="9">
      <sharedItems containsSemiMixedTypes="0" containsString="0" containsNumber="1" minValue="-0.11572638974994837" maxValue="0.19655172413793096"/>
    </cacheField>
    <cacheField name="5" numFmtId="9">
      <sharedItems containsSemiMixedTypes="0" containsString="0" containsNumber="1" minValue="-6.8725710779300453E-2" maxValue="0.10116279069767441"/>
    </cacheField>
    <cacheField name="6" numFmtId="9">
      <sharedItems containsSemiMixedTypes="0" containsString="0" containsNumber="1" minValue="-0.10532441082339247" maxValue="0.10321715817694374"/>
    </cacheField>
    <cacheField name="7" numFmtId="9">
      <sharedItems containsSemiMixedTypes="0" containsString="0" containsNumber="1" minValue="-0.21549278922851117" maxValue="0.22328439740525766"/>
    </cacheField>
    <cacheField name="8" numFmtId="9">
      <sharedItems containsSemiMixedTypes="0" containsString="0" containsNumber="1" minValue="-0.22073818756283209" maxValue="0.28512423501935402"/>
    </cacheField>
    <cacheField name="9" numFmtId="9">
      <sharedItems containsSemiMixedTypes="0" containsString="0" containsNumber="1" minValue="-0.10920804525455692" maxValue="0.38099625282586486"/>
    </cacheField>
    <cacheField name="10" numFmtId="9">
      <sharedItems containsSemiMixedTypes="0" containsString="0" containsNumber="1" minValue="-0.11534898085237809" maxValue="0.22726027397260273"/>
    </cacheField>
    <cacheField name="11" numFmtId="9">
      <sharedItems containsSemiMixedTypes="0" containsString="0" containsNumber="1" minValue="-0.17537688442211058" maxValue="0.13335278669390135"/>
    </cacheField>
    <cacheField name="12" numFmtId="9">
      <sharedItems containsSemiMixedTypes="0" containsString="0" containsNumber="1" minValue="-0.36377118644067796" maxValue="6.3181045686294152E-2"/>
    </cacheField>
  </cacheFields>
  <calculatedItems count="1">
    <calculatedItem>
      <pivotArea cacheIndex="1" outline="0" fieldPosition="0">
        <references count="1">
          <reference field="0" count="1">
            <x v="101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ørgen Gonsholt" refreshedDate="44963.691517708336" createdVersion="8" refreshedVersion="8" minRefreshableVersion="3" recordCount="100" xr:uid="{858E6358-1CB1-4917-9749-D9094389BC62}">
  <cacheSource type="worksheet">
    <worksheetSource ref="A1:AP101" sheet="2015"/>
  </cacheSource>
  <cacheFields count="42">
    <cacheField name="Symbol" numFmtId="0">
      <sharedItems count="100">
        <s v="AAPL "/>
        <s v="ABBV "/>
        <s v="ABT "/>
        <s v="CAN "/>
        <s v="AIG "/>
        <s v="ALL "/>
        <s v="AMGN"/>
        <s v="AMZN"/>
        <s v="APA"/>
        <s v="APC"/>
        <s v="AXP"/>
        <s v="BA"/>
        <s v="BAC"/>
        <s v="BAX"/>
        <s v="BIIB"/>
        <s v="BK"/>
        <s v="BMY"/>
        <s v="BRK.B"/>
        <s v="C"/>
        <s v="CAT"/>
        <s v="CL"/>
        <s v="CMCSA"/>
        <s v="COF"/>
        <s v="COP"/>
        <s v="COST"/>
        <s v="CSCO"/>
        <s v="CVS"/>
        <s v="CVX"/>
        <s v="DD"/>
        <s v="DIS"/>
        <s v="DOW"/>
        <s v="DVN"/>
        <s v="EBAY"/>
        <s v="EMC"/>
        <s v="EMR"/>
        <s v="EXC"/>
        <s v="F"/>
        <s v="FB"/>
        <s v="FCX"/>
        <s v="FDX"/>
        <s v="FOXA"/>
        <s v="GD"/>
        <s v="GE"/>
        <s v="GILD"/>
        <s v="GM"/>
        <s v="GOOG"/>
        <s v="GS"/>
        <s v="HAL"/>
        <s v="HD"/>
        <s v="HON"/>
        <s v="HPQ"/>
        <s v="IBM"/>
        <s v="INTC"/>
        <s v="JNJ"/>
        <s v="JPM"/>
        <s v="KO"/>
        <s v="LLY"/>
        <s v="LMT"/>
        <s v="LOW"/>
        <s v="MA"/>
        <s v="MCD"/>
        <s v="MDLZ"/>
        <s v="MDT"/>
        <s v="MET"/>
        <s v="MMM"/>
        <s v="MO"/>
        <s v="MON"/>
        <s v="MRK"/>
        <s v="MS"/>
        <s v="MSFT"/>
        <s v="NKE"/>
        <s v="NOV"/>
        <s v="NSC"/>
        <s v="ORCL"/>
        <s v="OXY"/>
        <s v="PEP"/>
        <s v="PFE"/>
        <s v="PG"/>
        <s v="PM"/>
        <s v="QCOM"/>
        <s v="RTN"/>
        <s v="SBUX"/>
        <s v="SLB"/>
        <s v="SO"/>
        <s v="SPG"/>
        <s v="T"/>
        <s v="TGT"/>
        <s v="TWX"/>
        <s v="TXN"/>
        <s v="UNH"/>
        <s v="UNP"/>
        <s v="UPS"/>
        <s v="USB"/>
        <s v="UTX"/>
        <s v="V"/>
        <s v="VZ"/>
        <s v="WBA"/>
        <s v="WFC"/>
        <s v="WMT"/>
        <s v="XOM"/>
      </sharedItems>
    </cacheField>
    <cacheField name="Name" numFmtId="0">
      <sharedItems count="100">
        <s v="Apple Inc. "/>
        <s v="AbbVie Inc."/>
        <s v="Abbott Laboratories"/>
        <s v="Accenture plc"/>
        <s v="American International Group Inc."/>
        <s v="Allstate Corp."/>
        <s v="Amgen Inc."/>
        <s v="Amazon.com"/>
        <s v="Apache Corp."/>
        <s v="Anadarko Petroleum Corporation"/>
        <s v="American Express Inc."/>
        <s v="Boeing Co."/>
        <s v="Bank of America Corp"/>
        <s v="Baxter International Inc"/>
        <s v="Biogen Idec"/>
        <s v="Bank of New York"/>
        <s v="Bristol-Myers Squibb"/>
        <s v="Berkshire Hathaway"/>
        <s v="Citigroup Inc"/>
        <s v="Caterpillar Inc"/>
        <s v="Colgate-Palmolive Co."/>
        <s v="Comcast Corporation"/>
        <s v="Capital One Financial Corp."/>
        <s v="ConocoPhillips"/>
        <s v="Costco"/>
        <s v="Cisco Systems"/>
        <s v="CVS Caremark"/>
        <s v="Chevron"/>
        <s v="DuPont"/>
        <s v="The Walt Disney Company"/>
        <s v="Dow Chemical"/>
        <s v="Devon Energy"/>
        <s v="eBay Inc."/>
        <s v="EMC Corporation"/>
        <s v="Emerson Electric Co."/>
        <s v="Exelon"/>
        <s v="Ford Motor"/>
        <s v="Facebook"/>
        <s v="Freeport-McMoran"/>
        <s v="FedEx"/>
        <s v="Twenty-First Century Fox, Inc"/>
        <s v="General Dynamics"/>
        <s v="General Electric Co."/>
        <s v="Gilead Sciences"/>
        <s v="General Motors"/>
        <s v="Google Inc."/>
        <s v="Goldman Sachs"/>
        <s v="Halliburton"/>
        <s v="Home Depot"/>
        <s v="Honeywell"/>
        <s v="Hewlett Packard Co"/>
        <s v="International Business Machines"/>
        <s v="Intel Corporation"/>
        <s v="Johnson &amp; Johnson Inc"/>
        <s v="JP Morgan Chase &amp; Co"/>
        <s v="The Coca-Cola Company"/>
        <s v="Eli Lilly and Company"/>
        <s v="Lockheed-Martin"/>
        <s v="Lowe's"/>
        <s v="Mastercard Inc"/>
        <s v="McDonald's Corp"/>
        <s v="Mondelēz International"/>
        <s v="Medtronic Inc."/>
        <s v="Metlife Inc."/>
        <s v="3M Company"/>
        <s v="Altria Group"/>
        <s v="Monsanto"/>
        <s v="Merck &amp; Co."/>
        <s v="Morgan Stanley"/>
        <s v="Microsoft"/>
        <s v="Nike"/>
        <s v="National Oilwell Varco"/>
        <s v="Norfolk Southern Corp"/>
        <s v="Oracle Corporation"/>
        <s v="Occidental Petroleum Corp."/>
        <s v="Pepsico Inc."/>
        <s v="Pfizer Inc"/>
        <s v="Procter &amp; Gamble Co"/>
        <s v="Phillip Morris International"/>
        <s v="Qualcomm Inc."/>
        <s v="Raytheon Co (NEW)"/>
        <s v="Starbucks Corporation"/>
        <s v="Schlumberger"/>
        <s v="Southern Company"/>
        <s v="Simon Property Group, Inc."/>
        <s v="AT&amp;T Inc"/>
        <s v="Target Corp."/>
        <s v="Time Warner Inc."/>
        <s v="Texas Instruments"/>
        <s v="UnitedHealth Group Inc."/>
        <s v="Union Pacific Corp."/>
        <s v="United Parcel Service Inc"/>
        <s v="US Bancorp"/>
        <s v="United Technologies Corp"/>
        <s v="Visa Inc."/>
        <s v="Verizon Communications Inc"/>
        <s v="Walgreens Boots Alliance"/>
        <s v="Wells Fargo"/>
        <s v="Wal-Mart"/>
        <s v="Exxon Mobil Corp"/>
      </sharedItems>
    </cacheField>
    <cacheField name="CEO" numFmtId="0">
      <sharedItems count="100">
        <s v="Tim Cook"/>
        <s v="Richard A. Gonzalez"/>
        <s v="Miles White"/>
        <s v="Pierre Nanterme"/>
        <s v="Petter D. Hancock "/>
        <s v="Thomas J. Wilson"/>
        <s v="Robert A. Bradway "/>
        <s v="Jeff Bezos "/>
        <s v="John J. Christman"/>
        <s v="Robert A. Walker "/>
        <s v="Kenneth Chenault"/>
        <s v="W. James McNerney Jr "/>
        <s v="Brian Moynihan"/>
        <s v="Robert Parkison Jr "/>
        <s v="George A. Scangos"/>
        <s v="Gerald Hassel"/>
        <s v="Lamberto Andreotti"/>
        <s v="Warren buffet"/>
        <s v="Michael L. Corbat"/>
        <s v="Doug Oberhelman"/>
        <s v="Ian M. Cook"/>
        <s v="Brian L. Roberts"/>
        <s v="Richard D. Fairbank"/>
        <s v="Ryan Lance"/>
        <s v="W. Craig Jelinek"/>
        <s v="John T. Chambers"/>
        <s v="Larry J. Merlo"/>
        <s v="John S. Watson"/>
        <s v="Ellen J. Kullman"/>
        <s v="Robert A. Iger"/>
        <s v="Andrew N. Liveris"/>
        <s v="John Richels"/>
        <s v="John J. Donahoe"/>
        <s v="Joseph M. Tucci"/>
        <s v="David N. Farr"/>
        <s v="Christopher M. Crane"/>
        <s v="Mark Fields"/>
        <s v="Mark Zuckerberg"/>
        <s v="Richard C. Adkerson"/>
        <s v="Frederick W. Smith"/>
        <s v="Rupert Murdoch"/>
        <s v="Phebe N. Novakovic"/>
        <s v="Jeffrey R. Immelt"/>
        <s v="John C. Martin"/>
        <s v="Mary Barra"/>
        <s v="Larry Page"/>
        <s v="Lloyd C. Blankfein"/>
        <s v="David J. Lesar"/>
        <s v="Craig Menear"/>
        <s v="David Cote"/>
        <s v="Meg Whitman"/>
        <s v="Virginia Rometty"/>
        <s v="Brian Krzanich"/>
        <s v="Alex Gorsky"/>
        <s v="Jamie Dimon"/>
        <s v="Muhtar Kent"/>
        <s v="John C. Lechleiter"/>
        <s v="Marillyn A. Hewson"/>
        <s v="Robert A. Niblock"/>
        <s v="Ajay Banga"/>
        <s v="Steve Easterbrook"/>
        <s v="Irene Rosenfeld"/>
        <s v="Omar Ishrak"/>
        <s v="Steven A. Kandarian"/>
        <s v="Inge G. Thulin"/>
        <s v="Martin J. Barrington"/>
        <s v="Hugh Grant"/>
        <s v="Kenneth C. Frazier"/>
        <s v="James P. Gorman"/>
        <s v="Satya Nadella"/>
        <s v="Mark G. Parker"/>
        <s v="Clay Williams"/>
        <s v="Charles W. Moorman IV"/>
        <s v="Larry Ellison"/>
        <s v="Stephen I. Chazen"/>
        <s v="Indra Nooyi"/>
        <s v="Ian Read"/>
        <s v="A.G. Lafley"/>
        <s v="Louis C. Camilleri"/>
        <s v="Paul E. Jacobs"/>
        <s v="Thomas A. Kennedy"/>
        <s v="Howard Schultz"/>
        <s v="Paal Kibsgaard"/>
        <s v="Thomas A. Fanning"/>
        <s v="David Simon"/>
        <s v="Randall L. Stephenson"/>
        <s v="Brian C. Cornell"/>
        <s v="Robert D. Marcus"/>
        <s v="Richard K. Templeton"/>
        <s v="Stephen J. Hemsley"/>
        <s v="Jack Koraleski"/>
        <s v="David P. Abney"/>
        <s v="Richard K. Davis"/>
        <s v="Louis R. Chenevert"/>
        <s v="Charles W. Scharf"/>
        <s v="Lowell McAdam"/>
        <s v="Gregory D. Wasson"/>
        <s v="John Stumpf"/>
        <s v="C. Douglas Mcmillon"/>
        <s v="Rex Tillerson"/>
      </sharedItems>
    </cacheField>
    <cacheField name="CEO shares" numFmtId="165">
      <sharedItems containsSemiMixedTypes="0" containsString="0" containsNumber="1" containsInteger="1" minValue="19651" maxValue="1161761324"/>
    </cacheField>
    <cacheField name="CEO restricted shares" numFmtId="165">
      <sharedItems containsSemiMixedTypes="0" containsString="0" containsNumber="1" minValue="0" maxValue="20946898"/>
    </cacheField>
    <cacheField name="Total CEO shares" numFmtId="165">
      <sharedItems containsSemiMixedTypes="0" containsString="0" containsNumber="1" containsInteger="1" minValue="19651" maxValue="1161761324"/>
    </cacheField>
    <cacheField name="total company shares" numFmtId="0">
      <sharedItems containsSemiMixedTypes="0" containsString="0" containsNumber="1" containsInteger="1" minValue="1035484" maxValue="14894000000"/>
    </cacheField>
    <cacheField name="CEO share %" numFmtId="10">
      <sharedItems containsSemiMixedTypes="0" containsString="0" containsNumber="1" minValue="0" maxValue="0.31"/>
    </cacheField>
    <cacheField name="Januar" numFmtId="4">
      <sharedItems containsSemiMixedTypes="0" containsString="0" containsNumber="1" minValue="0.27610000000000001" maxValue="659"/>
    </cacheField>
    <cacheField name="Februrar" numFmtId="4">
      <sharedItems containsSemiMixedTypes="0" containsString="0" containsNumber="1" minValue="0.33" maxValue="725"/>
    </cacheField>
    <cacheField name="Mars" numFmtId="4">
      <sharedItems containsSemiMixedTypes="0" containsString="0" containsNumber="1" minValue="0.34520000000000001" maxValue="740.5"/>
    </cacheField>
    <cacheField name="April" numFmtId="4">
      <sharedItems containsSemiMixedTypes="0" containsString="0" containsNumber="1" minValue="0.35549999999999998" maxValue="678.5"/>
    </cacheField>
    <cacheField name="Mai" numFmtId="4">
      <sharedItems containsSemiMixedTypes="0" containsString="0" containsNumber="1" minValue="0.33040000000000003" maxValue="680"/>
    </cacheField>
    <cacheField name="Juni" numFmtId="4">
      <sharedItems containsSemiMixedTypes="0" containsString="0" containsNumber="1" minValue="0.31809999999999999" maxValue="688"/>
    </cacheField>
    <cacheField name="Juli" numFmtId="4">
      <sharedItems containsSemiMixedTypes="0" containsString="0" containsNumber="1" minValue="0.29289999999999999" maxValue="696.5"/>
    </cacheField>
    <cacheField name="August" numFmtId="4">
      <sharedItems containsSemiMixedTypes="0" containsString="0" containsNumber="1" minValue="0.31" maxValue="674"/>
    </cacheField>
    <cacheField name="September" numFmtId="4">
      <sharedItems containsSemiMixedTypes="0" containsString="0" containsNumber="1" minValue="0.27960000000000002" maxValue="670.5"/>
    </cacheField>
    <cacheField name="Oktober " numFmtId="4">
      <sharedItems containsSemiMixedTypes="0" containsString="0" containsNumber="1" minValue="0.27500000000000002" maxValue="677.5"/>
    </cacheField>
    <cacheField name="November " numFmtId="4">
      <sharedItems containsSemiMixedTypes="0" containsString="0" containsNumber="1" minValue="0.28499999999999998" maxValue="717.5"/>
    </cacheField>
    <cacheField name="December" numFmtId="4">
      <sharedItems containsSemiMixedTypes="0" containsString="0" containsNumber="1" minValue="0.27300000000000002" maxValue="657"/>
    </cacheField>
    <cacheField name="Januar2" numFmtId="4">
      <sharedItems containsSemiMixedTypes="0" containsString="0" containsNumber="1" minValue="0.26179999999999998" maxValue="682.5"/>
    </cacheField>
    <cacheField name="Q1" numFmtId="0">
      <sharedItems containsSemiMixedTypes="0" containsString="0" containsNumber="1" minValue="0" maxValue="1.769231"/>
    </cacheField>
    <cacheField name="Q2" numFmtId="0">
      <sharedItems containsSemiMixedTypes="0" containsString="0" containsNumber="1" minValue="0" maxValue="1.769231"/>
    </cacheField>
    <cacheField name="Q3" numFmtId="0">
      <sharedItems containsSemiMixedTypes="0" containsString="0" containsNumber="1" minValue="0" maxValue="1.769231"/>
    </cacheField>
    <cacheField name="Q4" numFmtId="0">
      <sharedItems containsString="0" containsBlank="1" containsNumber="1" minValue="0" maxValue="1.769231"/>
    </cacheField>
    <cacheField name="Retrun Q1" numFmtId="9">
      <sharedItems containsSemiMixedTypes="0" containsString="0" containsNumber="1" minValue="-0.22040941973218409" maxValue="0.28757696486780138"/>
    </cacheField>
    <cacheField name="Q22" numFmtId="9">
      <sharedItems containsSemiMixedTypes="0" containsString="0" containsNumber="1" minValue="-0.21621621621621628" maxValue="0.20762021189894053"/>
    </cacheField>
    <cacheField name="Q32" numFmtId="9">
      <sharedItems containsSemiMixedTypes="0" containsString="0" containsNumber="1" minValue="-0.46037903496700505" maxValue="0.16308182542392166"/>
    </cacheField>
    <cacheField name="Q42" numFmtId="9">
      <sharedItems containsSemiMixedTypes="0" containsString="0" containsNumber="1" minValue="-0.54545454545454553" maxValue="0.28432485322896289"/>
    </cacheField>
    <cacheField name="Yearly" numFmtId="9">
      <sharedItems containsSemiMixedTypes="0" containsString="0" containsNumber="1" minValue="-0.72972972972972971" maxValue="1.0995905048307637"/>
    </cacheField>
    <cacheField name="1" numFmtId="9">
      <sharedItems containsSemiMixedTypes="0" containsString="0" containsNumber="1" minValue="-0.27280683224190494" maxValue="0.19521912350597609"/>
    </cacheField>
    <cacheField name="2" numFmtId="9">
      <sharedItems containsSemiMixedTypes="0" containsString="0" containsNumber="1" minValue="-0.16216216216216217" maxValue="0.26325150137242931"/>
    </cacheField>
    <cacheField name="3" numFmtId="9">
      <sharedItems containsSemiMixedTypes="0" containsString="0" containsNumber="1" minValue="-0.14228617106314956" maxValue="0.19354838709677422"/>
    </cacheField>
    <cacheField name="4" numFmtId="9">
      <sharedItems containsSemiMixedTypes="0" containsString="0" containsNumber="1" minValue="-0.10793953668185452" maxValue="0.27027027027027023"/>
    </cacheField>
    <cacheField name="5" numFmtId="9">
      <sharedItems containsSemiMixedTypes="0" containsString="0" containsNumber="1" minValue="-0.25531914893617025" maxValue="0.1007751937984496"/>
    </cacheField>
    <cacheField name="6" numFmtId="9">
      <sharedItems containsSemiMixedTypes="0" containsString="0" containsNumber="1" minValue="-0.17142857142857146" maxValue="0.10321715817694374"/>
    </cacheField>
    <cacheField name="7" numFmtId="9">
      <sharedItems containsSemiMixedTypes="0" containsString="0" containsNumber="1" minValue="-0.36935863122649992" maxValue="0.22328439740525766"/>
    </cacheField>
    <cacheField name="8" numFmtId="9">
      <sharedItems containsSemiMixedTypes="0" containsString="0" containsNumber="1" minValue="-0.17844142951687619" maxValue="0.11116458132820004"/>
    </cacheField>
    <cacheField name="9" numFmtId="9">
      <sharedItems containsSemiMixedTypes="0" containsString="0" containsNumber="1" minValue="-0.11839660207061334" maxValue="0.14312354312354314"/>
    </cacheField>
    <cacheField name="10" numFmtId="9">
      <sharedItems containsSemiMixedTypes="0" containsString="0" containsNumber="1" minValue="-0.11534898085237809" maxValue="0.22726027397260273"/>
    </cacheField>
    <cacheField name="11" numFmtId="9">
      <sharedItems containsSemiMixedTypes="0" containsString="0" containsNumber="1" minValue="-0.27374893977947407" maxValue="0.21130500758725348"/>
    </cacheField>
    <cacheField name="12" numFmtId="9">
      <sharedItems containsSemiMixedTypes="0" containsString="0" containsNumber="1" minValue="-0.37500000000000006" maxValue="5.5210364632028781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irik Bruland" refreshedDate="44965.429715625003" createdVersion="8" refreshedVersion="8" minRefreshableVersion="3" recordCount="102" xr:uid="{22836FC5-DA66-43BC-9F0B-A378866FBB57}">
  <cacheSource type="worksheet">
    <worksheetSource ref="A1:AP103" sheet="2018"/>
  </cacheSource>
  <cacheFields count="42">
    <cacheField name="Symbol" numFmtId="0">
      <sharedItems count="102">
        <s v="AAPL"/>
        <s v="ABBV"/>
        <s v="ABT"/>
        <s v="ACN"/>
        <s v="AGN"/>
        <s v="AIG"/>
        <s v="ALL"/>
        <s v="AMGN"/>
        <s v="AMZN"/>
        <s v="AXP"/>
        <s v="BA"/>
        <s v="BAC"/>
        <s v="BIIB"/>
        <s v="BK"/>
        <s v="BKNG"/>
        <s v="BLK"/>
        <s v="BMY"/>
        <s v="BRK.B"/>
        <s v="C"/>
        <s v="CAT"/>
        <s v="CELG"/>
        <s v="CHTR"/>
        <s v="CL"/>
        <s v="CMCSA"/>
        <s v="COF"/>
        <s v="COP"/>
        <s v="COST"/>
        <s v="CSCO"/>
        <s v="CVS"/>
        <s v="CVX"/>
        <s v="DHR"/>
        <s v="DIS"/>
        <s v="DUK"/>
        <s v="DWDP"/>
        <s v="EMR"/>
        <s v="EXC"/>
        <s v="F"/>
        <s v="FB"/>
        <s v="FDX"/>
        <s v="FOX"/>
        <s v="FOXA"/>
        <s v="GD"/>
        <s v="GE"/>
        <s v="GILD"/>
        <s v="GM"/>
        <s v="GOOG"/>
        <s v="GOOGL"/>
        <s v="GS"/>
        <s v="HAL"/>
        <s v="HD"/>
        <s v="HON"/>
        <s v="IBM"/>
        <s v="INTC"/>
        <s v="JNJ"/>
        <s v="JPM"/>
        <s v="KHC"/>
        <s v="KMI"/>
        <s v="KO"/>
        <s v="LLY"/>
        <s v="LMT"/>
        <s v="LOW"/>
        <s v="MA"/>
        <s v="MCD"/>
        <s v="MDLZ"/>
        <s v="MDT"/>
        <s v="MET"/>
        <s v="MMM"/>
        <s v="MO"/>
        <s v="MRK"/>
        <s v="MS"/>
        <s v="MSFT"/>
        <s v="NEE"/>
        <s v="NFLX"/>
        <s v="NKE"/>
        <s v="NVDA"/>
        <s v="ORCL"/>
        <s v="OXY"/>
        <s v="PEP"/>
        <s v="PFE"/>
        <s v="PG"/>
        <s v="PM"/>
        <s v="PYPL"/>
        <s v="QCOM"/>
        <s v="RTN"/>
        <s v="SBUX"/>
        <s v="SLB"/>
        <s v="SO"/>
        <s v="SPG"/>
        <s v="T"/>
        <s v="TGT"/>
        <s v="TXN"/>
        <s v="UNH"/>
        <s v="UNP"/>
        <s v="UPS"/>
        <s v="USB"/>
        <s v="UTX"/>
        <s v="V"/>
        <s v="VZ"/>
        <s v="WBA"/>
        <s v="WFC"/>
        <s v="WMT"/>
        <s v="XOM"/>
      </sharedItems>
    </cacheField>
    <cacheField name="Name" numFmtId="0">
      <sharedItems count="102">
        <s v="Apple Inc."/>
        <s v="AbbVie Inc."/>
        <s v="Abbott Laboratories"/>
        <s v="Accenture plc"/>
        <s v="Allergan plc"/>
        <s v="American International Group Inc."/>
        <s v="Allstate Corp."/>
        <s v="Amgen Inc."/>
        <s v="Amazon.com"/>
        <s v="American Express"/>
        <s v="Boeing Co."/>
        <s v="Bank of America Corp"/>
        <s v="Biogen"/>
        <s v="The Bank of New York Mellon"/>
        <s v="Booking Holdings"/>
        <s v="BlackRock Inc"/>
        <s v="Bristol-Myers Squibb"/>
        <s v="Berkshire Hathaway"/>
        <s v="Citigroup Inc"/>
        <s v="Caterpillar Inc."/>
        <s v="Celgene Corp"/>
        <s v="Charter Communications"/>
        <s v="Colgate-Palmolive"/>
        <s v="Comcast Corp."/>
        <s v="Capital One Financial Corp."/>
        <s v="ConocoPhillips"/>
        <s v="Costco Wholesale Corp."/>
        <s v="Cisco Systems"/>
        <s v="CVS Health"/>
        <s v="Chevron Corporation"/>
        <s v="Danaher Corporation"/>
        <s v="The Walt Disney Company"/>
        <s v="Duke Energy"/>
        <s v="DowDuPont"/>
        <s v="Emerson Electric Co."/>
        <s v="Exelon"/>
        <s v="Ford Motor Company"/>
        <s v="Facebook"/>
        <s v="FedEx"/>
        <s v="Fox Corporation B"/>
        <s v="Fox Corporation A"/>
        <s v="General Dynamics"/>
        <s v="General Electric"/>
        <s v="Gilead Sciences"/>
        <s v="General Motors"/>
        <s v="Alphabet Inc. C"/>
        <s v="Alphabet Inc. A"/>
        <s v="Goldman Sachs"/>
        <s v="Halliburton"/>
        <s v="Home Depot"/>
        <s v="Honeywell"/>
        <s v="International Business Machines"/>
        <s v="Intel Corp."/>
        <s v="Johnson &amp; Johnson"/>
        <s v="JPMorgan Chase &amp; Co."/>
        <s v="Kraft Heinz"/>
        <s v="Kinder Morgan"/>
        <s v="The Coca-Cola Company"/>
        <s v="Eli Lilly and Company"/>
        <s v="Lockheed Martin"/>
        <s v="Lowe's"/>
        <s v="MasterCard Inc"/>
        <s v="McDonald's Corp"/>
        <s v="Mondelēz International"/>
        <s v="Medtronic plc"/>
        <s v="MetLife Inc."/>
        <s v="3M Company"/>
        <s v="Altria Group"/>
        <s v="Merck &amp; Co."/>
        <s v="Morgan Stanley"/>
        <s v="Microsoft"/>
        <s v="NextEra Energy"/>
        <s v="Netflix"/>
        <s v="Nike, Inc."/>
        <s v="NVIDIA Corp."/>
        <s v="Oracle Corporation"/>
        <s v="Occidental Petroleum Corp."/>
        <s v="PepsiCo"/>
        <s v="Pfizer Inc"/>
        <s v="Procter &amp; Gamble Co"/>
        <s v="Philip Morris International"/>
        <s v="PayPal Holdings"/>
        <s v="Qualcomm Inc."/>
        <s v="Raytheon Co."/>
        <s v="Starbucks Corp."/>
        <s v="Schlumberger"/>
        <s v="Southern Company"/>
        <s v="Simon Property Group, Inc."/>
        <s v="AT&amp;T Inc"/>
        <s v="Target Corporation"/>
        <s v="Texas Instruments"/>
        <s v="UnitedHealth Group"/>
        <s v="Union Pacific Corporation"/>
        <s v="United Parcel Service"/>
        <s v="U.S. Bancorp"/>
        <s v="United Technologies"/>
        <s v="Visa Inc."/>
        <s v="Verizon Communications"/>
        <s v="Walgreens Boots Alliance"/>
        <s v="Wells Fargo"/>
        <s v="Walmart"/>
        <s v="Exxon Mobil Corp."/>
      </sharedItems>
    </cacheField>
    <cacheField name="CEO" numFmtId="0">
      <sharedItems count="100">
        <s v="Tim Cook"/>
        <s v="Richard A. Gonzalez"/>
        <s v="Miles White"/>
        <s v="Julie Sweet"/>
        <s v="Brent Saunders"/>
        <s v="Brian Duperreault"/>
        <s v="Thomas J. Wilson "/>
        <s v="Robert A. Bradway "/>
        <s v="Jeff Bezos "/>
        <s v="Kenneth Chenault"/>
        <s v="Dennis A. Muilenburg"/>
        <s v="Brian Moynihan"/>
        <s v="Michel Vounatsos"/>
        <s v="Charles W. Scharf"/>
        <s v="Glenn D. Fogel"/>
        <s v="Laurence D. Fink"/>
        <s v="Giovanni Caforio"/>
        <s v="Warren Buffett"/>
        <s v="Michael L. Corbat"/>
        <s v="Jim Umpleby"/>
        <s v="Mark J. Alles"/>
        <s v="Thomas M. Rutledge"/>
        <s v="Ian M. Cook"/>
        <s v="Brian L. Roberts"/>
        <s v="Richard D. Fairbank"/>
        <s v="Ryan Lance"/>
        <s v="W. Craig Jelinek"/>
        <s v="Chuck Robbins"/>
        <s v="Larry J. Merlo"/>
        <s v="Michael K. Wirth"/>
        <s v="Thomas P. Joyce Jr."/>
        <s v="Robert A. Iger"/>
        <s v="Lynn J. Good"/>
        <s v="Edward D. Breen"/>
        <s v="David N. Farr"/>
        <s v="Christopher M. Crane"/>
        <s v="Jim Hackett"/>
        <s v="Mark Zuckerberg"/>
        <s v="Frederick W. Smith"/>
        <s v="James R. Murdoch"/>
        <s v="Phebe N. Novakovic"/>
        <s v="John L. Flannery"/>
        <s v="John F. Milligan"/>
        <s v="Mary T. Barra"/>
        <s v="Sundar Pichai"/>
        <s v="Larry Page"/>
        <s v="Lloyd C. Blankfein"/>
        <s v="David J. Lesar"/>
        <s v="Craig Menear"/>
        <s v="Darius Adamczyk"/>
        <s v="Ginni Rometty"/>
        <s v="Omar Ishrak"/>
        <s v="Alex Gorsky"/>
        <s v="Jamie Dimon"/>
        <s v="Bernardo Hees"/>
        <s v="Steven J. Kean"/>
        <s v="James Quincey"/>
        <s v="David A. Ricks"/>
        <s v="Marillyn A. Hewson"/>
        <s v="Robert A. Niblock"/>
        <s v="Ajay Banga"/>
        <s v="Stephen J. Easterbrook"/>
        <s v="Dirk Van de Put"/>
        <s v="Steven A. Kandarian"/>
        <s v="Inge G. Thulin"/>
        <s v="Howard A. Willard"/>
        <s v="Kenneth C. Frazier"/>
        <s v="James P. Gorman"/>
        <s v="Satya Nadella"/>
        <s v="James L. Robo"/>
        <s v="Reed Hastings"/>
        <s v="Mark G. Parker"/>
        <s v="Jensen Huang"/>
        <s v="Mark Hurd"/>
        <s v="Vicki A. Hollub"/>
        <s v="Indra Nooyi"/>
        <s v="Ian Read"/>
        <s v="David S. Taylor"/>
        <s v="André Calantzopoulos"/>
        <s v="Daniel H. Schulman"/>
        <s v="Steven M. Mollenkopf"/>
        <s v="Thomas A. Kennedy"/>
        <s v="Kevin Johnson"/>
        <s v="Paal Kibsgaard"/>
        <s v="Thomas A. Fanning"/>
        <s v="David Simon"/>
        <s v="Randall L. Stephenson"/>
        <s v="Brian C. Cornell"/>
        <s v="Rich Templeton"/>
        <s v="Stephen J. Hemsley"/>
        <s v="Lance M. Fritz"/>
        <s v="David P. Abney"/>
        <s v="Richard K. Davis"/>
        <s v="Gregory J. Hayes"/>
        <s v="Alfred F. Kelly,jr"/>
        <s v="Lowell C. McAdam"/>
        <s v="Stefano Pessina"/>
        <s v="Timothy J. Sloan"/>
        <s v="C. Douglas McMillon"/>
        <s v="Darren W. Woods"/>
      </sharedItems>
    </cacheField>
    <cacheField name="CEO shares" numFmtId="0">
      <sharedItems containsSemiMixedTypes="0" containsString="0" containsNumber="1" containsInteger="1" minValue="1280" maxValue="392712180"/>
    </cacheField>
    <cacheField name="CEO restricted shares" numFmtId="0">
      <sharedItems containsString="0" containsBlank="1" containsNumber="1" containsInteger="1" minValue="1063" maxValue="9444375"/>
    </cacheField>
    <cacheField name="Total CEO shares" numFmtId="0">
      <sharedItems containsSemiMixedTypes="0" containsString="0" containsNumber="1" minValue="1280" maxValue="1577860660"/>
    </cacheField>
    <cacheField name="total company shares" numFmtId="0">
      <sharedItems containsSemiMixedTypes="0" containsString="0" containsNumber="1" minValue="747383.59788359783" maxValue="20000000000"/>
    </cacheField>
    <cacheField name="CEO share %" numFmtId="10">
      <sharedItems containsSemiMixedTypes="0" containsString="0" containsNumber="1" minValue="2.7228249308657735E-7" maxValue="0.378"/>
    </cacheField>
    <cacheField name="Januar" numFmtId="2">
      <sharedItems containsSemiMixedTypes="0" containsString="0" containsNumber="1" minValue="5.3360000000000003" maxValue="1750.09"/>
    </cacheField>
    <cacheField name="Februrar" numFmtId="2">
      <sharedItems containsSemiMixedTypes="0" containsString="0" containsNumber="1" minValue="5.5460000000000003" maxValue="1903.99"/>
    </cacheField>
    <cacheField name="Mars" numFmtId="2">
      <sharedItems containsSemiMixedTypes="0" containsString="0" containsNumber="1" minValue="5.7039999999999997" maxValue="2034.61"/>
    </cacheField>
    <cacheField name="April" numFmtId="2">
      <sharedItems containsSemiMixedTypes="0" containsString="0" containsNumber="1" minValue="5.42" maxValue="2070.4299999999998"/>
    </cacheField>
    <cacheField name="Mai" numFmtId="2">
      <sharedItems containsSemiMixedTypes="0" containsString="0" containsNumber="1" minValue="6.0860000000000003" maxValue="2170.4"/>
    </cacheField>
    <cacheField name="Juni" numFmtId="2">
      <sharedItems containsSemiMixedTypes="0" containsString="0" containsNumber="1" minValue="5.3940000000000001" maxValue="2120.9899999999998"/>
    </cacheField>
    <cacheField name="Juli" numFmtId="2">
      <sharedItems containsSemiMixedTypes="0" containsString="0" containsNumber="1" minValue="5.09" maxValue="2012.67"/>
    </cacheField>
    <cacheField name="August" numFmtId="2">
      <sharedItems containsSemiMixedTypes="0" containsString="0" containsNumber="1" minValue="5.6420000000000003" maxValue="2030.65"/>
    </cacheField>
    <cacheField name="September" numFmtId="2">
      <sharedItems containsSemiMixedTypes="0" containsString="0" containsNumber="1" minValue="5.1580000000000004" maxValue="1950.61"/>
    </cacheField>
    <cacheField name="Oktober " numFmtId="2">
      <sharedItems containsSemiMixedTypes="0" containsString="0" containsNumber="1" minValue="5.5919999999999996" maxValue="1997.73"/>
    </cacheField>
    <cacheField name="November " numFmtId="2">
      <sharedItems containsSemiMixedTypes="0" containsString="0" containsNumber="1" minValue="5.4320000000000004" maxValue="1882.73"/>
    </cacheField>
    <cacheField name="December" numFmtId="2">
      <sharedItems containsSemiMixedTypes="0" containsString="0" containsNumber="1" minValue="5.032" maxValue="1925.47"/>
    </cacheField>
    <cacheField name="January" numFmtId="2">
      <sharedItems containsSemiMixedTypes="0" containsString="0" containsNumber="1" minValue="4.03" maxValue="1691.25"/>
    </cacheField>
    <cacheField name="Q1" numFmtId="0">
      <sharedItems containsSemiMixedTypes="0" containsString="0" containsNumber="1" minValue="0" maxValue="3.13"/>
    </cacheField>
    <cacheField name="Q2" numFmtId="0">
      <sharedItems containsSemiMixedTypes="0" containsString="0" containsNumber="1" minValue="0" maxValue="3.13"/>
    </cacheField>
    <cacheField name="Q3" numFmtId="0">
      <sharedItems containsSemiMixedTypes="0" containsString="0" containsNumber="1" minValue="0" maxValue="2.88"/>
    </cacheField>
    <cacheField name="Q4" numFmtId="0">
      <sharedItems containsString="0" containsBlank="1" containsNumber="1" minValue="0" maxValue="2.88"/>
    </cacheField>
    <cacheField name="Retrun Q1" numFmtId="9">
      <sharedItems containsSemiMixedTypes="0" containsString="0" containsNumber="1" minValue="-0.22610984669313886" maxValue="0.4943906170321265"/>
    </cacheField>
    <cacheField name="Q22" numFmtId="9">
      <sharedItems containsSemiMixedTypes="0" containsString="0" containsNumber="1" minValue="-0.18327944572748267" maxValue="0.32410769336164963"/>
    </cacheField>
    <cacheField name="Q32" numFmtId="9">
      <sharedItems containsSemiMixedTypes="0" containsString="0" containsNumber="1" minValue="-0.15710526315789475" maxValue="0.30794223826714795"/>
    </cacheField>
    <cacheField name="Q42" numFmtId="9">
      <sharedItems containsSemiMixedTypes="0" containsString="0" containsNumber="1" minValue="-0.53744369369369371" maxValue="0.14673242909987674"/>
    </cacheField>
    <cacheField name="Yearly" numFmtId="9">
      <sharedItems containsSemiMixedTypes="0" containsString="0" containsNumber="1" minValue="-0.54124440846567057" maxValue="0.5961928537993445"/>
    </cacheField>
    <cacheField name="1" numFmtId="9">
      <sharedItems containsSemiMixedTypes="0" containsString="0" containsNumber="1" minValue="-0.14228456913827645" maxValue="0.35854156042835306"/>
    </cacheField>
    <cacheField name="2" numFmtId="9">
      <sharedItems containsSemiMixedTypes="0" containsString="0" containsNumber="1" minValue="-0.17252570509506573" maxValue="9.8870162531436406E-2"/>
    </cacheField>
    <cacheField name="3" numFmtId="9">
      <sharedItems containsSemiMixedTypes="0" containsString="0" containsNumber="1" minValue="-0.18074368044172198" maxValue="0.24986033519553075"/>
    </cacheField>
    <cacheField name="4" numFmtId="9">
      <sharedItems containsSemiMixedTypes="0" containsString="0" containsNumber="1" minValue="-0.18264886032734207" maxValue="0.2022116903633491"/>
    </cacheField>
    <cacheField name="5" numFmtId="9">
      <sharedItems containsSemiMixedTypes="0" containsString="0" containsNumber="1" minValue="-7.0489672107467899E-2" maxValue="0.19192660550458712"/>
    </cacheField>
    <cacheField name="6" numFmtId="9">
      <sharedItems containsSemiMixedTypes="0" containsString="0" containsNumber="1" minValue="-0.12900246305418725" maxValue="0.11627818112342379"/>
    </cacheField>
    <cacheField name="7" numFmtId="9">
      <sharedItems containsSemiMixedTypes="0" containsString="0" containsNumber="1" minValue="-0.12862887534051104" maxValue="0.16082765106983296"/>
    </cacheField>
    <cacheField name="8" numFmtId="9">
      <sharedItems containsSemiMixedTypes="0" containsString="0" containsNumber="1" minValue="-8.5708384964890513E-2" maxValue="0.16170340983277257"/>
    </cacheField>
    <cacheField name="9" numFmtId="9">
      <sharedItems containsSemiMixedTypes="0" containsString="0" containsNumber="1" minValue="-9.1017964071856305E-2" maxValue="0.22373012795657216"/>
    </cacheField>
    <cacheField name="10" numFmtId="9">
      <sharedItems containsSemiMixedTypes="0" containsString="0" containsNumber="1" minValue="-0.25288569819819823" maxValue="9.0559824368825592E-2"/>
    </cacheField>
    <cacheField name="11" numFmtId="9">
      <sharedItems containsSemiMixedTypes="0" containsString="0" containsNumber="1" minValue="-0.38614808652246263" maxValue="0.2228593488611505"/>
    </cacheField>
    <cacheField name="12" numFmtId="9">
      <sharedItems containsSemiMixedTypes="0" containsString="0" containsNumber="1" minValue="-0.3186624258574744" maxValue="4.8064589149626406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irik Bruland" refreshedDate="44974.411768055557" createdVersion="8" refreshedVersion="8" minRefreshableVersion="3" recordCount="510" xr:uid="{D63829DC-D889-4830-9D46-D03DC84DC40A}">
  <cacheSource type="worksheet">
    <worksheetSource ref="A1:AQ507" sheet="Alle år"/>
  </cacheSource>
  <cacheFields count="43">
    <cacheField name="Symbol" numFmtId="0">
      <sharedItems count="126">
        <s v="AAPL "/>
        <s v="ABBV "/>
        <s v="ABT "/>
        <s v="CAN "/>
        <s v="AIG "/>
        <s v="ALL "/>
        <s v="AMGN"/>
        <s v="AMZN"/>
        <s v="APA"/>
        <s v="APC"/>
        <s v="AXP"/>
        <s v="BA"/>
        <s v="BAC"/>
        <s v="BAX"/>
        <s v="BIIB"/>
        <s v="BK"/>
        <s v="BMY"/>
        <s v="BRK.B"/>
        <s v="C"/>
        <s v="CAT"/>
        <s v="CL"/>
        <s v="CMCSA"/>
        <s v="COF"/>
        <s v="COP"/>
        <s v="COST"/>
        <s v="CSCO"/>
        <s v="CVS"/>
        <s v="CVX"/>
        <s v="DD"/>
        <s v="DIS"/>
        <s v="DOW"/>
        <s v="DVN"/>
        <s v="EBAY"/>
        <s v="EMC"/>
        <s v="EMR"/>
        <s v="EXC"/>
        <s v="F"/>
        <s v="FB"/>
        <s v="FCX"/>
        <s v="FDX"/>
        <s v="FOXA"/>
        <s v="GD"/>
        <s v="GE"/>
        <s v="GILD"/>
        <s v="GM"/>
        <s v="GOOG"/>
        <s v="GS"/>
        <s v="HAL"/>
        <s v="HD"/>
        <s v="HON"/>
        <s v="HPQ"/>
        <s v="IBM"/>
        <s v="INTC"/>
        <s v="JNJ"/>
        <s v="JPM"/>
        <s v="KO"/>
        <s v="LLY"/>
        <s v="LMT"/>
        <s v="LOW"/>
        <s v="MA"/>
        <s v="MCD"/>
        <s v="MDLZ"/>
        <s v="MDT"/>
        <s v="MET"/>
        <s v="MMM"/>
        <s v="MO"/>
        <s v="MON"/>
        <s v="MRK"/>
        <s v="MS"/>
        <s v="MSFT"/>
        <s v="NKE"/>
        <s v="NOV"/>
        <s v="NSC"/>
        <s v="ORCL"/>
        <s v="OXY"/>
        <s v="PEP"/>
        <s v="PFE"/>
        <s v="PG"/>
        <s v="PM"/>
        <s v="QCOM"/>
        <s v="RTN"/>
        <s v="SBUX"/>
        <s v="SLB"/>
        <s v="SO"/>
        <s v="SPG"/>
        <s v="T"/>
        <s v="TGT"/>
        <s v="TWX"/>
        <s v="TXN"/>
        <s v="UNH"/>
        <s v="UNP"/>
        <s v="UPS"/>
        <s v="USB"/>
        <s v="UTX"/>
        <s v="V"/>
        <s v="VZ"/>
        <s v="WBA"/>
        <s v="WFC"/>
        <s v="WMT"/>
        <s v="XOM"/>
        <s v="Symbol"/>
        <s v="AAPL"/>
        <s v="ABBV"/>
        <s v="ABT"/>
        <s v="ACN"/>
        <s v="AGN"/>
        <s v="AIG"/>
        <s v="ALL"/>
        <s v="BLK"/>
        <s v="CELG"/>
        <s v="DHR"/>
        <s v="DUK"/>
        <s v="FOX"/>
        <s v="GOOGL"/>
        <s v="KHC"/>
        <s v="KMI"/>
        <s v="NEE"/>
        <s v="PCLN"/>
        <s v="PYPL"/>
        <s v="CHTR"/>
        <s v="DWDP"/>
        <s v="BKNG"/>
        <s v="NFLX"/>
        <s v="NVDA"/>
        <s v="ADBE"/>
        <s v="TMO"/>
      </sharedItems>
    </cacheField>
    <cacheField name="Name" numFmtId="0">
      <sharedItems count="166">
        <s v="Apple Inc. "/>
        <s v="AbbVie Inc."/>
        <s v="Abbott Laboratories"/>
        <s v="Accenture plc"/>
        <s v="American International Group Inc."/>
        <s v="Allstate Corp."/>
        <s v="Amgen Inc."/>
        <s v="Amazon.com"/>
        <s v="Apache Corp."/>
        <s v="Anadarko Petroleum Corporation"/>
        <s v="American Express Inc."/>
        <s v="Boeing Co."/>
        <s v="Bank of America Corp"/>
        <s v="Baxter International Inc"/>
        <s v="Biogen Idec"/>
        <s v="Bank of New York"/>
        <s v="Bristol-Myers Squibb"/>
        <s v="Berkshire Hathaway"/>
        <s v="Citigroup Inc"/>
        <s v="Caterpillar Inc"/>
        <s v="Colgate-Palmolive Co."/>
        <s v="Comcast Corporation"/>
        <s v="Capital One Financial Corp."/>
        <s v="ConocoPhillips"/>
        <s v="Costco"/>
        <s v="Cisco Systems"/>
        <s v="CVS Caremark"/>
        <s v="Chevron"/>
        <s v="DuPont"/>
        <s v="The Walt Disney Company"/>
        <s v="Dow Chemical"/>
        <s v="Devon Energy"/>
        <s v="eBay Inc."/>
        <s v="EMC Corporation"/>
        <s v="Emerson Electric Co."/>
        <s v="Exelon"/>
        <s v="Ford Motor"/>
        <s v="Facebook"/>
        <s v="Freeport-McMoran"/>
        <s v="FedEx"/>
        <s v="Twenty-First Century Fox, Inc"/>
        <s v="General Dynamics"/>
        <s v="General Electric Co."/>
        <s v="Gilead Sciences"/>
        <s v="General Motors"/>
        <s v="Google Inc."/>
        <s v="Goldman Sachs"/>
        <s v="Halliburton"/>
        <s v="Home Depot"/>
        <s v="Honeywell"/>
        <s v="Hewlett Packard Co"/>
        <s v="International Business Machines"/>
        <s v="Intel Corporation"/>
        <s v="Johnson &amp; Johnson Inc"/>
        <s v="JP Morgan Chase &amp; Co"/>
        <s v="The Coca-Cola Company"/>
        <s v="Eli Lilly and Company"/>
        <s v="Lockheed-Martin"/>
        <s v="Lowe's"/>
        <s v="Mastercard Inc"/>
        <s v="McDonald's Corp"/>
        <s v="Mondelēz International"/>
        <s v="Medtronic Inc."/>
        <s v="Metlife Inc."/>
        <s v="3M Company"/>
        <s v="Altria Group"/>
        <s v="Monsanto"/>
        <s v="Merck &amp; Co."/>
        <s v="Morgan Stanley"/>
        <s v="Microsoft"/>
        <s v="Nike"/>
        <s v="National Oilwell Varco"/>
        <s v="Norfolk Southern Corp"/>
        <s v="Oracle Corporation"/>
        <s v="Occidental Petroleum Corp."/>
        <s v="Pepsico Inc."/>
        <s v="Pfizer Inc"/>
        <s v="Procter &amp; Gamble Co"/>
        <s v="Phillip Morris International"/>
        <s v="Qualcomm Inc."/>
        <s v="Raytheon Co (NEW)"/>
        <s v="Starbucks Corporation"/>
        <s v="Schlumberger"/>
        <s v="Southern Company"/>
        <s v="Simon Property Group, Inc."/>
        <s v="AT&amp;T Inc"/>
        <s v="Target Corp."/>
        <s v="Time Warner Inc."/>
        <s v="Texas Instruments"/>
        <s v="UnitedHealth Group Inc."/>
        <s v="Union Pacific Corp."/>
        <s v="United Parcel Service Inc"/>
        <s v="US Bancorp"/>
        <s v="United Technologies Corp"/>
        <s v="Visa Inc."/>
        <s v="Verizon Communications Inc"/>
        <s v="Walgreens Boots Alliance"/>
        <s v="Wells Fargo"/>
        <s v="Wal-Mart"/>
        <s v="Exxon Mobil Corp"/>
        <s v="Name"/>
        <s v="Apple Inc."/>
        <s v="Allergan plc"/>
        <s v="The Bank of New York Mellon"/>
        <s v="BlackRock Inc"/>
        <s v="Celgene Corp"/>
        <s v="CVS Health"/>
        <s v="Danaher"/>
        <s v="Duke Energy"/>
        <s v="21st Century Fox"/>
        <s v="Alphabet Inc"/>
        <s v="Kraft Heinz"/>
        <s v="Kinder Morgan Inc/DE"/>
        <s v="NextEra Energy"/>
        <s v="Priceline Group Inc/The"/>
        <s v="PayPal Holdings"/>
        <s v="Raytheon Company"/>
        <s v="Charter Communications"/>
        <s v="DowDuPont"/>
        <s v="American Express"/>
        <s v="Biogen"/>
        <s v="Booking Holdings"/>
        <s v="Caterpillar Inc."/>
        <s v="Colgate-Palmolive"/>
        <s v="Comcast Corp."/>
        <s v="Costco Wholesale Corp."/>
        <s v="Chevron Corporation"/>
        <s v="Danaher Corporation"/>
        <s v="Ford Motor Company"/>
        <s v="Fox Corporation B"/>
        <s v="Fox Corporation A"/>
        <s v="General Electric"/>
        <s v="Alphabet Inc. C"/>
        <s v="Alphabet Inc. A"/>
        <s v="Intel Corp."/>
        <s v="Johnson &amp; Johnson"/>
        <s v="JPMorgan Chase &amp; Co."/>
        <s v="Kinder Morgan"/>
        <s v="Lockheed Martin"/>
        <s v="Medtronic plc"/>
        <s v="Netflix"/>
        <s v="Nike, Inc."/>
        <s v="NVIDIA Corp."/>
        <s v="PepsiCo"/>
        <s v="Philip Morris International"/>
        <s v="Raytheon Co."/>
        <s v="Starbucks Corp."/>
        <s v="Target Corporation"/>
        <s v="UnitedHealth Group"/>
        <s v="Union Pacific Corporation"/>
        <s v="United Parcel Service"/>
        <s v="U.S. Bancorp"/>
        <s v="United Technologies"/>
        <s v="Verizon Communications"/>
        <s v="Walmart"/>
        <s v="Exxon Mobil Corp."/>
        <s v="Accenture"/>
        <s v="Adobe Inc."/>
        <s v="Allergan"/>
        <s v="American International Group"/>
        <s v="Allstate"/>
        <s v="DuPont de Nemours Inc"/>
        <s v="Dow Inc."/>
        <s v="Alphabet Inc. (Class C)"/>
        <s v="Alphabet Inc. (Class A)"/>
        <s v="Thermo Fisher Scientific"/>
      </sharedItems>
    </cacheField>
    <cacheField name="CEO" numFmtId="0">
      <sharedItems count="192">
        <s v="Tim Cook"/>
        <s v="Richard A. Gonzalez"/>
        <s v="Miles White"/>
        <s v="Pierre Nanterme"/>
        <s v="Petter D. Hancock "/>
        <s v="Thomas J. Wilson"/>
        <s v="Robert A. Bradway "/>
        <s v="Jeff Bezos "/>
        <s v="John J. Christman"/>
        <s v="Robert A. Walker "/>
        <s v="Kenneth Chenault"/>
        <s v="W. James McNerney Jr "/>
        <s v="Brian Moynihan"/>
        <s v="Robert Parkison Jr "/>
        <s v="George A. Scangos"/>
        <s v="Gerald Hassel"/>
        <s v="Lamberto Andreotti"/>
        <s v="Warren buffet"/>
        <s v="Michael L. Corbat"/>
        <s v="Doug Oberhelman"/>
        <s v="Ian M. Cook"/>
        <s v="Brian L. Roberts"/>
        <s v="Richard D. Fairbank"/>
        <s v="Ryan Lance"/>
        <s v="W. Craig Jelinek"/>
        <s v="John T. Chambers"/>
        <s v="Larry J. Merlo"/>
        <s v="John S. Watson"/>
        <s v="Ellen J. Kullman"/>
        <s v="Robert A. Iger"/>
        <s v="Andrew N. Liveris"/>
        <s v="John Richels"/>
        <s v="John J. Donahoe"/>
        <s v="Joseph M. Tucci"/>
        <s v="David N. Farr"/>
        <s v="Christopher M. Crane"/>
        <s v="Mark Fields"/>
        <s v="Mark Zuckerberg"/>
        <s v="Richard C. Adkerson"/>
        <s v="Frederick W. Smith"/>
        <s v="Rupert Murdoch"/>
        <s v="Phebe N. Novakovic"/>
        <s v="Jeffrey R. Immelt"/>
        <s v="John C. Martin"/>
        <s v="Mary Barra"/>
        <s v="Larry Page"/>
        <s v="Lloyd C. Blankfein"/>
        <s v="David J. Lesar"/>
        <s v="Craig Menear"/>
        <s v="David Cote"/>
        <s v="Meg Whitman"/>
        <s v="Virginia Rometty"/>
        <s v="Brian Krzanich"/>
        <s v="Alex Gorsky"/>
        <s v="Jamie Dimon"/>
        <s v="Muhtar Kent"/>
        <s v="John C. Lechleiter"/>
        <s v="Marillyn A. Hewson"/>
        <s v="Robert A. Niblock"/>
        <s v="Ajay Banga"/>
        <s v="Steve Easterbrook"/>
        <s v="Irene Rosenfeld"/>
        <s v="Omar Ishrak"/>
        <s v="Steven A. Kandarian"/>
        <s v="Inge G. Thulin"/>
        <s v="Martin J. Barrington"/>
        <s v="Hugh Grant"/>
        <s v="Kenneth C. Frazier"/>
        <s v="James P. Gorman"/>
        <s v="Satya Nadella"/>
        <s v="Mark G. Parker"/>
        <s v="Clay Williams"/>
        <s v="Charles W. Moorman IV"/>
        <s v="Larry Ellison"/>
        <s v="Stephen I. Chazen"/>
        <s v="Indra Nooyi"/>
        <s v="Ian Read"/>
        <s v="A.G. Lafley"/>
        <s v="Louis C. Camilleri"/>
        <s v="Paul E. Jacobs"/>
        <s v="Thomas A. Kennedy"/>
        <s v="Howard Schultz"/>
        <s v="Paal Kibsgaard"/>
        <s v="Thomas A. Fanning"/>
        <s v="David Simon"/>
        <s v="Randall L. Stephenson"/>
        <s v="Brian C. Cornell"/>
        <s v="Robert D. Marcus"/>
        <s v="Richard K. Templeton"/>
        <s v="Stephen J. Hemsley"/>
        <s v="Jack Koraleski"/>
        <s v="David P. Abney"/>
        <s v="Richard K. Davis"/>
        <s v="Louis R. Chenevert"/>
        <s v="Charles W. Scharf"/>
        <s v="Lowell McAdam"/>
        <s v="Gregory D. Wasson"/>
        <s v="John Stumpf"/>
        <s v="C. Douglas Mcmillon"/>
        <s v="Rex Tillerson"/>
        <s v="CEO"/>
        <s v="Brent Saunders"/>
        <s v="Thomas J. Wilson "/>
        <s v="Dennis A. Muilenburg"/>
        <s v="Laurence D. Fink"/>
        <s v="Warren Buffett"/>
        <s v="Douglas R. Oberhelman"/>
        <s v="Robert J. Hugin"/>
        <s v="Chuck Robbins"/>
        <s v="Edward D. Breen"/>
        <s v="Thomas P. Joyce Jr."/>
        <s v="Lynn J. Good"/>
        <s v="David Farr"/>
        <s v="John F. Milligan"/>
        <s v="Mary T. Barra"/>
        <s v="David J. Lesar "/>
        <s v="Bernardo Hees"/>
        <s v="ichard D. Kinder"/>
        <s v="Irene B. Rosenfeld"/>
        <s v="James L. Robo"/>
        <s v="Safra A. Catz"/>
        <s v="Darren Huston"/>
        <s v="Indra K. Nooyi"/>
        <s v="Ian C. Read "/>
        <s v="David S. Taylor Phillip"/>
        <s v="Andre Calantzopoulos"/>
        <s v="Daniel Schulman"/>
        <s v="Steven M. Mollenkopf"/>
        <s v="Jeffrey Bewkes"/>
        <s v="Lance M. Fritz"/>
        <s v="David Abney"/>
        <s v="Gregory J. Hayes"/>
        <s v="Stefano Pessina"/>
        <s v="John G. Stumpf"/>
        <s v="Doug McMillon"/>
        <s v="Rex W. Tillerson"/>
        <s v="Giovanni Caforio"/>
        <s v="Thomas M. Rutledge"/>
        <s v="James R. Murdoch"/>
        <s v="Darius Adamczyk"/>
        <s v="Ginni Rometty"/>
        <s v="Brian M. Krzanich"/>
        <s v="Richard D. Kinder"/>
        <s v="James Quincey"/>
        <s v="David A. Ricks"/>
        <s v="Stephen J. Easterbrook"/>
        <s v="Mark Hurd"/>
        <s v="Vicki A. Hollub"/>
        <s v="David S. Taylor"/>
        <s v="André Calantzopoulos"/>
        <s v="Daniel H. Schulman"/>
        <s v="Jeff Bewkes"/>
        <s v="Alfred F. Kelly,jr"/>
        <s v="Lowell C. McAdam"/>
        <s v="Timothy J. Sloan"/>
        <s v="Darren W. Woods"/>
        <s v="Julie Sweet"/>
        <s v="Brian Duperreault"/>
        <s v="Michel Vounatsos"/>
        <s v="Glenn D. Fogel"/>
        <s v="Jim Umpleby"/>
        <s v="Mark J. Alles"/>
        <s v="Michael K. Wirth"/>
        <s v="Jim Hackett"/>
        <s v="John L. Flannery"/>
        <s v="Sundar Pichai"/>
        <s v="Steven J. Kean"/>
        <s v="Dirk Van de Put"/>
        <s v="Howard A. Willard"/>
        <s v="Reed Hastings"/>
        <s v="Jensen Huang"/>
        <s v="Kevin Johnson"/>
        <s v="Rich Templeton"/>
        <s v="Shantau Nayanan"/>
        <s v="Stephen J. Squeri"/>
        <s v="Noel R. Wallace"/>
        <s v="Ed Breen"/>
        <s v="Jim Fitterling"/>
        <s v="Lawrence Culp"/>
        <s v="Daniel O'Day"/>
        <s v="David Solomon"/>
        <s v="Bob Swan"/>
        <s v="Miguel Patricio"/>
        <s v="Marvin R. Ellison"/>
        <s v="Michael F. Roman"/>
        <s v="Jen-Hsun Huang"/>
        <s v="Ramon Laguarta"/>
        <s v="Albert Bourla"/>
        <s v="Marc N. Casper"/>
        <s v="David S. Wichmann"/>
        <s v="Andrew Cecere"/>
        <s v="Hans Vestberg"/>
      </sharedItems>
    </cacheField>
    <cacheField name="CEO shares" numFmtId="0">
      <sharedItems containsMixedTypes="1" containsNumber="1" minValue="0" maxValue="1161761324" count="488">
        <n v="950767"/>
        <n v="6599331"/>
        <n v="1427183"/>
        <n v="340183"/>
        <n v="50032"/>
        <n v="3043184"/>
        <n v="298940"/>
        <n v="83933463"/>
        <n v="162938"/>
        <n v="219786"/>
        <n v="965624"/>
        <n v="1843109"/>
        <n v="1032964"/>
        <n v="464030"/>
        <n v="54570"/>
        <n v="3587630"/>
        <n v="1849409"/>
        <n v="321000"/>
        <n v="394751"/>
        <n v="230196"/>
        <n v="1115297"/>
        <n v="5776957"/>
        <n v="1946154"/>
        <n v="25012"/>
        <n v="270068"/>
        <n v="3620495"/>
        <n v="2276302"/>
        <n v="1973846"/>
        <n v="278533"/>
        <n v="1293898"/>
        <n v="742000"/>
        <n v="1207214"/>
        <n v="1988573"/>
        <n v="295141"/>
        <n v="442644"/>
        <n v="867680"/>
        <n v="4301269"/>
        <n v="426252091"/>
        <n v="1696483"/>
        <n v="19533041"/>
        <n v="319676030"/>
        <n v="1442079"/>
        <n v="2112584"/>
        <n v="10598699"/>
        <n v="67655"/>
        <n v="89000"/>
        <n v="3120176"/>
        <n v="993711"/>
        <n v="765524"/>
        <n v="5075000"/>
        <n v="4419346"/>
        <n v="318870"/>
        <n v="1495410"/>
        <n v="114778"/>
        <n v="6117982"/>
        <n v="12281136"/>
        <n v="880680"/>
        <n v="199676"/>
        <n v="1753045"/>
        <n v="271507"/>
        <n v="19651"/>
        <n v="5191003"/>
        <n v="675306"/>
        <n v="1108093"/>
        <n v="774500"/>
        <n v="750331"/>
        <n v="393213"/>
        <n v="441781"/>
        <n v="507967"/>
        <n v="430708"/>
        <n v="2820898"/>
        <n v="124004"/>
        <n v="806596"/>
        <n v="1161761324"/>
        <n v="1990561"/>
        <n v="2848362"/>
        <n v="1024268"/>
        <n v="2308675"/>
        <n v="952814"/>
        <n v="2344151"/>
        <n v="144675"/>
        <n v="19801103"/>
        <n v="588357"/>
        <n v="1461568"/>
        <n v="26792223"/>
        <n v="2005134"/>
        <n v="37804"/>
        <n v="79620"/>
        <n v="602692"/>
        <n v="286908"/>
        <n v="1106570"/>
        <n v="260724"/>
        <n v="611908"/>
        <n v="1886183"/>
        <n v="223844"/>
        <n v="225703"/>
        <n v="282497"/>
        <n v="1333711"/>
        <n v="922727"/>
        <n v="1855784"/>
        <s v="CEO shares"/>
        <n v="1039598"/>
        <n v="471782"/>
        <n v="1440774"/>
        <n v="287186"/>
        <n v="65759"/>
        <n v="113511"/>
        <n v="3085723"/>
        <n v="572924"/>
        <n v="82914385"/>
        <n v="1003659"/>
        <n v="219478"/>
        <n v="1104896"/>
        <n v="71190"/>
        <n v="3174920"/>
        <n v="1120207"/>
        <n v="1573350"/>
        <n v="308261"/>
        <n v="263281"/>
        <n v="224003"/>
        <n v="1329905"/>
        <n v="1255053"/>
        <n v="23369410"/>
        <n v="1905473"/>
        <n v="76380"/>
        <n v="253752"/>
        <n v="101727"/>
        <n v="1391262"/>
        <n v="2435996"/>
        <n v="40987"/>
        <n v="113887"/>
        <n v="815861"/>
        <n v="82668"/>
        <n v="2161291"/>
        <n v="240157"/>
        <n v="4299507"/>
        <n v="422980312"/>
        <n v="19510669"/>
        <n v="1696363"/>
        <n v="2178684"/>
        <n v="3542780"/>
        <n v="117478"/>
        <n v="20946898"/>
        <n v="2909758"/>
        <n v="1192514"/>
        <n v="877805"/>
        <n v="6966594"/>
        <n v="172521"/>
        <n v="1324538"/>
        <n v="178308"/>
        <n v="358142"/>
        <n v="42692"/>
        <n v="245976293"/>
        <n v="13752992"/>
        <n v="978078"/>
        <n v="235798"/>
        <n v="1938680"/>
        <n v="288718"/>
        <n v="89742"/>
        <n v="5872607"/>
        <n v="847651"/>
        <n v="1375161"/>
        <n v="77600"/>
        <n v="636764"/>
        <n v="394623"/>
        <n v="526147"/>
        <n v="651725"/>
        <n v="467659"/>
        <n v="458085"/>
        <n v="4938660"/>
        <n v="31149360"/>
        <n v="1901627"/>
        <n v="18011"/>
        <n v="2398877"/>
        <n v="1261099"/>
        <n v="76133"/>
        <n v="749554"/>
        <n v="242702"/>
        <n v="278881"/>
        <n v="362541"/>
        <n v="39464486"/>
        <n v="919257"/>
        <n v="77049"/>
        <n v="26973313"/>
        <n v="1975568"/>
        <n v="68085"/>
        <n v="658335"/>
        <n v="4303565"/>
        <n v="3060886"/>
        <n v="319181"/>
        <n v="270163"/>
        <n v="1182773"/>
        <n v="419474"/>
        <n v="272940"/>
        <n v="99400"/>
        <n v="142992525"/>
        <n v="1618474"/>
        <n v="868775"/>
        <n v="416097.83"/>
        <n v="1039809"/>
        <n v="339631"/>
        <n v="3159604"/>
        <n v="296533"/>
        <n v="99912"/>
        <n v="136821"/>
        <n v="3199281"/>
        <n v="519217"/>
        <n v="80097696"/>
        <n v="1096390"/>
        <n v="202102"/>
        <n v="1152087"/>
        <n v="82497"/>
        <n v="2523873"/>
        <n v="1041711"/>
        <n v="180458"/>
        <n v="226214"/>
        <n v="232820"/>
        <n v="3805227"/>
        <n v="35543747"/>
        <n v="1351451"/>
        <n v="36026149"/>
        <n v="0"/>
        <n v="97408"/>
        <n v="312687"/>
        <n v="197891"/>
        <n v="2814571"/>
        <n v="2969252"/>
        <n v="595861"/>
        <n v="1471806"/>
        <n v="100112"/>
        <n v="859385"/>
        <n v="2928140"/>
        <n v="313704"/>
        <n v="4653818"/>
        <n v="410758857"/>
        <n v="19509690"/>
        <n v="306623480"/>
        <n v="1725998"/>
        <n v="2221434"/>
        <n v="7951186"/>
        <n v="389885"/>
        <n v="19952558"/>
        <n v="2668689"/>
        <n v="1289544"/>
        <n v="847987"/>
        <n v="15357"/>
        <n v="189747"/>
        <n v="1293994"/>
        <n v="261487"/>
        <n v="6856729"/>
        <n v="48293"/>
        <n v="780490"/>
        <n v="109620"/>
        <n v="54729"/>
        <n v="547478"/>
        <n v="260085"/>
        <n v="234040"/>
        <n v="6102605"/>
        <n v="1259941"/>
        <n v="1706114"/>
        <n v="245116"/>
        <n v="520502"/>
        <n v="261438"/>
        <n v="604085"/>
        <n v="621869"/>
        <n v="656241"/>
        <n v="474895"/>
        <n v="5196545"/>
        <n v="21079044"/>
        <n v="135129.40362529404"/>
        <n v="125389"/>
        <n v="1791956"/>
        <n v="645370"/>
        <n v="77446"/>
        <n v="752671"/>
        <n v="399552"/>
        <n v="254526"/>
        <n v="89385"/>
        <n v="38199198"/>
        <n v="52546"/>
        <n v="63106"/>
        <n v="27136117"/>
        <n v="2376478"/>
        <n v="128416"/>
        <n v="489557"/>
        <n v="3209326"/>
        <n v="536152"/>
        <n v="333736"/>
        <n v="792807"/>
        <n v="237487"/>
        <n v="24997"/>
        <n v="760071"/>
        <n v="143091383"/>
        <n v="666138"/>
        <n v="941391"/>
        <n v="82758"/>
        <n v="901474"/>
        <n v="279337"/>
        <n v="3138480"/>
        <n v="8484"/>
        <n v="119222"/>
        <n v="80000"/>
        <n v="612730"/>
        <n v="629319"/>
        <n v="78893033"/>
        <n v="1313567"/>
        <n v="143236"/>
        <n v="1175308"/>
        <n v="8432"/>
        <n v="224165"/>
        <n v="22657"/>
        <n v="1086024"/>
        <n v="298307"/>
        <n v="282511"/>
        <n v="279664"/>
        <n v="320022"/>
        <n v="695352"/>
        <n v="945951"/>
        <n v="1491735"/>
        <n v="34644635"/>
        <n v="2386782"/>
        <n v="107260"/>
        <n v="318631"/>
        <n v="139189"/>
        <n v="2916541"/>
        <n v="1067637"/>
        <n v="557647"/>
        <n v="1188092"/>
        <n v="120876"/>
        <n v="67520"/>
        <n v="2861391"/>
        <n v="589478"/>
        <n v="471352"/>
        <n v="392712180"/>
        <n v="19451851"/>
        <n v="2179992"/>
        <n v="424592"/>
        <n v="141800"/>
        <n v="1157347"/>
        <n v="696981"/>
        <n v="16332"/>
        <n v="2329798"/>
        <n v="1455623"/>
        <n v="796587"/>
        <n v="38456"/>
        <n v="205858"/>
        <n v="1280"/>
        <n v="338096"/>
        <n v="7420582"/>
        <n v="57252"/>
        <n v="7009034"/>
        <n v="1088475"/>
        <n v="136553"/>
        <n v="236572"/>
        <n v="1769751"/>
        <n v="282001"/>
        <n v="76798"/>
        <n v="1364906"/>
        <n v="1924007"/>
        <n v="254311"/>
        <n v="208993"/>
        <n v="714597"/>
        <n v="640352"/>
        <n v="756663"/>
        <n v="425097"/>
        <n v="5558947"/>
        <n v="1316194"/>
        <n v="21401650"/>
        <n v="674871"/>
        <n v="76697"/>
        <n v="640684"/>
        <n v="667418"/>
        <n v="82417"/>
        <n v="610435"/>
        <n v="375297"/>
        <n v="442818"/>
        <n v="58931"/>
        <n v="122312"/>
        <n v="105000"/>
        <n v="150057"/>
        <n v="27664187"/>
        <n v="1529043"/>
        <n v="235852"/>
        <n v="317364"/>
        <n v="3251068"/>
        <n v="670282"/>
        <n v="399010"/>
        <n v="866173"/>
        <n v="123600"/>
        <n v="51446"/>
        <n v="671281"/>
        <n v="144879426"/>
        <n v="861310"/>
        <n v="1247952"/>
        <n v="72686"/>
        <n v="878425"/>
        <n v="290854"/>
        <n v="3160054"/>
        <n v="3294"/>
        <n v="299654"/>
        <n v="131418"/>
        <n v="80026"/>
        <n v="692641"/>
        <n v="738507"/>
        <n v="78814170"/>
        <n v="225416"/>
        <n v="101063"/>
        <n v="1554739"/>
        <n v="16657"/>
        <n v="309317"/>
        <n v="26180"/>
        <n v="987046"/>
        <n v="376601"/>
        <n v="327559"/>
        <n v="47470"/>
        <n v="277573"/>
        <n v="168223"/>
        <n v="45093583"/>
        <n v="2500782"/>
        <n v="108181"/>
        <n v="58110"/>
        <n v="750141"/>
        <n v="31687"/>
        <n v="175244"/>
        <n v="157392"/>
        <n v="1277310"/>
        <n v="241628.6"/>
        <n v="170928"/>
        <n v="2894660"/>
        <n v="617743"/>
        <n v="19458225"/>
        <n v="450929"/>
        <n v="508392"/>
        <n v="3703390"/>
        <n v="16205"/>
        <n v="188965"/>
        <n v="849594"/>
        <n v="61373"/>
        <n v="252044"/>
        <n v="158549"/>
        <n v="391034"/>
        <n v="7656130"/>
        <n v="1431284"/>
        <n v="170367"/>
        <n v="13580"/>
        <n v="51290"/>
        <n v="340648"/>
        <n v="430630"/>
        <n v="263404"/>
        <n v="2031847"/>
        <n v="1751672"/>
        <n v="219997"/>
        <n v="1358225"/>
        <n v="801725"/>
        <n v="842051"/>
        <n v="951502"/>
        <n v="354857"/>
        <n v="10060095"/>
        <n v="4528704"/>
        <n v="21400033"/>
        <n v="21776255"/>
        <n v="132248"/>
        <n v="103717"/>
        <n v="158514"/>
        <n v="110439"/>
        <n v="794901"/>
        <n v="719297"/>
        <n v="678813"/>
        <n v="101864"/>
        <n v="159477"/>
        <n v="1733556"/>
        <n v="222742"/>
        <n v="28110424"/>
        <n v="1772935"/>
        <n v="111016"/>
        <n v="866246"/>
        <n v="54478"/>
        <n v="849523"/>
        <n v="674721"/>
        <n v="602825"/>
        <n v="518578"/>
        <n v="112690"/>
        <n v="146514"/>
        <n v="1488069"/>
        <n v="144971528"/>
        <n v="947825"/>
        <n v="1310203"/>
        <n v="80291"/>
      </sharedItems>
    </cacheField>
    <cacheField name="CEO restricted shares" numFmtId="0">
      <sharedItems containsBlank="1" containsMixedTypes="1" containsNumber="1" minValue="0" maxValue="20946898" count="351">
        <n v="0"/>
        <n v="354573"/>
        <n v="3631100"/>
        <n v="286465"/>
        <n v="442499"/>
        <n v="23756"/>
        <n v="163628"/>
        <n v="774302"/>
        <n v="2863936"/>
        <n v="1324335"/>
        <n v="150000"/>
        <n v="1016126"/>
        <n v="3002158"/>
        <n v="17602812"/>
        <n v="5569422"/>
        <n v="712801"/>
        <n v="40157"/>
        <n v="9974"/>
        <n v="2703560"/>
        <n v="4481731"/>
        <n v="70120"/>
        <n v="5005"/>
        <n v="574046"/>
        <n v="5773"/>
        <n v="8242"/>
        <n v="7720750"/>
        <n v="1672752"/>
        <n v="98870"/>
        <n v="4003381"/>
        <n v="74398"/>
        <n v="20946898"/>
        <n v="83510"/>
        <n v="8219"/>
        <n v="1752440"/>
        <n v="44974"/>
        <n v="1068049"/>
        <n v="496416"/>
        <n v="3827397"/>
        <n v="187587"/>
        <n v="84509"/>
        <n v="908753"/>
        <n v="19651"/>
        <n v="485291"/>
        <n v="82202"/>
        <n v="39372"/>
        <n v="452960"/>
        <n v="1142253"/>
        <n v="2207337"/>
        <n v="1766655"/>
        <n v="2864769"/>
        <n v="326906"/>
        <n v="162668"/>
        <n v="49624"/>
        <n v="566751"/>
        <n v="534767"/>
        <n v="1009272.552"/>
        <n v="77918"/>
        <n v="3357063"/>
        <n v="1415361"/>
        <n v="192858"/>
        <n v="145587"/>
        <n v="125171"/>
        <n v="111137"/>
        <n v="180465"/>
        <n v="74419"/>
        <n v="4125349"/>
        <n v="1200752"/>
        <n v="772912"/>
        <n v="113600"/>
        <n v="42404"/>
        <s v="CEO restricted shares"/>
        <n v="4760000"/>
        <n v="360137"/>
        <m/>
        <n v="158367"/>
        <n v="6653"/>
        <n v="149206"/>
        <n v="2074011"/>
        <n v="1009335"/>
        <n v="71789"/>
        <n v="90000"/>
        <n v="241680"/>
        <n v="830455"/>
        <n v="35190"/>
        <n v="228525"/>
        <n v="42078"/>
        <n v="50117"/>
        <n v="20480"/>
        <n v="91287"/>
        <n v="28478"/>
        <n v="503400"/>
        <n v="222126"/>
        <n v="711852"/>
        <n v="10160"/>
        <n v="500000"/>
        <n v="800000"/>
        <n v="19493"/>
        <n v="105778"/>
        <n v="98570"/>
        <n v="9119"/>
        <n v="880695"/>
        <n v="216223"/>
        <n v="908460"/>
        <n v="1044108"/>
        <n v="630203"/>
        <n v="46097"/>
        <n v="65987"/>
        <n v="456401.50724637683"/>
        <n v="1143447"/>
        <n v="682166"/>
        <n v="170266"/>
        <n v="41980"/>
        <n v="292960"/>
        <n v="1286296"/>
        <n v="2818346"/>
        <n v="1722685"/>
        <n v="2504357"/>
        <n v="628917"/>
        <n v="498750"/>
        <n v="14024"/>
        <n v="51021"/>
        <n v="426108"/>
        <n v="41019"/>
        <n v="116112"/>
        <n v="86165"/>
        <n v="4961622"/>
        <n v="52990"/>
        <n v="1995278"/>
        <n v="195875"/>
        <n v="132484"/>
        <n v="90842"/>
        <n v="142362"/>
        <n v="177070"/>
        <n v="60072"/>
        <n v="171804"/>
        <n v="101481"/>
        <n v="96931"/>
        <n v="3777328"/>
        <n v="158263"/>
        <n v="1393023.17"/>
        <n v="4970000"/>
        <n v="656296"/>
        <n v="4479130"/>
        <n v="1361018"/>
        <n v="328419"/>
        <n v="2615176"/>
        <n v="200500"/>
        <n v="2289640"/>
        <n v="93579"/>
        <n v="1925436"/>
        <n v="8040"/>
        <n v="1418774"/>
        <n v="246775"/>
        <n v="3546023"/>
        <n v="2904148"/>
        <n v="9444375"/>
        <n v="953990"/>
        <n v="38847"/>
        <n v="109775"/>
        <n v="135442"/>
        <n v="44285"/>
        <n v="436004"/>
        <n v="2901339"/>
        <n v="36424"/>
        <n v="4405189"/>
        <n v="509000"/>
        <n v="9144"/>
        <n v="1474880"/>
        <n v="57000"/>
        <n v="1100000"/>
        <n v="20080"/>
        <n v="1041215"/>
        <n v="71469"/>
        <n v="10157"/>
        <n v="426926"/>
        <n v="266104"/>
        <n v="732742"/>
        <n v="1539254"/>
        <n v="3493369"/>
        <n v="710384"/>
        <n v="26822"/>
        <n v="33425.268442337197"/>
        <n v="1327489"/>
        <n v="1145664"/>
        <n v="1452675"/>
        <n v="47663"/>
        <n v="1239620"/>
        <n v="2741094"/>
        <n v="424731"/>
        <n v="2279798"/>
        <n v="664983"/>
        <n v="165000"/>
        <n v="4470"/>
        <n v="42885"/>
        <n v="52427"/>
        <n v="317117"/>
        <n v="607449"/>
        <n v="217308"/>
        <n v="28136"/>
        <n v="5652997"/>
        <n v="426000"/>
        <n v="2337146"/>
        <n v="378192"/>
        <n v="92576"/>
        <n v="527375"/>
        <n v="229270"/>
        <n v="60486"/>
        <n v="156323"/>
        <n v="774394"/>
        <n v="41049"/>
        <n v="2940000"/>
        <n v="315900"/>
        <n v="227814"/>
        <n v="5026"/>
        <n v="349349"/>
        <n v="2138705"/>
        <n v="244921"/>
        <n v="1299417"/>
        <n v="97432"/>
        <n v="1853170"/>
        <n v="3244"/>
        <n v="20150"/>
        <n v="59490"/>
        <n v="2877713"/>
        <n v="2805330"/>
        <n v="474549"/>
        <n v="38106"/>
        <n v="355149"/>
        <n v="1416466"/>
        <n v="6049"/>
        <n v="386055"/>
        <n v="2785925"/>
        <n v="120950"/>
        <n v="460680"/>
        <n v="1063"/>
        <n v="1417555"/>
        <n v="1644"/>
        <n v="20060"/>
        <n v="600000"/>
        <n v="1792907"/>
        <n v="1779360"/>
        <n v="15156"/>
        <n v="115847"/>
        <n v="10946"/>
        <n v="583509"/>
        <n v="301417"/>
        <n v="1966381"/>
        <n v="1493369"/>
        <n v="754717"/>
        <n v="989702"/>
        <n v="41701"/>
        <n v="1019238"/>
        <n v="1489700"/>
        <n v="7903"/>
        <n v="349135"/>
        <n v="1260073"/>
        <n v="1611054"/>
        <n v="48549"/>
        <n v="3443821"/>
        <n v="694405"/>
        <n v="2097271"/>
        <n v="143861"/>
        <n v="18425"/>
        <n v="53909"/>
        <n v="214634"/>
        <n v="118365"/>
        <n v="133330"/>
        <n v="151474"/>
        <n v="57878"/>
        <n v="50930"/>
        <n v="374065"/>
        <n v="94155"/>
        <n v="483947"/>
        <n v="628018"/>
        <n v="270379"/>
        <n v="102937"/>
        <n v="152344"/>
        <n v="188787"/>
        <n v="31870"/>
        <n v="740611"/>
        <n v="42233"/>
        <n v="155327"/>
        <n v="2380000"/>
        <n v="312765"/>
        <n v="232260"/>
        <n v="10.481999999999999"/>
        <n v="61345"/>
        <n v="5596"/>
        <n v="53780"/>
        <n v="10184"/>
        <n v="156001"/>
        <n v="63546"/>
        <n v="1860356"/>
        <n v="3252"/>
        <n v="19459"/>
        <n v="273968"/>
        <n v="536586"/>
        <n v="668378"/>
        <n v="8281"/>
        <n v="26690"/>
        <n v="426595"/>
        <n v="31550"/>
        <n v="127881"/>
        <n v="6281"/>
        <n v="257535"/>
        <n v="190999"/>
        <n v="40317"/>
        <n v="437384"/>
        <n v="1874280"/>
        <n v="2655387"/>
        <n v="11768"/>
        <n v="806043"/>
        <n v="1500000"/>
        <n v="2113180"/>
        <n v="69350"/>
        <n v="6987"/>
        <n v="1518817"/>
        <n v="246448"/>
        <n v="1852821"/>
        <n v="1288795"/>
        <n v="12646"/>
        <n v="7085737"/>
        <n v="2890538"/>
        <n v="665213"/>
        <n v="1456918"/>
        <n v="684574"/>
        <n v="4501148"/>
        <n v="2062329"/>
        <n v="90213"/>
        <n v="901843"/>
        <n v="135280"/>
        <n v="144448"/>
        <n v="203769"/>
        <n v="71474"/>
        <n v="990908"/>
        <n v="2337096"/>
        <n v="474444"/>
        <n v="313305"/>
        <n v="582950"/>
        <n v="258403"/>
        <n v="377486"/>
        <n v="258872"/>
        <n v="3460520"/>
        <n v="878238"/>
        <n v="271286"/>
        <n v="375918"/>
        <n v="26487"/>
        <n v="1141762"/>
        <n v="357603"/>
        <n v="432212"/>
        <n v="11426"/>
      </sharedItems>
    </cacheField>
    <cacheField name="Total CEO shares" numFmtId="0">
      <sharedItems containsMixedTypes="1" containsNumber="1" minValue="0" maxValue="1601953920" count="488">
        <n v="950767"/>
        <n v="6599331"/>
        <n v="1427183"/>
        <n v="340183"/>
        <n v="50032"/>
        <n v="3043184"/>
        <n v="298940"/>
        <n v="83933463"/>
        <n v="162938"/>
        <n v="219786"/>
        <n v="965624"/>
        <n v="1843109"/>
        <n v="1032964"/>
        <n v="464030"/>
        <n v="54570"/>
        <n v="3587630"/>
        <n v="1849409"/>
        <n v="321000"/>
        <n v="394751"/>
        <n v="230196"/>
        <n v="1115297"/>
        <n v="5776957"/>
        <n v="1946154"/>
        <n v="25012"/>
        <n v="270068"/>
        <n v="3620495"/>
        <n v="2276302"/>
        <n v="1973846"/>
        <n v="278533"/>
        <n v="1293898"/>
        <n v="742000"/>
        <n v="1207214"/>
        <n v="1988573"/>
        <n v="295141"/>
        <n v="442644"/>
        <n v="867680"/>
        <n v="4301269"/>
        <n v="426252091"/>
        <n v="1696483"/>
        <n v="19533041"/>
        <n v="319676030"/>
        <n v="1442079"/>
        <n v="2112584"/>
        <n v="10598699"/>
        <n v="67655"/>
        <n v="89000"/>
        <n v="3120176"/>
        <n v="993711"/>
        <n v="765524"/>
        <n v="5075000"/>
        <n v="4419346"/>
        <n v="318870"/>
        <n v="1495410"/>
        <n v="114778"/>
        <n v="6117982"/>
        <n v="12281136"/>
        <n v="880680"/>
        <n v="199676"/>
        <n v="1753045"/>
        <n v="271507"/>
        <n v="19651"/>
        <n v="5191003"/>
        <n v="675306"/>
        <n v="1108093"/>
        <n v="774500"/>
        <n v="750331"/>
        <n v="393213"/>
        <n v="441781"/>
        <n v="507967"/>
        <n v="430708"/>
        <n v="2820898"/>
        <n v="124004"/>
        <n v="806596"/>
        <n v="1161761324"/>
        <n v="1990561"/>
        <n v="2848362"/>
        <n v="1024268"/>
        <n v="2308675"/>
        <n v="952814"/>
        <n v="2344151"/>
        <n v="144675"/>
        <n v="19801103"/>
        <n v="588357"/>
        <n v="1461568"/>
        <n v="26792223"/>
        <n v="2005134"/>
        <n v="37804"/>
        <n v="79620"/>
        <n v="602692"/>
        <n v="286908"/>
        <n v="1106570"/>
        <n v="260724"/>
        <n v="611908"/>
        <n v="1886183"/>
        <n v="223844"/>
        <n v="225703"/>
        <n v="282497"/>
        <n v="1333711"/>
        <n v="922727"/>
        <n v="1855784"/>
        <s v="Total CEO shares"/>
        <n v="4158392"/>
        <n v="471782"/>
        <n v="1440774"/>
        <n v="287186"/>
        <n v="65759"/>
        <n v="113511"/>
        <n v="3085723"/>
        <n v="572924"/>
        <n v="82914385"/>
        <n v="1003659"/>
        <n v="219478"/>
        <n v="1104896"/>
        <n v="71190"/>
        <n v="3174920"/>
        <n v="1120207"/>
        <n v="1573350"/>
        <n v="308261"/>
        <n v="263281"/>
        <n v="224003"/>
        <n v="1329905"/>
        <n v="1255053"/>
        <n v="46738820"/>
        <n v="3810946"/>
        <n v="152760"/>
        <n v="507504"/>
        <n v="203454"/>
        <n v="2782524"/>
        <n v="4871992"/>
        <n v="193663.57499999998"/>
        <n v="150216.95300000001"/>
        <n v="815861"/>
        <n v="82668"/>
        <n v="2161291"/>
        <n v="336700.114"/>
        <n v="4299507"/>
        <n v="422980312"/>
        <n v="19510669"/>
        <n v="1696363"/>
        <n v="2178684"/>
        <n v="3542780"/>
        <n v="117478"/>
        <n v="418937960"/>
        <n v="2909758"/>
        <n v="1192514"/>
        <n v="877805"/>
        <n v="9056572.2000000011"/>
        <n v="180456.96600000001"/>
        <n v="1324538"/>
        <n v="178308"/>
        <n v="358142"/>
        <n v="42692"/>
        <n v="245976293"/>
        <n v="13752992"/>
        <n v="978078"/>
        <n v="235798"/>
        <n v="1938680"/>
        <n v="288718"/>
        <n v="89742"/>
        <n v="5872607"/>
        <n v="847651"/>
        <n v="1542930.6420000002"/>
        <n v="77600"/>
        <n v="636764"/>
        <n v="394623"/>
        <n v="551402.05599999998"/>
        <n v="651725"/>
        <n v="467659"/>
        <n v="1832340"/>
        <n v="4938660"/>
        <n v="31149360"/>
        <n v="1901627"/>
        <n v="18011"/>
        <n v="2398877"/>
        <n v="1329198.3460000001"/>
        <n v="76133"/>
        <n v="749554"/>
        <n v="242702"/>
        <n v="278881"/>
        <n v="576077.64899999998"/>
        <n v="39464486"/>
        <n v="919257"/>
        <n v="77049"/>
        <n v="26973313"/>
        <n v="261565.20319999999"/>
        <n v="68085"/>
        <n v="658335"/>
        <n v="4303565"/>
        <n v="3060886"/>
        <n v="319181"/>
        <n v="270163"/>
        <n v="1182773"/>
        <n v="419474"/>
        <n v="272940"/>
        <n v="99400"/>
        <n v="142992525"/>
        <n v="1618474"/>
        <n v="868775"/>
        <n v="416097.83"/>
        <n v="1039809"/>
        <n v="339631"/>
        <n v="3159604"/>
        <n v="296533"/>
        <n v="99912"/>
        <n v="136821"/>
        <n v="3199281"/>
        <n v="519217"/>
        <n v="1601953920"/>
        <n v="1096390"/>
        <n v="202102"/>
        <n v="1152087"/>
        <n v="82497"/>
        <n v="2523873"/>
        <n v="1041711"/>
        <n v="180458"/>
        <n v="226214"/>
        <n v="232820"/>
        <n v="3805227"/>
        <n v="35543747"/>
        <n v="1351451"/>
        <n v="72052298"/>
        <n v="0"/>
        <n v="97408"/>
        <n v="312687"/>
        <n v="197891"/>
        <n v="2814571"/>
        <n v="2969252"/>
        <n v="595861"/>
        <n v="1471806"/>
        <n v="100112"/>
        <n v="859385"/>
        <n v="2928140"/>
        <n v="313704"/>
        <n v="4653818"/>
        <n v="410758857"/>
        <n v="19509690"/>
        <n v="306623480"/>
        <n v="1725998"/>
        <n v="2221434"/>
        <n v="7951186"/>
        <n v="389885"/>
        <n v="19952558"/>
        <n v="2668689"/>
        <n v="1289544"/>
        <n v="847987"/>
        <n v="15357"/>
        <n v="189747"/>
        <n v="1293994"/>
        <n v="261487"/>
        <n v="6856729"/>
        <n v="48293"/>
        <n v="780490"/>
        <n v="109620"/>
        <n v="54729"/>
        <n v="547478"/>
        <n v="260085"/>
        <n v="234040"/>
        <n v="6102605"/>
        <n v="1259941"/>
        <n v="1914259.9080000003"/>
        <n v="245116"/>
        <n v="520502"/>
        <n v="261438"/>
        <n v="604085"/>
        <n v="621869"/>
        <n v="656241"/>
        <n v="474895"/>
        <n v="5196545"/>
        <n v="21079044"/>
        <n v="135129.40362529404"/>
        <n v="125389"/>
        <n v="1791956"/>
        <n v="645370"/>
        <n v="77446"/>
        <n v="752671"/>
        <n v="399552"/>
        <n v="254526"/>
        <n v="89385"/>
        <n v="38199198"/>
        <n v="52546"/>
        <n v="63106"/>
        <n v="27136117"/>
        <n v="2376478"/>
        <n v="128416"/>
        <n v="489557"/>
        <n v="3209326"/>
        <n v="536152"/>
        <n v="333736"/>
        <n v="792807"/>
        <n v="237487"/>
        <n v="24997"/>
        <n v="760071"/>
        <n v="143091383"/>
        <n v="666138"/>
        <n v="941391"/>
        <n v="82758"/>
        <n v="901474"/>
        <n v="279337"/>
        <n v="3138480"/>
        <n v="8484"/>
        <n v="119222"/>
        <n v="80000"/>
        <n v="612730"/>
        <n v="629319"/>
        <n v="1577860660"/>
        <n v="1313567"/>
        <n v="143236"/>
        <n v="1175308"/>
        <n v="8432"/>
        <n v="224165"/>
        <n v="22657"/>
        <n v="1086024"/>
        <n v="298307"/>
        <n v="282511"/>
        <n v="279664"/>
        <n v="320022"/>
        <n v="695352"/>
        <n v="945951"/>
        <n v="1491735"/>
        <n v="69289270"/>
        <n v="2386782"/>
        <n v="107260"/>
        <n v="318631"/>
        <n v="139189"/>
        <n v="2916541"/>
        <n v="1067637"/>
        <n v="557647"/>
        <n v="1188092"/>
        <n v="120876"/>
        <n v="67520"/>
        <n v="2861391"/>
        <n v="589478"/>
        <n v="471352"/>
        <n v="392712180"/>
        <n v="19451851"/>
        <n v="2179992"/>
        <n v="424592"/>
        <n v="141800"/>
        <n v="2950254"/>
        <n v="696981"/>
        <n v="16332"/>
        <n v="2329798"/>
        <n v="1455623"/>
        <n v="796587"/>
        <n v="38456"/>
        <n v="205858"/>
        <n v="1280"/>
        <n v="338096"/>
        <n v="7420582"/>
        <n v="57252"/>
        <n v="7763751"/>
        <n v="1088475"/>
        <n v="136553"/>
        <n v="236572"/>
        <n v="1769751"/>
        <n v="282001"/>
        <n v="76798"/>
        <n v="1364906"/>
        <n v="2158735.8540000003"/>
        <n v="254311"/>
        <n v="208993"/>
        <n v="714597"/>
        <n v="640352"/>
        <n v="756663"/>
        <n v="425097"/>
        <n v="5558947"/>
        <n v="1316194"/>
        <n v="21401650"/>
        <n v="674871"/>
        <n v="76697"/>
        <n v="640684"/>
        <n v="667418"/>
        <n v="82417"/>
        <n v="610435"/>
        <n v="375297"/>
        <n v="442818"/>
        <n v="58931"/>
        <n v="122312"/>
        <n v="105000"/>
        <n v="150057"/>
        <n v="27664187"/>
        <n v="1529043"/>
        <n v="235852"/>
        <n v="317364"/>
        <n v="3251068"/>
        <n v="670282"/>
        <n v="399010"/>
        <n v="866173"/>
        <n v="123600"/>
        <n v="51446"/>
        <n v="671281"/>
        <n v="144879426"/>
        <n v="861310"/>
        <n v="1247952"/>
        <n v="72686"/>
        <n v="878425"/>
        <n v="290854"/>
        <n v="3160054"/>
        <n v="3294"/>
        <n v="299654"/>
        <n v="131418"/>
        <n v="80026"/>
        <n v="692641"/>
        <n v="738507"/>
        <n v="1576283400"/>
        <n v="225416"/>
        <n v="101063"/>
        <n v="1554739"/>
        <n v="16657"/>
        <n v="309317"/>
        <n v="26180"/>
        <n v="987046"/>
        <n v="376601"/>
        <n v="327559"/>
        <n v="47470"/>
        <n v="277573"/>
        <n v="168223"/>
        <n v="45093583"/>
        <n v="2500782"/>
        <n v="108181"/>
        <n v="58110"/>
        <n v="750141"/>
        <n v="31687"/>
        <n v="175244"/>
        <n v="157392"/>
        <n v="1277310"/>
        <n v="241628.6"/>
        <n v="170928"/>
        <n v="2894660"/>
        <n v="617743"/>
        <n v="19458225"/>
        <n v="450929"/>
        <n v="508392"/>
        <n v="3703390"/>
        <n v="16205"/>
        <n v="188965"/>
        <n v="849594"/>
        <n v="61373"/>
        <n v="252044"/>
        <n v="158549"/>
        <n v="391034"/>
        <n v="7656130"/>
        <n v="1431284"/>
        <n v="170367"/>
        <n v="13580"/>
        <n v="51290"/>
        <n v="340648"/>
        <n v="430630"/>
        <n v="263404"/>
        <n v="2031847"/>
        <n v="1751672"/>
        <n v="219997"/>
        <n v="1358225"/>
        <n v="801725"/>
        <n v="842051"/>
        <n v="951502"/>
        <n v="354857"/>
        <n v="10060095"/>
        <n v="4528704"/>
        <n v="21400033"/>
        <n v="21776255"/>
        <n v="132248"/>
        <n v="103717"/>
        <n v="158514"/>
        <n v="110439"/>
        <n v="794901"/>
        <n v="719297"/>
        <n v="678813"/>
        <n v="101864"/>
        <n v="159477"/>
        <n v="1733556"/>
        <n v="222742"/>
        <n v="28110424"/>
        <n v="1772935"/>
        <n v="111016"/>
        <n v="866246"/>
        <n v="54478"/>
        <n v="849523"/>
        <n v="674721"/>
        <n v="602825"/>
        <n v="518578"/>
        <n v="112690"/>
        <n v="146514"/>
        <n v="1488069"/>
        <n v="144971528"/>
        <n v="947825"/>
        <n v="1310203"/>
        <n v="80291"/>
      </sharedItems>
    </cacheField>
    <cacheField name="total company shares" numFmtId="0">
      <sharedItems containsMixedTypes="1" containsNumber="1" minValue="747383.59788359783" maxValue="21007000000"/>
    </cacheField>
    <cacheField name="CEO share %" numFmtId="0">
      <sharedItems containsMixedTypes="1" containsNumber="1" minValue="0" maxValue="0.49375761674718194" count="447">
        <n v="8.0000000000000004E-4"/>
        <n v="4.1999999999999997E-3"/>
        <n v="6.1999999999999998E-3"/>
        <n v="5.0000000000000001E-4"/>
        <n v="0"/>
        <n v="7.1999999999999998E-3"/>
        <n v="0.1802"/>
        <n v="4.0000000000000002E-4"/>
        <n v="1.2999999999999999E-3"/>
        <n v="1E-3"/>
        <n v="3.0000000000000001E-3"/>
        <n v="2.0000000000000001E-4"/>
        <n v="1.12E-2"/>
        <n v="3.2000000000000002E-3"/>
        <n v="1.9E-3"/>
        <n v="0.31"/>
        <n v="2.0999999999999999E-3"/>
        <n v="4.4999999999999997E-3"/>
        <n v="9.2999999999999992E-3"/>
        <n v="1.37E-2"/>
        <n v="5.9999999999999995E-4"/>
        <n v="6.9999999999999999E-4"/>
        <n v="2E-3"/>
        <n v="1.1000000000000001E-3"/>
        <n v="2.3E-3"/>
        <n v="7.0000000000000001E-3"/>
        <n v="3.0999999999999999E-3"/>
        <n v="1.6000000000000001E-3"/>
        <n v="1.5E-3"/>
        <n v="1.4E-3"/>
        <n v="0.14940000000000001"/>
        <n v="8.6999999999999994E-3"/>
        <n v="7.3899999999999993E-2"/>
        <n v="0.2404"/>
        <n v="4.7000000000000002E-3"/>
        <n v="4.8999999999999998E-3"/>
        <n v="1E-4"/>
        <n v="6.6E-3"/>
        <n v="1.1999999999999999E-3"/>
        <n v="2.3999999999999998E-3"/>
        <n v="2.5999999999999999E-3"/>
        <n v="2.8E-3"/>
        <n v="8.9999999999999998E-4"/>
        <n v="1.8E-3"/>
        <n v="2.7000000000000001E-3"/>
        <n v="0.25800000000000001"/>
        <n v="2.9999999999999997E-4"/>
        <n v="4.0000000000000001E-3"/>
        <n v="3.0599999999999999E-2"/>
        <n v="8.6400000000000005E-2"/>
        <n v="3.5000000000000001E-3"/>
        <s v="CEO share %"/>
        <n v="7.5000482461226798E-4"/>
        <n v="2.892593500919681E-4"/>
        <n v="9.7152663519892114E-4"/>
        <n v="4.299191616766467E-4"/>
        <n v="2.5971169036334913E-5"/>
        <n v="1.0404307974335472E-4"/>
        <n v="8.1849416445623335E-3"/>
        <n v="7.5984615384615381E-4"/>
        <n v="0.17581856980224253"/>
        <n v="1.0734320855614974E-3"/>
        <n v="3.4133437013996891E-4"/>
        <n v="1.000539708412569E-4"/>
        <n v="3.2506849315068492E-4"/>
        <n v="2.9616791044776119E-3"/>
        <n v="6.7078263473053894E-3"/>
        <n v="9.3651785714285712E-4"/>
        <n v="0.29769750184454807"/>
        <n v="9.1163781163434903E-5"/>
        <n v="3.8356678082191782E-4"/>
        <n v="7.9161011904761908E-4"/>
        <n v="1.3976091314031179E-3"/>
        <n v="9.5874502564102567E-3"/>
        <n v="7.4724431372549024E-3"/>
        <n v="1.2299516908212562E-4"/>
        <n v="1.1508027210884353E-3"/>
        <n v="3.998702830188679E-5"/>
        <n v="2.5787988878591289E-3"/>
        <n v="2.6011703150026697E-3"/>
        <n v="5.1781704545454546E-4"/>
        <n v="2.1459564714285717E-4"/>
        <n v="7.8944356314826112E-4"/>
        <n v="1.0951154362416108E-3"/>
        <n v="1.1963531114327063E-4"/>
        <n v="3.340480680061824E-3"/>
        <n v="3.6321479395900753E-4"/>
        <n v="1.075145536384096E-3"/>
        <n v="0.14460865367521367"/>
        <n v="6.993071326164875E-2"/>
        <n v="3.1418146537842188E-2"/>
        <n v="5.284619937694704E-3"/>
        <n v="1.9094513584574934E-3"/>
        <n v="2.6088217967599409E-3"/>
        <n v="7.4826751592356689E-5"/>
        <n v="2.8020731723630527E-2"/>
        <n v="6.6890988505747123E-3"/>
        <n v="1.3850336817653891E-3"/>
        <n v="6.841816056118472E-4"/>
        <n v="1.1685899612903228E-2"/>
        <n v="1.8817201876955163E-4"/>
        <n v="2.7170010256410255E-4"/>
        <n v="6.3932592326998929E-5"/>
        <n v="9.705745257452575E-5"/>
        <n v="3.4822185970636216E-5"/>
        <n v="0.11030327040358745"/>
        <n v="3.149299748110831E-3"/>
        <n v="9.2097740112994351E-4"/>
        <n v="7.7821122112211216E-4"/>
        <n v="2.0868460710441335E-3"/>
        <n v="2.6223251589464124E-4"/>
        <n v="1.0422996515679442E-4"/>
        <n v="3.7333801652892564E-3"/>
        <n v="5.9442566619915844E-4"/>
        <n v="1.3912810117222725E-3"/>
        <n v="1.2536348949919224E-4"/>
        <n v="3.2621106557377051E-4"/>
        <n v="1.185054054054054E-4"/>
        <n v="1.9784788518119841E-4"/>
        <n v="3.4537625861155274E-4"/>
        <n v="5.8362535879196304E-5"/>
        <n v="9.835426731078904E-4"/>
        <n v="2.8334251290877796E-3"/>
        <n v="7.2356236933797911E-3"/>
        <n v="2.4890405759162302E-3"/>
        <n v="3.6022000000000002E-4"/>
        <n v="1.6521191460055096E-3"/>
        <n v="2.1581398701087841E-4"/>
        <n v="2.6769690576652602E-5"/>
        <n v="4.8327143778207607E-4"/>
        <n v="1.9926272577996715E-4"/>
        <n v="1.8792520215633424E-4"/>
        <n v="6.9743056779661015E-4"/>
        <n v="2.6539667787491592E-2"/>
        <n v="6.7741857037582909E-4"/>
        <n v="8.042693110647181E-5"/>
        <n v="8.6176718849840253E-2"/>
        <n v="4.2262918597511712E-5"/>
        <n v="1.0755924170616114E-4"/>
        <n v="1.0792377049180328E-3"/>
        <n v="4.2150489715964742E-3"/>
        <n v="3.1620723140495868E-3"/>
        <n v="3.8225269461077843E-4"/>
        <n v="3.0458060879368657E-4"/>
        <n v="6.8606322505800467E-4"/>
        <n v="1.1156223404255319E-3"/>
        <n v="1.0191934279312921E-4"/>
        <n v="2.4326970141948116E-5"/>
        <n v="0.13106555912007334"/>
        <n v="3.1685082223962413E-4"/>
        <n v="2.7005750699409388E-4"/>
        <n v="9.9616430452477864E-5"/>
        <n v="4.9498214880754032E-5"/>
        <n v="2.1187211478477855E-4"/>
        <n v="1.8065202973127502E-3"/>
        <n v="4.4929242424242424E-4"/>
        <n v="3.9490909090909088E-5"/>
        <n v="1.4696133190118154E-4"/>
        <n v="8.6936983695652167E-3"/>
        <n v="7.0641768707482996E-4"/>
        <n v="0.16246997160243407"/>
        <n v="1.2374604966139955E-3"/>
        <n v="3.3131475409836067E-4"/>
        <n v="1.0689246613471887E-4"/>
        <n v="3.8730985915492956E-4"/>
        <n v="2.4268009615384615E-3"/>
        <n v="6.3518963414634149E-3"/>
        <n v="1.0923607748184019E-4"/>
        <n v="8.381400518710634E-5"/>
        <n v="3.8868113522537564E-4"/>
        <n v="2.3416781538461539E-3"/>
        <n v="0.11967591582491582"/>
        <n v="1.5219042792792793E-3"/>
        <n v="1.5054805265357293E-2"/>
        <n v="7.9777231777231771E-5"/>
        <n v="7.0904081632653065E-4"/>
        <n v="3.9194097841156663E-5"/>
        <n v="2.7486044921874999E-3"/>
        <n v="1.5644109589041096E-3"/>
        <n v="8.4399575070821526E-4"/>
        <n v="9.3270342205323189E-4"/>
        <n v="1.4301714285714287E-4"/>
        <n v="1.6123545966228892E-3"/>
        <n v="4.5538724727838256E-3"/>
        <n v="3.3056269757639618E-4"/>
        <n v="1.1640365182591296E-3"/>
        <n v="0.1389576647496617"/>
        <n v="7.2258111111111106E-2"/>
        <n v="0.49375761674718194"/>
        <n v="5.659009836065574E-3"/>
        <n v="2.0455193370165748E-3"/>
        <n v="6.0281925701288859E-3"/>
        <n v="2.613170241286863E-4"/>
        <n v="1.3288416916416917E-3"/>
        <n v="6.5249119804400976E-3"/>
        <n v="1.4822344827586206E-3"/>
        <n v="6.8718557536466779E-4"/>
        <n v="1.9892487046632126E-5"/>
        <n v="2.0250480256136605E-4"/>
        <n v="2.6763061013443639E-4"/>
        <n v="9.5259380692167572E-5"/>
        <n v="1.9168937657254683E-3"/>
        <n v="3.9326547231270358E-5"/>
        <n v="1.805018501387604E-4"/>
        <n v="1.0420152091254753E-4"/>
        <n v="1.8807216494845362E-4"/>
        <n v="6.2142792281498298E-4"/>
        <n v="2.4261660447761195E-4"/>
        <n v="2.868137254901961E-4"/>
        <n v="3.9860254735467017E-3"/>
        <n v="9.0578073328540616E-4"/>
        <n v="1.7741055681186285E-3"/>
        <n v="3.9986296900489397E-4"/>
        <n v="2.7095366996356064E-4"/>
        <n v="7.4953555045871554E-5"/>
        <n v="2.1982714701601164E-4"/>
        <n v="3.4149862712795165E-4"/>
        <n v="8.3789708886618995E-5"/>
        <n v="2.5126719576719575E-4"/>
        <n v="3.0712440898345156E-3"/>
        <n v="4.998587621531895E-3"/>
        <n v="1.7640914311396088E-4"/>
        <n v="2.5077799999999998E-3"/>
        <n v="1.2461446453407511E-3"/>
        <n v="1.0653185869924067E-4"/>
        <n v="2.8264963503649636E-5"/>
        <n v="4.8465614938828075E-4"/>
        <n v="3.2723341523341521E-4"/>
        <n v="1.708228187919463E-4"/>
        <n v="1.1187108886107635E-4"/>
        <n v="2.6128042407660739E-2"/>
        <n v="3.7857348703170031E-5"/>
        <n v="6.2605158730158725E-5"/>
        <n v="8.6974733974358981E-2"/>
        <n v="3.8435678473233058E-4"/>
        <n v="2.2026758147512864E-4"/>
        <n v="1.1429427083333333E-3"/>
        <n v="4.8375197628458501E-4"/>
        <n v="3.2916164102564103E-3"/>
        <n v="6.6851870324189527E-4"/>
        <n v="3.8141257142857143E-4"/>
        <n v="4.7106773618538325E-4"/>
        <n v="2.9723028785982479E-4"/>
        <n v="9.4186134137151476E-6"/>
        <n v="1.8588187820983126E-4"/>
        <n v="0.13261481278962001"/>
        <n v="1.3277616105242176E-4"/>
        <n v="3.0250353470437016E-4"/>
        <n v="1.9445018796992481E-5"/>
        <n v="4.5073700000000002E-5"/>
        <n v="1.8068369987063389E-4"/>
        <n v="1.7731525423728813E-3"/>
        <n v="1.295267175572519E-5"/>
        <n v="1.2418958333333333E-3"/>
        <n v="8.7912087912087919E-6"/>
        <n v="1.7357790368271954E-3"/>
        <n v="9.5207110438729197E-4"/>
        <n v="0.157786066"/>
        <n v="1.5291816065192085E-3"/>
        <n v="2.4443003412969285E-4"/>
        <n v="1.1480980756080882E-4"/>
        <n v="4.1131707317073174E-5"/>
        <n v="2.2260675273088381E-4"/>
        <n v="4.7202083333333335E-4"/>
        <n v="6.7038518518518515E-3"/>
        <n v="1.8222785583384238E-4"/>
        <n v="0.378"/>
        <n v="1.1217970316887284E-4"/>
        <n v="5.3426043405676128E-5"/>
        <n v="4.247721441661576E-4"/>
        <n v="4.0082669491525421E-3"/>
        <n v="1.7822401433691757E-3"/>
        <n v="1.4933032327586207E-2"/>
        <n v="4.9415776397515529E-3"/>
        <n v="9.1207482993197272E-5"/>
        <n v="7.2088461538461542E-4"/>
        <n v="2.8516492522024175E-5"/>
        <n v="2.7936216475095785E-3"/>
        <n v="5.5780407523510977E-4"/>
        <n v="7.854183098591549E-4"/>
        <n v="7.8838221632382215E-4"/>
        <n v="1.7072881355932202E-4"/>
        <n v="8.7461139896373059E-5"/>
        <n v="4.5061275590551177E-3"/>
        <n v="6.0833642930856549E-4"/>
        <n v="1.1789694847423712E-4"/>
        <n v="0.13285256427604872"/>
        <n v="7.1514158088235288E-2"/>
        <n v="3.5104541062801931E-3"/>
        <n v="1.4200401337792642E-4"/>
        <n v="1.305709023941068E-4"/>
        <n v="2.2555458715596329E-3"/>
        <n v="4.8705870020964359E-4"/>
        <n v="1.0885822835432914E-6"/>
        <n v="1.3299045524228488E-3"/>
        <n v="5.9738410256410255E-3"/>
        <n v="1.659775370581528E-3"/>
        <n v="6.7279307432432434E-4"/>
        <n v="5.1070385126162017E-5"/>
        <n v="2.24735807860262E-4"/>
        <n v="2.7228249308657735E-7"/>
        <n v="1.2389006962257236E-4"/>
        <n v="2.1735741066198008E-3"/>
        <n v="4.6966365873666938E-5"/>
        <n v="3.5034977436823106E-3"/>
        <n v="2.5319260293091419E-4"/>
        <n v="1.3206286266924565E-4"/>
        <n v="8.2429268292682925E-4"/>
        <n v="2.1068464285714287E-3"/>
        <n v="2.6934192932187204E-4"/>
        <n v="2.9928388746803066E-4"/>
        <n v="5.1681022880215343E-5"/>
        <n v="9.9773830409356735E-4"/>
        <n v="2.0737135965417869E-3"/>
        <n v="4.2244352159468438E-4"/>
        <n v="1.1069544491525424E-4"/>
        <n v="2.6674020156774916E-4"/>
        <n v="4.0021999999999997E-5"/>
        <n v="9.7070301475304685E-5"/>
        <n v="2.2279716981132077E-4"/>
        <n v="1.2325824833702882E-2"/>
        <n v="7.9336588306208556E-4"/>
        <n v="3.5303735106356086E-2"/>
        <n v="1.5924280320906087E-4"/>
        <n v="1.0052031454783749E-4"/>
        <n v="4.4960280701754384E-4"/>
        <n v="1.1166438012380793E-4"/>
        <n v="3.1018818216033122E-5"/>
        <n v="3.925627009646302E-4"/>
        <n v="3.1196758104738156E-4"/>
        <n v="2.9912344788311719E-4"/>
        <n v="7.2754320987654318E-5"/>
        <n v="8.7678853046594987E-5"/>
        <n v="7.5376884422110558E-5"/>
        <n v="1.463970731707317E-4"/>
        <n v="8.9239312903225801E-2"/>
        <n v="2.2466103438142815E-4"/>
        <n v="4.2882181818181816E-4"/>
        <n v="3.2056969696969695E-4"/>
        <n v="3.3827348094098652E-3"/>
        <n v="8.8896816976127325E-4"/>
        <n v="4.6311492451558679E-4"/>
        <n v="5.2879914529914526E-4"/>
        <n v="4.6729678638941402E-5"/>
        <n v="1.8013305322128852E-5"/>
        <n v="1.6245909970958374E-4"/>
        <n v="0.14560746331658292"/>
        <n v="1.7803017775940472E-4"/>
        <n v="4.146019933554817E-4"/>
        <n v="1.7022482435597189E-5"/>
        <n v="4.7308541576906505E-5"/>
        <n v="1.959932614555256E-4"/>
        <n v="1.774314430095452E-3"/>
        <n v="5.0676923076923079E-6"/>
        <n v="6.0905284552845531E-4"/>
        <n v="8.8556603773584904E-5"/>
        <n v="8.9916853932584269E-5"/>
        <n v="2.0737754491017965E-3"/>
        <n v="1.2126551724137931E-3"/>
        <n v="0.15637732142857144"/>
        <n v="2.7158554216867472E-4"/>
        <n v="1.7887256637168141E-4"/>
        <n v="1.6464460446891877E-4"/>
        <n v="8.907486631016043E-5"/>
        <n v="3.2801378579003183E-4"/>
        <n v="5.9500000000000004E-4"/>
        <n v="6.2869171974522294E-3"/>
        <n v="2.1997721962616822E-4"/>
        <n v="1.4564650955980435E-4"/>
        <n v="8.3573943661971827E-5"/>
        <n v="1.2391651785714287E-3"/>
        <n v="1.9538095238095238E-4"/>
        <n v="9.9985771618625284E-3"/>
        <n v="5.3208127659574471E-3"/>
        <n v="9.6246441281138786E-5"/>
        <n v="7.1925733634311509E-4"/>
        <n v="1.304962946328318E-5"/>
        <n v="5.7482068965517246E-4"/>
        <n v="1.672137203166227E-5"/>
        <n v="2.3491152815013406E-4"/>
        <n v="2.1679338842975208E-4"/>
        <n v="7.6669267707082836E-4"/>
        <n v="3.2520672947510096E-4"/>
        <n v="2.3446913580246913E-4"/>
        <n v="4.6612882447665052E-3"/>
        <n v="6.3423305954825467E-4"/>
        <n v="1.1772027972027973E-4"/>
        <n v="0.13654804589707928"/>
        <n v="7.3427264150943403E-2"/>
        <n v="1.5495841924398626E-3"/>
        <n v="4.6598716773602202E-4"/>
        <n v="2.5735858234885336E-3"/>
        <n v="1.1050119331742243E-6"/>
        <n v="5.0256648936170217E-4"/>
        <n v="7.433018372703412E-4"/>
        <n v="8.4072602739726027E-5"/>
        <n v="2.8224412094064949E-4"/>
        <n v="3.5445785826067517E-5"/>
        <n v="1.476714501510574E-4"/>
        <n v="2.4514641559299638E-3"/>
        <n v="2.8978538985616957E-3"/>
        <n v="3.4622254475084662E-4"/>
        <n v="1.8201602564102564E-4"/>
        <n v="4.7816901408450707E-5"/>
        <n v="6.3165024630541878E-5"/>
        <n v="3.333150684931507E-4"/>
        <n v="5.6291503267973857E-4"/>
        <n v="1.8066117969821674E-4"/>
        <n v="1.4962054491899854E-3"/>
        <n v="1.855584745762712E-3"/>
        <n v="3.7606324786324788E-4"/>
        <n v="7.2671214553237024E-4"/>
        <n v="3.1074612403100778E-4"/>
        <n v="5.1344573170731709E-4"/>
        <n v="1.2272694440861601E-4"/>
        <n v="1.8272760041194644E-4"/>
        <n v="2.2256847345132745E-2"/>
        <n v="2.7989517923362175E-3"/>
        <n v="8.5600131999999992E-3"/>
        <n v="5.8350093783494103E-3"/>
        <n v="1.6326913580246914E-4"/>
        <n v="7.3714996446339726E-5"/>
        <n v="2.7931982378854626E-5"/>
        <n v="4.3479921259842523E-5"/>
        <n v="5.1086182519280204E-4"/>
        <n v="6.0546885521885522E-4"/>
        <n v="5.564040983606557E-4"/>
        <n v="1.1789814814814814E-4"/>
        <n v="1.2934063260340632E-4"/>
        <n v="1.2516649819494586E-3"/>
        <n v="2.1133017077798862E-4"/>
        <n v="9.1267610389610385E-2"/>
        <n v="2.4095338407175863E-4"/>
        <n v="2.0828517823639776E-4"/>
        <n v="2.1494937965260545E-3"/>
        <n v="5.7224789915966384E-5"/>
        <n v="8.7942339544513459E-4"/>
        <n v="9.5569546742209637E-4"/>
        <n v="6.7279575892857147E-4"/>
        <n v="3.2759191408717625E-4"/>
        <n v="4.3509652509652511E-5"/>
        <n v="5.7933570581257415E-5"/>
        <n v="3.5943695652173913E-4"/>
        <n v="0.15689559307359308"/>
        <n v="2.1419774011299434E-4"/>
        <n v="4.4489066213921903E-4"/>
        <n v="1.8803512880562062E-5"/>
      </sharedItems>
    </cacheField>
    <cacheField name="Januar" numFmtId="0">
      <sharedItems containsMixedTypes="1" containsNumber="1" minValue="0.18990000000000001" maxValue="1750.09"/>
    </cacheField>
    <cacheField name="Februrar" numFmtId="0">
      <sharedItems containsMixedTypes="1" containsNumber="1" minValue="0.20799999999999999" maxValue="1903.99"/>
    </cacheField>
    <cacheField name="Mars" numFmtId="0">
      <sharedItems containsMixedTypes="1" containsNumber="1" minValue="0.1956" maxValue="2034.61"/>
    </cacheField>
    <cacheField name="April" numFmtId="0">
      <sharedItems containsMixedTypes="1" containsNumber="1" minValue="0.216" maxValue="2070.4299999999998"/>
    </cacheField>
    <cacheField name="Mai" numFmtId="0">
      <sharedItems containsMixedTypes="1" containsNumber="1" minValue="0.20599999999999999" maxValue="2170.4"/>
    </cacheField>
    <cacheField name="Juni" numFmtId="0">
      <sharedItems containsMixedTypes="1" containsNumber="1" minValue="0.1978" maxValue="2120.9899999999998"/>
    </cacheField>
    <cacheField name="Juli" numFmtId="0">
      <sharedItems containsMixedTypes="1" containsNumber="1" minValue="0.18490000000000001" maxValue="2012.67"/>
    </cacheField>
    <cacheField name="August" numFmtId="0">
      <sharedItems containsMixedTypes="1" containsNumber="1" minValue="0.2185" maxValue="2030.65"/>
    </cacheField>
    <cacheField name="September" numFmtId="0">
      <sharedItems containsMixedTypes="1" containsNumber="1" minValue="0.2195" maxValue="1956.56"/>
    </cacheField>
    <cacheField name="Oktober " numFmtId="0">
      <sharedItems containsMixedTypes="1" containsNumber="1" minValue="0.21640000000000001" maxValue="1997.73"/>
    </cacheField>
    <cacheField name="November " numFmtId="0">
      <sharedItems containsMixedTypes="1" containsNumber="1" minValue="0.21" maxValue="2023.62"/>
    </cacheField>
    <cacheField name="December" numFmtId="0">
      <sharedItems containsMixedTypes="1" containsNumber="1" minValue="0.19400000000000001" maxValue="1925.47"/>
    </cacheField>
    <cacheField name="Januar2" numFmtId="0">
      <sharedItems containsMixedTypes="1" containsNumber="1" minValue="0.19170000000000001" maxValue="2068.4"/>
    </cacheField>
    <cacheField name="Q1" numFmtId="0">
      <sharedItems containsMixedTypes="1" containsNumber="1" minValue="0" maxValue="3.3"/>
    </cacheField>
    <cacheField name="Q2" numFmtId="0">
      <sharedItems containsMixedTypes="1" containsNumber="1" minValue="0" maxValue="3.3"/>
    </cacheField>
    <cacheField name="Q3" numFmtId="0">
      <sharedItems containsBlank="1" containsMixedTypes="1" containsNumber="1" minValue="0" maxValue="24.56"/>
    </cacheField>
    <cacheField name="Q4" numFmtId="0">
      <sharedItems containsBlank="1" containsMixedTypes="1" containsNumber="1" minValue="0" maxValue="3.3"/>
    </cacheField>
    <cacheField name="Retrun Q1" numFmtId="0">
      <sharedItems containsMixedTypes="1" containsNumber="1" minValue="-0.38666666666666666" maxValue="0.4943906170321265"/>
    </cacheField>
    <cacheField name="Q22" numFmtId="0">
      <sharedItems containsMixedTypes="1" containsNumber="1" minValue="-0.30991782677014673" maxValue="0.41030534351145043"/>
    </cacheField>
    <cacheField name="Q32" numFmtId="0">
      <sharedItems containsMixedTypes="1" containsNumber="1" minValue="-0.46037903496700505" maxValue="0.36830937944916281"/>
    </cacheField>
    <cacheField name="Q42" numFmtId="0">
      <sharedItems containsMixedTypes="1" containsNumber="1" minValue="-0.84794076816288766" maxValue="0.36794285714285713"/>
    </cacheField>
    <cacheField name="Yearly" numFmtId="0">
      <sharedItems containsMixedTypes="1" containsNumber="1" minValue="-0.8565566614283221" maxValue="1.1635741250239942"/>
    </cacheField>
    <cacheField name="1" numFmtId="0">
      <sharedItems containsMixedTypes="1" containsNumber="1" minValue="-0.41948051948051951" maxValue="1"/>
    </cacheField>
    <cacheField name="2" numFmtId="0">
      <sharedItems containsSemiMixedTypes="0" containsString="0" containsNumber="1" minValue="-0.30598255089322818" maxValue="2"/>
    </cacheField>
    <cacheField name="3" numFmtId="0">
      <sharedItems containsSemiMixedTypes="0" containsString="0" containsNumber="1" minValue="-0.27838147846297812" maxValue="3"/>
    </cacheField>
    <cacheField name="4" numFmtId="0">
      <sharedItems containsSemiMixedTypes="0" containsString="0" containsNumber="1" minValue="-0.18264886032734207" maxValue="4"/>
    </cacheField>
    <cacheField name="5" numFmtId="0">
      <sharedItems containsSemiMixedTypes="0" containsString="0" containsNumber="1" minValue="-0.42858383259529392" maxValue="5"/>
    </cacheField>
    <cacheField name="6" numFmtId="0">
      <sharedItems containsSemiMixedTypes="0" containsString="0" containsNumber="1" minValue="-0.17142857142857146" maxValue="6"/>
    </cacheField>
    <cacheField name="7" numFmtId="0">
      <sharedItems containsSemiMixedTypes="0" containsString="0" containsNumber="1" minValue="-0.36935863122649992" maxValue="7"/>
    </cacheField>
    <cacheField name="8" numFmtId="0">
      <sharedItems containsSemiMixedTypes="0" containsString="0" containsNumber="1" minValue="-0.22073818756283209" maxValue="8"/>
    </cacheField>
    <cacheField name="9" numFmtId="0">
      <sharedItems containsSemiMixedTypes="0" containsString="0" containsNumber="1" minValue="-0.22494799512230113" maxValue="9"/>
    </cacheField>
    <cacheField name="10" numFmtId="0">
      <sharedItems containsSemiMixedTypes="0" containsString="0" containsNumber="1" minValue="-0.25288569819819823" maxValue="10"/>
    </cacheField>
    <cacheField name="11" numFmtId="0">
      <sharedItems containsSemiMixedTypes="0" containsString="0" containsNumber="1" minValue="-0.38614808652246263" maxValue="11"/>
    </cacheField>
    <cacheField name="12" numFmtId="0">
      <sharedItems containsSemiMixedTypes="0" containsString="0" containsNumber="1" minValue="-0.85805615550755931" maxValue="12"/>
    </cacheField>
    <cacheField name="år" numFmtId="0">
      <sharedItems containsSemiMixedTypes="0" containsString="0" containsNumber="1" containsInteger="1" minValue="2015" maxValue="2019" count="5">
        <n v="2015"/>
        <n v="2016"/>
        <n v="2017"/>
        <n v="2018"/>
        <n v="201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">
  <r>
    <x v="0"/>
    <x v="0"/>
    <x v="0"/>
    <n v="878425"/>
    <n v="2380000"/>
    <n v="878425"/>
    <n v="18568000000"/>
    <n v="4.7308541576906505E-5"/>
    <n v="38.722499999999997"/>
    <n v="41.74"/>
    <n v="43.57"/>
    <n v="47.91"/>
    <n v="52.47"/>
    <n v="43.9"/>
    <n v="50.792499999999997"/>
    <n v="53.475000000000001"/>
    <n v="51.607500000000002"/>
    <n v="56.267499999999998"/>
    <n v="62.384999999999998"/>
    <n v="66.817499999999995"/>
    <n v="74.06"/>
    <n v="0.77"/>
    <n v="0.77"/>
    <n v="0.77"/>
    <n v="0.73"/>
    <n v="0.25715023565110723"/>
    <n v="7.6236693800876651E-2"/>
    <n v="0.1229512231136487"/>
    <n v="0.32918647531878981"/>
    <n v="0.9910904512880111"/>
    <n v="7.7926270256311075E-2"/>
    <n v="4.3842836607570636E-2"/>
    <n v="0.11728253385356888"/>
    <n v="9.5178459611772126E-2"/>
    <n v="-0.14865637507146942"/>
    <n v="0.17454441913439631"/>
    <n v="5.2812915292612193E-2"/>
    <n v="-2.0523609163160348E-2"/>
    <n v="0.10521726493242253"/>
    <n v="0.10872173101701693"/>
    <n v="8.2752264166065528E-2"/>
    <x v="0"/>
  </r>
  <r>
    <x v="1"/>
    <x v="1"/>
    <x v="1"/>
    <n v="290854"/>
    <n v="312765"/>
    <n v="290854"/>
    <n v="1484000000"/>
    <n v="1.959932614555256E-4"/>
    <n v="91.24"/>
    <n v="80.25"/>
    <n v="79.77"/>
    <n v="80.98"/>
    <n v="79.599999999999994"/>
    <n v="76.63"/>
    <n v="73.5"/>
    <n v="66.930000000000007"/>
    <n v="65.78"/>
    <n v="75.89"/>
    <n v="80.03"/>
    <n v="87.84"/>
    <n v="89.08"/>
    <n v="1.07"/>
    <n v="1.07"/>
    <n v="1.07"/>
    <n v="0"/>
    <n v="-0.10072336694432257"/>
    <n v="-7.9155346999259121E-2"/>
    <n v="4.7074829931972803E-2"/>
    <n v="0.17380419027539856"/>
    <n v="1.1508110477860625E-2"/>
    <n v="-0.12045155633494077"/>
    <n v="-5.9813084112150024E-3"/>
    <n v="2.8582173749530003E-2"/>
    <n v="-1.7041244751790686E-2"/>
    <n v="-2.3869346733668327E-2"/>
    <n v="-2.6882422027926338E-2"/>
    <n v="-8.9387755102040722E-2"/>
    <n v="-1.1952786493352101E-3"/>
    <n v="0.16996047430830039"/>
    <n v="5.4552641981815794E-2"/>
    <n v="9.7588404348369392E-2"/>
    <x v="1"/>
  </r>
  <r>
    <x v="2"/>
    <x v="2"/>
    <x v="2"/>
    <n v="3160054"/>
    <n v="232260"/>
    <n v="3160054"/>
    <n v="1781000000"/>
    <n v="1.774314430095452E-3"/>
    <n v="70.39"/>
    <n v="73.02"/>
    <n v="77.989999999999995"/>
    <n v="80.67"/>
    <n v="79.349999999999994"/>
    <n v="76.25"/>
    <n v="84.74"/>
    <n v="87.18"/>
    <n v="84.43"/>
    <n v="84.03"/>
    <n v="84.09"/>
    <n v="85.57"/>
    <n v="86.06"/>
    <n v="0.32"/>
    <n v="0.32"/>
    <n v="0.32"/>
    <n v="0.32"/>
    <n v="0.1505895723824407"/>
    <n v="5.4419238874426595E-2"/>
    <n v="-4.6023129572810217E-3"/>
    <n v="2.796620254670952E-2"/>
    <n v="0.24080125017758208"/>
    <n v="3.7363261826963992E-2"/>
    <n v="6.8063544234456305E-2"/>
    <n v="3.7953583792794038E-2"/>
    <n v="-1.636296020825595E-2"/>
    <n v="-3.5538752362948886E-2"/>
    <n v="0.11501639344262288"/>
    <n v="2.8793957989143405E-2"/>
    <n v="-2.8332186281257166E-2"/>
    <n v="-1.4212957479569543E-3"/>
    <n v="7.140307033202698E-4"/>
    <n v="2.0929955999524196E-2"/>
    <x v="2"/>
  </r>
  <r>
    <x v="3"/>
    <x v="3"/>
    <x v="3"/>
    <n v="3294"/>
    <n v="10.481999999999999"/>
    <n v="3294"/>
    <n v="650000000"/>
    <n v="5.0676923076923079E-6"/>
    <n v="138.93"/>
    <n v="154.25"/>
    <n v="163"/>
    <n v="175.5"/>
    <n v="183.2"/>
    <n v="177.87"/>
    <n v="184.83"/>
    <n v="193.33"/>
    <n v="196.36"/>
    <n v="192.6"/>
    <n v="186.7"/>
    <n v="201.44"/>
    <n v="210.86"/>
    <n v="0.8"/>
    <n v="1.46"/>
    <n v="0"/>
    <n v="0"/>
    <n v="0.26898438062333541"/>
    <n v="6.1481481481481561E-2"/>
    <n v="4.2038630092517348E-2"/>
    <n v="9.4807892004153793E-2"/>
    <n v="0.53400993305981437"/>
    <n v="0.11027135967753539"/>
    <n v="5.6726094003241488E-2"/>
    <n v="8.1595092024539878E-2"/>
    <n v="4.3874643874643807E-2"/>
    <n v="-2.1124454148471531E-2"/>
    <n v="4.7337943441839593E-2"/>
    <n v="4.5988205377914836E-2"/>
    <n v="1.5672684011793312E-2"/>
    <n v="-1.9148502750051023E-2"/>
    <n v="-3.0633437175493279E-2"/>
    <n v="7.8950187466523894E-2"/>
    <x v="3"/>
  </r>
  <r>
    <x v="4"/>
    <x v="4"/>
    <x v="4"/>
    <n v="299654"/>
    <n v="61345"/>
    <n v="299654"/>
    <n v="492000000"/>
    <n v="6.0905284552845531E-4"/>
    <n v="219.91"/>
    <n v="247.82"/>
    <n v="265.75"/>
    <n v="269.85000000000002"/>
    <n v="291"/>
    <n v="270.51"/>
    <n v="299.55"/>
    <n v="299.14999999999998"/>
    <n v="284.25"/>
    <n v="278.99"/>
    <n v="279.14"/>
    <n v="309.22000000000003"/>
    <n v="330"/>
    <n v="0"/>
    <n v="0"/>
    <n v="0"/>
    <n v="0"/>
    <n v="0.22709290164158077"/>
    <n v="0.11006114508060028"/>
    <n v="-6.8636287764980805E-2"/>
    <n v="0.18283809455536038"/>
    <n v="0.50061388749943159"/>
    <n v="0.12691555636396706"/>
    <n v="7.2350899846662931E-2"/>
    <n v="1.5428033866415889E-2"/>
    <n v="7.8376876042245608E-2"/>
    <n v="-7.0412371134020643E-2"/>
    <n v="0.10735277808583794"/>
    <n v="-1.3353363378402073E-3"/>
    <n v="-4.9807788734748379E-2"/>
    <n v="-1.8504837291116943E-2"/>
    <n v="5.3765367934326418E-4"/>
    <n v="0.10775954718062636"/>
    <x v="4"/>
  </r>
  <r>
    <x v="5"/>
    <x v="5"/>
    <x v="5"/>
    <n v="131418"/>
    <n v="5596"/>
    <n v="131418"/>
    <n v="1484000000"/>
    <n v="8.8556603773584904E-5"/>
    <n v="4.03"/>
    <n v="4.5010000000000003"/>
    <n v="4.7590000000000003"/>
    <n v="4.3390000000000004"/>
    <n v="4.6379999999999999"/>
    <n v="4.05"/>
    <n v="4.4249999999999998"/>
    <n v="4.4669999999999996"/>
    <n v="3.4769999999999999"/>
    <n v="3.8439999999999999"/>
    <n v="3.8889999999999998"/>
    <n v="4.1029999999999998"/>
    <n v="4.1100000000000003"/>
    <n v="0.74"/>
    <n v="0.74"/>
    <n v="0.74"/>
    <n v="0.74"/>
    <n v="0.26029776674937966"/>
    <n v="0.19036644388107843"/>
    <n v="3.5932203389830518E-2"/>
    <n v="0.26170655567117601"/>
    <n v="0.75434243176178661"/>
    <n v="0.11687344913151367"/>
    <n v="5.7320595423239279E-2"/>
    <n v="6.7241017020382446E-2"/>
    <n v="6.8909887070753503E-2"/>
    <n v="3.277274687365242E-2"/>
    <n v="0.27530864197530863"/>
    <n v="9.4915254237287715E-3"/>
    <n v="-5.596597268860528E-2"/>
    <n v="0.31837791199309751"/>
    <n v="1.1706555671175841E-2"/>
    <n v="0.24530727693494472"/>
    <x v="5"/>
  </r>
  <r>
    <x v="6"/>
    <x v="6"/>
    <x v="6"/>
    <n v="80026"/>
    <m/>
    <n v="80026"/>
    <n v="890000000"/>
    <n v="8.9916853932584269E-5"/>
    <n v="38.9"/>
    <n v="43.45"/>
    <n v="43.48"/>
    <n v="43.52"/>
    <n v="47.5"/>
    <n v="51.06"/>
    <n v="53.53"/>
    <n v="55.73"/>
    <n v="51.75"/>
    <n v="55.93"/>
    <n v="51.99"/>
    <n v="52.74"/>
    <n v="51.64"/>
    <n v="0.32"/>
    <n v="0.32"/>
    <n v="0.32"/>
    <n v="0.32"/>
    <n v="0.12699228791773792"/>
    <n v="0.23736213235294112"/>
    <n v="5.0812628432654557E-2"/>
    <n v="-7.0981584123010893E-2"/>
    <n v="0.36041131105398461"/>
    <n v="0.11696658097686387"/>
    <n v="6.9044879171447705E-4"/>
    <n v="8.2796688132476138E-3"/>
    <n v="9.1452205882352866E-2"/>
    <n v="8.1684210526315831E-2"/>
    <n v="5.4641598119858963E-2"/>
    <n v="4.1098449467588186E-2"/>
    <n v="-6.56737843172438E-2"/>
    <n v="8.6956521739130432E-2"/>
    <n v="-7.0445199356338237E-2"/>
    <n v="2.0580880938642045E-2"/>
    <x v="6"/>
  </r>
  <r>
    <x v="7"/>
    <x v="7"/>
    <x v="7"/>
    <n v="692641"/>
    <n v="53780"/>
    <n v="692641"/>
    <n v="334000000"/>
    <n v="2.0737754491017965E-3"/>
    <n v="81.44"/>
    <n v="88.3"/>
    <n v="94.77"/>
    <n v="94.52"/>
    <n v="99.05"/>
    <n v="95.33"/>
    <n v="102.98"/>
    <n v="107.69"/>
    <n v="101.81"/>
    <n v="109"/>
    <n v="106.98"/>
    <n v="111.71"/>
    <n v="112.97"/>
    <n v="0.5"/>
    <n v="0.5"/>
    <n v="0.5"/>
    <n v="0.5"/>
    <n v="0.16674852652259331"/>
    <n v="9.4794752433347534E-2"/>
    <n v="6.3313264711594444E-2"/>
    <n v="4.1009174311926598E-2"/>
    <n v="0.41171414538310414"/>
    <n v="8.4233791748526521E-2"/>
    <n v="7.3272933182332939E-2"/>
    <n v="2.6379656009285642E-3"/>
    <n v="4.7926364790520537E-2"/>
    <n v="-3.2508833922261476E-2"/>
    <n v="8.5492499737753136E-2"/>
    <n v="4.5737036317731537E-2"/>
    <n v="-4.9958213390286894E-2"/>
    <n v="7.553285531873094E-2"/>
    <n v="-1.8532110091743083E-2"/>
    <n v="4.8887642550009248E-2"/>
    <x v="7"/>
  </r>
  <r>
    <x v="8"/>
    <x v="8"/>
    <x v="8"/>
    <n v="738507"/>
    <n v="10184"/>
    <n v="738507"/>
    <n v="609000000"/>
    <n v="1.2126551724137931E-3"/>
    <n v="192.52"/>
    <n v="186.51"/>
    <n v="191.39"/>
    <n v="191.14"/>
    <n v="175.4"/>
    <n v="172"/>
    <n v="186.88"/>
    <n v="186.4"/>
    <n v="207.3"/>
    <n v="192.58"/>
    <n v="214.26"/>
    <n v="234.54"/>
    <n v="243"/>
    <n v="1.45"/>
    <n v="1.45"/>
    <n v="1.45"/>
    <n v="1.45"/>
    <n v="3.6359858715965133E-4"/>
    <n v="-1.4701266087684373E-2"/>
    <n v="3.8259845890411051E-2"/>
    <n v="0.26934261086301792"/>
    <n v="0.29233326407645949"/>
    <n v="-3.1217535840432263E-2"/>
    <n v="2.6164816899898104E-2"/>
    <n v="6.2699200585192537E-3"/>
    <n v="-8.2348017160196615E-2"/>
    <n v="-1.1117445838084411E-2"/>
    <n v="9.4941860465116254E-2"/>
    <n v="-2.5684931506848767E-3"/>
    <n v="0.11990343347639487"/>
    <n v="-6.4013506994693672E-2"/>
    <n v="0.11257659154637022"/>
    <n v="0.10141883692709792"/>
    <x v="8"/>
  </r>
  <r>
    <x v="9"/>
    <x v="9"/>
    <x v="9"/>
    <n v="78814170"/>
    <m/>
    <n v="1576283400"/>
    <n v="10080000000"/>
    <n v="0.15637732142857144"/>
    <n v="73.260000000000005"/>
    <n v="81.944000000000003"/>
    <n v="82.756500000000003"/>
    <n v="90.005499999999998"/>
    <n v="96.654499999999999"/>
    <n v="88.000500000000002"/>
    <n v="96.149000000000001"/>
    <n v="93.585999999999999"/>
    <n v="88.5"/>
    <n v="87.3"/>
    <n v="89.400499999999994"/>
    <n v="90.22"/>
    <n v="93.75"/>
    <n v="0"/>
    <n v="0"/>
    <n v="0"/>
    <n v="0"/>
    <n v="0.22857630357630346"/>
    <n v="6.8256939853675647E-2"/>
    <n v="-9.2034238525621731E-2"/>
    <n v="7.388316151202752E-2"/>
    <n v="0.27968877968877959"/>
    <n v="0.11853671853671849"/>
    <n v="9.9153080152299122E-3"/>
    <n v="8.7594327937986688E-2"/>
    <n v="7.3873263300576086E-2"/>
    <n v="-8.9535407042610496E-2"/>
    <n v="9.2596064795086377E-2"/>
    <n v="-2.665654348979191E-2"/>
    <n v="-5.4345735473254532E-2"/>
    <n v="-1.3559322033898338E-2"/>
    <n v="2.4060710194730776E-2"/>
    <n v="9.1666153992427894E-3"/>
    <x v="9"/>
  </r>
  <r>
    <x v="10"/>
    <x v="10"/>
    <x v="10"/>
    <n v="225416"/>
    <n v="156001"/>
    <n v="225416"/>
    <n v="830000000"/>
    <n v="2.7158554216867472E-4"/>
    <n v="93.91"/>
    <n v="102.41"/>
    <n v="108.4"/>
    <n v="110.29"/>
    <n v="117.47"/>
    <n v="114.56"/>
    <n v="125.3"/>
    <n v="123.77"/>
    <n v="119.86"/>
    <n v="118.7"/>
    <n v="118.41"/>
    <n v="120.31"/>
    <n v="124.66"/>
    <n v="0.43"/>
    <n v="0.39"/>
    <n v="0.39"/>
    <n v="0.39"/>
    <n v="0.1790011713342563"/>
    <n v="0.13963187959017129"/>
    <n v="-4.9561053471667955E-2"/>
    <n v="5.3496208930075763E-2"/>
    <n v="0.34447875625598978"/>
    <n v="9.0512192524757756E-2"/>
    <n v="5.8490381798652569E-2"/>
    <n v="2.1402214022140226E-2"/>
    <n v="6.510109710762528E-2"/>
    <n v="-2.1452285689963366E-2"/>
    <n v="9.7154329608938508E-2"/>
    <n v="-1.2210694333599371E-2"/>
    <n v="-2.8439848105356682E-2"/>
    <n v="-6.4241615217753758E-3"/>
    <n v="-2.4431339511373734E-3"/>
    <n v="1.933958280550634E-2"/>
    <x v="10"/>
  </r>
  <r>
    <x v="11"/>
    <x v="11"/>
    <x v="11"/>
    <n v="101063"/>
    <n v="63546"/>
    <n v="101063"/>
    <n v="565000000"/>
    <n v="1.7887256637168141E-4"/>
    <n v="316.19"/>
    <n v="386.11"/>
    <n v="446.01"/>
    <n v="385.8"/>
    <n v="378.53"/>
    <n v="338.2"/>
    <n v="364.88"/>
    <n v="341.91"/>
    <n v="354.11"/>
    <n v="381.7"/>
    <n v="340.59"/>
    <n v="367.08"/>
    <n v="328.55"/>
    <n v="2.0550000000000002"/>
    <n v="2.0550000000000002"/>
    <n v="2.0550000000000002"/>
    <n v="2.0550000000000002"/>
    <n v="0.22665169676460362"/>
    <n v="-4.8898392949714917E-2"/>
    <n v="5.1729335672001733E-2"/>
    <n v="-0.13386167146974057"/>
    <n v="6.5087447420854594E-2"/>
    <n v="0.22113286315190239"/>
    <n v="0.15513713708528651"/>
    <n v="-0.13038945315127459"/>
    <n v="-1.8843960601347947E-2"/>
    <n v="-0.10111483898237918"/>
    <n v="8.4964518036664716E-2"/>
    <n v="-6.295220346415252E-2"/>
    <n v="4.1692258196601405E-2"/>
    <n v="8.3716924119623767E-2"/>
    <n v="-0.10770238407126019"/>
    <n v="8.3810446577997036E-2"/>
    <x v="11"/>
  </r>
  <r>
    <x v="12"/>
    <x v="12"/>
    <x v="12"/>
    <n v="1554739"/>
    <n v="1860356"/>
    <n v="1554739"/>
    <n v="9443000000"/>
    <n v="1.6464460446891877E-4"/>
    <n v="24.08"/>
    <n v="28.6"/>
    <n v="29.33"/>
    <n v="27.9"/>
    <n v="30.56"/>
    <n v="26.59"/>
    <n v="29.48"/>
    <n v="30.55"/>
    <n v="27.21"/>
    <n v="29.44"/>
    <n v="31.7"/>
    <n v="33.450000000000003"/>
    <n v="35.35"/>
    <n v="0.18"/>
    <n v="0.18"/>
    <n v="0.15"/>
    <n v="0.15"/>
    <n v="0.16611295681063123"/>
    <n v="6.3082437275985725E-2"/>
    <n v="3.7313432835821181E-3"/>
    <n v="0.20584239130434784"/>
    <n v="0.49543189368770779"/>
    <n v="0.18770764119601344"/>
    <n v="2.5524475524475412E-2"/>
    <n v="-4.2618479372655976E-2"/>
    <n v="9.5340501792114701E-2"/>
    <n v="-0.12401832460732981"/>
    <n v="0.11545693869875896"/>
    <n v="3.6295793758480334E-2"/>
    <n v="-0.1044189852700491"/>
    <n v="8.7467842704887916E-2"/>
    <n v="7.6766304347826012E-2"/>
    <n v="5.9936908517350271E-2"/>
    <x v="12"/>
  </r>
  <r>
    <x v="13"/>
    <x v="13"/>
    <x v="13"/>
    <n v="16657"/>
    <n v="3252"/>
    <n v="16657"/>
    <n v="187000000"/>
    <n v="8.907486631016043E-5"/>
    <n v="296.83999999999997"/>
    <n v="333.75"/>
    <n v="331.29"/>
    <n v="239.065"/>
    <n v="228.97"/>
    <n v="220.31"/>
    <n v="236.59"/>
    <n v="238.76"/>
    <n v="218.15"/>
    <n v="232.76"/>
    <n v="299.79000000000002"/>
    <n v="292.35000000000002"/>
    <n v="299.06"/>
    <n v="0"/>
    <n v="0"/>
    <n v="0"/>
    <n v="0"/>
    <n v="-0.19463347257781963"/>
    <n v="-1.0352832911551228E-2"/>
    <n v="-1.6188342702565674E-2"/>
    <n v="0.28484275648736901"/>
    <n v="7.4787764452231087E-3"/>
    <n v="0.12434308044737916"/>
    <n v="-7.3707865168538712E-3"/>
    <n v="-0.27838147846297812"/>
    <n v="-4.2227009390751462E-2"/>
    <n v="-3.7821548674498828E-2"/>
    <n v="7.3895873995733288E-2"/>
    <n v="9.1719852910097099E-3"/>
    <n v="-8.6320991790919691E-2"/>
    <n v="6.6972266788906651E-2"/>
    <n v="0.287979034198316"/>
    <n v="-2.4817372160512351E-2"/>
    <x v="13"/>
  </r>
  <r>
    <x v="14"/>
    <x v="14"/>
    <x v="14"/>
    <n v="309317"/>
    <m/>
    <n v="309317"/>
    <n v="943000000"/>
    <n v="3.2801378579003183E-4"/>
    <n v="46.55"/>
    <n v="52.35"/>
    <n v="52.81"/>
    <n v="50.8"/>
    <n v="49.7"/>
    <n v="42.69"/>
    <n v="44.92"/>
    <n v="46.38"/>
    <n v="41.69"/>
    <n v="45.21"/>
    <n v="47.09"/>
    <n v="49.11"/>
    <n v="50.46"/>
    <n v="0.31"/>
    <n v="0.31"/>
    <n v="0.28000000000000003"/>
    <n v="0.28000000000000003"/>
    <n v="9.7959183673469383E-2"/>
    <n v="-0.10964566929133851"/>
    <n v="1.2689225289403364E-2"/>
    <n v="0.12231807122318071"/>
    <n v="0.10934479054779815"/>
    <n v="0.12459720730397432"/>
    <n v="8.7870105062082295E-3"/>
    <n v="-3.2190872940731016E-2"/>
    <n v="-2.1653543307086503E-2"/>
    <n v="-0.13480885311871238"/>
    <n v="5.9498711642070837E-2"/>
    <n v="3.2502226179875353E-2"/>
    <n v="-9.5084087968952222E-2"/>
    <n v="9.1148956584312865E-2"/>
    <n v="4.1583720415837258E-2"/>
    <n v="4.8842641749840647E-2"/>
    <x v="14"/>
  </r>
  <r>
    <x v="15"/>
    <x v="15"/>
    <x v="15"/>
    <n v="26180"/>
    <m/>
    <n v="26180"/>
    <n v="44000000"/>
    <n v="5.9500000000000004E-4"/>
    <n v="1691.25"/>
    <n v="1824.05"/>
    <n v="1708.2"/>
    <n v="1755.08"/>
    <n v="1857.57"/>
    <n v="1658.5"/>
    <n v="1900"/>
    <n v="1885.47"/>
    <n v="1956.56"/>
    <n v="1977"/>
    <n v="2023.62"/>
    <n v="1898.21"/>
    <n v="2068.4"/>
    <n v="0"/>
    <n v="0"/>
    <n v="0"/>
    <n v="0"/>
    <n v="3.7741315594974088E-2"/>
    <n v="8.2571734621783674E-2"/>
    <n v="4.0526315789473681E-2"/>
    <n v="4.6231664137582243E-2"/>
    <n v="0.22300073909830012"/>
    <n v="7.8521803399852153E-2"/>
    <n v="-6.3512513363120485E-2"/>
    <n v="2.7444093197517786E-2"/>
    <n v="5.8396198463887695E-2"/>
    <n v="-0.10716689007682076"/>
    <n v="0.14561350618028338"/>
    <n v="-7.6473684210526171E-3"/>
    <n v="3.7704126822489838E-2"/>
    <n v="1.0446906816044514E-2"/>
    <n v="2.358118361153257E-2"/>
    <n v="-6.1973097715974278E-2"/>
    <x v="15"/>
  </r>
  <r>
    <x v="16"/>
    <x v="16"/>
    <x v="16"/>
    <n v="987046"/>
    <n v="19459"/>
    <n v="987046"/>
    <n v="157000000"/>
    <n v="6.2869171974522294E-3"/>
    <n v="386.28"/>
    <n v="417.44"/>
    <n v="447.56"/>
    <n v="431.59"/>
    <n v="486.84"/>
    <n v="415.71"/>
    <n v="474.88"/>
    <n v="465.19"/>
    <n v="420.99"/>
    <n v="445.63"/>
    <n v="466.36"/>
    <n v="495.28"/>
    <n v="510"/>
    <n v="3.3"/>
    <n v="3.3"/>
    <n v="3.3"/>
    <n v="3.3"/>
    <n v="0.1258413585999793"/>
    <n v="0.10794967445955657"/>
    <n v="-5.4645384097035038E-2"/>
    <n v="0.15185243363328321"/>
    <n v="0.3544579061820442"/>
    <n v="8.0666873770322112E-2"/>
    <n v="7.2154082023763902E-2"/>
    <n v="-2.830905353472166E-2"/>
    <n v="0.12801501424963507"/>
    <n v="-0.13932708898200641"/>
    <n v="0.15027302686969285"/>
    <n v="-2.0405154986522907E-2"/>
    <n v="-8.7921064511274946E-2"/>
    <n v="6.6367372146606776E-2"/>
    <n v="4.6518412135628254E-2"/>
    <n v="6.9088257998112954E-2"/>
    <x v="16"/>
  </r>
  <r>
    <x v="17"/>
    <x v="17"/>
    <x v="17"/>
    <n v="376601"/>
    <n v="8040"/>
    <n v="376601"/>
    <n v="1712000000"/>
    <n v="2.1997721962616822E-4"/>
    <n v="51.34"/>
    <n v="49.01"/>
    <n v="51.67"/>
    <n v="48.05"/>
    <n v="46.32"/>
    <n v="45.26"/>
    <n v="45.71"/>
    <n v="44.55"/>
    <n v="47.89"/>
    <n v="51.09"/>
    <n v="57.99"/>
    <n v="57.34"/>
    <n v="63.85"/>
    <n v="0.41"/>
    <n v="0.41"/>
    <n v="0.41"/>
    <n v="0.41"/>
    <n v="-5.6096610829762486E-2"/>
    <n v="-4.0166493236212207E-2"/>
    <n v="0.12666812513673162"/>
    <n v="0.25778038755137989"/>
    <n v="0.2756135566809505"/>
    <n v="-4.5383716400467573E-2"/>
    <n v="5.4274637829014566E-2"/>
    <n v="-6.2125024191987697E-2"/>
    <n v="-3.6004162330905247E-2"/>
    <n v="-1.4032815198618358E-2"/>
    <n v="1.9001325673884285E-2"/>
    <n v="-2.5377379129293453E-2"/>
    <n v="8.4175084175084264E-2"/>
    <n v="7.5381081645437525E-2"/>
    <n v="0.13505578391074571"/>
    <n v="-4.1386445938954748E-3"/>
    <x v="17"/>
  </r>
  <r>
    <x v="18"/>
    <x v="18"/>
    <x v="18"/>
    <n v="282511"/>
    <m/>
    <n v="282511"/>
    <n v="747383.59788359783"/>
    <n v="0.378"/>
    <n v="201.73"/>
    <n v="206.52"/>
    <n v="203.15"/>
    <n v="202.16"/>
    <n v="217.22"/>
    <n v="197.62"/>
    <n v="214.25"/>
    <n v="205.63"/>
    <n v="201.19"/>
    <n v="208.94"/>
    <n v="213.55"/>
    <n v="220.6"/>
    <n v="227.51"/>
    <n v="0.45"/>
    <n v="0.45"/>
    <n v="0.32"/>
    <n v="0.32"/>
    <n v="4.362266395677424E-3"/>
    <n v="6.2030075187969942E-2"/>
    <n v="-2.3290548424737465E-2"/>
    <n v="9.0408729778883853E-2"/>
    <n v="0.13542854310216626"/>
    <n v="2.3744609131016808E-2"/>
    <n v="-1.631803215184972E-2"/>
    <n v="-2.6581343834605419E-3"/>
    <n v="7.4495449149188778E-2"/>
    <n v="-8.8159469662093704E-2"/>
    <n v="8.6428499139763151E-2"/>
    <n v="-4.0233372228704808E-2"/>
    <n v="-2.0035986966882254E-2"/>
    <n v="4.0111337541627316E-2"/>
    <n v="2.206375035895479E-2"/>
    <n v="3.4511823928822211E-2"/>
    <x v="18"/>
  </r>
  <r>
    <x v="19"/>
    <x v="19"/>
    <x v="19"/>
    <n v="327559"/>
    <n v="273968"/>
    <n v="327559"/>
    <n v="2249000000"/>
    <n v="1.4564650955980435E-4"/>
    <n v="50.68"/>
    <n v="64.25"/>
    <n v="64.78"/>
    <n v="62.85"/>
    <n v="70.680000000000007"/>
    <n v="62.1"/>
    <n v="70.86"/>
    <n v="70.67"/>
    <n v="64"/>
    <n v="69.569999999999993"/>
    <n v="72.25"/>
    <n v="75.42"/>
    <n v="80.13"/>
    <n v="0.51"/>
    <n v="0.51"/>
    <n v="0.45"/>
    <n v="0.45"/>
    <n v="0.25019731649565907"/>
    <n v="0.1355608591885441"/>
    <n v="-1.1854360711261731E-2"/>
    <n v="0.15825786977145326"/>
    <n v="0.61898184688239932"/>
    <n v="0.26775848460931334"/>
    <n v="8.2490272373541024E-3"/>
    <n v="-2.1920345785736334E-2"/>
    <n v="0.12458233890214805"/>
    <n v="-0.11417657045840414"/>
    <n v="0.14927536231884053"/>
    <n v="-2.6813434942139108E-3"/>
    <n v="-8.8014716286967609E-2"/>
    <n v="9.4062499999999896E-2"/>
    <n v="3.8522351588328403E-2"/>
    <n v="5.010380622837373E-2"/>
    <x v="19"/>
  </r>
  <r>
    <x v="20"/>
    <x v="20"/>
    <x v="20"/>
    <n v="47470"/>
    <n v="536586"/>
    <n v="47470"/>
    <n v="568000000"/>
    <n v="8.3573943661971827E-5"/>
    <n v="124.03"/>
    <n v="133.03"/>
    <n v="138.86000000000001"/>
    <n v="137.69"/>
    <n v="139.58000000000001"/>
    <n v="119.91"/>
    <n v="139.30000000000001"/>
    <n v="131.63999999999999"/>
    <n v="117.9"/>
    <n v="127.4"/>
    <n v="139.37"/>
    <n v="145.19999999999999"/>
    <n v="149"/>
    <n v="1.03"/>
    <n v="1.03"/>
    <n v="0.86"/>
    <n v="0.86"/>
    <n v="0.11843908731758442"/>
    <n v="1.917350570121297E-2"/>
    <n v="-7.9253409906676273E-2"/>
    <n v="0.17629513343799053"/>
    <n v="0.23179875836491171"/>
    <n v="7.2563089575102796E-2"/>
    <n v="4.3824701195219216E-2"/>
    <n v="-1.008209707619299E-3"/>
    <n v="1.3726487036095684E-2"/>
    <n v="-0.13354348760567425"/>
    <n v="0.17029438745725975"/>
    <n v="-5.4989231873654162E-2"/>
    <n v="-9.7842601033120494E-2"/>
    <n v="8.7871077184054278E-2"/>
    <n v="9.3956043956043941E-2"/>
    <n v="4.8001722034871096E-2"/>
    <x v="20"/>
  </r>
  <r>
    <x v="21"/>
    <x v="21"/>
    <x v="21"/>
    <n v="277573"/>
    <n v="668378"/>
    <n v="277573"/>
    <n v="224000000"/>
    <n v="1.2391651785714287E-3"/>
    <n v="279.89"/>
    <n v="331.87"/>
    <n v="347.52"/>
    <n v="349.81"/>
    <n v="373.13"/>
    <n v="376.34"/>
    <n v="400"/>
    <n v="385.94"/>
    <n v="408.08"/>
    <n v="412.53"/>
    <n v="469.97"/>
    <n v="469.32"/>
    <n v="487.41"/>
    <n v="0"/>
    <n v="0"/>
    <n v="0"/>
    <n v="0"/>
    <n v="0.24981242631033626"/>
    <n v="0.14347788799634087"/>
    <n v="3.1324999999999929E-2"/>
    <n v="0.18151407170387623"/>
    <n v="0.74143413483868681"/>
    <n v="0.18571581692807895"/>
    <n v="4.7157019314791868E-2"/>
    <n v="6.5895488029466525E-3"/>
    <n v="6.6664760870186648E-2"/>
    <n v="8.6028997936375522E-3"/>
    <n v="6.2868682574268017E-2"/>
    <n v="-3.5150000000000008E-2"/>
    <n v="5.7366430015028211E-2"/>
    <n v="1.090472456381099E-2"/>
    <n v="0.13923835842241791"/>
    <n v="-1.3830670042769412E-3"/>
    <x v="21"/>
  </r>
  <r>
    <x v="22"/>
    <x v="22"/>
    <x v="22"/>
    <n v="168223"/>
    <n v="8281"/>
    <n v="168223"/>
    <n v="861000000"/>
    <n v="1.9538095238095238E-4"/>
    <n v="59.24"/>
    <n v="64.900000000000006"/>
    <n v="65.92"/>
    <n v="68.38"/>
    <n v="72.08"/>
    <n v="69.7"/>
    <n v="71.959999999999994"/>
    <n v="71.63"/>
    <n v="73.67"/>
    <n v="72.78"/>
    <n v="67.44"/>
    <n v="68"/>
    <n v="68.84"/>
    <n v="0.43"/>
    <n v="0.43"/>
    <n v="0.43"/>
    <n v="0.42"/>
    <n v="0.1615462525320728"/>
    <n v="5.8642878034512992E-2"/>
    <n v="1.7370761534185764E-2"/>
    <n v="-4.8364935421819147E-2"/>
    <n v="0.19091829844699532"/>
    <n v="9.5543551654287698E-2"/>
    <n v="1.5716486902927519E-2"/>
    <n v="4.3841019417475632E-2"/>
    <n v="5.4109388710149212E-2"/>
    <n v="-2.7053274139844555E-2"/>
    <n v="3.8593974175035739E-2"/>
    <n v="-4.5858810450249907E-3"/>
    <n v="3.4482758620689745E-2"/>
    <n v="-6.2440613546898404E-3"/>
    <n v="-7.3371805441055274E-2"/>
    <n v="1.4531435349940721E-2"/>
    <x v="22"/>
  </r>
  <r>
    <x v="23"/>
    <x v="23"/>
    <x v="23"/>
    <n v="45093583"/>
    <m/>
    <n v="45093583"/>
    <n v="4510000000"/>
    <n v="9.9985771618625284E-3"/>
    <n v="33.49"/>
    <n v="36.71"/>
    <n v="38.85"/>
    <n v="40.340000000000003"/>
    <n v="43.48"/>
    <n v="41.03"/>
    <n v="42.65"/>
    <n v="43.19"/>
    <n v="43.89"/>
    <n v="45.18"/>
    <n v="45.19"/>
    <n v="44.4"/>
    <n v="45.36"/>
    <n v="0.21"/>
    <n v="0.21"/>
    <n v="0.21"/>
    <n v="0"/>
    <n v="0.2108091967751568"/>
    <n v="6.2469013386217027E-2"/>
    <n v="6.424384525205161E-2"/>
    <n v="3.9840637450199142E-3"/>
    <n v="0.37324574499850693"/>
    <n v="9.6148103911615365E-2"/>
    <n v="5.8294742576954522E-2"/>
    <n v="4.3758043758043805E-2"/>
    <n v="7.7838373822508508E-2"/>
    <n v="-5.1517939282428607E-2"/>
    <n v="4.4601511089446683E-2"/>
    <n v="1.2661195779601387E-2"/>
    <n v="2.1069692058346905E-2"/>
    <n v="3.4176349965823631E-2"/>
    <n v="2.2133687472328486E-4"/>
    <n v="-1.7481743748616933E-2"/>
    <x v="23"/>
  </r>
  <r>
    <x v="24"/>
    <x v="24"/>
    <x v="24"/>
    <n v="2500782"/>
    <n v="26690"/>
    <n v="2500782"/>
    <n v="470000000"/>
    <n v="5.3208127659574471E-3"/>
    <n v="74.489999999999995"/>
    <n v="80.94"/>
    <n v="84"/>
    <n v="82.35"/>
    <n v="92.56"/>
    <n v="85.98"/>
    <n v="92.3"/>
    <n v="92.42"/>
    <n v="85.75"/>
    <n v="91.68"/>
    <n v="94.35"/>
    <n v="100.33"/>
    <n v="103.41"/>
    <n v="0.4"/>
    <n v="0.4"/>
    <n v="0.4"/>
    <n v="0.4"/>
    <n v="0.11088736743187005"/>
    <n v="0.12568306010928967"/>
    <n v="-2.383531960996645E-3"/>
    <n v="0.13230802792321106"/>
    <n v="0.4097194254262318"/>
    <n v="8.6588803866290823E-2"/>
    <n v="3.7805782060785796E-2"/>
    <n v="-1.488095238095245E-2"/>
    <n v="0.12398299939283557"/>
    <n v="-6.6767502160760564E-2"/>
    <n v="7.8157711095603544E-2"/>
    <n v="1.3001083423619128E-3"/>
    <n v="-6.7842458342350156E-2"/>
    <n v="7.3819241982507375E-2"/>
    <n v="2.912303664921452E-2"/>
    <n v="6.7620561738208851E-2"/>
    <x v="24"/>
  </r>
  <r>
    <x v="25"/>
    <x v="25"/>
    <x v="25"/>
    <n v="108181"/>
    <n v="426595"/>
    <n v="108181"/>
    <n v="1124000000"/>
    <n v="9.6246441281138786E-5"/>
    <n v="60.69"/>
    <n v="68.34"/>
    <n v="68.09"/>
    <n v="67.489999999999995"/>
    <n v="63.73"/>
    <n v="59.07"/>
    <n v="62"/>
    <n v="58.08"/>
    <n v="51.05"/>
    <n v="57.5"/>
    <n v="55.65"/>
    <n v="60.24"/>
    <n v="65.28"/>
    <n v="0.42"/>
    <n v="0.30499999999999999"/>
    <n v="0.30499999999999999"/>
    <n v="0.30499999999999999"/>
    <n v="0.11896523315208432"/>
    <n v="-7.6826196473551572E-2"/>
    <n v="-6.7661290322580656E-2"/>
    <n v="0.14060869565217393"/>
    <n v="9.7627286208601144E-2"/>
    <n v="0.12605042016806733"/>
    <n v="-3.6581796897863623E-3"/>
    <n v="-2.6435599941255477E-3"/>
    <n v="-5.5711957327011383E-2"/>
    <n v="-6.8335163973011093E-2"/>
    <n v="5.4765532419163702E-2"/>
    <n v="-6.3225806451612937E-2"/>
    <n v="-0.11578856749311298"/>
    <n v="0.13232125367286979"/>
    <n v="-3.2173913043478289E-2"/>
    <n v="8.7960467205750278E-2"/>
    <x v="25"/>
  </r>
  <r>
    <x v="26"/>
    <x v="26"/>
    <x v="26"/>
    <n v="318631"/>
    <n v="38106"/>
    <n v="318631"/>
    <n v="443000000"/>
    <n v="7.1925733634311509E-4"/>
    <n v="200.5"/>
    <n v="214"/>
    <n v="219.76"/>
    <n v="243.07"/>
    <n v="245.34"/>
    <n v="239.78"/>
    <n v="266.43"/>
    <n v="275.75"/>
    <n v="292.57"/>
    <n v="288.04000000000002"/>
    <n v="297.99"/>
    <n v="299.75"/>
    <n v="294.06"/>
    <n v="0.65"/>
    <n v="0.65"/>
    <n v="0.65"/>
    <n v="0.56999999999999995"/>
    <n v="0.21556109725685782"/>
    <n v="9.877812975686022E-2"/>
    <n v="8.3549149870510125E-2"/>
    <n v="2.2878766837939112E-2"/>
    <n v="0.4792019950124688"/>
    <n v="6.7331670822942641E-2"/>
    <n v="2.6915887850467248E-2"/>
    <n v="0.10902803057881326"/>
    <n v="9.3388735755132683E-3"/>
    <n v="-2.0013043123828164E-2"/>
    <n v="0.11385436650262742"/>
    <n v="3.4981045678039231E-2"/>
    <n v="6.3354487760652736E-2"/>
    <n v="-1.3261783504802177E-2"/>
    <n v="3.4543813359255618E-2"/>
    <n v="7.8190543306822062E-3"/>
    <x v="26"/>
  </r>
  <r>
    <x v="27"/>
    <x v="27"/>
    <x v="27"/>
    <n v="58110"/>
    <n v="31550"/>
    <n v="58110"/>
    <n v="4453000000"/>
    <n v="1.304962946328318E-5"/>
    <n v="42.28"/>
    <n v="47.37"/>
    <n v="52"/>
    <n v="54.475000000000001"/>
    <n v="56"/>
    <n v="52.05"/>
    <n v="55.26"/>
    <n v="55.84"/>
    <n v="46.63"/>
    <n v="49.65"/>
    <n v="46.85"/>
    <n v="45.25"/>
    <n v="48.06"/>
    <n v="0.35"/>
    <n v="0.35"/>
    <n v="0.35"/>
    <n v="0.33"/>
    <n v="0.29671239356669821"/>
    <n v="2.0835245525470336E-2"/>
    <n v="-9.5186391603329715E-2"/>
    <n v="-2.5377643504531647E-2"/>
    <n v="0.16934720908230844"/>
    <n v="0.12038789025543983"/>
    <n v="9.7741186404897679E-2"/>
    <n v="5.4326923076923106E-2"/>
    <n v="2.7994492886645222E-2"/>
    <n v="-6.4285714285714335E-2"/>
    <n v="6.8395773294908757E-2"/>
    <n v="1.0495837857401474E-2"/>
    <n v="-0.15866762177650431"/>
    <n v="7.2271070126527892E-2"/>
    <n v="-5.6394763343403771E-2"/>
    <n v="-2.710779082177164E-2"/>
    <x v="27"/>
  </r>
  <r>
    <x v="28"/>
    <x v="28"/>
    <x v="28"/>
    <n v="750141"/>
    <n v="127881"/>
    <n v="750141"/>
    <n v="1305000000"/>
    <n v="5.7482068965517246E-4"/>
    <n v="64.86"/>
    <n v="64.5"/>
    <n v="58.15"/>
    <n v="54.16"/>
    <n v="56.85"/>
    <n v="52.54"/>
    <n v="55.1"/>
    <n v="55.8"/>
    <n v="60.44"/>
    <n v="63.2"/>
    <n v="66.86"/>
    <n v="75.22"/>
    <n v="74.650000000000006"/>
    <n v="0.5"/>
    <n v="0.5"/>
    <n v="0.5"/>
    <n v="0.5"/>
    <n v="-0.15726179463459763"/>
    <n v="2.6587887740029632E-2"/>
    <n v="0.1560798548094374"/>
    <n v="0.18908227848101269"/>
    <n v="0.18177613320999084"/>
    <n v="-5.5504162812210827E-3"/>
    <n v="-9.8449612403100795E-2"/>
    <n v="-6.0017196904557216E-2"/>
    <n v="4.9667651403249725E-2"/>
    <n v="-6.7018469656992125E-2"/>
    <n v="5.8241339931480819E-2"/>
    <n v="1.2704174228675058E-2"/>
    <n v="9.2114695340501804E-2"/>
    <n v="5.3937789543348866E-2"/>
    <n v="5.7911392405063232E-2"/>
    <n v="0.13251570445707447"/>
    <x v="28"/>
  </r>
  <r>
    <x v="29"/>
    <x v="29"/>
    <x v="29"/>
    <n v="31687"/>
    <n v="6281"/>
    <n v="31687"/>
    <n v="1895000000"/>
    <n v="1.672137203166227E-5"/>
    <n v="107.34"/>
    <n v="116.65"/>
    <n v="120.39"/>
    <n v="123.87"/>
    <n v="119.8"/>
    <n v="114.7"/>
    <n v="125.36"/>
    <n v="122"/>
    <n v="115.77"/>
    <n v="119.27"/>
    <n v="115.49"/>
    <n v="117.98"/>
    <n v="120.81"/>
    <n v="1.19"/>
    <n v="1.19"/>
    <n v="1.19"/>
    <n v="1.19"/>
    <n v="0.16508291410471401"/>
    <n v="2.1635585694679865E-2"/>
    <n v="-3.908742820676455E-2"/>
    <n v="2.2889242894273548E-2"/>
    <n v="0.16983417179057197"/>
    <n v="8.673374324576115E-2"/>
    <n v="3.2061723103300424E-2"/>
    <n v="3.8790597225683225E-2"/>
    <n v="-3.2857027528860959E-2"/>
    <n v="-3.2637729549248699E-2"/>
    <n v="0.10331299040976456"/>
    <n v="-2.680280791320995E-2"/>
    <n v="-4.1311475409836103E-2"/>
    <n v="4.0511358728513427E-2"/>
    <n v="-3.169279785360947E-2"/>
    <n v="3.1864230669322098E-2"/>
    <x v="29"/>
  </r>
  <r>
    <x v="30"/>
    <x v="30"/>
    <x v="30"/>
    <n v="175244"/>
    <n v="257535"/>
    <n v="175244"/>
    <n v="746000000"/>
    <n v="2.3491152815013406E-4"/>
    <n v="105.8734"/>
    <n v="107.7895"/>
    <n v="108.5762"/>
    <n v="108.6972"/>
    <n v="115.17"/>
    <n v="65.67"/>
    <n v="74.87"/>
    <n v="73.2"/>
    <n v="67.209999999999994"/>
    <n v="71.73"/>
    <n v="66.5"/>
    <n v="64.77"/>
    <n v="64.8"/>
    <n v="0.3"/>
    <n v="0.14000000000000001"/>
    <n v="0.42"/>
    <n v="0.38"/>
    <n v="2.9505050371481326E-2"/>
    <n v="-0.30991782677014673"/>
    <n v="-3.6329638039268072E-2"/>
    <n v="-9.1314652167851756E-2"/>
    <n v="-0.37623614618969453"/>
    <n v="1.809803028900555E-2"/>
    <n v="7.2984845462683856E-3"/>
    <n v="3.8774611747325388E-3"/>
    <n v="5.9548912023492849E-2"/>
    <n v="-0.42858383259529392"/>
    <n v="0.14222628292980058"/>
    <n v="-2.2305329237344754E-2"/>
    <n v="-7.6092896174863506E-2"/>
    <n v="7.350096711798855E-2"/>
    <n v="-7.2912310051582371E-2"/>
    <n v="-2.0300751879699309E-2"/>
    <x v="30"/>
  </r>
  <r>
    <x v="31"/>
    <x v="31"/>
    <x v="31"/>
    <n v="157392"/>
    <m/>
    <n v="157392"/>
    <n v="726000000"/>
    <n v="2.1679338842975208E-4"/>
    <n v="101.66"/>
    <n v="110.93"/>
    <n v="127.55"/>
    <n v="133.15"/>
    <n v="132.66"/>
    <n v="132.19999999999999"/>
    <n v="144.04"/>
    <n v="140.84"/>
    <n v="140.55000000000001"/>
    <n v="144.25"/>
    <n v="138.72"/>
    <n v="146.49"/>
    <n v="153.96"/>
    <n v="0.17"/>
    <n v="0.17"/>
    <n v="0.17"/>
    <n v="0.17"/>
    <n v="0.31143025772181793"/>
    <n v="8.306421329327815E-2"/>
    <n v="2.6381560677590115E-3"/>
    <n v="6.8492201039861408E-2"/>
    <n v="0.52114892779854427"/>
    <n v="9.1186307298839378E-2"/>
    <n v="0.14982421346795266"/>
    <n v="4.5237161897295243E-2"/>
    <n v="-3.6800600826136618E-3"/>
    <n v="-2.1860394994723952E-3"/>
    <n v="9.084720121028747E-2"/>
    <n v="-2.2216051096917447E-2"/>
    <n v="-8.5203067310417519E-4"/>
    <n v="2.7534685165421475E-2"/>
    <n v="-3.8336221837088395E-2"/>
    <n v="5.7237600922722107E-2"/>
    <x v="31"/>
  </r>
  <r>
    <x v="32"/>
    <x v="32"/>
    <x v="32"/>
    <n v="1277310"/>
    <m/>
    <n v="1277310"/>
    <n v="1666000000"/>
    <n v="7.6669267707082836E-4"/>
    <n v="108.1"/>
    <n v="111.97"/>
    <n v="113.45"/>
    <n v="111.59"/>
    <n v="137.49"/>
    <n v="132.02000000000001"/>
    <n v="140.44999999999999"/>
    <n v="143.34"/>
    <n v="136.37"/>
    <n v="130.80000000000001"/>
    <n v="130.99"/>
    <n v="152.94"/>
    <n v="145.29"/>
    <n v="0.88"/>
    <n v="0.88"/>
    <n v="0"/>
    <n v="0"/>
    <n v="4.0425531914893703E-2"/>
    <n v="0.26651133614123113"/>
    <n v="-6.8707725169099162E-2"/>
    <n v="0.11077981651376131"/>
    <n v="0.36031452358926919"/>
    <n v="3.5800185013876086E-2"/>
    <n v="1.3217826203447388E-2"/>
    <n v="-8.6381665932128635E-3"/>
    <n v="0.23209965050631781"/>
    <n v="-3.3384246126991042E-2"/>
    <n v="7.0519618239660492E-2"/>
    <n v="2.0576717693129333E-2"/>
    <n v="-4.8625645318822373E-2"/>
    <n v="-4.0844760577839652E-2"/>
    <n v="1.4525993883791875E-3"/>
    <n v="0.16757004351477203"/>
    <x v="32"/>
  </r>
  <r>
    <x v="33"/>
    <x v="33"/>
    <x v="33"/>
    <n v="241628.6"/>
    <n v="190999"/>
    <n v="241628.6"/>
    <n v="743000000"/>
    <n v="3.2520672947510096E-4"/>
    <n v="52.75"/>
    <n v="52.3"/>
    <n v="56.82"/>
    <n v="46.85"/>
    <n v="50"/>
    <n v="48.15"/>
    <n v="42.14"/>
    <n v="47.94"/>
    <n v="50.98"/>
    <n v="53"/>
    <n v="55.23"/>
    <m/>
    <m/>
    <n v="0.7"/>
    <n v="0.7"/>
    <n v="0.7"/>
    <n v="0.7"/>
    <n v="-9.8578199052132665E-2"/>
    <n v="-8.5592315901814306E-2"/>
    <n v="0.27432368296155668"/>
    <n v="-0.98679245283018857"/>
    <n v="-0.94691943127962086"/>
    <n v="-8.5308056872038449E-3"/>
    <n v="8.6424474187380557E-2"/>
    <n v="-0.16314677930306229"/>
    <n v="6.7235859124866557E-2"/>
    <n v="-2.3000000000000031E-2"/>
    <n v="-0.11028037383177566"/>
    <n v="0.13763644992880866"/>
    <n v="7.8014184397163108E-2"/>
    <n v="5.3354256571204461E-2"/>
    <n v="4.2075471698113147E-2"/>
    <n v="-0.98732572877059566"/>
    <x v="33"/>
  </r>
  <r>
    <x v="34"/>
    <x v="34"/>
    <x v="34"/>
    <n v="170928"/>
    <n v="40317"/>
    <n v="170928"/>
    <n v="729000000"/>
    <n v="2.3446913580246913E-4"/>
    <n v="86.11"/>
    <n v="87.78"/>
    <n v="89.6"/>
    <n v="89.75"/>
    <n v="90.68"/>
    <n v="86.04"/>
    <n v="88.01"/>
    <n v="86.8"/>
    <n v="92.5"/>
    <n v="95.57"/>
    <n v="94.3"/>
    <n v="87.87"/>
    <n v="91.28"/>
    <n v="0.94499999999999995"/>
    <n v="0.94499999999999995"/>
    <n v="0.92749999999999999"/>
    <n v="0.92749999999999999"/>
    <n v="5.3245848333526892E-2"/>
    <n v="-8.8579387186628958E-3"/>
    <n v="9.643790478354719E-2"/>
    <n v="-3.5183635031913699E-2"/>
    <n v="0.1035303681337824"/>
    <n v="1.9393798629659759E-2"/>
    <n v="2.0733652312599604E-2"/>
    <n v="1.2220982142857205E-2"/>
    <n v="1.0362116991643531E-2"/>
    <n v="-4.0747684164093523E-2"/>
    <n v="3.3879590887959068E-2"/>
    <n v="-1.3748437677536734E-2"/>
    <n v="7.6353686635944731E-2"/>
    <n v="4.3216216216216144E-2"/>
    <n v="-1.3288688919116836E-2"/>
    <n v="-5.8351007423117628E-2"/>
    <x v="34"/>
  </r>
  <r>
    <x v="35"/>
    <x v="35"/>
    <x v="35"/>
    <n v="2894660"/>
    <n v="437384"/>
    <n v="2894660"/>
    <n v="621000000"/>
    <n v="4.6612882447665052E-3"/>
    <n v="58.8"/>
    <n v="65.959999999999994"/>
    <n v="68.64"/>
    <n v="69.59"/>
    <n v="71.099999999999994"/>
    <n v="60.27"/>
    <n v="67.900000000000006"/>
    <n v="64.930000000000007"/>
    <n v="59"/>
    <n v="67.97"/>
    <n v="70.61"/>
    <n v="73.95"/>
    <n v="76.569999999999993"/>
    <n v="0.5"/>
    <n v="0.49"/>
    <n v="0.49"/>
    <n v="0.49"/>
    <n v="0.19200680272108855"/>
    <n v="-1.7243856875987895E-2"/>
    <n v="8.2474226804122707E-3"/>
    <n v="0.13373547153155796"/>
    <n v="0.33571428571428563"/>
    <n v="0.12176870748299315"/>
    <n v="4.0630685263796346E-2"/>
    <n v="2.1124708624708666E-2"/>
    <n v="2.169851990228468E-2"/>
    <n v="-0.14542897327707444"/>
    <n v="0.13472706155632988"/>
    <n v="-4.3740795287187016E-2"/>
    <n v="-8.378253503773303E-2"/>
    <n v="0.16033898305084746"/>
    <n v="3.884066499926439E-2"/>
    <n v="5.4241608837275225E-2"/>
    <x v="35"/>
  </r>
  <r>
    <x v="36"/>
    <x v="36"/>
    <x v="36"/>
    <n v="617743"/>
    <m/>
    <n v="617743"/>
    <n v="974000000"/>
    <n v="6.3423305954825467E-4"/>
    <n v="31.9313"/>
    <n v="33.991999999999997"/>
    <n v="34.726500000000001"/>
    <n v="35.895899999999997"/>
    <n v="36.195399999999999"/>
    <n v="34.448399999999999"/>
    <n v="34.206000000000003"/>
    <n v="31.403600000000001"/>
    <n v="33.571300000000001"/>
    <n v="34.398499999999999"/>
    <n v="32.401899999999998"/>
    <n v="31.588999999999999"/>
    <n v="32.644300000000001"/>
    <n v="0.36249999999999999"/>
    <n v="0.50800000000000001"/>
    <n v="0.36249999999999999"/>
    <n v="0.36249999999999999"/>
    <n v="0.13551280405119731"/>
    <n v="-3.2925765895269223E-2"/>
    <n v="1.6225223644974432E-2"/>
    <n v="-4.0458159512769376E-2"/>
    <n v="7.2295835121025498E-2"/>
    <n v="6.4535424489450696E-2"/>
    <n v="2.1608025417745477E-2"/>
    <n v="4.4113285243257916E-2"/>
    <n v="8.3435712713708782E-3"/>
    <n v="-3.4230869115965012E-2"/>
    <n v="7.7100823260297605E-3"/>
    <n v="-8.1927147284102261E-2"/>
    <n v="8.057038046593383E-2"/>
    <n v="3.5438008060456334E-2"/>
    <n v="-5.8043228629155369E-2"/>
    <n v="-1.3900419419848809E-2"/>
    <x v="36"/>
  </r>
  <r>
    <x v="37"/>
    <x v="37"/>
    <x v="37"/>
    <n v="471352"/>
    <m/>
    <n v="471352"/>
    <n v="4004000000"/>
    <n v="1.1772027972027973E-4"/>
    <n v="7.53"/>
    <n v="8.77"/>
    <n v="8.85"/>
    <n v="8.86"/>
    <n v="10.48"/>
    <n v="9.6199999999999992"/>
    <n v="10.34"/>
    <n v="9.5299999999999994"/>
    <n v="9.18"/>
    <n v="9.19"/>
    <n v="8.64"/>
    <n v="9.08"/>
    <n v="9.2899999999999991"/>
    <n v="0.15"/>
    <n v="0.15"/>
    <n v="0.15"/>
    <n v="0.15"/>
    <n v="0.19654714475431595"/>
    <n v="0.18397291196388266"/>
    <n v="-9.6711798839458463E-2"/>
    <n v="2.7203482045701811E-2"/>
    <n v="0.31341301460823356"/>
    <n v="0.16467463479415662"/>
    <n v="9.1220068415051401E-3"/>
    <n v="1.8079096045197716E-2"/>
    <n v="0.18284424379232517"/>
    <n v="-6.7748091603053548E-2"/>
    <n v="9.0436590436590511E-2"/>
    <n v="-7.833655705996137E-2"/>
    <n v="-2.0986358866736585E-2"/>
    <n v="1.7429193899782112E-2"/>
    <n v="-5.9847660500543957E-2"/>
    <n v="6.8287037037036979E-2"/>
    <x v="37"/>
  </r>
  <r>
    <x v="38"/>
    <x v="38"/>
    <x v="38"/>
    <n v="392712180"/>
    <m/>
    <n v="392712180"/>
    <n v="2876000000"/>
    <n v="0.13654804589707928"/>
    <n v="132"/>
    <n v="164.04"/>
    <n v="162.65"/>
    <n v="167.5"/>
    <n v="196.3"/>
    <n v="177"/>
    <n v="178.12"/>
    <n v="179.53"/>
    <n v="176.53"/>
    <n v="179.13"/>
    <n v="180.43"/>
    <n v="182.91"/>
    <n v="183.51"/>
    <n v="0"/>
    <n v="0"/>
    <n v="0"/>
    <n v="0"/>
    <n v="0.26893939393939392"/>
    <n v="6.3402985074626897E-2"/>
    <n v="5.6703346058836228E-3"/>
    <n v="2.4451515659018565E-2"/>
    <n v="0.39022727272727264"/>
    <n v="0.24272727272727268"/>
    <n v="-8.473543038283262E-3"/>
    <n v="2.9818628957884993E-2"/>
    <n v="0.17194029850746276"/>
    <n v="-9.8318899643403013E-2"/>
    <n v="6.3276836158192348E-3"/>
    <n v="7.9160116775207536E-3"/>
    <n v="-1.6710299114354146E-2"/>
    <n v="1.4728374780490536E-2"/>
    <n v="7.2572991682019281E-3"/>
    <n v="1.3744942637033696E-2"/>
    <x v="38"/>
  </r>
  <r>
    <x v="39"/>
    <x v="39"/>
    <x v="39"/>
    <n v="19458225"/>
    <m/>
    <n v="19458225"/>
    <n v="265000000"/>
    <n v="7.3427264150943403E-2"/>
    <n v="158.52000000000001"/>
    <n v="178.3"/>
    <n v="182.02"/>
    <n v="182.27"/>
    <n v="189.73"/>
    <n v="151.16"/>
    <n v="168.02"/>
    <n v="170.16"/>
    <n v="155.79"/>
    <n v="145.59"/>
    <n v="154.16"/>
    <n v="160.46"/>
    <n v="152.41999999999999"/>
    <n v="0.65"/>
    <n v="0.65"/>
    <n v="0.65"/>
    <n v="0.65"/>
    <n v="0.15392379510471862"/>
    <n v="-7.4614582761836828E-2"/>
    <n v="-0.12962742530651117"/>
    <n v="5.1377155024383434E-2"/>
    <n v="-2.2079232904365521E-2"/>
    <n v="0.12477920767095635"/>
    <n v="2.0863712843522147E-2"/>
    <n v="4.9445115921327321E-3"/>
    <n v="4.0928293191419211E-2"/>
    <n v="-0.19986296315817212"/>
    <n v="0.1158375231542737"/>
    <n v="1.2736578978692931E-2"/>
    <n v="-8.0629995298542576E-2"/>
    <n v="-6.1300468579497967E-2"/>
    <n v="5.8863932962428693E-2"/>
    <n v="4.5083030617540293E-2"/>
    <x v="39"/>
  </r>
  <r>
    <x v="40"/>
    <x v="40"/>
    <x v="40"/>
    <n v="450929"/>
    <n v="1874280"/>
    <n v="450929"/>
    <n v="291000000"/>
    <n v="1.5495841924398626E-3"/>
    <n v="155.32"/>
    <n v="171.38"/>
    <n v="171"/>
    <n v="170.25"/>
    <n v="179.12"/>
    <n v="161.37"/>
    <n v="183.33"/>
    <n v="185.59"/>
    <n v="190.04"/>
    <n v="183.84"/>
    <n v="178.03"/>
    <n v="182.03"/>
    <n v="177.45"/>
    <n v="1.02"/>
    <n v="1.02"/>
    <n v="1.02"/>
    <n v="1.02"/>
    <n v="0.10269121813031167"/>
    <n v="8.2819383259911963E-2"/>
    <n v="8.3456062837505632E-3"/>
    <n v="-2.9210182767624104E-2"/>
    <n v="0.16874839041977849"/>
    <n v="0.10339943342776206"/>
    <n v="-2.217294900221703E-3"/>
    <n v="1.5789473684210528E-3"/>
    <n v="5.2099853157121907E-2"/>
    <n v="-9.3401071907101382E-2"/>
    <n v="0.14240565160810564"/>
    <n v="1.2327496863579286E-2"/>
    <n v="2.9473570774287344E-2"/>
    <n v="-2.7257419490633494E-2"/>
    <n v="-3.1603568320278518E-2"/>
    <n v="2.8197494804246472E-2"/>
    <x v="40"/>
  </r>
  <r>
    <x v="41"/>
    <x v="41"/>
    <x v="41"/>
    <n v="508392"/>
    <m/>
    <n v="508392"/>
    <n v="1091000000"/>
    <n v="4.6598716773602202E-4"/>
    <n v="44.766100000000002"/>
    <n v="61.208300000000001"/>
    <n v="65.236400000000003"/>
    <n v="62.552100000000003"/>
    <n v="63.363599999999998"/>
    <n v="58.057299999999998"/>
    <n v="66.297700000000006"/>
    <n v="64.736999999999995"/>
    <n v="50.566000000000003"/>
    <n v="55.934800000000003"/>
    <n v="62.926600000000001"/>
    <n v="70.605199999999996"/>
    <n v="70.105699999999999"/>
    <n v="0.08"/>
    <n v="0.08"/>
    <n v="0.08"/>
    <n v="0.08"/>
    <n v="0.39909663785766458"/>
    <n v="6.1158618175888628E-2"/>
    <n v="-0.15510191152935926"/>
    <n v="0.25477699035305384"/>
    <n v="0.57319266141120173"/>
    <n v="0.367291320887904"/>
    <n v="6.5809702278939328E-2"/>
    <n v="-3.9920964369585081E-2"/>
    <n v="1.297318555252334E-2"/>
    <n v="-8.2481109027896141E-2"/>
    <n v="0.14331358847207859"/>
    <n v="-2.3540786482789164E-2"/>
    <n v="-0.21766532276750533"/>
    <n v="0.10775619981805956"/>
    <n v="0.12499910610210455"/>
    <n v="0.12329603061344481"/>
    <x v="41"/>
  </r>
  <r>
    <x v="42"/>
    <x v="42"/>
    <x v="42"/>
    <n v="0"/>
    <m/>
    <n v="0"/>
    <n v="1277000000"/>
    <n v="0"/>
    <n v="61.76"/>
    <n v="70"/>
    <n v="65.62"/>
    <n v="65.540000000000006"/>
    <n v="64.819999999999993"/>
    <n v="62.5"/>
    <n v="68"/>
    <n v="65.66"/>
    <n v="63.15"/>
    <n v="63.6"/>
    <n v="63.97"/>
    <n v="67.25"/>
    <n v="65.53"/>
    <n v="0.63"/>
    <n v="0.63"/>
    <n v="0.63"/>
    <n v="0.63"/>
    <n v="7.1405440414507901E-2"/>
    <n v="4.7146780592004778E-2"/>
    <n v="-5.5441176470588216E-2"/>
    <n v="4.0251572327044016E-2"/>
    <n v="0.10184585492227984"/>
    <n v="0.13341968911917101"/>
    <n v="-6.25714285714285E-2"/>
    <n v="8.3815909783602812E-3"/>
    <n v="-1.0985657613671238E-2"/>
    <n v="-2.607219993829055E-2"/>
    <n v="9.8080000000000001E-2"/>
    <n v="-3.4411764705882406E-2"/>
    <n v="-2.863234846177274E-2"/>
    <n v="1.7102137767220946E-2"/>
    <n v="5.8176100628930414E-3"/>
    <n v="6.1122401125527609E-2"/>
    <x v="42"/>
  </r>
  <r>
    <x v="43"/>
    <x v="43"/>
    <x v="43"/>
    <n v="3703390"/>
    <n v="2655387"/>
    <n v="3703390"/>
    <n v="1439000000"/>
    <n v="2.5735858234885336E-3"/>
    <n v="32.85"/>
    <n v="38.909999999999997"/>
    <n v="39.85"/>
    <n v="37.4"/>
    <n v="39"/>
    <n v="33.35"/>
    <n v="38.93"/>
    <n v="41.26"/>
    <n v="36.89"/>
    <n v="37.47"/>
    <n v="37.21"/>
    <n v="36.01"/>
    <n v="37"/>
    <n v="0.38"/>
    <n v="0.38"/>
    <n v="0.38"/>
    <n v="0.38"/>
    <n v="0.15007610350076095"/>
    <n v="5.1069518716577569E-2"/>
    <n v="-2.7742101207295169E-2"/>
    <n v="-2.4019215372297533E-3"/>
    <n v="0.17260273972602733"/>
    <n v="0.18447488584474869"/>
    <n v="2.4158314058082882E-2"/>
    <n v="-5.1944792973651267E-2"/>
    <n v="4.2780748663101643E-2"/>
    <n v="-0.13512820512820509"/>
    <n v="0.1787106446776611"/>
    <n v="5.9851014641664479E-2"/>
    <n v="-9.6703829374696987E-2"/>
    <n v="2.6023312550826735E-2"/>
    <n v="-6.9388844408859894E-3"/>
    <n v="-2.2037086804622488E-2"/>
    <x v="43"/>
  </r>
  <r>
    <x v="44"/>
    <x v="44"/>
    <x v="44"/>
    <n v="16205"/>
    <m/>
    <n v="16205"/>
    <n v="14665000000"/>
    <n v="1.1050119331742243E-6"/>
    <n v="50.828499999999998"/>
    <n v="55.62"/>
    <n v="56.244999999999997"/>
    <n v="59.204999999999998"/>
    <n v="59.402500000000003"/>
    <n v="53.274999999999999"/>
    <n v="54.9"/>
    <n v="60.701500000000003"/>
    <n v="58.851500000000001"/>
    <n v="60.95"/>
    <n v="63.25"/>
    <n v="65.05"/>
    <n v="67.077500000000001"/>
    <n v="0.38"/>
    <n v="0.38"/>
    <n v="0.38"/>
    <n v="0.38"/>
    <n v="0.17227539667706113"/>
    <n v="-6.6295076429355629E-2"/>
    <n v="0.11712204007285983"/>
    <n v="0.10676784249384737"/>
    <n v="0.34958733781244777"/>
    <n v="9.4267979578386132E-2"/>
    <n v="1.1236965120460267E-2"/>
    <n v="5.9383056271668608E-2"/>
    <n v="3.3358669031332677E-3"/>
    <n v="-9.6755187071251289E-2"/>
    <n v="3.7634913186297511E-2"/>
    <n v="0.10567395264116584"/>
    <n v="-2.4216864492640239E-2"/>
    <n v="4.2114474567343248E-2"/>
    <n v="3.7735849056603724E-2"/>
    <n v="3.4466403162055292E-2"/>
    <x v="44"/>
  </r>
  <r>
    <x v="45"/>
    <x v="45"/>
    <x v="44"/>
    <n v="16205"/>
    <m/>
    <n v="16205"/>
    <n v="14665000000"/>
    <n v="1.1050119331742243E-6"/>
    <n v="51.36"/>
    <n v="56.1145"/>
    <n v="56.55"/>
    <n v="59.377000000000002"/>
    <n v="59.875"/>
    <n v="53.346499999999999"/>
    <n v="55.052"/>
    <n v="60.881500000000003"/>
    <n v="59.092500000000001"/>
    <n v="61.124499999999998"/>
    <n v="63.29"/>
    <n v="65.128"/>
    <n v="67.420500000000004"/>
    <n v="0"/>
    <n v="0"/>
    <n v="0"/>
    <n v="0"/>
    <n v="0.15609423676012468"/>
    <n v="-7.2839651716994844E-2"/>
    <n v="0.11030480273196247"/>
    <n v="0.10300288754918252"/>
    <n v="0.31270443925233654"/>
    <n v="9.2572040498442365E-2"/>
    <n v="7.760917409938564E-3"/>
    <n v="4.9991158267020434E-2"/>
    <n v="8.38708590868514E-3"/>
    <n v="-0.109035490605428"/>
    <n v="3.1970232348888884E-2"/>
    <n v="0.10589079415825044"/>
    <n v="-2.9384952736052846E-2"/>
    <n v="3.4386766510132359E-2"/>
    <n v="3.5427692660062689E-2"/>
    <n v="2.9040922736609274E-2"/>
    <x v="45"/>
  </r>
  <r>
    <x v="46"/>
    <x v="46"/>
    <x v="45"/>
    <n v="188965"/>
    <m/>
    <n v="188965"/>
    <n v="376000000"/>
    <n v="5.0256648936170217E-4"/>
    <n v="164.33"/>
    <n v="198"/>
    <n v="198.75"/>
    <n v="194"/>
    <n v="206.4"/>
    <n v="181.7"/>
    <n v="208"/>
    <n v="219.35"/>
    <n v="201.1"/>
    <n v="207.01"/>
    <n v="215.26"/>
    <n v="220.97"/>
    <n v="231"/>
    <n v="1.25"/>
    <n v="0.85"/>
    <n v="0.85"/>
    <n v="0.8"/>
    <n v="0.18815797480679111"/>
    <n v="7.6546391752577311E-2"/>
    <n v="-6.7307692307696696E-4"/>
    <n v="0.11975266895319071"/>
    <n v="0.42852796202762722"/>
    <n v="0.20489259417026706"/>
    <n v="3.787878787878788E-3"/>
    <n v="-1.7610062893081761E-2"/>
    <n v="6.3917525773195899E-2"/>
    <n v="-0.11555232558139542"/>
    <n v="0.14942212438084762"/>
    <n v="5.4567307692307665E-2"/>
    <n v="-7.9325279234100751E-2"/>
    <n v="3.3615116857284917E-2"/>
    <n v="3.9853147190956957E-2"/>
    <n v="3.024249744495033E-2"/>
    <x v="46"/>
  </r>
  <r>
    <x v="47"/>
    <x v="47"/>
    <x v="46"/>
    <n v="849594"/>
    <n v="11768"/>
    <n v="849594"/>
    <n v="1143000000"/>
    <n v="7.433018372703412E-4"/>
    <n v="169.71"/>
    <n v="184.03"/>
    <n v="185.82"/>
    <n v="192.99"/>
    <n v="203.2"/>
    <n v="189.52"/>
    <n v="209.7"/>
    <n v="214.14"/>
    <n v="226.45"/>
    <n v="233.01"/>
    <n v="236.07"/>
    <n v="220.9"/>
    <n v="219.08"/>
    <n v="1.36"/>
    <n v="1.36"/>
    <n v="1.36"/>
    <n v="1.36"/>
    <n v="0.14518885157032585"/>
    <n v="9.3631794393491771E-2"/>
    <n v="0.11764425369575586"/>
    <n v="-5.3946182567271704E-2"/>
    <n v="0.32296270107831004"/>
    <n v="8.4379235165871147E-2"/>
    <n v="9.7266749986414831E-3"/>
    <n v="4.590463889785823E-2"/>
    <n v="5.2904295559355295E-2"/>
    <n v="-6.0629921259842422E-2"/>
    <n v="0.1136555508653439"/>
    <n v="2.1173104434907001E-2"/>
    <n v="6.3836742318109665E-2"/>
    <n v="3.4974608081254153E-2"/>
    <n v="1.3132483584395531E-2"/>
    <n v="-5.8499597576989824E-2"/>
    <x v="47"/>
  </r>
  <r>
    <x v="48"/>
    <x v="48"/>
    <x v="47"/>
    <n v="61373"/>
    <n v="806043"/>
    <n v="61373"/>
    <n v="730000000"/>
    <n v="8.4072602739726027E-5"/>
    <n v="130.19"/>
    <n v="148.69999999999999"/>
    <n v="154.99"/>
    <n v="160"/>
    <n v="173.76"/>
    <n v="164.48"/>
    <n v="176.63"/>
    <n v="171.89"/>
    <n v="163.51"/>
    <n v="169.55"/>
    <n v="174.29"/>
    <n v="178.55"/>
    <n v="177.5"/>
    <n v="0.9"/>
    <n v="0.82"/>
    <n v="0.82"/>
    <n v="0.82"/>
    <n v="0.23588601275059529"/>
    <n v="0.10906249999999998"/>
    <n v="-3.5441318009398086E-2"/>
    <n v="5.1725154821586482E-2"/>
    <n v="0.38920039941623785"/>
    <n v="0.14217681849604419"/>
    <n v="4.2299932750504511E-2"/>
    <n v="3.8131492354345382E-2"/>
    <n v="8.5999999999999938E-2"/>
    <n v="-4.8687845303867411E-2"/>
    <n v="7.8854571984435837E-2"/>
    <n v="-2.6835758364943719E-2"/>
    <n v="-4.3981616149863262E-2"/>
    <n v="4.1954620512507007E-2"/>
    <n v="2.7956355057505045E-2"/>
    <n v="2.9146824258419989E-2"/>
    <x v="48"/>
  </r>
  <r>
    <x v="49"/>
    <x v="49"/>
    <x v="48"/>
    <n v="252044"/>
    <n v="1500000"/>
    <n v="252044"/>
    <n v="893000000"/>
    <n v="2.8224412094064949E-4"/>
    <n v="112.01"/>
    <n v="134.97"/>
    <n v="139.31"/>
    <n v="141.51"/>
    <n v="140.55000000000001"/>
    <n v="127.1"/>
    <n v="139.6"/>
    <n v="148.9"/>
    <n v="134.85"/>
    <n v="145.59"/>
    <n v="134.5"/>
    <n v="134.44999999999999"/>
    <n v="135"/>
    <n v="1.62"/>
    <n v="1.62"/>
    <n v="1.62"/>
    <n v="1.57"/>
    <n v="0.27783233639853572"/>
    <n v="-2.0493251360327643E-3"/>
    <n v="5.4512893982808092E-2"/>
    <n v="-6.1954804588227233E-2"/>
    <n v="0.26265512007856434"/>
    <n v="0.20498169806267291"/>
    <n v="3.2155293768985724E-2"/>
    <n v="2.7420859952623562E-2"/>
    <n v="-6.7839728641083995E-3"/>
    <n v="-8.4169334756314593E-2"/>
    <n v="0.11109362706530293"/>
    <n v="6.6618911174785189E-2"/>
    <n v="-8.3478844862323778E-2"/>
    <n v="9.1657397107897748E-2"/>
    <n v="-7.6172814066900227E-2"/>
    <n v="1.1301115241635604E-2"/>
    <x v="49"/>
  </r>
  <r>
    <x v="50"/>
    <x v="50"/>
    <x v="49"/>
    <n v="158549"/>
    <m/>
    <n v="158549"/>
    <n v="4473000000"/>
    <n v="3.5445785826067517E-5"/>
    <n v="45.96"/>
    <n v="47.06"/>
    <n v="53.44"/>
    <n v="54.34"/>
    <n v="51.1"/>
    <n v="44.25"/>
    <n v="49.29"/>
    <n v="50.52"/>
    <n v="47.12"/>
    <n v="51.97"/>
    <n v="55.94"/>
    <n v="58.55"/>
    <n v="60.24"/>
    <n v="0.315"/>
    <n v="0.315"/>
    <n v="0.315"/>
    <n v="0.315"/>
    <n v="0.18918624891209751"/>
    <n v="-8.7136547662863523E-2"/>
    <n v="6.0762832217488329E-2"/>
    <n v="0.16519145660958251"/>
    <n v="0.33812010443864232"/>
    <n v="2.3933855526544853E-2"/>
    <n v="0.13557161070973214"/>
    <n v="2.2735778443113877E-2"/>
    <n v="-5.9624585940375445E-2"/>
    <n v="-0.12788649706457927"/>
    <n v="0.12101694915254237"/>
    <n v="2.4954351795496123E-2"/>
    <n v="-6.1064924782264558E-2"/>
    <n v="0.10961375212224113"/>
    <n v="7.6390225129882611E-2"/>
    <n v="5.2288165892027165E-2"/>
    <x v="50"/>
  </r>
  <r>
    <x v="51"/>
    <x v="51"/>
    <x v="50"/>
    <n v="391034"/>
    <n v="2113180"/>
    <n v="391034"/>
    <n v="2648000000"/>
    <n v="1.476714501510574E-4"/>
    <n v="128.13"/>
    <n v="134.02000000000001"/>
    <n v="137.22"/>
    <n v="139.99"/>
    <n v="140.94999999999999"/>
    <n v="131.5"/>
    <n v="140.19999999999999"/>
    <n v="130.26"/>
    <n v="127.99"/>
    <n v="130.02000000000001"/>
    <n v="132.05000000000001"/>
    <n v="137.72"/>
    <n v="145.87"/>
    <n v="0.95"/>
    <n v="0.95"/>
    <n v="0.95"/>
    <n v="0.9"/>
    <n v="9.9976586279559923E-2"/>
    <n v="8.286306164725905E-3"/>
    <n v="-6.5834522111269472E-2"/>
    <n v="0.1288263344100907"/>
    <n v="0.16772028408647474"/>
    <n v="4.5968937797549479E-2"/>
    <n v="2.3877033278615047E-2"/>
    <n v="2.7109750765194653E-2"/>
    <n v="6.8576326880489995E-3"/>
    <n v="-6.0305072720822916E-2"/>
    <n v="7.3384030418250853E-2"/>
    <n v="-7.08987161198288E-2"/>
    <n v="-1.0133578995854415E-2"/>
    <n v="2.3283068989764948E-2"/>
    <n v="1.5612982618058768E-2"/>
    <n v="4.9753881105641704E-2"/>
    <x v="51"/>
  </r>
  <r>
    <x v="52"/>
    <x v="52"/>
    <x v="51"/>
    <n v="7420582"/>
    <n v="1493369"/>
    <n v="7420582"/>
    <n v="3027000000"/>
    <n v="2.4514641559299638E-3"/>
    <n v="95.95"/>
    <n v="104"/>
    <n v="105.1"/>
    <n v="102.15"/>
    <n v="115.72"/>
    <n v="105.8"/>
    <n v="113.23"/>
    <n v="115.33"/>
    <n v="108.98"/>
    <n v="118.4"/>
    <n v="126.2"/>
    <n v="132.31"/>
    <n v="139.79"/>
    <n v="0.9"/>
    <n v="0.8"/>
    <n v="0.8"/>
    <n v="0.8"/>
    <n v="7.3996873371547714E-2"/>
    <n v="0.11629955947136562"/>
    <n v="5.272454296564516E-2"/>
    <n v="0.18741554054054041"/>
    <n v="0.4912975508077122"/>
    <n v="8.3897863470557554E-2"/>
    <n v="1.0576923076923022E-2"/>
    <n v="-1.9505233111322445E-2"/>
    <n v="0.13284385707293189"/>
    <n v="-7.8810922917386811E-2"/>
    <n v="7.7788279773156971E-2"/>
    <n v="1.8546321646206784E-2"/>
    <n v="-4.8122778114974375E-2"/>
    <n v="9.377867498623603E-2"/>
    <n v="6.5878378378378358E-2"/>
    <n v="5.475435816164817E-2"/>
    <x v="52"/>
  </r>
  <r>
    <x v="53"/>
    <x v="53"/>
    <x v="52"/>
    <n v="0"/>
    <n v="0"/>
    <n v="0"/>
    <n v="1224000000"/>
    <n v="0"/>
    <n v="42.75"/>
    <n v="48.14"/>
    <n v="33.409999999999997"/>
    <n v="32.799999999999997"/>
    <n v="33.200000000000003"/>
    <n v="27.68"/>
    <n v="31.26"/>
    <n v="32.1"/>
    <n v="25.42"/>
    <n v="27.93"/>
    <n v="32.119999999999997"/>
    <n v="30.5"/>
    <n v="32.29"/>
    <n v="0.4"/>
    <n v="0.4"/>
    <n v="0.4"/>
    <n v="0.4"/>
    <n v="-0.22339181286549714"/>
    <n v="-3.4756097560975481E-2"/>
    <n v="-9.3730006397952717E-2"/>
    <n v="0.17042606516290726"/>
    <n v="-0.20725146198830413"/>
    <n v="0.12608187134502924"/>
    <n v="-0.30598255089322818"/>
    <n v="-6.2855432505237781E-3"/>
    <n v="1.2195121951219686E-2"/>
    <n v="-0.15421686746987959"/>
    <n v="0.14378612716763012"/>
    <n v="2.6871401151631471E-2"/>
    <n v="-0.19563862928348907"/>
    <n v="0.11447678992918953"/>
    <n v="0.15001790189760106"/>
    <n v="-3.7982565379825577E-2"/>
    <x v="53"/>
  </r>
  <r>
    <x v="54"/>
    <x v="54"/>
    <x v="53"/>
    <n v="7656130"/>
    <m/>
    <n v="7656130"/>
    <n v="2642000000"/>
    <n v="2.8978538985616957E-3"/>
    <n v="15.2"/>
    <n v="18.100000000000001"/>
    <n v="19.2"/>
    <n v="20.07"/>
    <n v="19.86"/>
    <n v="20.07"/>
    <n v="21.01"/>
    <n v="20.55"/>
    <n v="20.059999999999999"/>
    <n v="20.7"/>
    <n v="20.079999999999998"/>
    <n v="19.61"/>
    <n v="21.25"/>
    <n v="0.25"/>
    <n v="0.25"/>
    <n v="0.25"/>
    <n v="0.25"/>
    <n v="0.336842105263158"/>
    <n v="5.9292476332835138E-2"/>
    <n v="-2.8557829604951104E-3"/>
    <n v="3.8647342995169115E-2"/>
    <n v="0.46381578947368429"/>
    <n v="0.19078947368421068"/>
    <n v="6.0773480662983305E-2"/>
    <n v="5.833333333333339E-2"/>
    <n v="-1.0463378176382702E-2"/>
    <n v="2.316213494461233E-2"/>
    <n v="5.9292476332835138E-2"/>
    <n v="-2.1894336030461724E-2"/>
    <n v="-1.1678832116788418E-2"/>
    <n v="4.4366899302093747E-2"/>
    <n v="-2.9951690821256087E-2"/>
    <n v="-1.0956175298804726E-2"/>
    <x v="54"/>
  </r>
  <r>
    <x v="55"/>
    <x v="55"/>
    <x v="54"/>
    <n v="1431284"/>
    <m/>
    <n v="1431284"/>
    <n v="4134000000"/>
    <n v="3.4622254475084662E-4"/>
    <n v="46.94"/>
    <n v="48.48"/>
    <n v="45.47"/>
    <n v="46.99"/>
    <n v="48.95"/>
    <n v="49.16"/>
    <n v="51.07"/>
    <n v="52.78"/>
    <n v="54.98"/>
    <n v="54.53"/>
    <n v="54.63"/>
    <n v="53.32"/>
    <n v="55.32"/>
    <n v="0.4"/>
    <n v="0.4"/>
    <n v="0.4"/>
    <n v="0.4"/>
    <n v="9.5867064337452988E-3"/>
    <n v="9.5339433922111055E-2"/>
    <n v="7.5582533777168601E-2"/>
    <n v="2.1822849807445425E-2"/>
    <n v="0.21261184490839374"/>
    <n v="3.280783979548358E-2"/>
    <n v="-6.2087458745874548E-2"/>
    <n v="4.2225643281284433E-2"/>
    <n v="4.171100234092362E-2"/>
    <n v="1.2461695607762896E-2"/>
    <n v="4.6989422294548493E-2"/>
    <n v="3.3483454082631696E-2"/>
    <n v="4.9261083743842284E-2"/>
    <n v="-9.094216078573248E-4"/>
    <n v="1.8338529249954413E-3"/>
    <n v="-1.6657514186344539E-2"/>
    <x v="55"/>
  </r>
  <r>
    <x v="56"/>
    <x v="56"/>
    <x v="55"/>
    <n v="170367"/>
    <n v="69350"/>
    <n v="170367"/>
    <n v="936000000"/>
    <n v="1.8201602564102564E-4"/>
    <n v="114.79"/>
    <n v="120.32"/>
    <n v="127.25"/>
    <n v="130.71"/>
    <n v="117.05"/>
    <n v="116.53"/>
    <n v="111.31"/>
    <n v="109.02"/>
    <n v="112.54"/>
    <n v="111.94"/>
    <n v="114.07"/>
    <n v="117.52"/>
    <n v="131.77000000000001"/>
    <n v="0.64500000000000002"/>
    <n v="0.64500000000000002"/>
    <n v="0.64500000000000002"/>
    <n v="0.64500000000000002"/>
    <n v="0.14430699538287309"/>
    <n v="-0.14348557876214524"/>
    <n v="1.1454496451352039E-2"/>
    <n v="0.18291048776130081"/>
    <n v="0.17039811830298807"/>
    <n v="4.8174928129627897E-2"/>
    <n v="5.7596409574468148E-2"/>
    <n v="3.2259332023575699E-2"/>
    <n v="-0.1045061586718691"/>
    <n v="1.0679196924391627E-3"/>
    <n v="-3.9260276323693465E-2"/>
    <n v="-2.0573174018506928E-2"/>
    <n v="3.8203999266189781E-2"/>
    <n v="3.9985782832763006E-4"/>
    <n v="1.9028050741468603E-2"/>
    <n v="3.5899009380205162E-2"/>
    <x v="56"/>
  </r>
  <r>
    <x v="57"/>
    <x v="57"/>
    <x v="56"/>
    <n v="13580"/>
    <n v="6987"/>
    <n v="13580"/>
    <n v="284000000"/>
    <n v="4.7816901408450707E-5"/>
    <n v="258.36"/>
    <n v="290.85000000000002"/>
    <n v="311.56"/>
    <n v="302.56"/>
    <n v="334.25"/>
    <n v="338.08"/>
    <n v="365.41"/>
    <n v="361.72"/>
    <n v="380.99"/>
    <n v="391.43"/>
    <n v="378.11"/>
    <n v="390.71"/>
    <n v="392.86"/>
    <n v="2.4"/>
    <n v="2.2000000000000002"/>
    <n v="2.2000000000000002"/>
    <n v="2.2000000000000002"/>
    <n v="0.18036847809258394"/>
    <n v="0.21499867794817565"/>
    <n v="7.7228318874688645E-2"/>
    <n v="9.273688782157747E-3"/>
    <n v="0.55542653661557517"/>
    <n v="0.12575476079888531"/>
    <n v="7.120508853360831E-2"/>
    <n v="-2.1183720631660033E-2"/>
    <n v="0.10473955579058698"/>
    <n v="1.8040388930441239E-2"/>
    <n v="8.7346190250828334E-2"/>
    <n v="-1.0098245806080835E-2"/>
    <n v="5.9355302443879189E-2"/>
    <n v="3.317672379852489E-2"/>
    <n v="-3.4029072886595284E-2"/>
    <n v="3.9142048610192708E-2"/>
    <x v="57"/>
  </r>
  <r>
    <x v="58"/>
    <x v="58"/>
    <x v="57"/>
    <n v="51290"/>
    <n v="0"/>
    <n v="51290"/>
    <n v="812000000"/>
    <n v="6.3165024630541878E-5"/>
    <n v="91.22"/>
    <n v="96.204999999999998"/>
    <n v="105.9"/>
    <n v="110.21"/>
    <n v="113.04"/>
    <n v="93.03"/>
    <n v="102.1"/>
    <n v="101.74"/>
    <n v="111.37"/>
    <n v="110.09"/>
    <n v="111.92"/>
    <n v="117.6"/>
    <n v="120.05"/>
    <n v="0.55000000000000004"/>
    <n v="0.55000000000000004"/>
    <n v="0.48"/>
    <n v="0.48"/>
    <n v="0.21420741065555796"/>
    <n v="-6.8596316123763726E-2"/>
    <n v="8.2957884427032419E-2"/>
    <n v="9.4831501498773674E-2"/>
    <n v="0.33863187897390923"/>
    <n v="5.4648103486077612E-2"/>
    <n v="0.10077438802557047"/>
    <n v="4.589235127478742E-2"/>
    <n v="2.5678250612467222E-2"/>
    <n v="-0.17215145081387123"/>
    <n v="0.10340750295603562"/>
    <n v="-3.5259549461312384E-3"/>
    <n v="9.9370945547474054E-2"/>
    <n v="-7.1832629972164953E-3"/>
    <n v="1.6622763193750553E-2"/>
    <n v="5.5039313795568201E-2"/>
    <x v="58"/>
  </r>
  <r>
    <x v="59"/>
    <x v="59"/>
    <x v="58"/>
    <n v="340648"/>
    <n v="1518817"/>
    <n v="340648"/>
    <n v="1022000000"/>
    <n v="3.333150684931507E-4"/>
    <n v="185.83"/>
    <n v="211.99"/>
    <n v="226.88"/>
    <n v="238.3"/>
    <n v="254.9"/>
    <n v="251.8"/>
    <n v="269.99"/>
    <n v="273.93"/>
    <n v="279.99"/>
    <n v="271.49"/>
    <n v="279"/>
    <n v="290.58999999999997"/>
    <n v="300.45999999999998"/>
    <n v="0.33"/>
    <n v="0.33"/>
    <n v="0.33"/>
    <n v="0.33"/>
    <n v="0.28413065705214441"/>
    <n v="0.13436844313890053"/>
    <n v="6.7780288158820695E-3"/>
    <n v="0.10792294375483431"/>
    <n v="0.62395738040144189"/>
    <n v="0.14077382553947154"/>
    <n v="7.0239162224633167E-2"/>
    <n v="5.1789492242595277E-2"/>
    <n v="6.9660092320604258E-2"/>
    <n v="-1.0867006669282048E-2"/>
    <n v="7.3550436854646531E-2"/>
    <n v="1.4593133079002917E-2"/>
    <n v="2.3327127368305778E-2"/>
    <n v="-2.9179613557627056E-2"/>
    <n v="2.7662160668901214E-2"/>
    <n v="4.2724014336917471E-2"/>
    <x v="59"/>
  </r>
  <r>
    <x v="60"/>
    <x v="60"/>
    <x v="59"/>
    <n v="430630"/>
    <n v="0"/>
    <n v="430630"/>
    <n v="765000000"/>
    <n v="5.6291503267973857E-4"/>
    <n v="175.41"/>
    <n v="179.55"/>
    <n v="184.59"/>
    <n v="190.5"/>
    <n v="195.87"/>
    <n v="198.36"/>
    <n v="208.86"/>
    <n v="211.18"/>
    <n v="217.93"/>
    <n v="211.13"/>
    <n v="197.78"/>
    <n v="195.38"/>
    <n v="198"/>
    <n v="1.25"/>
    <n v="1.1599999999999999"/>
    <n v="1.1599999999999999"/>
    <n v="1.1599999999999999"/>
    <n v="9.3153183968986961E-2"/>
    <n v="0.10246719160104995"/>
    <n v="1.6422483960547647E-2"/>
    <n v="-5.6694927295978761E-2"/>
    <n v="0.1557493871501055"/>
    <n v="2.3601847101077562E-2"/>
    <n v="2.8070175438596447E-2"/>
    <n v="3.8788666775014878E-2"/>
    <n v="2.8188976377952781E-2"/>
    <n v="1.8634808801756313E-2"/>
    <n v="5.8782012502520666E-2"/>
    <n v="1.1107919180312138E-2"/>
    <n v="3.7456198503646176E-2"/>
    <n v="-2.5879869682925761E-2"/>
    <n v="-6.3231184578221925E-2"/>
    <n v="-6.2695924764890575E-3"/>
    <x v="60"/>
  </r>
  <r>
    <x v="61"/>
    <x v="61"/>
    <x v="60"/>
    <n v="263404"/>
    <n v="246448"/>
    <n v="263404"/>
    <n v="1458000000"/>
    <n v="1.8066117969821674E-4"/>
    <n v="39.700000000000003"/>
    <n v="45.86"/>
    <n v="47.19"/>
    <n v="49.98"/>
    <n v="52"/>
    <n v="50.98"/>
    <n v="54.37"/>
    <n v="53.39"/>
    <n v="54.91"/>
    <n v="55.33"/>
    <n v="52.67"/>
    <n v="52.4"/>
    <n v="55.06"/>
    <n v="0.28499999999999998"/>
    <n v="0.28499999999999998"/>
    <n v="0.26"/>
    <n v="0.26"/>
    <n v="0.26612090680100742"/>
    <n v="9.3537414965986415E-2"/>
    <n v="2.2438844951259904E-2"/>
    <n v="-1.8073377914324982E-4"/>
    <n v="0.41435768261964728"/>
    <n v="0.15516372795969763"/>
    <n v="2.9001308329699046E-2"/>
    <n v="6.5162110616656055E-2"/>
    <n v="4.0416166466586703E-2"/>
    <n v="-1.4134615384615447E-2"/>
    <n v="7.2087092977638309E-2"/>
    <n v="-1.8024645944454607E-2"/>
    <n v="3.3339576699756436E-2"/>
    <n v="1.2383900928792602E-2"/>
    <n v="-4.8075185252123565E-2"/>
    <n v="-1.8986140117719988E-4"/>
    <x v="61"/>
  </r>
  <r>
    <x v="62"/>
    <x v="62"/>
    <x v="61"/>
    <n v="2031847"/>
    <n v="1852821"/>
    <n v="2031847"/>
    <n v="1358000000"/>
    <n v="1.4962054491899854E-3"/>
    <n v="89.53"/>
    <n v="88.87"/>
    <n v="91.18"/>
    <n v="91.63"/>
    <n v="88.82"/>
    <n v="92.78"/>
    <n v="98.29"/>
    <n v="101.86"/>
    <n v="107.24"/>
    <n v="108.84"/>
    <n v="109.2"/>
    <n v="111.2"/>
    <n v="114.46"/>
    <n v="0.54"/>
    <n v="0.54"/>
    <n v="0.54"/>
    <n v="0.5"/>
    <n v="2.9487322685133412E-2"/>
    <n v="7.8576885299574503E-2"/>
    <n v="0.11282938243971916"/>
    <n v="5.6229327453142137E-2"/>
    <n v="0.30213336311850769"/>
    <n v="-7.3718306712833304E-3"/>
    <n v="2.5993023517497493E-2"/>
    <n v="1.0857644220223608E-2"/>
    <n v="-3.0666812179417247E-2"/>
    <n v="5.0664264805224145E-2"/>
    <n v="6.5208018969605569E-2"/>
    <n v="3.6321090650116926E-2"/>
    <n v="5.8118986844688747E-2"/>
    <n v="1.9955240581872518E-2"/>
    <n v="3.3076074972436553E-3"/>
    <n v="2.2893772893772892E-2"/>
    <x v="62"/>
  </r>
  <r>
    <x v="63"/>
    <x v="63"/>
    <x v="62"/>
    <n v="1751672"/>
    <n v="1288795"/>
    <n v="1751672"/>
    <n v="944000000"/>
    <n v="1.855584745762712E-3"/>
    <n v="40.61"/>
    <n v="45.92"/>
    <n v="45.64"/>
    <n v="42.75"/>
    <n v="46.03"/>
    <n v="46.02"/>
    <n v="50.04"/>
    <n v="49.85"/>
    <n v="43.86"/>
    <n v="47.57"/>
    <n v="47.01"/>
    <n v="50.17"/>
    <n v="51.28"/>
    <n v="0.44"/>
    <n v="0.44"/>
    <n v="0.44"/>
    <n v="0.42"/>
    <n v="6.3531149963063305E-2"/>
    <n v="0.18081871345029238"/>
    <n v="-4.0567545963229396E-2"/>
    <n v="8.6819424006726945E-2"/>
    <n v="0.30558975621768042"/>
    <n v="0.13075597143560705"/>
    <n v="-6.0975609756097806E-3"/>
    <n v="-5.3680981595092041E-2"/>
    <n v="7.6725146198830432E-2"/>
    <n v="9.3417336519661526E-3"/>
    <n v="9.691438504997818E-2"/>
    <n v="-3.7969624300559098E-3"/>
    <n v="-0.11133400200601808"/>
    <n v="9.4619243046055665E-2"/>
    <n v="-1.1772125289047766E-2"/>
    <n v="7.6154009785152174E-2"/>
    <x v="63"/>
  </r>
  <r>
    <x v="64"/>
    <x v="64"/>
    <x v="63"/>
    <n v="219997"/>
    <n v="12646"/>
    <n v="219997"/>
    <n v="585000000"/>
    <n v="3.7606324786324788E-4"/>
    <n v="187.82"/>
    <n v="201.49"/>
    <n v="208.81"/>
    <n v="209.89"/>
    <n v="189.49"/>
    <n v="159.75"/>
    <n v="175.46"/>
    <n v="174.79"/>
    <n v="161.4"/>
    <n v="165"/>
    <n v="166.94"/>
    <n v="170.16"/>
    <n v="177.68"/>
    <n v="1.44"/>
    <n v="1.44"/>
    <n v="1.44"/>
    <n v="1.44"/>
    <n v="0.12517303801512084"/>
    <n v="-0.15717756920291573"/>
    <n v="-5.1407728257152674E-2"/>
    <n v="8.5575757575757611E-2"/>
    <n v="-2.3320200191672809E-2"/>
    <n v="7.2782451283143521E-2"/>
    <n v="3.6329346369546843E-2"/>
    <n v="1.206838752933281E-2"/>
    <n v="-9.7193768164276426E-2"/>
    <n v="-0.1493482505673123"/>
    <n v="0.10735524256651023"/>
    <n v="-3.8185341388351527E-3"/>
    <n v="-6.8367755592425125E-2"/>
    <n v="3.1226765799256467E-2"/>
    <n v="1.1757575757575744E-2"/>
    <n v="2.7914220678087926E-2"/>
    <x v="64"/>
  </r>
  <r>
    <x v="65"/>
    <x v="65"/>
    <x v="64"/>
    <n v="1358225"/>
    <n v="7085737"/>
    <n v="1358225"/>
    <n v="1869000000"/>
    <n v="7.2671214553237024E-4"/>
    <n v="48.91"/>
    <n v="49.53"/>
    <n v="52.67"/>
    <n v="57.38"/>
    <n v="54.52"/>
    <n v="49.25"/>
    <n v="47.73"/>
    <n v="47.5"/>
    <n v="43.7"/>
    <n v="41.03"/>
    <n v="44.6"/>
    <n v="50"/>
    <n v="50.19"/>
    <n v="0.84"/>
    <n v="0.84"/>
    <n v="0.8"/>
    <n v="0.8"/>
    <n v="0.19034962175424261"/>
    <n v="-0.15353781805507155"/>
    <n v="-0.12361198407710028"/>
    <n v="0.24274920789666091"/>
    <n v="9.3232467797996349E-2"/>
    <n v="1.2676344305868014E-2"/>
    <n v="6.3395921663638208E-2"/>
    <n v="0.10537307765331309"/>
    <n v="-4.9843150923666771E-2"/>
    <n v="-8.1254585473220897E-2"/>
    <n v="-1.3807106598984835E-2"/>
    <n v="-4.8187722606326602E-3"/>
    <n v="-6.3157894736842052E-2"/>
    <n v="-4.2791762013730014E-2"/>
    <n v="8.7009505240068244E-2"/>
    <n v="0.13901345291479816"/>
    <x v="65"/>
  </r>
  <r>
    <x v="66"/>
    <x v="66"/>
    <x v="65"/>
    <n v="801725"/>
    <n v="2890538"/>
    <n v="801725"/>
    <n v="2580000000"/>
    <n v="3.1074612403100778E-4"/>
    <n v="71.791300000000007"/>
    <n v="72.439700000000002"/>
    <n v="77.960599999999999"/>
    <n v="79.839100000000002"/>
    <n v="75.033299999999997"/>
    <n v="75.948700000000002"/>
    <n v="80.411199999999994"/>
    <n v="79.200199999999995"/>
    <n v="82.232399999999998"/>
    <n v="80.268199999999993"/>
    <n v="83.023899999999998"/>
    <n v="83.471999999999994"/>
    <n v="86.847499999999997"/>
    <n v="0.61"/>
    <n v="0.55000000000000004"/>
    <n v="0.55000000000000004"/>
    <n v="0.55000000000000004"/>
    <n v="0.12059678540435949"/>
    <n v="1.4054517147613035E-2"/>
    <n v="5.0614839723819496E-3"/>
    <n v="8.8818486025599233E-2"/>
    <n v="0.2412019283673647"/>
    <n v="9.0317350431040402E-3"/>
    <n v="7.6213733629487662E-2"/>
    <n v="3.1919969830914621E-2"/>
    <n v="-6.019356430621093E-2"/>
    <n v="1.9529995348731902E-2"/>
    <n v="6.5998496353459515E-2"/>
    <n v="-1.5060091131583643E-2"/>
    <n v="4.5229683763424879E-2"/>
    <n v="-1.7197600945612741E-2"/>
    <n v="3.4331154803521252E-2"/>
    <n v="1.2021839494410606E-2"/>
    <x v="66"/>
  </r>
  <r>
    <x v="67"/>
    <x v="67"/>
    <x v="66"/>
    <n v="842051"/>
    <n v="665213"/>
    <n v="842051"/>
    <n v="1640000000"/>
    <n v="5.1344573170731709E-4"/>
    <n v="39.020000000000003"/>
    <n v="42.3"/>
    <n v="42.35"/>
    <n v="42.78"/>
    <n v="48.2"/>
    <n v="40.71"/>
    <n v="44.59"/>
    <n v="44.42"/>
    <n v="41.04"/>
    <n v="42.51"/>
    <n v="46.52"/>
    <n v="49.58"/>
    <n v="51.2"/>
    <n v="0.35"/>
    <n v="0.35"/>
    <n v="0.3"/>
    <n v="0.3"/>
    <n v="0.10533059969246533"/>
    <n v="5.0490883590462887E-2"/>
    <n v="-3.9919264409060441E-2"/>
    <n v="0.21147965184662446"/>
    <n v="0.34546386468477702"/>
    <n v="8.4059456688877335E-2"/>
    <n v="1.1820330969268148E-3"/>
    <n v="1.8417945690672954E-2"/>
    <n v="0.12669471715755029"/>
    <n v="-0.14813278008298758"/>
    <n v="0.10390567428150337"/>
    <n v="-3.812514016595687E-3"/>
    <n v="-6.9338135974786191E-2"/>
    <n v="4.3128654970760211E-2"/>
    <n v="9.4330745706892621E-2"/>
    <n v="7.2226999140154666E-2"/>
    <x v="67"/>
  </r>
  <r>
    <x v="68"/>
    <x v="68"/>
    <x v="67"/>
    <n v="951502"/>
    <n v="1456918"/>
    <n v="951502"/>
    <n v="7753000000"/>
    <n v="1.2272694440861601E-4"/>
    <n v="99.55"/>
    <n v="103.77500000000001"/>
    <n v="112.89"/>
    <n v="118.95"/>
    <n v="130.53"/>
    <n v="123.85"/>
    <n v="136.63"/>
    <n v="137"/>
    <n v="136.61000000000001"/>
    <n v="139.66"/>
    <n v="144.26"/>
    <n v="151.81"/>
    <n v="158.78"/>
    <n v="0.51"/>
    <n v="0.46"/>
    <n v="0.46"/>
    <n v="0.46"/>
    <n v="0.20000000000000007"/>
    <n v="0.15250105086170654"/>
    <n v="2.5543438483495582E-2"/>
    <n v="0.14019762279822431"/>
    <n v="0.61396283274736319"/>
    <n v="4.244098442993479E-2"/>
    <n v="8.7834256805588956E-2"/>
    <n v="5.8198246080255131E-2"/>
    <n v="9.7351828499369464E-2"/>
    <n v="-4.7651880793687325E-2"/>
    <n v="0.10690351231328221"/>
    <n v="2.7080436214594493E-3"/>
    <n v="5.1094890510958873E-4"/>
    <n v="2.5693580264987793E-2"/>
    <n v="3.2937133037376443E-2"/>
    <n v="5.5524746984611205E-2"/>
    <x v="68"/>
  </r>
  <r>
    <x v="69"/>
    <x v="69"/>
    <x v="68"/>
    <n v="354857"/>
    <n v="684574"/>
    <n v="354857"/>
    <n v="1942000000"/>
    <n v="1.8272760041194644E-4"/>
    <n v="43.17"/>
    <n v="44.592500000000001"/>
    <n v="46.88"/>
    <n v="48.354999999999997"/>
    <n v="48.377499999999998"/>
    <n v="49.732500000000002"/>
    <n v="51.092500000000001"/>
    <n v="51.657499999999999"/>
    <n v="54.702500000000001"/>
    <n v="58.04"/>
    <n v="59.672499999999999"/>
    <n v="58.427500000000002"/>
    <n v="60.4925"/>
    <n v="1.25"/>
    <n v="1.25"/>
    <n v="1.25"/>
    <n v="1.25"/>
    <n v="0.14906184850590676"/>
    <n v="8.2463033812429004E-2"/>
    <n v="0.16044429221510001"/>
    <n v="6.3792212267401796E-2"/>
    <n v="0.51708362288626353"/>
    <n v="3.2951123465369457E-2"/>
    <n v="5.1297863990581408E-2"/>
    <n v="5.812713310580192E-2"/>
    <n v="4.6530865474099585E-4"/>
    <n v="5.3847346390367506E-2"/>
    <n v="5.2480772130900306E-2"/>
    <n v="1.1058374516807705E-2"/>
    <n v="8.3143783574505192E-2"/>
    <n v="8.3862711941867341E-2"/>
    <n v="2.8127153687112341E-2"/>
    <n v="8.379069085428896E-5"/>
    <x v="69"/>
  </r>
  <r>
    <x v="70"/>
    <x v="70"/>
    <x v="69"/>
    <n v="10060095"/>
    <n v="4501148"/>
    <n v="10060095"/>
    <n v="452000000"/>
    <n v="2.2256847345132745E-2"/>
    <n v="259.27999999999997"/>
    <n v="337.18"/>
    <n v="362.26"/>
    <n v="359"/>
    <n v="374"/>
    <n v="343.56"/>
    <n v="373.5"/>
    <n v="324.25"/>
    <n v="290.82"/>
    <n v="267.35000000000002"/>
    <n v="288.7"/>
    <n v="314.39"/>
    <n v="326.10000000000002"/>
    <n v="0"/>
    <n v="0"/>
    <n v="0"/>
    <n v="0"/>
    <n v="0.38460351743289123"/>
    <n v="4.0389972144846797E-2"/>
    <n v="-0.28420348058902267"/>
    <n v="0.21974939218253225"/>
    <n v="0.25771366862079625"/>
    <n v="0.30044739278000632"/>
    <n v="7.4381635921466224E-2"/>
    <n v="-8.9990614475790615E-3"/>
    <n v="4.1782729805013928E-2"/>
    <n v="-8.1390374331550802E-2"/>
    <n v="8.7146349982535801E-2"/>
    <n v="-0.13186077643908969"/>
    <n v="-0.10309946029298384"/>
    <n v="-8.0702840244824881E-2"/>
    <n v="7.9857864222928607E-2"/>
    <n v="8.8985105645999305E-2"/>
    <x v="70"/>
  </r>
  <r>
    <x v="71"/>
    <x v="71"/>
    <x v="70"/>
    <n v="4528704"/>
    <n v="90000"/>
    <n v="4528704"/>
    <n v="1618000000"/>
    <n v="2.7989517923362175E-3"/>
    <n v="72.790000000000006"/>
    <n v="81.83"/>
    <n v="86.93"/>
    <n v="85.04"/>
    <n v="87.73"/>
    <n v="77.239999999999995"/>
    <n v="84.93"/>
    <n v="85.26"/>
    <n v="84"/>
    <n v="94.13"/>
    <n v="90.18"/>
    <n v="94.09"/>
    <n v="101.36"/>
    <n v="0.245"/>
    <n v="0.22"/>
    <n v="0.22"/>
    <n v="0.22"/>
    <n v="0.17165819480697894"/>
    <n v="1.2935089369708439E-3"/>
    <n v="0.11091487107029305"/>
    <n v="7.914586210559868E-2"/>
    <n v="0.40493199615331765"/>
    <n v="0.12419288363786223"/>
    <n v="6.2324330929976884E-2"/>
    <n v="-1.8923271597837344E-2"/>
    <n v="3.1632173095014079E-2"/>
    <n v="-0.11706371822637647"/>
    <n v="0.10240807871569151"/>
    <n v="3.8855528081949637E-3"/>
    <n v="-1.2197982641332455E-2"/>
    <n v="0.12321428571428567"/>
    <n v="-4.1963242324444795E-2"/>
    <n v="4.5797294300288269E-2"/>
    <x v="71"/>
  </r>
  <r>
    <x v="72"/>
    <x v="72"/>
    <x v="71"/>
    <n v="21400033"/>
    <n v="2062329"/>
    <n v="21400033"/>
    <n v="2500000000"/>
    <n v="8.5600131999999992E-3"/>
    <n v="32.659999999999997"/>
    <n v="36.125"/>
    <n v="39.067500000000003"/>
    <n v="45.814999999999998"/>
    <n v="45.777500000000003"/>
    <n v="33.977499999999999"/>
    <n v="43.142499999999998"/>
    <n v="42.284999999999997"/>
    <n v="41.145000000000003"/>
    <n v="43.75"/>
    <n v="49.9"/>
    <n v="54.115000000000002"/>
    <n v="59.6875"/>
    <n v="0.16"/>
    <n v="0.16"/>
    <n v="0.16"/>
    <n v="0.16"/>
    <n v="0.40768524188609928"/>
    <n v="-5.4840117865327935E-2"/>
    <n v="1.7789882366575922E-2"/>
    <n v="0.36794285714285713"/>
    <n v="0.84713717085119433"/>
    <n v="0.10609308022045327"/>
    <n v="8.1453287197231911E-2"/>
    <n v="0.17680936840084455"/>
    <n v="-8.1850922187044241E-4"/>
    <n v="-0.25427338758123541"/>
    <n v="0.27444632477374731"/>
    <n v="-1.9875992350930096E-2"/>
    <n v="-2.3176067163296524E-2"/>
    <n v="6.720136104022352E-2"/>
    <n v="0.14057142857142854"/>
    <n v="8.7675350701402879E-2"/>
    <x v="72"/>
  </r>
  <r>
    <x v="73"/>
    <x v="73"/>
    <x v="72"/>
    <n v="21776255"/>
    <m/>
    <n v="21776255"/>
    <n v="3732000000"/>
    <n v="5.8350093783494103E-3"/>
    <n v="44.48"/>
    <n v="50.52"/>
    <n v="52.5"/>
    <n v="53.88"/>
    <n v="55.32"/>
    <n v="50.56"/>
    <n v="57.15"/>
    <n v="56.3"/>
    <n v="51.94"/>
    <n v="55.04"/>
    <n v="54.81"/>
    <n v="56.23"/>
    <n v="53.27"/>
    <n v="0.24"/>
    <n v="0.24"/>
    <n v="0.24"/>
    <n v="0.19"/>
    <n v="0.21672661870503612"/>
    <n v="6.5144766146993244E-2"/>
    <n v="-3.2720909886264207E-2"/>
    <n v="-2.8706395348837139E-2"/>
    <n v="0.21807553956834549"/>
    <n v="0.13579136690647498"/>
    <n v="3.9192399049881171E-2"/>
    <n v="3.0857142857142906E-2"/>
    <n v="2.6726057906458753E-2"/>
    <n v="-8.1706435285610945E-2"/>
    <n v="0.13508702531645561"/>
    <n v="-1.4873140857392851E-2"/>
    <n v="-7.3179396092362334E-2"/>
    <n v="6.4304967269926877E-2"/>
    <n v="-4.1787790697673851E-3"/>
    <n v="2.937420178799479E-2"/>
    <x v="73"/>
  </r>
  <r>
    <x v="74"/>
    <x v="74"/>
    <x v="73"/>
    <n v="132248"/>
    <n v="18425"/>
    <n v="132248"/>
    <n v="810000000"/>
    <n v="1.6326913580246914E-4"/>
    <n v="60.52"/>
    <n v="67.260000000000005"/>
    <n v="66.37"/>
    <n v="66.89"/>
    <n v="59.1"/>
    <n v="50.3"/>
    <n v="51"/>
    <n v="51"/>
    <n v="42.86"/>
    <n v="44.67"/>
    <n v="40.75"/>
    <n v="38.840000000000003"/>
    <n v="41.63"/>
    <n v="0.79"/>
    <n v="0.79"/>
    <n v="0.78"/>
    <n v="0.78"/>
    <n v="0.11830799735624582"/>
    <n v="-0.22574375840932875"/>
    <n v="-0.10882352941176467"/>
    <n v="-5.0593239310499187E-2"/>
    <n v="-0.26024454725710505"/>
    <n v="0.1113681427627231"/>
    <n v="-1.3232233125185854E-2"/>
    <n v="1.973783335844502E-2"/>
    <n v="-0.11645985947077289"/>
    <n v="-0.13553299492385795"/>
    <n v="2.9622266401590516E-2"/>
    <n v="0"/>
    <n v="-0.14431372549019608"/>
    <n v="6.0429304713019188E-2"/>
    <n v="-8.7754645175733184E-2"/>
    <n v="-2.7730061349693167E-2"/>
    <x v="74"/>
  </r>
  <r>
    <x v="75"/>
    <x v="75"/>
    <x v="74"/>
    <n v="103717"/>
    <m/>
    <n v="103717"/>
    <n v="1407000000"/>
    <n v="7.3714996446339726E-5"/>
    <n v="109.15"/>
    <n v="112.95"/>
    <n v="115.86"/>
    <n v="122.59"/>
    <n v="127.85"/>
    <n v="127.86"/>
    <n v="131.99"/>
    <n v="128.96"/>
    <n v="136.35"/>
    <n v="136.93"/>
    <n v="137.55000000000001"/>
    <n v="136.65"/>
    <n v="136.87"/>
    <n v="0.95499999999999996"/>
    <n v="0.95499999999999996"/>
    <n v="0.95499999999999996"/>
    <n v="0.92749999999999999"/>
    <n v="0.13188273018781491"/>
    <n v="8.4468553715637537E-2"/>
    <n v="4.4662474429881034E-2"/>
    <n v="6.3353538304242877E-3"/>
    <n v="0.28870819972514883"/>
    <n v="3.4814475492441564E-2"/>
    <n v="2.5763612217795454E-2"/>
    <n v="6.6330053512860379E-2"/>
    <n v="4.290725181499299E-2"/>
    <n v="7.547907704341065E-3"/>
    <n v="3.9770061004223443E-2"/>
    <n v="-2.2956284567012659E-2"/>
    <n v="6.4709987593052007E-2"/>
    <n v="1.125779244591135E-2"/>
    <n v="4.5278609508508328E-3"/>
    <n v="1.9992729916389897E-4"/>
    <x v="75"/>
  </r>
  <r>
    <x v="76"/>
    <x v="76"/>
    <x v="75"/>
    <n v="158514"/>
    <n v="90213"/>
    <n v="158514"/>
    <n v="5675000000"/>
    <n v="2.7931982378854626E-5"/>
    <n v="40.875599999999999"/>
    <n v="40.638599999999997"/>
    <n v="41.3401"/>
    <n v="40.363700000000001"/>
    <n v="38.4773"/>
    <n v="39.463200000000001"/>
    <n v="41.2453"/>
    <n v="36.316000000000003"/>
    <n v="33.756500000000003"/>
    <n v="34.059800000000003"/>
    <n v="36.676200000000001"/>
    <n v="36.771000000000001"/>
    <n v="37.254399999999997"/>
    <n v="0.36"/>
    <n v="0.34155999999999997"/>
    <n v="0.36"/>
    <n v="0.36"/>
    <n v="-3.7161534020295028E-3"/>
    <n v="3.0303465737779207E-2"/>
    <n v="-0.16548552198674751"/>
    <n v="0.10436350184087968"/>
    <n v="-5.3813032713892928E-2"/>
    <n v="-5.7980800281831188E-3"/>
    <n v="1.7261913550171586E-2"/>
    <n v="-1.4910462238843113E-2"/>
    <n v="-4.6735061453731984E-2"/>
    <n v="3.4499821972955501E-2"/>
    <n v="5.3813679579963095E-2"/>
    <n v="-0.11951179892011933"/>
    <n v="-6.0565590924110582E-2"/>
    <n v="1.9649548975752818E-2"/>
    <n v="7.6817832165778963E-2"/>
    <n v="1.2400412256449668E-2"/>
    <x v="76"/>
  </r>
  <r>
    <x v="77"/>
    <x v="77"/>
    <x v="76"/>
    <n v="110439"/>
    <n v="901843"/>
    <n v="110439"/>
    <n v="2540000000"/>
    <n v="4.3479921259842523E-5"/>
    <n v="91.03"/>
    <n v="96.35"/>
    <n v="98.61"/>
    <n v="104.23"/>
    <n v="106.15"/>
    <n v="103.15"/>
    <n v="109.92"/>
    <n v="118.56"/>
    <n v="119.79"/>
    <n v="124.36"/>
    <n v="124.83"/>
    <n v="121.94"/>
    <n v="124.5"/>
    <n v="0.74590000000000001"/>
    <n v="0.746"/>
    <n v="0.74590000000000001"/>
    <n v="0.71719999999999995"/>
    <n v="0.15320114248050096"/>
    <n v="6.1748057181233787E-2"/>
    <n v="0.13815411208151382"/>
    <n v="6.8928916050176947E-3"/>
    <n v="0.40014281006261671"/>
    <n v="5.844227177853447E-2"/>
    <n v="2.3456149455111628E-2"/>
    <n v="6.4556333029104601E-2"/>
    <n v="1.8420800153506684E-2"/>
    <n v="-2.1234102684879887E-2"/>
    <n v="7.286476005816768E-2"/>
    <n v="7.8602620087336247E-2"/>
    <n v="1.6665823211875878E-2"/>
    <n v="4.4376826112363238E-2"/>
    <n v="3.7793502733997979E-3"/>
    <n v="-1.7406072258271253E-2"/>
    <x v="77"/>
  </r>
  <r>
    <x v="78"/>
    <x v="78"/>
    <x v="77"/>
    <n v="794901"/>
    <n v="135280"/>
    <n v="794901"/>
    <n v="1556000000"/>
    <n v="5.1086182519280204E-4"/>
    <n v="66.13"/>
    <n v="77.03"/>
    <n v="87.42"/>
    <n v="88.38"/>
    <n v="87.05"/>
    <n v="77.510000000000005"/>
    <n v="78.8"/>
    <n v="84.3"/>
    <n v="72"/>
    <n v="76.209999999999994"/>
    <n v="81.83"/>
    <n v="82.55"/>
    <n v="85.51"/>
    <n v="1.17"/>
    <n v="1.17"/>
    <n v="1.1399999999999999"/>
    <n v="1.1399999999999999"/>
    <n v="0.35415091486466055"/>
    <n v="-9.5157275401674568E-2"/>
    <n v="-1.8401015228426441E-2"/>
    <n v="0.13698989633906328"/>
    <n v="0.36292151822168467"/>
    <n v="0.16482685619234849"/>
    <n v="0.13488251330650397"/>
    <n v="2.4365133836650579E-2"/>
    <n v="-1.5048653541525214E-2"/>
    <n v="-9.6151636990235406E-2"/>
    <n v="3.1737840278673615E-2"/>
    <n v="6.9796954314720813E-2"/>
    <n v="-0.13238434163701063"/>
    <n v="7.4305555555555458E-2"/>
    <n v="7.3743603201679636E-2"/>
    <n v="2.2730050103873869E-2"/>
    <x v="78"/>
  </r>
  <r>
    <x v="79"/>
    <x v="79"/>
    <x v="78"/>
    <n v="719297"/>
    <n v="144448"/>
    <n v="719297"/>
    <n v="1188000000"/>
    <n v="6.0546885521885522E-4"/>
    <n v="82.38"/>
    <n v="88.36"/>
    <n v="98.92"/>
    <n v="104.99"/>
    <n v="113.21"/>
    <n v="111.09"/>
    <n v="116.72"/>
    <n v="110.45"/>
    <n v="107.92"/>
    <n v="104"/>
    <n v="104.7"/>
    <n v="107.96"/>
    <n v="109.47"/>
    <n v="0.71719999999999995"/>
    <n v="0.71719999999999995"/>
    <n v="0.71719999999999995"/>
    <n v="0.68959999999999999"/>
    <n v="0.28316581694586063"/>
    <n v="0.11855605295742457"/>
    <n v="-0.10283413296778615"/>
    <n v="5.9226923076923073E-2"/>
    <n v="0.3633309055596019"/>
    <n v="7.2590434571497983E-2"/>
    <n v="0.11951109099139885"/>
    <n v="6.8613020622725368E-2"/>
    <n v="7.8293170778169344E-2"/>
    <n v="-1.239113152548353E-2"/>
    <n v="5.713565577459713E-2"/>
    <n v="-5.3718300205620254E-2"/>
    <n v="-1.6412856496152116E-2"/>
    <n v="-2.9677538917716843E-2"/>
    <n v="6.730769230769258E-3"/>
    <n v="3.7723018147086826E-2"/>
    <x v="79"/>
  </r>
  <r>
    <x v="80"/>
    <x v="80"/>
    <x v="79"/>
    <n v="678813"/>
    <n v="203769"/>
    <n v="678813"/>
    <n v="1220000000"/>
    <n v="5.564040983606557E-4"/>
    <n v="56.2"/>
    <n v="49.58"/>
    <n v="54"/>
    <n v="57.64"/>
    <n v="87.17"/>
    <n v="67.09"/>
    <n v="80.67"/>
    <n v="68.88"/>
    <n v="76.77"/>
    <n v="77.06"/>
    <n v="81.59"/>
    <n v="83.98"/>
    <n v="89.05"/>
    <n v="0.62"/>
    <n v="0.62"/>
    <n v="0.62"/>
    <n v="0.62"/>
    <n v="3.6654804270462596E-2"/>
    <n v="0.41030534351145043"/>
    <n v="-3.7064584108094698E-2"/>
    <n v="0.16363872307293009"/>
    <n v="0.62864768683273997"/>
    <n v="-0.1177935943060499"/>
    <n v="8.9148850342880226E-2"/>
    <n v="7.8888888888888897E-2"/>
    <n v="0.51231783483691884"/>
    <n v="-0.22324194103475964"/>
    <n v="0.2116559844984349"/>
    <n v="-0.14615098549646716"/>
    <n v="0.12354819976771197"/>
    <n v="1.185358864139646E-2"/>
    <n v="5.8785362055541149E-2"/>
    <n v="3.6891775952935413E-2"/>
    <x v="80"/>
  </r>
  <r>
    <x v="81"/>
    <x v="81"/>
    <x v="80"/>
    <n v="101864"/>
    <n v="71474"/>
    <n v="101864"/>
    <n v="864000000"/>
    <n v="1.1789814814814814E-4"/>
    <n v="141.4"/>
    <n v="149.6"/>
    <n v="127.3"/>
    <n v="116.2"/>
    <n v="144.19999999999999"/>
    <n v="130.5"/>
    <n v="134.69999999999999"/>
    <n v="152"/>
    <n v="155.69999999999999"/>
    <n v="141.9"/>
    <n v="142"/>
    <n v="148"/>
    <n v="155.9"/>
    <n v="0.9425"/>
    <n v="0.9425"/>
    <n v="0.9425"/>
    <n v="0"/>
    <n v="-0.17155233380480908"/>
    <n v="0.16731927710843361"/>
    <n v="6.0449146250928128E-2"/>
    <n v="9.8661028893587036E-2"/>
    <n v="0.12254243281471004"/>
    <n v="5.7991513437057912E-2"/>
    <n v="-0.14906417112299464"/>
    <n v="-7.9791830322073792E-2"/>
    <n v="0.24096385542168661"/>
    <n v="-8.8470873786407694E-2"/>
    <n v="3.9406130268199148E-2"/>
    <n v="0.12843355605048265"/>
    <n v="3.054276315789466E-2"/>
    <n v="-8.2578676942838686E-2"/>
    <n v="7.0472163495415301E-4"/>
    <n v="4.2253521126760563E-2"/>
    <x v="81"/>
  </r>
  <r>
    <x v="82"/>
    <x v="82"/>
    <x v="81"/>
    <n v="159477"/>
    <n v="990908"/>
    <n v="159477"/>
    <n v="1233000000"/>
    <n v="1.2934063260340632E-4"/>
    <n v="63.68"/>
    <n v="68.59"/>
    <n v="70.63"/>
    <n v="74.760000000000005"/>
    <n v="77.67"/>
    <n v="76.12"/>
    <n v="84.62"/>
    <n v="95"/>
    <n v="96.42"/>
    <n v="88.63"/>
    <n v="84.79"/>
    <n v="85.38"/>
    <n v="88.12"/>
    <n v="0.36"/>
    <n v="0.36"/>
    <n v="0.36"/>
    <n v="0.36"/>
    <n v="0.17964824120603023"/>
    <n v="0.13670411985018724"/>
    <n v="5.1642637674308565E-2"/>
    <n v="-1.692429200045029E-3"/>
    <n v="0.40640703517587951"/>
    <n v="7.7104271356783979E-2"/>
    <n v="2.9741944889925528E-2"/>
    <n v="6.3570720656944787E-2"/>
    <n v="3.8924558587479889E-2"/>
    <n v="-1.5321230848461403E-2"/>
    <n v="0.11639516552811349"/>
    <n v="0.1226660363980146"/>
    <n v="1.8736842105263173E-2"/>
    <n v="-7.7058701514208724E-2"/>
    <n v="-4.3326187521155246E-2"/>
    <n v="1.1204151432951871E-2"/>
    <x v="82"/>
  </r>
  <r>
    <x v="83"/>
    <x v="83"/>
    <x v="82"/>
    <n v="1733556"/>
    <m/>
    <n v="1733556"/>
    <n v="1385000000"/>
    <n v="1.2516649819494586E-3"/>
    <n v="35.49"/>
    <n v="44.4"/>
    <n v="44.22"/>
    <n v="43.98"/>
    <n v="42.63"/>
    <n v="34.99"/>
    <n v="40.42"/>
    <n v="39.380000000000003"/>
    <n v="31.18"/>
    <n v="34.36"/>
    <n v="33.049999999999997"/>
    <n v="36.450000000000003"/>
    <n v="40.520000000000003"/>
    <n v="0.5"/>
    <n v="0.5"/>
    <n v="0.5"/>
    <n v="0.5"/>
    <n v="0.25331079177233007"/>
    <n v="-6.9577080491132232E-2"/>
    <n v="-0.13755566551212275"/>
    <n v="0.19383003492433074"/>
    <n v="0.19808396731473657"/>
    <n v="0.25105663567202019"/>
    <n v="-4.0540540540540482E-3"/>
    <n v="5.879692446856581E-3"/>
    <n v="-3.0695770804911197E-2"/>
    <n v="-0.16748768472906403"/>
    <n v="0.16947699342669331"/>
    <n v="-2.5729836714497752E-2"/>
    <n v="-0.19553072625698331"/>
    <n v="0.11802437459910198"/>
    <n v="-3.8125727590221252E-2"/>
    <n v="0.11800302571860835"/>
    <x v="83"/>
  </r>
  <r>
    <x v="84"/>
    <x v="84"/>
    <x v="83"/>
    <n v="222742"/>
    <n v="2337096"/>
    <n v="222742"/>
    <n v="1054000000"/>
    <n v="2.1133017077798862E-4"/>
    <n v="43.89"/>
    <n v="48.54"/>
    <n v="49.79"/>
    <n v="51.68"/>
    <n v="52.23"/>
    <n v="53.5"/>
    <n v="55.1"/>
    <n v="56.25"/>
    <n v="58.28"/>
    <n v="61.6"/>
    <n v="62.87"/>
    <n v="61.84"/>
    <n v="63.65"/>
    <n v="0.62"/>
    <n v="0.62"/>
    <n v="0.62"/>
    <n v="0.6"/>
    <n v="0.19161540214171788"/>
    <n v="7.8173374613003138E-2"/>
    <n v="0.12921960072595282"/>
    <n v="4.3019480519480471E-2"/>
    <n v="0.50626566416040097"/>
    <n v="0.10594668489405328"/>
    <n v="2.5751957148743305E-2"/>
    <n v="5.0411729262904215E-2"/>
    <n v="1.0642414860681059E-2"/>
    <n v="3.6186099942561813E-2"/>
    <n v="4.1495327102803764E-2"/>
    <n v="2.0871143375680554E-2"/>
    <n v="4.7111111111111131E-2"/>
    <n v="6.7604667124227871E-2"/>
    <n v="2.0616883116883051E-2"/>
    <n v="-6.8395101002066815E-3"/>
    <x v="84"/>
  </r>
  <r>
    <x v="85"/>
    <x v="85"/>
    <x v="84"/>
    <n v="28110424"/>
    <m/>
    <n v="28110424"/>
    <n v="308000000"/>
    <n v="9.1267610389610385E-2"/>
    <n v="166.35"/>
    <n v="184.58"/>
    <n v="181.16"/>
    <n v="182.68"/>
    <n v="173.37"/>
    <n v="162.13"/>
    <n v="160.68"/>
    <n v="161.01"/>
    <n v="148.4"/>
    <n v="155.91"/>
    <n v="151.72999999999999"/>
    <n v="151.37"/>
    <n v="149.41"/>
    <n v="2.1"/>
    <n v="2.0499999999999998"/>
    <n v="2.0499999999999998"/>
    <n v="2.0499999999999998"/>
    <n v="0.11079050195371214"/>
    <n v="-0.10920735712721698"/>
    <n v="-1.6928055763007283E-2"/>
    <n v="-2.85421076261946E-2"/>
    <n v="-5.2239254583709038E-2"/>
    <n v="0.1095882176134657"/>
    <n v="-1.8528551305667003E-2"/>
    <n v="1.9982336056524677E-2"/>
    <n v="-5.0963433326034605E-2"/>
    <n v="-5.3008017534752309E-2"/>
    <n v="3.7007339789058855E-3"/>
    <n v="2.0537714712471002E-3"/>
    <n v="-6.5585988447922391E-2"/>
    <n v="6.4420485175202102E-2"/>
    <n v="-2.6810339298313175E-2"/>
    <n v="1.1138206023858266E-2"/>
    <x v="85"/>
  </r>
  <r>
    <x v="86"/>
    <x v="86"/>
    <x v="85"/>
    <n v="1772935"/>
    <n v="474444"/>
    <n v="1772935"/>
    <n v="7358000000"/>
    <n v="2.4095338407175863E-4"/>
    <n v="21.522600000000001"/>
    <n v="22.814"/>
    <n v="23.561599999999999"/>
    <n v="23.863700000000001"/>
    <n v="23.4483"/>
    <n v="23.199100000000001"/>
    <n v="25.532599999999999"/>
    <n v="26.038599999999999"/>
    <n v="26.491700000000002"/>
    <n v="28.659099999999999"/>
    <n v="29.414300000000001"/>
    <n v="28.304099999999998"/>
    <n v="29.572800000000001"/>
    <n v="0.51"/>
    <n v="0.51"/>
    <n v="0.67500000000000004"/>
    <n v="0.51"/>
    <n v="0.13247005473316423"/>
    <n v="9.130604223150629E-2"/>
    <n v="0.14888808816963411"/>
    <n v="4.9677065923214692E-2"/>
    <n v="0.47648518301692172"/>
    <n v="6.0002044362669912E-2"/>
    <n v="3.2769352152187188E-2"/>
    <n v="3.4467099008556421E-2"/>
    <n v="-1.7407191676060366E-2"/>
    <n v="1.112234149170736E-2"/>
    <n v="0.12256941002021617"/>
    <n v="1.9817801555658265E-2"/>
    <n v="4.3324141850944478E-2"/>
    <n v="0.10729398264362033"/>
    <n v="2.6351141522239083E-2"/>
    <n v="-2.0405041085458517E-2"/>
    <x v="86"/>
  </r>
  <r>
    <x v="87"/>
    <x v="87"/>
    <x v="86"/>
    <n v="111016"/>
    <n v="313305"/>
    <n v="111016"/>
    <n v="533000000"/>
    <n v="2.0828517823639776E-4"/>
    <n v="65.06"/>
    <n v="73.094999999999999"/>
    <n v="73.59"/>
    <n v="80.61"/>
    <n v="77.8"/>
    <n v="80.599999999999994"/>
    <n v="87.55"/>
    <n v="86.19"/>
    <n v="106.77"/>
    <n v="107.33"/>
    <n v="108.06"/>
    <n v="125.7"/>
    <n v="128.74"/>
    <n v="0.66"/>
    <n v="0.66"/>
    <n v="0.64"/>
    <n v="0.64"/>
    <n v="0.24915462649861661"/>
    <n v="9.4281106562461206E-2"/>
    <n v="0.23323814962878359"/>
    <n v="0.20544116276903021"/>
    <n v="1.0187519213034122"/>
    <n v="0.12350138333845675"/>
    <n v="6.7720090293454348E-3"/>
    <n v="0.10436200570729713"/>
    <n v="-3.485919861059425E-2"/>
    <n v="4.4473007712082228E-2"/>
    <n v="9.4416873449131564E-2"/>
    <n v="-1.5533980582524266E-2"/>
    <n v="0.246200255250029"/>
    <n v="1.1239112110143322E-2"/>
    <n v="6.8014534612876546E-3"/>
    <n v="0.1691652785489543"/>
    <x v="87"/>
  </r>
  <r>
    <x v="88"/>
    <x v="88"/>
    <x v="87"/>
    <n v="866246"/>
    <n v="582950"/>
    <n v="866246"/>
    <n v="403000000"/>
    <n v="2.1494937965260545E-3"/>
    <n v="219.86"/>
    <n v="245.37"/>
    <n v="261"/>
    <n v="275.14"/>
    <n v="277.18"/>
    <n v="268.29000000000002"/>
    <n v="299.13"/>
    <n v="279.45"/>
    <n v="284.43"/>
    <n v="291.77999999999997"/>
    <n v="305"/>
    <n v="315.66000000000003"/>
    <n v="326"/>
    <n v="0.19"/>
    <n v="0.19"/>
    <n v="0.19"/>
    <n v="0.19"/>
    <n v="0.25229691621941219"/>
    <n v="8.7882532528894428E-2"/>
    <n v="-2.3936081302443828E-2"/>
    <n v="0.11793131811638916"/>
    <n v="0.48621850268352579"/>
    <n v="0.11602838169744378"/>
    <n v="6.3699718792028348E-2"/>
    <n v="5.4904214559386919E-2"/>
    <n v="7.4144072108745388E-3"/>
    <n v="-3.1387545998989776E-2"/>
    <n v="0.11565842931156575"/>
    <n v="-6.5790793300571679E-2"/>
    <n v="1.8500626230094897E-2"/>
    <n v="2.65091586682135E-2"/>
    <n v="4.5308108849133007E-2"/>
    <n v="3.557377049180336E-2"/>
    <x v="88"/>
  </r>
  <r>
    <x v="89"/>
    <x v="89"/>
    <x v="88"/>
    <n v="54478"/>
    <n v="258403"/>
    <n v="54478"/>
    <n v="952000000"/>
    <n v="5.7224789915966384E-5"/>
    <n v="92.76"/>
    <n v="100.55"/>
    <n v="106.86"/>
    <n v="107.99"/>
    <n v="118.06"/>
    <n v="105.04"/>
    <n v="117.6"/>
    <n v="125.6"/>
    <n v="123.05"/>
    <n v="130"/>
    <n v="119.19"/>
    <n v="120.12"/>
    <n v="129.13"/>
    <n v="0.77"/>
    <n v="0.77"/>
    <n v="0.77"/>
    <n v="0.77"/>
    <n v="0.17248814144027586"/>
    <n v="9.6120011112140011E-2"/>
    <n v="0.1119897959183674"/>
    <n v="-7.6923076923080403E-4"/>
    <n v="0.4252910737386803"/>
    <n v="8.3980163863734275E-2"/>
    <n v="6.275484833416213E-2"/>
    <n v="1.7780273254725767E-2"/>
    <n v="9.3249374942124347E-2"/>
    <n v="-0.10376079959342704"/>
    <n v="0.12690403655750179"/>
    <n v="6.8027210884353748E-2"/>
    <n v="-1.4171974522292971E-2"/>
    <n v="6.2738724095895995E-2"/>
    <n v="-8.3153846153846175E-2"/>
    <n v="1.4262941521939817E-2"/>
    <x v="89"/>
  </r>
  <r>
    <x v="90"/>
    <x v="90"/>
    <x v="89"/>
    <n v="849523"/>
    <n v="377486"/>
    <n v="849523"/>
    <n v="966000000"/>
    <n v="8.7942339544513459E-4"/>
    <n v="245"/>
    <n v="268.47000000000003"/>
    <n v="243.56"/>
    <n v="249.71"/>
    <n v="233.07"/>
    <n v="241.49"/>
    <n v="245.95"/>
    <n v="249.19"/>
    <n v="231.74"/>
    <n v="219.19"/>
    <n v="253.99"/>
    <n v="281.77999999999997"/>
    <n v="293.98"/>
    <n v="1.08"/>
    <n v="1.08"/>
    <n v="1.08"/>
    <n v="0.9"/>
    <n v="2.3632653061224522E-2"/>
    <n v="-1.0732449641584315E-2"/>
    <n v="-0.10441146574507011"/>
    <n v="0.34531684839636856"/>
    <n v="0.21681632653061231"/>
    <n v="9.5795918367347049E-2"/>
    <n v="-9.2785041159161252E-2"/>
    <n v="2.9684677286910845E-2"/>
    <n v="-6.6637299267149952E-2"/>
    <n v="4.0760286609173281E-2"/>
    <n v="2.2940908526232887E-2"/>
    <n v="1.3173409229518233E-2"/>
    <n v="-6.5692844817207718E-2"/>
    <n v="-4.949512384568918E-2"/>
    <n v="0.15876636707879013"/>
    <n v="0.11295720303948958"/>
    <x v="90"/>
  </r>
  <r>
    <x v="91"/>
    <x v="91"/>
    <x v="90"/>
    <n v="674721"/>
    <n v="258872"/>
    <n v="674721"/>
    <n v="706000000"/>
    <n v="9.5569546742209637E-4"/>
    <n v="135.65"/>
    <n v="159.07"/>
    <n v="169.28"/>
    <n v="168.94"/>
    <n v="177.01"/>
    <n v="166.64"/>
    <n v="171.1"/>
    <n v="177.35"/>
    <n v="161.05000000000001"/>
    <n v="162.87"/>
    <n v="167.2"/>
    <n v="175.86"/>
    <n v="180.95"/>
    <n v="0.97"/>
    <n v="0.88"/>
    <n v="0.88"/>
    <n v="0.88"/>
    <n v="0.25256173977147062"/>
    <n v="1.7994554279625881E-2"/>
    <n v="-4.2957334891876038E-2"/>
    <n v="0.11641186222140347"/>
    <n v="0.36056026538886826"/>
    <n v="0.17265020272760773"/>
    <n v="6.4185578676054622E-2"/>
    <n v="3.7216446124763501E-3"/>
    <n v="4.7768438498875299E-2"/>
    <n v="-5.3612790237839693E-2"/>
    <n v="3.204512722035531E-2"/>
    <n v="3.6528345996493281E-2"/>
    <n v="-8.6946715534254204E-2"/>
    <n v="1.6764979819931653E-2"/>
    <n v="2.6585620433474452E-2"/>
    <n v="5.7057416267942744E-2"/>
    <x v="91"/>
  </r>
  <r>
    <x v="92"/>
    <x v="92"/>
    <x v="91"/>
    <n v="602825"/>
    <n v="3460520"/>
    <n v="602825"/>
    <n v="896000000"/>
    <n v="6.7279575892857147E-4"/>
    <n v="96.12"/>
    <n v="105.72"/>
    <n v="110.94"/>
    <n v="113.19"/>
    <n v="106.06"/>
    <n v="92.84"/>
    <n v="104.58"/>
    <n v="118.87"/>
    <n v="117.66"/>
    <n v="120.25"/>
    <n v="116.46"/>
    <n v="120.09"/>
    <n v="117.68"/>
    <n v="0.96"/>
    <n v="0.96"/>
    <n v="0.96"/>
    <n v="0.96"/>
    <n v="0.18757802746566785"/>
    <n v="-6.7585475748741047E-2"/>
    <n v="0.15901702046280361"/>
    <n v="-1.3388773388773333E-2"/>
    <n v="0.26425301706200582"/>
    <n v="9.9875156054931274E-2"/>
    <n v="4.9375709421112364E-2"/>
    <n v="2.893455922120065E-2"/>
    <n v="-6.299143033836907E-2"/>
    <n v="-0.11559494625683574"/>
    <n v="0.13679448513571732"/>
    <n v="0.13664180531650416"/>
    <n v="-2.1031378817195929E-3"/>
    <n v="3.017168111507737E-2"/>
    <n v="-3.1517671517671569E-2"/>
    <n v="3.9412673879443673E-2"/>
    <x v="92"/>
  </r>
  <r>
    <x v="93"/>
    <x v="93"/>
    <x v="92"/>
    <n v="518578"/>
    <n v="878238"/>
    <n v="518578"/>
    <n v="1583000000"/>
    <n v="3.2759191408717625E-4"/>
    <n v="45.22"/>
    <n v="51.26"/>
    <n v="52.12"/>
    <n v="48.55"/>
    <n v="53.27"/>
    <n v="50.06"/>
    <n v="52.93"/>
    <n v="56.85"/>
    <n v="52.4"/>
    <n v="55.61"/>
    <n v="57.55"/>
    <n v="60.25"/>
    <n v="59.47"/>
    <n v="0.42"/>
    <n v="0.42"/>
    <n v="0.37"/>
    <n v="0.37"/>
    <n v="8.2927908005307346E-2"/>
    <n v="9.8867147270854841E-2"/>
    <n v="5.7623276024938594E-2"/>
    <n v="7.6065455853263797E-2"/>
    <n v="0.35006634232640427"/>
    <n v="0.13356921716054843"/>
    <n v="1.6777214202106896E-2"/>
    <n v="-6.0437452033768234E-2"/>
    <n v="9.7219361483007333E-2"/>
    <n v="-5.2374694950253438E-2"/>
    <n v="6.572113463843382E-2"/>
    <n v="7.4060079350085045E-2"/>
    <n v="-7.176781002638527E-2"/>
    <n v="6.8320610687022915E-2"/>
    <n v="3.4885811904333715E-2"/>
    <n v="5.3344917463075639E-2"/>
    <x v="93"/>
  </r>
  <r>
    <x v="94"/>
    <x v="94"/>
    <x v="93"/>
    <n v="112690"/>
    <n v="271286"/>
    <n v="112690"/>
    <n v="2590000000"/>
    <n v="4.3509652509652511E-5"/>
    <n v="138.54"/>
    <n v="140.52000000000001"/>
    <n v="141.12"/>
    <n v="142.91"/>
    <n v="143.53"/>
    <n v="139.54"/>
    <n v="140.54"/>
    <n v="138.12"/>
    <n v="139.34"/>
    <n v="140.52000000000001"/>
    <n v="141.19999999999999"/>
    <n v="145.61000000000001"/>
    <n v="146.43"/>
    <n v="0.73499999999999999"/>
    <n v="0.73499999999999999"/>
    <n v="0.74"/>
    <n v="0.74"/>
    <n v="3.6848563591742496E-2"/>
    <n v="-1.1440766916241024E-2"/>
    <n v="5.1230966272948503E-3"/>
    <n v="4.7324224309706779E-2"/>
    <n v="7.8244550310379773E-2"/>
    <n v="1.4291901255955091E-2"/>
    <n v="4.2698548249359113E-3"/>
    <n v="1.7892573696145067E-2"/>
    <n v="4.3383947939262795E-3"/>
    <n v="-2.2678185745140453E-2"/>
    <n v="1.2433710763938656E-2"/>
    <n v="-1.7219296997296057E-2"/>
    <n v="1.4190558934260055E-2"/>
    <n v="1.3779245012200422E-2"/>
    <n v="4.8391688015939254E-3"/>
    <n v="3.6473087818697063E-2"/>
    <x v="94"/>
  </r>
  <r>
    <x v="95"/>
    <x v="95"/>
    <x v="94"/>
    <n v="146514"/>
    <n v="375918"/>
    <n v="146514"/>
    <n v="2529000000"/>
    <n v="5.7933570581257415E-5"/>
    <n v="130"/>
    <n v="135.38999999999999"/>
    <n v="149.46"/>
    <n v="157.53"/>
    <n v="165.54"/>
    <n v="161.54"/>
    <n v="175.33"/>
    <n v="179.19"/>
    <n v="180.52"/>
    <n v="173.02"/>
    <n v="180.13"/>
    <n v="184.24"/>
    <n v="189"/>
    <n v="0.3"/>
    <n v="0.25"/>
    <n v="0.25"/>
    <n v="0.25"/>
    <n v="0.21407692307692308"/>
    <n v="0.11458134958420625"/>
    <n v="-1.1749272799863127E-2"/>
    <n v="9.3804184487342443E-2"/>
    <n v="0.46192307692307688"/>
    <n v="4.1461538461538355E-2"/>
    <n v="0.10392200310214951"/>
    <n v="5.6001605780810877E-2"/>
    <n v="5.0847457627118585E-2"/>
    <n v="-2.2653135193910837E-2"/>
    <n v="8.6913457967067106E-2"/>
    <n v="2.2015627673529829E-2"/>
    <n v="8.8174563312685555E-3"/>
    <n v="-4.0161754930201639E-2"/>
    <n v="4.1093515200554764E-2"/>
    <n v="2.4204741020374249E-2"/>
    <x v="95"/>
  </r>
  <r>
    <x v="96"/>
    <x v="96"/>
    <x v="95"/>
    <n v="1488069"/>
    <n v="26487"/>
    <n v="1488069"/>
    <n v="4140000000"/>
    <n v="3.5943695652173913E-4"/>
    <n v="56.16"/>
    <n v="55.21"/>
    <n v="57.02"/>
    <n v="59.39"/>
    <n v="57.23"/>
    <n v="54.68"/>
    <n v="57.42"/>
    <n v="57.11"/>
    <n v="57.9"/>
    <n v="60.4"/>
    <n v="61.29"/>
    <n v="60.2"/>
    <n v="61.38"/>
    <n v="0.61499999999999999"/>
    <n v="0.61499999999999999"/>
    <n v="0.60250000000000004"/>
    <n v="0.60250000000000004"/>
    <n v="6.84650997150998E-2"/>
    <n v="-2.2815288769153036E-2"/>
    <n v="6.2391152908394233E-2"/>
    <n v="2.6200331125827883E-2"/>
    <n v="0.13630698005698019"/>
    <n v="-1.6915954415954341E-2"/>
    <n v="3.2783915957254162E-2"/>
    <n v="5.2350052613118161E-2"/>
    <n v="-3.6369759218723756E-2"/>
    <n v="-3.3810938319063379E-2"/>
    <n v="6.1356986100951028E-2"/>
    <n v="-5.3988157436433695E-3"/>
    <n v="2.4382770092803346E-2"/>
    <n v="5.3583765112262524E-2"/>
    <n v="1.4735099337748353E-2"/>
    <n v="-7.953989231522211E-3"/>
    <x v="96"/>
  </r>
  <r>
    <x v="97"/>
    <x v="97"/>
    <x v="96"/>
    <n v="144971528"/>
    <n v="1141762"/>
    <n v="144971528"/>
    <n v="924000000"/>
    <n v="0.15689559307359308"/>
    <n v="67.2"/>
    <n v="72.38"/>
    <n v="70.849999999999994"/>
    <n v="63.55"/>
    <n v="53.57"/>
    <n v="49.52"/>
    <n v="55.36"/>
    <n v="54.6"/>
    <n v="51.25"/>
    <n v="55.26"/>
    <n v="55.08"/>
    <n v="59.3"/>
    <n v="59.28"/>
    <n v="0.45750000000000002"/>
    <n v="0.45750000000000002"/>
    <n v="0.44"/>
    <n v="0.44"/>
    <n v="-4.7507440476190557E-2"/>
    <n v="-0.12167584579071594"/>
    <n v="6.141618497109801E-3"/>
    <n v="8.0709373868983053E-2"/>
    <n v="-9.1145833333333356E-2"/>
    <n v="7.7083333333333226E-2"/>
    <n v="-2.1138436032053072E-2"/>
    <n v="-9.6577275935074078E-2"/>
    <n v="-0.1570416994492525"/>
    <n v="-6.7061788314354998E-2"/>
    <n v="0.12717084006462026"/>
    <n v="-1.3728323699421929E-2"/>
    <n v="-5.3296703296703322E-2"/>
    <n v="8.6829268292682893E-2"/>
    <n v="-3.257328990228008E-3"/>
    <n v="8.4604212055192432E-2"/>
    <x v="97"/>
  </r>
  <r>
    <x v="98"/>
    <x v="98"/>
    <x v="97"/>
    <n v="947825"/>
    <n v="357603"/>
    <n v="947825"/>
    <n v="4425000000"/>
    <n v="2.1419774011299434E-4"/>
    <n v="45.524999999999999"/>
    <n v="49"/>
    <n v="50.23"/>
    <n v="48.43"/>
    <n v="48.32"/>
    <n v="44.24"/>
    <n v="47.88"/>
    <n v="48.41"/>
    <n v="46.31"/>
    <n v="50.65"/>
    <n v="52.13"/>
    <n v="54.31"/>
    <n v="53.85"/>
    <n v="0.51"/>
    <n v="0.51"/>
    <n v="0.45"/>
    <n v="0.45"/>
    <n v="7.5013728720483272E-2"/>
    <n v="-8.2593433822005262E-4"/>
    <n v="6.7251461988304007E-2"/>
    <n v="7.2063178677196513E-2"/>
    <n v="0.22504118616144983"/>
    <n v="7.6331685886875375E-2"/>
    <n v="2.5102040816326467E-2"/>
    <n v="-2.5681863428230086E-2"/>
    <n v="-2.2713194301052951E-3"/>
    <n v="-7.3882450331125796E-2"/>
    <n v="9.380650994575046E-2"/>
    <n v="1.1069340016708312E-2"/>
    <n v="-3.4083866969634259E-2"/>
    <n v="0.10343338371841927"/>
    <n v="2.9220138203356446E-2"/>
    <n v="5.0450796086706308E-2"/>
    <x v="98"/>
  </r>
  <r>
    <x v="99"/>
    <x v="99"/>
    <x v="98"/>
    <n v="1310203"/>
    <n v="432212"/>
    <n v="1310203"/>
    <n v="2945000000"/>
    <n v="4.4489066213921903E-4"/>
    <n v="91.64"/>
    <n v="95.92"/>
    <n v="99.47"/>
    <n v="97.97"/>
    <n v="102.77"/>
    <n v="101.63"/>
    <n v="111.3"/>
    <n v="110.32"/>
    <n v="113.68"/>
    <n v="118.85"/>
    <n v="117.92"/>
    <n v="119.15"/>
    <n v="118.86"/>
    <n v="0.53"/>
    <n v="0.53"/>
    <n v="0.53"/>
    <n v="0.53"/>
    <n v="7.4858140549978164E-2"/>
    <n v="0.14147187914667753"/>
    <n v="7.2596585804132946E-2"/>
    <n v="4.5435422801851505E-3"/>
    <n v="0.32016586643387168"/>
    <n v="4.6704495853339162E-2"/>
    <n v="3.7010008340283541E-2"/>
    <n v="-9.7516839248014478E-3"/>
    <n v="4.899459018066752E-2"/>
    <n v="-5.9355843144886693E-3"/>
    <n v="0.10036406572862346"/>
    <n v="-8.8050314465409167E-3"/>
    <n v="3.5261058738216229E-2"/>
    <n v="5.0140745953553723E-2"/>
    <n v="-7.8249894825409561E-3"/>
    <n v="1.4925373134328393E-2"/>
    <x v="99"/>
  </r>
  <r>
    <x v="100"/>
    <x v="100"/>
    <x v="99"/>
    <n v="80291"/>
    <n v="11426"/>
    <n v="80291"/>
    <n v="4270000000"/>
    <n v="1.8803512880562062E-5"/>
    <n v="67.349999999999994"/>
    <n v="74.92"/>
    <n v="79.38"/>
    <n v="81.23"/>
    <n v="79.94"/>
    <n v="71.09"/>
    <n v="77.13"/>
    <n v="73.739999999999995"/>
    <n v="67.89"/>
    <n v="70.83"/>
    <n v="68.39"/>
    <n v="68.5"/>
    <n v="70.239999999999995"/>
    <n v="0.87"/>
    <n v="0.87"/>
    <n v="0.87"/>
    <n v="0.82"/>
    <n v="0.21900519673348195"/>
    <n v="-3.9763634125323258E-2"/>
    <n v="-7.0400622325943185E-2"/>
    <n v="3.2472116334885861E-3"/>
    <n v="9.3838158871566463E-2"/>
    <n v="0.11239792130660739"/>
    <n v="5.9530165509877116E-2"/>
    <n v="3.4265558075081998E-2"/>
    <n v="-1.5880832204850502E-2"/>
    <n v="-9.9824868651488541E-2"/>
    <n v="9.7200731467154203E-2"/>
    <n v="-4.3951769739401021E-2"/>
    <n v="-6.7534580960130111E-2"/>
    <n v="5.6120194432169652E-2"/>
    <n v="-3.4448679937879395E-2"/>
    <n v="1.3598479309840612E-2"/>
    <x v="1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">
  <r>
    <x v="0"/>
    <x v="0"/>
    <x v="0"/>
    <n v="1039809"/>
    <n v="4970000"/>
    <n v="1039809"/>
    <n v="21007000000"/>
    <n v="4.9498214880754032E-5"/>
    <n v="28.95"/>
    <n v="31.7575"/>
    <n v="34.472499999999997"/>
    <n v="35.927500000000002"/>
    <n v="36.274999999999999"/>
    <n v="38.292499999999997"/>
    <n v="36.22"/>
    <n v="37.274999999999999"/>
    <n v="41.2"/>
    <n v="38.564999999999998"/>
    <n v="42.467500000000001"/>
    <n v="42.487499999999997"/>
    <n v="42.54"/>
    <n v="0.63"/>
    <n v="0.63"/>
    <n v="0.63"/>
    <n v="0.56999999999999995"/>
    <n v="0.26278065630397246"/>
    <n v="2.5676710041054814E-2"/>
    <n v="8.2136940916620618E-2"/>
    <n v="0.11785297549591604"/>
    <n v="0.55440414507772029"/>
    <n v="9.6977547495682243E-2"/>
    <n v="8.5491616153664365E-2"/>
    <n v="6.048299369062312E-2"/>
    <n v="9.6722566279311556E-3"/>
    <n v="7.2984148862853163E-2"/>
    <n v="-3.7670562120519641E-2"/>
    <n v="2.9127553837658745E-2"/>
    <n v="0.12219986586183781"/>
    <n v="-4.8665048543689443E-2"/>
    <n v="0.10119279139115787"/>
    <n v="1.3892976982398209E-2"/>
    <n v="1.4651368049426348E-2"/>
  </r>
  <r>
    <x v="1"/>
    <x v="1"/>
    <x v="1"/>
    <n v="339631"/>
    <n v="656296"/>
    <n v="339631"/>
    <n v="1603000000"/>
    <n v="2.1187211478477855E-4"/>
    <n v="62.92"/>
    <n v="61.07"/>
    <n v="62.16"/>
    <n v="65.239999999999995"/>
    <n v="66"/>
    <n v="66.254999999999995"/>
    <n v="72.760000000000005"/>
    <n v="70.03"/>
    <n v="75.59"/>
    <n v="89.74"/>
    <n v="90.78"/>
    <n v="97.19"/>
    <n v="97.14"/>
    <n v="0.64"/>
    <n v="0.64"/>
    <n v="0.64"/>
    <n v="0.64"/>
    <n v="4.7043865225683303E-2"/>
    <n v="0.12507664009809949"/>
    <n v="0.24216602528861997"/>
    <n v="8.9592155114776098E-2"/>
    <n v="0.58455181182453908"/>
    <n v="-2.940241576605215E-2"/>
    <n v="1.7848370722122094E-2"/>
    <n v="5.9845559845559823E-2"/>
    <n v="1.1649294911097565E-2"/>
    <n v="1.3560606060605992E-2"/>
    <n v="0.10784091766659135"/>
    <n v="-3.7520615722924734E-2"/>
    <n v="8.8533485649007593E-2"/>
    <n v="0.19566080169334557"/>
    <n v="1.1589034989971098E-2"/>
    <n v="7.7660277594183702E-2"/>
    <n v="6.0705833933532554E-3"/>
  </r>
  <r>
    <x v="2"/>
    <x v="2"/>
    <x v="2"/>
    <n v="3159604"/>
    <n v="4479130"/>
    <n v="3159604"/>
    <n v="1749000000"/>
    <n v="1.8065202973127502E-3"/>
    <n v="38.633400000000002"/>
    <n v="41.51"/>
    <n v="45.37"/>
    <n v="44.42"/>
    <n v="43.57"/>
    <n v="45.52"/>
    <n v="48.73"/>
    <n v="49.21"/>
    <n v="51.03"/>
    <n v="53.64"/>
    <n v="53.89"/>
    <n v="56.3"/>
    <n v="58.2"/>
    <n v="0.26500000000000001"/>
    <n v="0.26500000000000001"/>
    <n v="0.26500000000000001"/>
    <n v="0.26500000000000001"/>
    <n v="0.15664166239575081"/>
    <n v="0.10299414678072928"/>
    <n v="0.10619741432382523"/>
    <n v="8.9951528709918002E-2"/>
    <n v="0.53390589489923224"/>
    <n v="7.4458887905283933E-2"/>
    <n v="9.2989641050349306E-2"/>
    <n v="-1.5098082433325893E-2"/>
    <n v="-1.9135524538496203E-2"/>
    <n v="5.0837732384668419E-2"/>
    <n v="7.634007029876963E-2"/>
    <n v="9.8501949517751687E-3"/>
    <n v="4.2369437106279217E-2"/>
    <n v="5.6339408191260036E-2"/>
    <n v="4.6607009694258012E-3"/>
    <n v="4.9638151790684669E-2"/>
    <n v="3.8454706927175945E-2"/>
  </r>
  <r>
    <x v="3"/>
    <x v="3"/>
    <x v="3"/>
    <n v="296533"/>
    <n v="1361018"/>
    <n v="296533"/>
    <n v="660000000"/>
    <n v="4.4929242424242424E-4"/>
    <n v="117.38"/>
    <n v="113.8"/>
    <n v="123.24"/>
    <n v="118"/>
    <n v="121.37"/>
    <n v="124.93"/>
    <n v="123.82"/>
    <n v="129.1"/>
    <n v="130.94999999999999"/>
    <n v="135.22999999999999"/>
    <n v="142.26"/>
    <n v="147.69999999999999"/>
    <n v="153.5"/>
    <n v="1.33"/>
    <n v="1.21"/>
    <n v="0"/>
    <n v="0"/>
    <n v="1.6612710853637799E-2"/>
    <n v="5.957627118644062E-2"/>
    <n v="9.2149895008883848E-2"/>
    <n v="0.13510315758337654"/>
    <n v="0.32935764184699273"/>
    <n v="-3.0499233259499048E-2"/>
    <n v="8.2952548330404205E-2"/>
    <n v="-3.1726712106458901E-2"/>
    <n v="2.8559322033898344E-2"/>
    <n v="3.9301310043668138E-2"/>
    <n v="8.0044825102046195E-4"/>
    <n v="4.2642545630754335E-2"/>
    <n v="1.4329976762199801E-2"/>
    <n v="3.2684230622374966E-2"/>
    <n v="5.1985506174665394E-2"/>
    <n v="3.8239842541824817E-2"/>
    <n v="3.9268788083954044E-2"/>
  </r>
  <r>
    <x v="4"/>
    <x v="4"/>
    <x v="4"/>
    <n v="99912"/>
    <n v="328419"/>
    <n v="99912"/>
    <n v="2530000000"/>
    <n v="3.9490909090909088E-5"/>
    <n v="5.2"/>
    <n v="5.0819999999999999"/>
    <n v="5.0389999999999997"/>
    <n v="4.78"/>
    <n v="4.7"/>
    <n v="4.4029999999999996"/>
    <n v="4.5030000000000001"/>
    <n v="4.74"/>
    <n v="4.8170000000000002"/>
    <n v="4.9429999999999996"/>
    <n v="5.0869999999999997"/>
    <n v="5.2249999999999996"/>
    <n v="5.3360000000000003"/>
    <n v="0.7"/>
    <n v="0.7"/>
    <n v="0.7"/>
    <n v="0.7"/>
    <n v="5.3846153846153849E-2"/>
    <n v="8.8493723849372347E-2"/>
    <n v="0.25316455696202517"/>
    <n v="0.22112077685616038"/>
    <n v="0.56461538461538463"/>
    <n v="-2.2692307692307755E-2"/>
    <n v="-8.4612357339630372E-3"/>
    <n v="8.7517364556459726E-2"/>
    <n v="-1.673640167364018E-2"/>
    <n v="8.5744680851063695E-2"/>
    <n v="0.18169429934135831"/>
    <n v="5.2631578947368439E-2"/>
    <n v="0.16392405063291138"/>
    <n v="0.17147602242059359"/>
    <n v="2.9132106008496892E-2"/>
    <n v="0.16473363475525848"/>
    <n v="0.15521531100478481"/>
  </r>
  <r>
    <x v="5"/>
    <x v="5"/>
    <x v="5"/>
    <n v="136821"/>
    <m/>
    <n v="136821"/>
    <n v="931000000"/>
    <n v="1.4696133190118154E-4"/>
    <n v="65.95"/>
    <n v="64.75"/>
    <n v="64.73"/>
    <n v="62.43"/>
    <n v="61.19"/>
    <n v="63.81"/>
    <n v="62.82"/>
    <n v="65.73"/>
    <n v="60.58"/>
    <n v="61.72"/>
    <n v="64.92"/>
    <n v="60.07"/>
    <n v="60"/>
    <n v="0.32"/>
    <n v="0.32"/>
    <n v="0.32"/>
    <n v="0.32"/>
    <n v="-4.852160727824114E-2"/>
    <n v="1.1372737465961888E-2"/>
    <n v="-1.241642788920728E-2"/>
    <n v="-2.2683084899546319E-2"/>
    <n v="-7.081122062168313E-2"/>
    <n v="-1.8195602729340451E-2"/>
    <n v="-3.0888030888024743E-4"/>
    <n v="-3.0588598794994655E-2"/>
    <n v="-1.9862245715201059E-2"/>
    <n v="4.8047066514136372E-2"/>
    <n v="-1.0499921642375834E-2"/>
    <n v="4.6322827125119447E-2"/>
    <n v="-7.3482428115016055E-2"/>
    <n v="2.410036315615716E-2"/>
    <n v="5.1847051198963108E-2"/>
    <n v="-6.9778188539741229E-2"/>
    <n v="4.1618112202430448E-3"/>
  </r>
  <r>
    <x v="6"/>
    <x v="6"/>
    <x v="6"/>
    <n v="3199281"/>
    <n v="2615176"/>
    <n v="3199281"/>
    <n v="368000000"/>
    <n v="8.6936983695652167E-3"/>
    <n v="74"/>
    <n v="75.569999999999993"/>
    <n v="82.52"/>
    <n v="81.540000000000006"/>
    <n v="81.489999999999995"/>
    <n v="86.02"/>
    <n v="88.85"/>
    <n v="91.17"/>
    <n v="90.57"/>
    <n v="91.65"/>
    <n v="94.07"/>
    <n v="103.1"/>
    <n v="104.07"/>
    <n v="0.37"/>
    <n v="0.37"/>
    <n v="0.37"/>
    <n v="0.37"/>
    <n v="0.10689189189189198"/>
    <n v="9.4186902133921849E-2"/>
    <n v="3.5678109172763213E-2"/>
    <n v="0.1395526459356245"/>
    <n v="0.42635135135135127"/>
    <n v="2.1216216216216124E-2"/>
    <n v="9.1967712055048348E-2"/>
    <n v="-7.3921473582160661E-3"/>
    <n v="-6.1319597743452739E-4"/>
    <n v="6.0130077310099415E-2"/>
    <n v="3.720065101139268E-2"/>
    <n v="2.6111423747889786E-2"/>
    <n v="-2.5227596797192994E-3"/>
    <n v="1.6009716241581238E-2"/>
    <n v="2.6404800872885843E-2"/>
    <n v="9.9925587328585114E-2"/>
    <n v="1.2997090203685733E-2"/>
  </r>
  <r>
    <x v="7"/>
    <x v="7"/>
    <x v="7"/>
    <n v="519217"/>
    <n v="200500"/>
    <n v="519217"/>
    <n v="735000000"/>
    <n v="7.0641768707482996E-4"/>
    <n v="147.86000000000001"/>
    <n v="158.59"/>
    <n v="178"/>
    <n v="164.63"/>
    <n v="163.68"/>
    <n v="155.4"/>
    <n v="172.63"/>
    <n v="174.81"/>
    <n v="178.14"/>
    <n v="187.03"/>
    <n v="175.3"/>
    <n v="174.16"/>
    <n v="175.35"/>
    <n v="1.1499999999999999"/>
    <n v="1.1499999999999999"/>
    <n v="1.1499999999999999"/>
    <n v="1.1499999999999999"/>
    <n v="0.12119572568646002"/>
    <n v="5.5579177549656807E-2"/>
    <n v="9.0077043387591996E-2"/>
    <n v="-5.630112816125759E-2"/>
    <n v="0.21702962261598796"/>
    <n v="7.2568646016502023E-2"/>
    <n v="0.12239107131597197"/>
    <n v="-6.8651685393258444E-2"/>
    <n v="-5.7705157018768669E-3"/>
    <n v="-4.3560606060606064E-2"/>
    <n v="0.1182754182754182"/>
    <n v="1.2628164281990423E-2"/>
    <n v="2.5627824495166093E-2"/>
    <n v="5.6360166161446144E-2"/>
    <n v="-6.2717211142597387E-2"/>
    <n v="5.7045065601740627E-5"/>
    <n v="1.3435920992191075E-2"/>
  </r>
  <r>
    <x v="8"/>
    <x v="8"/>
    <x v="8"/>
    <n v="80097696"/>
    <m/>
    <n v="1601953920"/>
    <n v="9860000000"/>
    <n v="0.16246997160243407"/>
    <n v="37.896000000000001"/>
    <n v="41.460500000000003"/>
    <n v="42.652500000000003"/>
    <n v="44.4"/>
    <n v="46.39"/>
    <n v="49.929499999999997"/>
    <n v="48.639499999999998"/>
    <n v="49.805500000000002"/>
    <n v="49.21"/>
    <n v="48.2"/>
    <n v="55.27"/>
    <n v="58.602499999999999"/>
    <n v="58.6"/>
    <n v="0"/>
    <n v="0"/>
    <n v="0"/>
    <n v="0"/>
    <n v="0.17162761241291952"/>
    <n v="9.548423423423423E-2"/>
    <n v="-9.0358659114504747E-3"/>
    <n v="0.21576763485477174"/>
    <n v="0.54633734431074521"/>
    <n v="9.4060059109140864E-2"/>
    <n v="2.8750256268014137E-2"/>
    <n v="4.097063478107954E-2"/>
    <n v="4.4819819819819869E-2"/>
    <n v="7.6298771286915215E-2"/>
    <n v="-2.5836429365405207E-2"/>
    <n v="2.3972285899320593E-2"/>
    <n v="-1.1956510827117512E-2"/>
    <n v="-2.0524283682178377E-2"/>
    <n v="0.14668049792531121"/>
    <n v="6.0294915867559182E-2"/>
    <n v="-4.2660296062415877E-5"/>
  </r>
  <r>
    <x v="9"/>
    <x v="9"/>
    <x v="9"/>
    <n v="1096390"/>
    <n v="2289640"/>
    <n v="1096390"/>
    <n v="886000000"/>
    <n v="1.2374604966139955E-3"/>
    <n v="74.89"/>
    <n v="76.849999999999994"/>
    <n v="81.05"/>
    <n v="79.17"/>
    <n v="79.22"/>
    <n v="77.23"/>
    <n v="84.69"/>
    <n v="85.72"/>
    <n v="86.31"/>
    <n v="90.44"/>
    <n v="96.29"/>
    <n v="98.08"/>
    <n v="99.73"/>
    <n v="0.35"/>
    <n v="0.32"/>
    <n v="0.32"/>
    <n v="0.32"/>
    <n v="6.1824008545867282E-2"/>
    <n v="7.3765315144625435E-2"/>
    <n v="7.1673160939898464E-2"/>
    <n v="0.10625829279080061"/>
    <n v="0.3491787955668314"/>
    <n v="2.6171718520496646E-2"/>
    <n v="5.465191932335723E-2"/>
    <n v="-1.8877236273904939E-2"/>
    <n v="6.3155235569025076E-4"/>
    <n v="-2.1080535218379132E-2"/>
    <n v="0.10073805515991187"/>
    <n v="1.2162002597709307E-2"/>
    <n v="1.0615958936070969E-2"/>
    <n v="5.1558336229869023E-2"/>
    <n v="6.4683768244139864E-2"/>
    <n v="2.1912971232734363E-2"/>
    <n v="2.0085644371941332E-2"/>
  </r>
  <r>
    <x v="10"/>
    <x v="10"/>
    <x v="10"/>
    <n v="202102"/>
    <n v="93579"/>
    <n v="202102"/>
    <n v="610000000"/>
    <n v="3.3131475409836067E-4"/>
    <n v="156.30000000000001"/>
    <n v="164.25"/>
    <n v="181.85"/>
    <n v="177.08"/>
    <n v="184.23"/>
    <n v="187.41"/>
    <n v="198.07"/>
    <n v="243.38"/>
    <n v="239.66"/>
    <n v="254.65"/>
    <n v="258.29000000000002"/>
    <n v="277.51"/>
    <n v="295.75"/>
    <n v="1.42"/>
    <n v="1.42"/>
    <n v="1.42"/>
    <n v="1.42"/>
    <n v="0.14203454894433781"/>
    <n v="0.12655297040885466"/>
    <n v="0.29282576866764282"/>
    <n v="0.16697427842136264"/>
    <n v="0.92853486884197045"/>
    <n v="5.0863723608445224E-2"/>
    <n v="0.10715372907153725"/>
    <n v="-1.8421776189166798E-2"/>
    <n v="4.0377230630223498E-2"/>
    <n v="2.4968789013732871E-2"/>
    <n v="6.4457606317699145E-2"/>
    <n v="0.22875750997122232"/>
    <n v="-9.450242419262055E-3"/>
    <n v="6.8472002002837401E-2"/>
    <n v="1.429412919693703E-2"/>
    <n v="7.991017848155163E-2"/>
    <n v="7.0844293899318983E-2"/>
  </r>
  <r>
    <x v="11"/>
    <x v="11"/>
    <x v="11"/>
    <n v="1152087"/>
    <n v="1925436"/>
    <n v="1152087"/>
    <n v="10778000000"/>
    <n v="1.0689246613471887E-4"/>
    <n v="22.6"/>
    <n v="22.97"/>
    <n v="25.37"/>
    <n v="23.65"/>
    <n v="23.52"/>
    <n v="22.48"/>
    <n v="24.46"/>
    <n v="24.29"/>
    <n v="23.9"/>
    <n v="25.46"/>
    <n v="27.64"/>
    <n v="28.25"/>
    <n v="29.75"/>
    <n v="0.12"/>
    <n v="0.12"/>
    <n v="7.4999999999999997E-2"/>
    <n v="7.4999999999999997E-2"/>
    <n v="5.1769911504424657E-2"/>
    <n v="3.9323467230444074E-2"/>
    <n v="4.3949304987735076E-2"/>
    <n v="0.1714454045561665"/>
    <n v="0.33362831858407072"/>
    <n v="1.6371681415929089E-2"/>
    <n v="0.10448410970831529"/>
    <n v="-6.3066614111154995E-2"/>
    <n v="-5.4968287526426648E-3"/>
    <n v="-3.9115646258503368E-2"/>
    <n v="9.3416370106761584E-2"/>
    <n v="-6.950122649223291E-3"/>
    <n v="-1.2968299711815585E-2"/>
    <n v="6.8410041841004285E-2"/>
    <n v="8.5624509033778468E-2"/>
    <n v="2.4782923299565825E-2"/>
    <n v="5.575221238938053E-2"/>
  </r>
  <r>
    <x v="12"/>
    <x v="12"/>
    <x v="12"/>
    <n v="82497"/>
    <m/>
    <n v="82497"/>
    <n v="213000000"/>
    <n v="3.8730985915492956E-4"/>
    <n v="263.26909999999998"/>
    <n v="256.96879999999999"/>
    <n v="290.07"/>
    <n v="274.08"/>
    <n v="271.35000000000002"/>
    <n v="250.03"/>
    <n v="272.62"/>
    <n v="290.8"/>
    <n v="317.16000000000003"/>
    <n v="315.19"/>
    <n v="312.75"/>
    <n v="320.7"/>
    <n v="321.14999999999998"/>
    <n v="0"/>
    <n v="0"/>
    <n v="0"/>
    <n v="0"/>
    <n v="4.1064067146505248E-2"/>
    <n v="-5.326911850554508E-3"/>
    <n v="0.15615141955835959"/>
    <n v="1.8909229353723085E-2"/>
    <n v="0.21985451387952479"/>
    <n v="-2.3931027226514596E-2"/>
    <n v="0.12881408170953051"/>
    <n v="-5.5124625090495427E-2"/>
    <n v="-9.9605954465847978E-3"/>
    <n v="-7.857011240095825E-2"/>
    <n v="9.0349158101027893E-2"/>
    <n v="6.6686229917100756E-2"/>
    <n v="9.0646492434663037E-2"/>
    <n v="-6.2113759616598159E-3"/>
    <n v="-7.741362352866518E-3"/>
    <n v="2.5419664268585097E-2"/>
    <n v="1.4031805425631077E-3"/>
  </r>
  <r>
    <x v="13"/>
    <x v="13"/>
    <x v="13"/>
    <n v="2523873"/>
    <m/>
    <n v="2523873"/>
    <n v="1040000000"/>
    <n v="2.4268009615384615E-3"/>
    <n v="48.03"/>
    <n v="45.07"/>
    <n v="47.98"/>
    <n v="47.23"/>
    <n v="47.25"/>
    <n v="47.21"/>
    <n v="51.31"/>
    <n v="53.35"/>
    <n v="52.45"/>
    <n v="52.91"/>
    <n v="51.67"/>
    <n v="54.92"/>
    <n v="54.27"/>
    <n v="0.24"/>
    <n v="0.24"/>
    <n v="0.19"/>
    <n v="0.19"/>
    <n v="-1.1659379554445227E-2"/>
    <n v="9.1467287740842812E-2"/>
    <n v="3.4885987137010216E-2"/>
    <n v="2.9295029295029418E-2"/>
    <n v="0.14782427649385804"/>
    <n v="-6.1628149073495751E-2"/>
    <n v="6.4566230308409064E-2"/>
    <n v="-1.0629428928720302E-2"/>
    <n v="4.2345966546693053E-4"/>
    <n v="4.2328042328042504E-3"/>
    <n v="9.1929675916119502E-2"/>
    <n v="3.9758331709218456E-2"/>
    <n v="-1.3308341143392664E-2"/>
    <n v="1.2392755004766323E-2"/>
    <n v="-2.3436023436023339E-2"/>
    <n v="6.6576349912908839E-2"/>
    <n v="-8.3758193736343505E-3"/>
  </r>
  <r>
    <x v="14"/>
    <x v="14"/>
    <x v="14"/>
    <n v="1041711"/>
    <m/>
    <n v="1041711"/>
    <n v="164000000"/>
    <n v="6.3518963414634149E-3"/>
    <n v="384.62"/>
    <n v="375.21"/>
    <n v="394.25"/>
    <n v="383.83"/>
    <n v="387.2"/>
    <n v="408.28"/>
    <n v="425.92"/>
    <n v="429.67"/>
    <n v="422.35"/>
    <n v="447.73"/>
    <n v="473.21"/>
    <n v="499.67"/>
    <n v="518.78"/>
    <n v="2.5"/>
    <n v="2.5"/>
    <n v="2.5"/>
    <n v="2.5"/>
    <n v="4.4459466486401634E-3"/>
    <n v="0.1161712216345779"/>
    <n v="5.707644628099174E-2"/>
    <n v="0.16427311102673475"/>
    <n v="0.3748115022619728"/>
    <n v="-2.4465706411523125E-2"/>
    <n v="5.0744916180272437E-2"/>
    <n v="-2.0088776157260662E-2"/>
    <n v="8.7799286142302702E-3"/>
    <n v="6.0898760330578471E-2"/>
    <n v="4.9328891936906157E-2"/>
    <n v="8.8044703230653644E-3"/>
    <n v="-1.1217911420392378E-2"/>
    <n v="6.6011601752101329E-2"/>
    <n v="5.6909298014428247E-2"/>
    <n v="6.1199044821538089E-2"/>
    <n v="4.3248544039065695E-2"/>
  </r>
  <r>
    <x v="15"/>
    <x v="15"/>
    <x v="15"/>
    <n v="180458"/>
    <n v="8040"/>
    <n v="180458"/>
    <n v="1652000000"/>
    <n v="1.0923607748184019E-4"/>
    <n v="58.78"/>
    <n v="49.13"/>
    <n v="57"/>
    <n v="54.53"/>
    <n v="56.34"/>
    <n v="54"/>
    <n v="56.27"/>
    <n v="57.15"/>
    <n v="60.36"/>
    <n v="63.8"/>
    <n v="61.86"/>
    <n v="63.16"/>
    <n v="61.4"/>
    <n v="0.39"/>
    <n v="0.39"/>
    <n v="0.39"/>
    <n v="0.39"/>
    <n v="-6.566859476012249E-2"/>
    <n v="3.9061067302402386E-2"/>
    <n v="0.14074995557135228"/>
    <n v="-3.1504702194357345E-2"/>
    <n v="7.111262334127251E-2"/>
    <n v="-0.1641714869003062"/>
    <n v="0.16018725829432112"/>
    <n v="-3.6491228070175415E-2"/>
    <n v="3.3192737942417061E-2"/>
    <n v="-3.4611288604898885E-2"/>
    <n v="4.9259259259259322E-2"/>
    <n v="1.5638883952372409E-2"/>
    <n v="6.2992125984251982E-2"/>
    <n v="6.3452617627567889E-2"/>
    <n v="-3.0407523510971753E-2"/>
    <n v="2.7319754283866751E-2"/>
    <n v="-2.1690943635212127E-2"/>
  </r>
  <r>
    <x v="16"/>
    <x v="16"/>
    <x v="16"/>
    <n v="308261"/>
    <m/>
    <n v="308261"/>
    <n v="1035484"/>
    <n v="0.29769750184454807"/>
    <n v="164.34"/>
    <n v="164.75"/>
    <n v="173.7"/>
    <n v="166.72"/>
    <n v="165.8"/>
    <n v="165.8"/>
    <n v="170.4"/>
    <n v="175.93"/>
    <n v="181.6"/>
    <n v="183.45"/>
    <n v="188.1"/>
    <n v="193.59"/>
    <n v="198.87"/>
    <n v="0"/>
    <n v="0"/>
    <n v="0"/>
    <n v="0"/>
    <n v="1.4482171108677104E-2"/>
    <n v="2.2072936660268754E-2"/>
    <n v="7.6584507042253419E-2"/>
    <n v="8.4055600981193884E-2"/>
    <n v="0.21011317999269807"/>
    <n v="2.4948277960325947E-3"/>
    <n v="5.4324734446130431E-2"/>
    <n v="-4.0184225676453598E-2"/>
    <n v="-5.5182341650671035E-3"/>
    <n v="0"/>
    <n v="2.7744270205066309E-2"/>
    <n v="3.2453051643192496E-2"/>
    <n v="3.2228727334735335E-2"/>
    <n v="1.0187224669603494E-2"/>
    <n v="2.5347506132461194E-2"/>
    <n v="2.9186602870813445E-2"/>
    <n v="2.7274136060746943E-2"/>
  </r>
  <r>
    <x v="17"/>
    <x v="17"/>
    <x v="17"/>
    <n v="226214"/>
    <m/>
    <n v="226214"/>
    <n v="2699000000"/>
    <n v="8.381400518710634E-5"/>
    <n v="60.68"/>
    <n v="56.72"/>
    <n v="61.2"/>
    <n v="59.93"/>
    <n v="59.39"/>
    <n v="60.89"/>
    <n v="67.239999999999995"/>
    <n v="69.09"/>
    <n v="68.11"/>
    <n v="73.069999999999993"/>
    <n v="73.989999999999995"/>
    <n v="75.709999999999994"/>
    <n v="75.09"/>
    <n v="0.32"/>
    <n v="0.32"/>
    <n v="0.16"/>
    <n v="0.16"/>
    <n v="-7.0863546473302567E-3"/>
    <n v="0.1273152010679125"/>
    <n v="8.9083878643664474E-2"/>
    <n v="2.9834405364718909E-2"/>
    <n v="0.25329597890573508"/>
    <n v="-6.526038233355308E-2"/>
    <n v="7.8984485190409098E-2"/>
    <n v="-1.5522875816993513E-2"/>
    <n v="-9.0105122643083461E-3"/>
    <n v="3.0644889712072739E-2"/>
    <n v="0.1095417966825422"/>
    <n v="2.751338488994659E-2"/>
    <n v="-1.1868577218121347E-2"/>
    <n v="7.5172515049185054E-2"/>
    <n v="1.2590666484193264E-2"/>
    <n v="2.5408839032301647E-2"/>
    <n v="-6.0758156122043367E-3"/>
  </r>
  <r>
    <x v="18"/>
    <x v="18"/>
    <x v="18"/>
    <n v="232820"/>
    <n v="1418774"/>
    <n v="232820"/>
    <n v="599000000"/>
    <n v="3.8868113522537564E-4"/>
    <n v="94"/>
    <n v="95.81"/>
    <n v="98.2"/>
    <n v="92.43"/>
    <n v="102.65"/>
    <n v="105.77"/>
    <n v="106.51"/>
    <n v="114.27"/>
    <n v="117.49"/>
    <n v="124.4"/>
    <n v="135.66999999999999"/>
    <n v="141.6"/>
    <n v="158.30000000000001"/>
    <n v="0.78"/>
    <n v="0.78"/>
    <n v="0.77"/>
    <n v="0.77"/>
    <n v="-8.404255319148863E-3"/>
    <n v="0.16077031266904682"/>
    <n v="0.17519481738803869"/>
    <n v="0.27869774919614154"/>
    <n v="0.71702127659574477"/>
    <n v="1.9255319148936193E-2"/>
    <n v="2.4945204049681667E-2"/>
    <n v="-5.0814663951120116E-2"/>
    <n v="0.11057016120307257"/>
    <n v="3.7993180711154317E-2"/>
    <n v="1.4370804575966806E-2"/>
    <n v="7.2857008731574413E-2"/>
    <n v="3.4917301128905218E-2"/>
    <n v="6.5367265299174485E-2"/>
    <n v="9.0594855305466085E-2"/>
    <n v="4.9384536006486381E-2"/>
    <n v="0.12337570621468939"/>
  </r>
  <r>
    <x v="19"/>
    <x v="19"/>
    <x v="19"/>
    <n v="3805227"/>
    <n v="246775"/>
    <n v="3805227"/>
    <n v="1625000000"/>
    <n v="2.3416781538461539E-3"/>
    <n v="114.54"/>
    <n v="116.41"/>
    <n v="123.74"/>
    <n v="124.42"/>
    <n v="124.05"/>
    <n v="116.41"/>
    <n v="130.18"/>
    <n v="135.51"/>
    <n v="139.41"/>
    <n v="108.05"/>
    <n v="102.81"/>
    <n v="115.75"/>
    <n v="16.43"/>
    <n v="0"/>
    <n v="0"/>
    <n v="0"/>
    <n v="0"/>
    <n v="8.6258075781386376E-2"/>
    <n v="4.6294807908696389E-2"/>
    <n v="-0.16999539099708103"/>
    <n v="-0.84794076816288766"/>
    <n v="-0.8565566614283221"/>
    <n v="1.6326174262266371E-2"/>
    <n v="6.2967099046473657E-2"/>
    <n v="5.495393567156997E-3"/>
    <n v="-2.9737984246906005E-3"/>
    <n v="-6.1588069326884327E-2"/>
    <n v="0.1182888068035393"/>
    <n v="4.0943309264095742E-2"/>
    <n v="2.8780163825547975E-2"/>
    <n v="-0.22494799512230113"/>
    <n v="-4.8496066635816702E-2"/>
    <n v="0.12586324287520667"/>
    <n v="-0.85805615550755931"/>
  </r>
  <r>
    <x v="20"/>
    <x v="20"/>
    <x v="20"/>
    <n v="35543747"/>
    <n v="3546023"/>
    <n v="35543747"/>
    <n v="297000000"/>
    <n v="0.11967591582491582"/>
    <n v="290.24"/>
    <n v="323.85000000000002"/>
    <n v="325.76"/>
    <n v="327.5"/>
    <n v="346.29"/>
    <n v="346.5"/>
    <n v="338.26"/>
    <n v="392.84"/>
    <n v="398.93"/>
    <n v="364.52"/>
    <n v="335.62"/>
    <n v="321.94"/>
    <n v="338.43"/>
    <n v="0"/>
    <n v="0"/>
    <n v="0"/>
    <n v="0"/>
    <n v="0.12837651598676952"/>
    <n v="3.285496183206104E-2"/>
    <n v="7.7632590315142178E-2"/>
    <n v="-7.15735762098101E-2"/>
    <n v="0.16603500551267916"/>
    <n v="0.11580071664829111"/>
    <n v="5.8977921877411393E-3"/>
    <n v="5.3413555992141738E-3"/>
    <n v="5.7374045801526781E-2"/>
    <n v="6.0642813826555634E-4"/>
    <n v="-2.3780663780663808E-2"/>
    <n v="0.16135517057884463"/>
    <n v="1.550249465431227E-2"/>
    <n v="-8.6255734088687294E-2"/>
    <n v="-7.9282343904312463E-2"/>
    <n v="-4.0760383767355961E-2"/>
    <n v="5.1220724358576164E-2"/>
  </r>
  <r>
    <x v="21"/>
    <x v="21"/>
    <x v="21"/>
    <n v="1351451"/>
    <n v="2904148"/>
    <n v="1351451"/>
    <n v="888000000"/>
    <n v="1.5219042792792793E-3"/>
    <n v="65.56"/>
    <n v="64.5"/>
    <n v="73.05"/>
    <n v="73.099999999999994"/>
    <n v="72.290000000000006"/>
    <n v="76.5"/>
    <n v="74.34"/>
    <n v="72.11"/>
    <n v="71.66"/>
    <n v="73.02"/>
    <n v="70.72"/>
    <n v="72.510000000000005"/>
    <n v="75.430000000000007"/>
    <n v="0.4"/>
    <n v="0.4"/>
    <n v="0.4"/>
    <n v="0.39"/>
    <n v="0.12111043319096998"/>
    <n v="2.2435020519835966E-2"/>
    <n v="-1.2375571697605694E-2"/>
    <n v="3.8345658723637509E-2"/>
    <n v="0.17480170835875539"/>
    <n v="-1.6168395363026271E-2"/>
    <n v="0.13255813953488368"/>
    <n v="6.16016427104719E-3"/>
    <n v="-1.1080711354309002E-2"/>
    <n v="6.3770922672568731E-2"/>
    <n v="-2.3006535947712375E-2"/>
    <n v="-2.999730965832666E-2"/>
    <n v="-6.9338510608796039E-4"/>
    <n v="2.4560424225509341E-2"/>
    <n v="-3.1498219665844936E-2"/>
    <n v="3.0825791855203712E-2"/>
    <n v="4.564887601710111E-2"/>
  </r>
  <r>
    <x v="22"/>
    <x v="22"/>
    <x v="22"/>
    <n v="36026149"/>
    <n v="9444375"/>
    <n v="72052298"/>
    <n v="4786000000"/>
    <n v="1.5054805265357293E-2"/>
    <n v="34.835000000000001"/>
    <n v="37.645000000000003"/>
    <n v="37.72"/>
    <n v="37.47"/>
    <n v="39.42"/>
    <n v="41.63"/>
    <n v="39.08"/>
    <n v="40.4"/>
    <n v="40.770000000000003"/>
    <n v="38.409999999999997"/>
    <n v="36.25"/>
    <n v="37.15"/>
    <n v="40.39"/>
    <n v="0.1575"/>
    <n v="0.1575"/>
    <n v="0.1575"/>
    <m/>
    <n v="8.0163628534519832E-2"/>
    <n v="4.7171070189484909E-2"/>
    <n v="-1.3114124872057363E-2"/>
    <n v="5.1549075761520548E-2"/>
    <n v="0.17302999856466197"/>
    <n v="8.0665996842256421E-2"/>
    <n v="1.9922964537121991E-3"/>
    <n v="-2.4522799575821845E-3"/>
    <n v="5.2041633306645393E-2"/>
    <n v="6.0058346017250151E-2"/>
    <n v="-5.7470574105212682E-2"/>
    <n v="3.3776867963152518E-2"/>
    <n v="1.3056930693069419E-2"/>
    <n v="-5.402256561196974E-2"/>
    <n v="-5.6235355376204027E-2"/>
    <n v="2.4827586206896513E-2"/>
    <n v="8.7213997308210015E-2"/>
  </r>
  <r>
    <x v="23"/>
    <x v="23"/>
    <x v="23"/>
    <n v="0"/>
    <n v="241680"/>
    <n v="0"/>
    <n v="489000000"/>
    <n v="0"/>
    <n v="88.55"/>
    <n v="88.1"/>
    <n v="95"/>
    <n v="86.88"/>
    <n v="81.17"/>
    <n v="77.459999999999994"/>
    <n v="83.42"/>
    <n v="86.64"/>
    <n v="79.86"/>
    <n v="84.98"/>
    <n v="92.66"/>
    <n v="92.18"/>
    <n v="100.08"/>
    <n v="0.4"/>
    <n v="0.4"/>
    <n v="0.4"/>
    <m/>
    <n v="-1.4342179559570884E-2"/>
    <n v="-3.5220994475138052E-2"/>
    <n v="2.3495564612802711E-2"/>
    <n v="0.17768886796893379"/>
    <n v="0.14376058723884813"/>
    <n v="-5.081874647092071E-3"/>
    <n v="7.8320090805902451E-2"/>
    <n v="-8.1263157894736884E-2"/>
    <n v="-6.5722836095764209E-2"/>
    <n v="-4.0778612787975954E-2"/>
    <n v="8.2106893880712739E-2"/>
    <n v="3.85998561496044E-2"/>
    <n v="-7.3638042474607576E-2"/>
    <n v="6.9120961682945223E-2"/>
    <n v="9.0374205695457663E-2"/>
    <n v="-5.1802287934382667E-3"/>
    <n v="8.570188761119539E-2"/>
  </r>
  <r>
    <x v="24"/>
    <x v="24"/>
    <x v="24"/>
    <n v="97408"/>
    <n v="953990"/>
    <n v="97408"/>
    <n v="1221000000"/>
    <n v="7.9777231777231771E-5"/>
    <n v="50.82"/>
    <n v="49"/>
    <n v="48"/>
    <n v="49.9"/>
    <n v="47.9"/>
    <n v="44.8"/>
    <n v="44.21"/>
    <n v="45.33"/>
    <n v="43.76"/>
    <n v="49.55"/>
    <n v="51.81"/>
    <n v="51.51"/>
    <n v="55.09"/>
    <n v="0.26500000000000001"/>
    <n v="0.26500000000000001"/>
    <n v="0.26500000000000001"/>
    <n v="0.26500000000000001"/>
    <n v="-1.2888626524990194E-2"/>
    <n v="-0.10871743486973945"/>
    <n v="0.1267812712056095"/>
    <n v="0.11715438950555007"/>
    <n v="0.10487996851633222"/>
    <n v="-3.5812672176308548E-2"/>
    <n v="-2.0408163265306121E-2"/>
    <n v="4.510416666666664E-2"/>
    <n v="-4.0080160320641281E-2"/>
    <n v="-5.9185803757828837E-2"/>
    <n v="-7.2544642857142036E-3"/>
    <n v="2.5333634924225232E-2"/>
    <n v="-2.878888153540702E-2"/>
    <n v="0.13836837294332721"/>
    <n v="4.5610494450050561E-2"/>
    <n v="-6.7554526153260465E-4"/>
    <n v="7.4645699864104173E-2"/>
  </r>
  <r>
    <x v="25"/>
    <x v="25"/>
    <x v="25"/>
    <n v="312687"/>
    <n v="38847"/>
    <n v="312687"/>
    <n v="441000000"/>
    <n v="7.0904081632653065E-4"/>
    <n v="154.40940000000001"/>
    <n v="157.47550000000001"/>
    <n v="170.47989999999999"/>
    <n v="161.22399999999999"/>
    <n v="171.566"/>
    <n v="180.81"/>
    <n v="160.21"/>
    <n v="159.1"/>
    <n v="157.59"/>
    <n v="164.92"/>
    <n v="161.97"/>
    <n v="183.26"/>
    <n v="187.23"/>
    <n v="0.5"/>
    <n v="0.5"/>
    <n v="0.45"/>
    <m/>
    <n v="4.737146831734327E-2"/>
    <n v="-3.1881109512230288E-3"/>
    <n v="3.2207727357842705E-2"/>
    <n v="0.13527771040504488"/>
    <n v="0.22194633228287905"/>
    <n v="1.985695171407962E-2"/>
    <n v="8.258046489771409E-2"/>
    <n v="-5.1360306992202585E-2"/>
    <n v="6.4146777154766119E-2"/>
    <n v="5.6794469766737E-2"/>
    <n v="-0.11116641778662681"/>
    <n v="-6.9284064665127865E-3"/>
    <n v="-6.6624764299182335E-3"/>
    <n v="4.9368614759819685E-2"/>
    <n v="-1.7887460586951183E-2"/>
    <n v="0.131444094585417"/>
    <n v="2.1663210738840987E-2"/>
  </r>
  <r>
    <x v="26"/>
    <x v="26"/>
    <x v="26"/>
    <n v="197891"/>
    <n v="109775"/>
    <n v="197891"/>
    <n v="5049000000"/>
    <n v="3.9194097841156663E-5"/>
    <n v="30.37"/>
    <n v="30.847000000000001"/>
    <n v="34.28"/>
    <n v="33.700000000000003"/>
    <n v="34.11"/>
    <n v="31.52"/>
    <n v="31.09"/>
    <n v="31.59"/>
    <n v="32.22"/>
    <n v="33.61"/>
    <n v="34.29"/>
    <n v="37.090000000000003"/>
    <n v="38.67"/>
    <n v="0.28999999999999998"/>
    <n v="0.28999999999999998"/>
    <n v="0.28999999999999998"/>
    <n v="0.26"/>
    <n v="0.11919657556799479"/>
    <n v="-6.8842729970326491E-2"/>
    <n v="9.0382759729816645E-2"/>
    <n v="0.15828622433799472"/>
    <n v="0.31050378663154427"/>
    <n v="1.570628910108661E-2"/>
    <n v="0.11129121146302719"/>
    <n v="-8.4597432905483758E-3"/>
    <n v="1.2166172106824824E-2"/>
    <n v="-6.7428906479038403E-2"/>
    <n v="-4.4416243654822251E-3"/>
    <n v="1.6082341588935348E-2"/>
    <n v="2.9123140234251315E-2"/>
    <n v="5.2141527001862219E-2"/>
    <n v="2.0232073787563216E-2"/>
    <n v="8.9238845144357079E-2"/>
    <n v="4.9609059045564792E-2"/>
  </r>
  <r>
    <x v="27"/>
    <x v="27"/>
    <x v="27"/>
    <n v="2814571"/>
    <n v="135442"/>
    <n v="2814571"/>
    <n v="1024000000"/>
    <n v="2.7486044921874999E-3"/>
    <n v="79.58"/>
    <n v="78.650000000000006"/>
    <n v="81.099999999999994"/>
    <n v="78.38"/>
    <n v="82.44"/>
    <n v="76.84"/>
    <n v="80.77"/>
    <n v="79.900000000000006"/>
    <n v="77.540000000000006"/>
    <n v="81.349999999999994"/>
    <n v="68.819999999999993"/>
    <n v="75.62"/>
    <n v="73.06"/>
    <n v="0.5"/>
    <n v="0.5"/>
    <n v="0.5"/>
    <n v="0.5"/>
    <n v="-8.7961799447097613E-3"/>
    <n v="3.687165093136005E-2"/>
    <n v="1.3371301225702592E-2"/>
    <n v="-9.5759065765211954E-2"/>
    <n v="-5.6798190500125613E-2"/>
    <n v="-1.1686353355114257E-2"/>
    <n v="3.1150667514303731E-2"/>
    <n v="-2.7373612823674464E-2"/>
    <n v="5.1798928298035243E-2"/>
    <n v="-6.1863173216884941E-2"/>
    <n v="5.7652264445601148E-2"/>
    <n v="-1.0771325987371429E-2"/>
    <n v="-2.3279098873591982E-2"/>
    <n v="5.5584214598916527E-2"/>
    <n v="-0.15402581438229873"/>
    <n v="0.10607381575123528"/>
    <n v="-2.7241470510447001E-2"/>
  </r>
  <r>
    <x v="28"/>
    <x v="28"/>
    <x v="28"/>
    <n v="2969252"/>
    <n v="44285"/>
    <n v="2969252"/>
    <n v="1898000000"/>
    <n v="1.5644109589041096E-3"/>
    <n v="118.38"/>
    <n v="111.2"/>
    <n v="112.92"/>
    <n v="107.22"/>
    <n v="106.26"/>
    <n v="103.69"/>
    <n v="104.24"/>
    <n v="109.54"/>
    <n v="107.68"/>
    <n v="116.42"/>
    <n v="116.3"/>
    <n v="119.81"/>
    <n v="125.71"/>
    <n v="1.08"/>
    <n v="1.08"/>
    <n v="1.08"/>
    <n v="1.08"/>
    <n v="-8.5149518499746557E-2"/>
    <n v="-1.7720574519679202E-2"/>
    <n v="0.12720644666155034"/>
    <n v="8.9074042260779862E-2"/>
    <n v="9.8411893900996777E-2"/>
    <n v="-6.0652137185335298E-2"/>
    <n v="1.5467625899280565E-2"/>
    <n v="-4.0913921360255075E-2"/>
    <n v="-8.9535534415220459E-3"/>
    <n v="-1.4022209674383656E-2"/>
    <n v="1.5719934419905462E-2"/>
    <n v="5.0844205679201955E-2"/>
    <n v="-7.1206865072119714E-3"/>
    <n v="9.1196136701337249E-2"/>
    <n v="-1.0307507301151396E-3"/>
    <n v="3.9466895958727474E-2"/>
    <n v="5.8258909940739435E-2"/>
  </r>
  <r>
    <x v="29"/>
    <x v="29"/>
    <x v="29"/>
    <n v="595861"/>
    <n v="436004"/>
    <n v="595861"/>
    <n v="706000000"/>
    <n v="8.4399575070821526E-4"/>
    <n v="78.44"/>
    <n v="84.55"/>
    <n v="86.55"/>
    <n v="85.66"/>
    <n v="83.57"/>
    <n v="85.27"/>
    <n v="84.78"/>
    <n v="81.540000000000006"/>
    <n v="83.37"/>
    <n v="86"/>
    <n v="92.37"/>
    <n v="94.49"/>
    <n v="93.18"/>
    <n v="0.14000000000000001"/>
    <n v="0.14000000000000001"/>
    <n v="0.14000000000000001"/>
    <n v="0.14000000000000001"/>
    <n v="9.3829678735339095E-2"/>
    <n v="-8.6388045762315607E-3"/>
    <n v="1.6041519226232589E-2"/>
    <n v="8.5116279069767514E-2"/>
    <n v="0.19505354411014802"/>
    <n v="7.7893931667516569E-2"/>
    <n v="2.365464222353637E-2"/>
    <n v="-8.6655112651646514E-3"/>
    <n v="-2.4398785897735274E-2"/>
    <n v="2.2017470384109169E-2"/>
    <n v="-4.1046088894100491E-3"/>
    <n v="-3.8216560509554076E-2"/>
    <n v="2.4159921510914867E-2"/>
    <n v="3.3225380832433676E-2"/>
    <n v="7.4069767441860515E-2"/>
    <n v="2.4466818231027285E-2"/>
    <n v="-1.2382262673298635E-2"/>
  </r>
  <r>
    <x v="30"/>
    <x v="30"/>
    <x v="30"/>
    <n v="1471806"/>
    <n v="2901339"/>
    <n v="1471806"/>
    <n v="1578000000"/>
    <n v="9.3270342205323189E-4"/>
    <n v="105.3"/>
    <n v="110.71"/>
    <n v="110.66"/>
    <n v="113.18"/>
    <n v="115.59"/>
    <n v="107.73"/>
    <n v="106.76"/>
    <n v="109.98"/>
    <n v="101.65"/>
    <n v="99.31"/>
    <n v="98.13"/>
    <n v="104.58"/>
    <n v="108.95"/>
    <n v="0.84"/>
    <n v="0.78"/>
    <m/>
    <m/>
    <n v="8.2811016144349575E-2"/>
    <n v="-4.9832125817282212E-2"/>
    <n v="-6.9782690146122164E-2"/>
    <n v="9.706978149229685E-2"/>
    <n v="5.0047483380816771E-2"/>
    <n v="5.1377018043684677E-2"/>
    <n v="-4.5163038569232374E-4"/>
    <n v="3.0363274896078169E-2"/>
    <n v="2.1293514755257082E-2"/>
    <n v="-6.1250973267583692E-2"/>
    <n v="-1.7636684303350861E-3"/>
    <n v="3.0161109029599089E-2"/>
    <n v="-7.5741043826150198E-2"/>
    <n v="-2.3020167240531266E-2"/>
    <n v="-1.1881985701339309E-2"/>
    <n v="6.5729134821155638E-2"/>
    <n v="4.1786192388602074E-2"/>
  </r>
  <r>
    <x v="31"/>
    <x v="31"/>
    <x v="31"/>
    <n v="100112"/>
    <n v="36424"/>
    <n v="100112"/>
    <n v="700000000"/>
    <n v="1.4301714285714287E-4"/>
    <n v="77.650000000000006"/>
    <n v="78.14"/>
    <n v="81.599999999999994"/>
    <n v="81.900000000000006"/>
    <n v="82.51"/>
    <n v="85.48"/>
    <n v="83.78"/>
    <n v="85.15"/>
    <n v="87.48"/>
    <n v="84.07"/>
    <n v="88.56"/>
    <n v="89.39"/>
    <n v="84.28"/>
    <n v="0.89"/>
    <n v="0.89"/>
    <n v="0.85499999999999998"/>
    <n v="0.85499999999999998"/>
    <n v="6.6194462330972301E-2"/>
    <n v="3.3821733821733764E-2"/>
    <n v="1.3666746240152686E-2"/>
    <n v="1.2668014749613514E-2"/>
    <n v="0.13032839665164192"/>
    <n v="6.3103670315517689E-3"/>
    <n v="4.4279498336319348E-2"/>
    <n v="1.4583333333333476E-2"/>
    <n v="7.4481074481074407E-3"/>
    <n v="4.6782208217185782E-2"/>
    <n v="-9.4759007955077541E-3"/>
    <n v="1.6352351396514735E-2"/>
    <n v="3.7404580152671736E-2"/>
    <n v="-2.9206675811614204E-2"/>
    <n v="5.3407874390389076E-2"/>
    <n v="1.9026648599819312E-2"/>
    <n v="-4.7600402729611802E-2"/>
  </r>
  <r>
    <x v="32"/>
    <x v="32"/>
    <x v="32"/>
    <n v="859385"/>
    <n v="4405189"/>
    <n v="859385"/>
    <n v="533000000"/>
    <n v="1.6123545966228892E-3"/>
    <n v="83.43"/>
    <n v="84.311999999999998"/>
    <n v="90.48"/>
    <n v="91.41"/>
    <n v="93.54"/>
    <n v="94.89"/>
    <n v="87.53"/>
    <n v="86.34"/>
    <n v="87.53"/>
    <n v="88.19"/>
    <n v="102.32"/>
    <n v="101.89"/>
    <n v="102.2"/>
    <n v="0.85499999999999998"/>
    <n v="0.85499999999999998"/>
    <n v="0.82499999999999996"/>
    <n v="0.82499999999999996"/>
    <n v="0.10589715929521742"/>
    <n v="-3.3092659446450012E-2"/>
    <n v="1.6965611790243307E-2"/>
    <n v="0.16821635106021096"/>
    <n v="0.26525230732350463"/>
    <n v="1.0571736785328908E-2"/>
    <n v="7.3156846000569389E-2"/>
    <n v="1.9728116710875248E-2"/>
    <n v="2.3301608139153371E-2"/>
    <n v="2.3572803078896667E-2"/>
    <n v="-6.855306143956158E-2"/>
    <n v="-1.3595338741003058E-2"/>
    <n v="2.3337966180217717E-2"/>
    <n v="1.6965611790243307E-2"/>
    <n v="0.16022224742034238"/>
    <n v="3.8604378420641844E-3"/>
    <n v="1.1139464127981178E-2"/>
  </r>
  <r>
    <x v="33"/>
    <x v="33"/>
    <x v="33"/>
    <n v="2928140"/>
    <n v="150000"/>
    <n v="2928140"/>
    <n v="643000000"/>
    <n v="4.5538724727838256E-3"/>
    <n v="56.25"/>
    <n v="58.5"/>
    <n v="60.75"/>
    <n v="59.8"/>
    <n v="60.06"/>
    <n v="59.3"/>
    <n v="59.56"/>
    <n v="59.45"/>
    <n v="59.26"/>
    <n v="62.87"/>
    <n v="64.56"/>
    <n v="64.91"/>
    <n v="70.06"/>
    <n v="0.47499999999999998"/>
    <n v="0.47499999999999998"/>
    <n v="0.47499999999999998"/>
    <n v="0"/>
    <n v="7.1555555555555497E-2"/>
    <n v="3.9297658862877108E-3"/>
    <n v="6.3549361987911265E-2"/>
    <n v="0.11436297121043432"/>
    <n v="0.2708444444444445"/>
    <n v="0.04"/>
    <n v="3.8461538461538464E-2"/>
    <n v="-7.8189300411523107E-3"/>
    <n v="4.3478260869566077E-3"/>
    <n v="-4.7452547452548309E-3"/>
    <n v="1.2394603709949496E-2"/>
    <n v="-1.8468770987239663E-3"/>
    <n v="4.793944491168968E-3"/>
    <n v="6.8933513331083343E-2"/>
    <n v="2.6880865277556943E-2"/>
    <n v="5.4213135068152769E-3"/>
    <n v="7.9340625481435931E-2"/>
  </r>
  <r>
    <x v="34"/>
    <x v="34"/>
    <x v="34"/>
    <n v="313704"/>
    <n v="509000"/>
    <n v="313704"/>
    <n v="949000000"/>
    <n v="3.3056269757639618E-4"/>
    <n v="25.435199999999998"/>
    <n v="25.428100000000001"/>
    <n v="25.898700000000002"/>
    <n v="25.634899999999998"/>
    <n v="24.707899999999999"/>
    <n v="25.848800000000001"/>
    <n v="25.813099999999999"/>
    <n v="27.4389"/>
    <n v="27.061"/>
    <n v="26.961200000000002"/>
    <n v="28.751000000000001"/>
    <n v="29.8705"/>
    <n v="28.194800000000001"/>
    <n v="0.32750000000000001"/>
    <n v="0.32750000000000001"/>
    <n v="0.32750000000000001"/>
    <n v="0.32750000000000001"/>
    <n v="2.0727181229162738E-2"/>
    <n v="1.972701278335396E-2"/>
    <n v="5.7164772925375223E-2"/>
    <n v="5.7901725442487693E-2"/>
    <n v="0.15999874190098773"/>
    <n v="-2.7914071837444423E-4"/>
    <n v="1.8507084681907062E-2"/>
    <n v="2.4595829134279575E-3"/>
    <n v="-3.6161639015560805E-2"/>
    <n v="5.9430384613828054E-2"/>
    <n v="1.1288725201943531E-2"/>
    <n v="6.2983523869663147E-2"/>
    <n v="-1.8368083268644273E-3"/>
    <n v="8.4143231957430134E-3"/>
    <n v="6.638428556592435E-2"/>
    <n v="5.0328684219679266E-2"/>
    <n v="-4.5134832024907486E-2"/>
  </r>
  <r>
    <x v="35"/>
    <x v="35"/>
    <x v="35"/>
    <n v="4653818"/>
    <n v="9144"/>
    <n v="4653818"/>
    <n v="3998000000"/>
    <n v="1.1640365182591296E-3"/>
    <n v="12.0639"/>
    <n v="12.3111"/>
    <n v="12.518700000000001"/>
    <n v="11.5101"/>
    <n v="11.361800000000001"/>
    <n v="11.124499999999999"/>
    <n v="11.2332"/>
    <n v="10.986000000000001"/>
    <n v="11.055199999999999"/>
    <n v="11.866099999999999"/>
    <n v="12.2616"/>
    <n v="12.479200000000001"/>
    <n v="12.3803"/>
    <n v="0.15"/>
    <n v="0.15"/>
    <n v="0.15"/>
    <n v="0.15"/>
    <n v="-3.3471762862755883E-2"/>
    <n v="-1.1025099695050391E-2"/>
    <n v="6.969518926040659E-2"/>
    <n v="5.5974583055932503E-2"/>
    <n v="7.5962168121420079E-2"/>
    <n v="2.0490886031880189E-2"/>
    <n v="1.686283110363827E-2"/>
    <n v="-6.858539624721427E-2"/>
    <n v="-1.2884336365452862E-2"/>
    <n v="-7.6836416764950255E-3"/>
    <n v="2.3254977751809135E-2"/>
    <n v="-2.2006195919239347E-2"/>
    <n v="1.99526670307663E-2"/>
    <n v="8.6918373254215239E-2"/>
    <n v="3.333024329813504E-2"/>
    <n v="2.997977425458349E-2"/>
    <n v="4.0948137701134332E-3"/>
  </r>
  <r>
    <x v="36"/>
    <x v="36"/>
    <x v="36"/>
    <n v="410758857"/>
    <m/>
    <n v="410758857"/>
    <n v="2956000000"/>
    <n v="0.1389576647496617"/>
    <n v="118.1"/>
    <n v="129.80000000000001"/>
    <n v="138"/>
    <n v="143.30000000000001"/>
    <n v="153"/>
    <n v="150"/>
    <n v="143.80000000000001"/>
    <n v="165.4"/>
    <n v="165"/>
    <n v="168"/>
    <n v="183.5"/>
    <n v="174.8"/>
    <n v="177"/>
    <n v="0"/>
    <n v="0"/>
    <n v="0"/>
    <n v="0"/>
    <n v="0.21337849280270973"/>
    <n v="3.489183531053733E-3"/>
    <n v="0.168289290681502"/>
    <n v="5.3571428571428568E-2"/>
    <n v="0.49872988992379347"/>
    <n v="9.9068585944115301E-2"/>
    <n v="6.3174114021571554E-2"/>
    <n v="3.8405797101449354E-2"/>
    <n v="6.7690160502442337E-2"/>
    <n v="-1.9607843137254902E-2"/>
    <n v="-4.1333333333333257E-2"/>
    <n v="0.15020862308762165"/>
    <n v="-2.418379685610675E-3"/>
    <n v="1.8181818181818181E-2"/>
    <n v="9.2261904761904767E-2"/>
    <n v="-4.741144414168931E-2"/>
    <n v="1.2585812356979338E-2"/>
  </r>
  <r>
    <x v="37"/>
    <x v="37"/>
    <x v="37"/>
    <n v="19509690"/>
    <n v="1474880"/>
    <n v="19509690"/>
    <n v="270000000"/>
    <n v="7.2258111111111106E-2"/>
    <n v="186.5701"/>
    <n v="189.28"/>
    <n v="194.89"/>
    <n v="195.86"/>
    <n v="189.91"/>
    <n v="194.58"/>
    <n v="218.49"/>
    <n v="208.96"/>
    <n v="215.12"/>
    <n v="225.51"/>
    <n v="227"/>
    <n v="231.72"/>
    <n v="250.83"/>
    <n v="0.5"/>
    <n v="0.5"/>
    <n v="0.5"/>
    <n v="0.4"/>
    <n v="5.2473038284269649E-2"/>
    <n v="0.11809455733687324"/>
    <n v="3.441805116938982E-2"/>
    <n v="0.11405259190279819"/>
    <n v="0.35461148383369051"/>
    <n v="1.4524835437189585E-2"/>
    <n v="2.9638630600168983E-2"/>
    <n v="7.5427164041255443E-3"/>
    <n v="-3.037884203002153E-2"/>
    <n v="2.7223421620767817E-2"/>
    <n v="0.12544968650426558"/>
    <n v="-4.3617556867591195E-2"/>
    <n v="3.187212863705971E-2"/>
    <n v="5.0622908144291497E-2"/>
    <n v="6.6072457984125282E-3"/>
    <n v="2.2555066079295152E-2"/>
    <n v="8.4196443984118824E-2"/>
  </r>
  <r>
    <x v="38"/>
    <x v="38"/>
    <x v="38"/>
    <n v="306623480"/>
    <n v="57000"/>
    <n v="306623480"/>
    <n v="621000000"/>
    <n v="0.49375761674718194"/>
    <n v="30.4"/>
    <n v="31.38"/>
    <n v="30.41"/>
    <n v="32.29"/>
    <n v="30.39"/>
    <n v="27.82"/>
    <n v="28.19"/>
    <n v="29.73"/>
    <n v="30.12"/>
    <n v="31.54"/>
    <n v="28.11"/>
    <n v="28.04"/>
    <n v="29.01"/>
    <n v="0"/>
    <n v="0"/>
    <n v="0"/>
    <n v="0"/>
    <n v="6.2171052631578967E-2"/>
    <n v="-0.12697429544750691"/>
    <n v="0.11883646683220993"/>
    <n v="-8.0215599239061436E-2"/>
    <n v="-4.5723684210526222E-2"/>
    <n v="3.2236842105263175E-2"/>
    <n v="-3.0911408540471603E-2"/>
    <n v="6.182176915488323E-2"/>
    <n v="-5.8841746670795871E-2"/>
    <n v="-8.4567291872326436E-2"/>
    <n v="1.3299784327821747E-2"/>
    <n v="5.462930117062785E-2"/>
    <n v="1.3118062563067627E-2"/>
    <n v="4.7144754316068994E-2"/>
    <n v="-0.10875079264426125"/>
    <n v="-2.4902170046246989E-3"/>
    <n v="3.4593437945791811E-2"/>
  </r>
  <r>
    <x v="39"/>
    <x v="38"/>
    <x v="38"/>
    <n v="306623480"/>
    <n v="57000"/>
    <n v="306623480"/>
    <n v="621000000"/>
    <n v="0.49375761674718194"/>
    <n v="30.4"/>
    <n v="31.38"/>
    <n v="30.41"/>
    <n v="32.29"/>
    <n v="30.39"/>
    <n v="27.82"/>
    <n v="28.19"/>
    <n v="29.73"/>
    <n v="30.12"/>
    <n v="31.54"/>
    <n v="28.11"/>
    <n v="28.04"/>
    <n v="29.01"/>
    <n v="0.76"/>
    <n v="0.76"/>
    <n v="0.76"/>
    <n v="0.69"/>
    <n v="8.7171052631578969E-2"/>
    <n v="-0.10343759677918854"/>
    <n v="0.14579638169563666"/>
    <n v="-5.83386176284083E-2"/>
    <n v="5.1973684210526422E-2"/>
    <n v="3.2236842105263175E-2"/>
    <n v="-3.0911408540471603E-2"/>
    <n v="8.6813548174942412E-2"/>
    <n v="-5.8841746670795871E-2"/>
    <n v="-5.9559065482066478E-2"/>
    <n v="4.0618260244428502E-2"/>
    <n v="5.462930117062785E-2"/>
    <n v="3.8681466532122455E-2"/>
    <n v="7.2377158034528488E-2"/>
    <n v="-0.10875079264426125"/>
    <n v="2.2056207755247231E-2"/>
    <n v="5.9201141226818917E-2"/>
  </r>
  <r>
    <x v="40"/>
    <x v="39"/>
    <x v="39"/>
    <n v="1725998"/>
    <m/>
    <n v="1725998"/>
    <n v="305000000"/>
    <n v="5.659009836065574E-3"/>
    <n v="174.39"/>
    <n v="181.31"/>
    <n v="190.5"/>
    <n v="187.48"/>
    <n v="194.24"/>
    <n v="203.16"/>
    <n v="199.42"/>
    <n v="196.96"/>
    <n v="201.77"/>
    <n v="206.43"/>
    <n v="203.57"/>
    <n v="207.11"/>
    <n v="203.54"/>
    <n v="0.84"/>
    <n v="0.84"/>
    <n v="0.84"/>
    <n v="0.76"/>
    <n v="7.9878433396410375E-2"/>
    <n v="6.8167271175592056E-2"/>
    <n v="3.9364156052552501E-2"/>
    <n v="-1.0318267693649252E-2"/>
    <n v="0.18596249784964738"/>
    <n v="3.9681174379264959E-2"/>
    <n v="5.0686669240527261E-2"/>
    <n v="-1.1443569553805828E-2"/>
    <n v="3.6057179432472899E-2"/>
    <n v="5.0247116968698449E-2"/>
    <n v="-1.427446347706246E-2"/>
    <n v="-1.2335773743857085E-2"/>
    <n v="2.8686027619821294E-2"/>
    <n v="2.7258759974228063E-2"/>
    <n v="-1.3854575400862344E-2"/>
    <n v="2.1122955248808865E-2"/>
    <n v="-1.3567669354449431E-2"/>
  </r>
  <r>
    <x v="41"/>
    <x v="40"/>
    <x v="40"/>
    <n v="2221434"/>
    <n v="1100000"/>
    <n v="2221434"/>
    <n v="1086000000"/>
    <n v="2.0455193370165748E-3"/>
    <n v="190.04580000000001"/>
    <n v="178.4042"/>
    <n v="179.90440000000001"/>
    <n v="178.58420000000001"/>
    <n v="174.08359999999999"/>
    <n v="165.08240000000001"/>
    <n v="162.9821"/>
    <n v="153.80090000000001"/>
    <n v="147.62"/>
    <n v="145.33969999999999"/>
    <n v="120.4363"/>
    <n v="109.6949"/>
    <n v="105.4943"/>
    <n v="1.8461540000000001"/>
    <n v="1.8461540000000001"/>
    <m/>
    <m/>
    <n v="-5.0595414368536443E-2"/>
    <n v="-7.7027788572561331E-2"/>
    <n v="-0.10824747012095198"/>
    <n v="-0.27415358639105486"/>
    <n v="-0.42547213355938418"/>
    <n v="-6.1256812831433319E-2"/>
    <n v="8.4089948555023178E-3"/>
    <n v="2.9235193802930903E-3"/>
    <n v="-2.5201557584601658E-2"/>
    <n v="-4.1101206546739516E-2"/>
    <n v="-1.5395099659321902E-3"/>
    <n v="-5.6332566582465125E-2"/>
    <n v="-4.0187671203484557E-2"/>
    <n v="-1.5447093889716915E-2"/>
    <n v="-0.17134616350522253"/>
    <n v="-8.9187396158799281E-2"/>
    <n v="-3.8293484929563804E-2"/>
  </r>
  <r>
    <x v="42"/>
    <x v="41"/>
    <x v="41"/>
    <n v="7951186"/>
    <n v="20080"/>
    <n v="7951186"/>
    <n v="1319000000"/>
    <n v="6.0281925701288859E-3"/>
    <n v="72.34"/>
    <n v="72.72"/>
    <n v="70.819999999999993"/>
    <n v="67.849999999999994"/>
    <n v="68.540000000000006"/>
    <n v="65.010000000000005"/>
    <n v="71.11"/>
    <n v="76.349999999999994"/>
    <n v="83.36"/>
    <n v="81.209999999999994"/>
    <n v="74.69"/>
    <n v="74.44"/>
    <n v="72.19"/>
    <n v="0.52"/>
    <n v="0.52"/>
    <n v="0.52"/>
    <n v="0.52"/>
    <n v="-5.487973458667416E-2"/>
    <n v="5.5711127487103988E-2"/>
    <n v="0.1493460835325551"/>
    <n v="-0.10466691294175591"/>
    <n v="2.6679568703345233E-2"/>
    <n v="5.2529720763062684E-3"/>
    <n v="-2.6127612761276207E-2"/>
    <n v="-3.4594747246540512E-2"/>
    <n v="1.0169491525423905E-2"/>
    <n v="-4.391596148234609E-2"/>
    <n v="0.10183048761728955"/>
    <n v="7.3688651385177828E-2"/>
    <n v="9.8624754420432295E-2"/>
    <n v="-1.955374280230333E-2"/>
    <n v="-8.0285679103558633E-2"/>
    <n v="3.6149417592716564E-3"/>
    <n v="-2.324019344438474E-2"/>
  </r>
  <r>
    <x v="43"/>
    <x v="42"/>
    <x v="42"/>
    <n v="389885"/>
    <n v="1041215"/>
    <n v="389885"/>
    <n v="1492000000"/>
    <n v="2.613170241286863E-4"/>
    <n v="34.979999999999997"/>
    <n v="36.68"/>
    <n v="37.200000000000003"/>
    <n v="35.33"/>
    <n v="34.630000000000003"/>
    <n v="34.06"/>
    <n v="34.520000000000003"/>
    <n v="35.81"/>
    <n v="36.729999999999997"/>
    <n v="41.01"/>
    <n v="42.72"/>
    <n v="43.19"/>
    <n v="41.24"/>
    <n v="0.38"/>
    <n v="0.38"/>
    <n v="0.38"/>
    <n v="0.38"/>
    <n v="2.0869068038879401E-2"/>
    <n v="-1.2170959524483306E-2"/>
    <n v="0.19901506373117017"/>
    <n v="1.4874420872957914E-2"/>
    <n v="0.22241280731846785"/>
    <n v="4.8599199542595853E-2"/>
    <n v="1.4176663031624948E-2"/>
    <n v="-4.005376344086034E-2"/>
    <n v="-1.9813189923577577E-2"/>
    <n v="-5.4865723361247551E-3"/>
    <n v="2.4662360540223159E-2"/>
    <n v="3.7369640787948986E-2"/>
    <n v="3.6302708740575104E-2"/>
    <n v="0.12687176694799895"/>
    <n v="4.1697147037307994E-2"/>
    <n v="1.9897003745318328E-2"/>
    <n v="-3.6351007177587311E-2"/>
  </r>
  <r>
    <x v="44"/>
    <x v="43"/>
    <x v="43"/>
    <n v="19952558"/>
    <m/>
    <n v="19952558"/>
    <n v="15015000000"/>
    <n v="1.3288416916416917E-3"/>
    <n v="38.9405"/>
    <n v="39.984000000000002"/>
    <n v="41.442500000000003"/>
    <n v="41.460999999999999"/>
    <n v="45.097000000000001"/>
    <n v="48.447499999999998"/>
    <n v="45.609000000000002"/>
    <n v="46.619"/>
    <n v="47.0565"/>
    <n v="47.999000000000002"/>
    <n v="50.860500000000002"/>
    <n v="50.79"/>
    <n v="52.417000000000002"/>
    <n v="0"/>
    <n v="0"/>
    <n v="0"/>
    <n v="0"/>
    <n v="6.4726955226563562E-2"/>
    <n v="0.10004582619811397"/>
    <n v="5.2401938213949013E-2"/>
    <n v="9.2043584241338336E-2"/>
    <n v="0.34607927479102735"/>
    <n v="2.6797293306454761E-2"/>
    <n v="3.6477090836334554E-2"/>
    <n v="4.4640164082755538E-4"/>
    <n v="8.7696871759002509E-2"/>
    <n v="7.4295407676785524E-2"/>
    <n v="-5.8589194488879642E-2"/>
    <n v="2.2144752132254555E-2"/>
    <n v="9.3845856839486052E-3"/>
    <n v="2.0029113937500717E-2"/>
    <n v="5.9615825329694352E-2"/>
    <n v="-1.3861444539476149E-3"/>
    <n v="3.2033864934042186E-2"/>
  </r>
  <r>
    <x v="45"/>
    <x v="43"/>
    <x v="43"/>
    <n v="19952558"/>
    <m/>
    <n v="19952558"/>
    <n v="15015000000"/>
    <n v="1.3288416916416917E-3"/>
    <n v="40.030999999999999"/>
    <n v="41.2"/>
    <n v="42.569000000000003"/>
    <n v="42.4375"/>
    <n v="46.207500000000003"/>
    <n v="49.548000000000002"/>
    <n v="46.661000000000001"/>
    <n v="47.390500000000003"/>
    <n v="47.8735"/>
    <n v="48.782499999999999"/>
    <n v="51.815800000000003"/>
    <n v="51.520499999999998"/>
    <n v="52.651000000000003"/>
    <n v="0"/>
    <n v="0"/>
    <n v="0"/>
    <n v="0"/>
    <n v="6.0115910169618578E-2"/>
    <n v="9.9522827687776177E-2"/>
    <n v="4.5466235185701066E-2"/>
    <n v="7.930097883462317E-2"/>
    <n v="0.31525567685044104"/>
    <n v="2.920236816467248E-2"/>
    <n v="3.3228155339805818E-2"/>
    <n v="-3.0891023984590338E-3"/>
    <n v="8.8836524300441894E-2"/>
    <n v="7.2293458854082102E-2"/>
    <n v="-5.8266731250504571E-2"/>
    <n v="1.5634041276440743E-2"/>
    <n v="1.0191916101328261E-2"/>
    <n v="1.8987540079584718E-2"/>
    <n v="6.2180085071490886E-2"/>
    <n v="-5.6990338854172769E-3"/>
    <n v="2.194272182917489E-2"/>
  </r>
  <r>
    <x v="46"/>
    <x v="44"/>
    <x v="44"/>
    <n v="2668689"/>
    <m/>
    <n v="2668689"/>
    <n v="409000000"/>
    <n v="6.5249119804400976E-3"/>
    <n v="242.7"/>
    <n v="230.51"/>
    <n v="253.71"/>
    <n v="230"/>
    <n v="224.9"/>
    <n v="212.61"/>
    <n v="224.46"/>
    <n v="227.09"/>
    <n v="224.55"/>
    <n v="237.2"/>
    <n v="243.89"/>
    <n v="249.78"/>
    <n v="257.77"/>
    <n v="0.75"/>
    <n v="0.75"/>
    <n v="0.75"/>
    <n v="0.65"/>
    <n v="-4.9237742068397157E-2"/>
    <n v="-2.0826086956521706E-2"/>
    <n v="6.0099795063708369E-2"/>
    <n v="8.9460370994940946E-2"/>
    <n v="7.4042027194066717E-2"/>
    <n v="-5.0226617222908936E-2"/>
    <n v="0.10064639278122432"/>
    <n v="-9.0497024161444201E-2"/>
    <n v="-2.2173913043478235E-2"/>
    <n v="-5.1311694086260524E-2"/>
    <n v="5.9263440101594435E-2"/>
    <n v="1.1717009712198145E-2"/>
    <n v="-7.8823373992689769E-3"/>
    <n v="5.9674905366288028E-2"/>
    <n v="2.8204047217537935E-2"/>
    <n v="2.6815367583746835E-2"/>
    <n v="3.4590439586836337E-2"/>
  </r>
  <r>
    <x v="47"/>
    <x v="45"/>
    <x v="45"/>
    <n v="1289544"/>
    <n v="71469"/>
    <n v="1289544"/>
    <n v="870000000"/>
    <n v="1.4822344827586206E-3"/>
    <n v="54.96"/>
    <n v="57.18"/>
    <n v="53.97"/>
    <n v="49.46"/>
    <n v="45.94"/>
    <n v="45.3"/>
    <n v="42.94"/>
    <n v="42.5"/>
    <n v="38.99"/>
    <n v="45.23"/>
    <n v="43.15"/>
    <n v="41.87"/>
    <n v="48.92"/>
    <n v="0.18"/>
    <n v="0.18"/>
    <n v="0.18"/>
    <n v="0.18"/>
    <n v="-9.6797671033478902E-2"/>
    <n v="-0.12818439142741617"/>
    <n v="5.7522123893805295E-2"/>
    <n v="8.556267963740892E-2"/>
    <n v="-9.6797671033478888E-2"/>
    <n v="4.0393013100436657E-2"/>
    <n v="-5.6138509968520475E-2"/>
    <n v="-8.0229757272558794E-2"/>
    <n v="-7.1168621107966096E-2"/>
    <n v="-1.0013060513713552E-2"/>
    <n v="-4.8123620309050756E-2"/>
    <n v="-1.0246856078248667E-2"/>
    <n v="-7.8352941176470542E-2"/>
    <n v="0.16465760451397779"/>
    <n v="-4.5987176652664129E-2"/>
    <n v="-2.5492468134414862E-2"/>
    <n v="0.17267733460711737"/>
  </r>
  <r>
    <x v="48"/>
    <x v="46"/>
    <x v="46"/>
    <n v="847987"/>
    <n v="10157"/>
    <n v="847987"/>
    <n v="1234000000"/>
    <n v="6.8718557536466779E-4"/>
    <n v="135.1"/>
    <n v="137.66"/>
    <n v="146.72"/>
    <n v="146.94"/>
    <n v="156.22"/>
    <n v="153.52000000000001"/>
    <n v="154.38999999999999"/>
    <n v="150.24"/>
    <n v="150.26"/>
    <n v="164.2"/>
    <n v="166.42"/>
    <n v="180.32"/>
    <n v="190.21"/>
    <n v="0.89"/>
    <n v="0.89"/>
    <n v="0.89"/>
    <n v="0.89"/>
    <n v="9.4226498889711352E-2"/>
    <n v="5.6757860351163668E-2"/>
    <n v="6.9305006800958635E-2"/>
    <n v="0.16382460414129124"/>
    <n v="0.43427091043671368"/>
    <n v="1.8948926720947463E-2"/>
    <n v="6.5814325148917635E-2"/>
    <n v="7.565430752453646E-3"/>
    <n v="6.3155029263645038E-2"/>
    <n v="-1.1586224555114509E-2"/>
    <n v="1.1464304325169204E-2"/>
    <n v="-2.687997927326885E-2"/>
    <n v="6.0569755058571739E-3"/>
    <n v="9.8695594303207762E-2"/>
    <n v="1.3520097442143721E-2"/>
    <n v="8.8871529864199064E-2"/>
    <n v="5.9782608695652259E-2"/>
  </r>
  <r>
    <x v="49"/>
    <x v="47"/>
    <x v="47"/>
    <n v="15357"/>
    <n v="426926"/>
    <n v="15357"/>
    <n v="772000000"/>
    <n v="1.9892487046632126E-5"/>
    <n v="111.6669"/>
    <n v="113.6583"/>
    <n v="120.0254"/>
    <n v="119.4222"/>
    <n v="125.4541"/>
    <n v="127.8764"/>
    <n v="128.23070000000001"/>
    <n v="130.54769999999999"/>
    <n v="132.4051"/>
    <n v="135.77529999999999"/>
    <n v="138.43700000000001"/>
    <n v="149.07429999999999"/>
    <n v="147.27430000000001"/>
    <n v="0.745"/>
    <n v="0.66500000000000004"/>
    <n v="0.66500000000000004"/>
    <n v="0.66500000000000004"/>
    <n v="7.6121930491488562E-2"/>
    <n v="7.9327796674320258E-2"/>
    <n v="6.4022110149909287E-2"/>
    <n v="8.9589196267657101E-2"/>
    <n v="0.34340883466810679"/>
    <n v="1.783339557200924E-2"/>
    <n v="5.6019665963682443E-2"/>
    <n v="1.1814166001529586E-3"/>
    <n v="5.0509034333649797E-2"/>
    <n v="2.4609000423262428E-2"/>
    <n v="7.970978225849407E-3"/>
    <n v="1.8068995958066037E-2"/>
    <n v="1.9321673227487061E-2"/>
    <n v="3.0476167458806214E-2"/>
    <n v="1.9603712899179931E-2"/>
    <n v="8.1642191032743991E-2"/>
    <n v="-7.6136530575691653E-3"/>
  </r>
  <r>
    <x v="50"/>
    <x v="48"/>
    <x v="48"/>
    <n v="189747"/>
    <n v="266104"/>
    <n v="189747"/>
    <n v="937000000"/>
    <n v="2.0250480256136605E-4"/>
    <n v="167"/>
    <n v="175"/>
    <n v="180.48"/>
    <n v="173.82"/>
    <n v="160.05000000000001"/>
    <n v="152.80000000000001"/>
    <n v="153.58000000000001"/>
    <n v="145"/>
    <n v="142.97999999999999"/>
    <n v="145.35"/>
    <n v="154.1"/>
    <n v="154.4"/>
    <n v="154.5"/>
    <n v="1.5"/>
    <n v="1.5"/>
    <n v="1.5"/>
    <n v="1.4"/>
    <n v="4.9820359281437084E-2"/>
    <n v="-0.10781267978368417"/>
    <n v="-4.382081000130237E-2"/>
    <n v="7.258341933264538E-2"/>
    <n v="-3.9520958083832332E-2"/>
    <n v="4.790419161676647E-2"/>
    <n v="3.1314285714285656E-2"/>
    <n v="-2.8590425531914876E-2"/>
    <n v="-7.9219882637210803E-2"/>
    <n v="-3.5926273039675098E-2"/>
    <n v="1.4921465968586393E-2"/>
    <n v="-5.5866649303294776E-2"/>
    <n v="-3.5862068965517948E-3"/>
    <n v="2.7066722618548082E-2"/>
    <n v="6.0199518403852771E-2"/>
    <n v="1.103179753406886E-2"/>
    <n v="9.715025906735713E-3"/>
  </r>
  <r>
    <x v="51"/>
    <x v="49"/>
    <x v="49"/>
    <n v="1293994"/>
    <n v="732742"/>
    <n v="1293994"/>
    <n v="4835000000"/>
    <n v="2.6763061013443639E-4"/>
    <n v="36.61"/>
    <n v="36.82"/>
    <n v="35.85"/>
    <n v="36.19"/>
    <n v="36.11"/>
    <n v="36.119999999999997"/>
    <n v="33.51"/>
    <n v="35.659999999999997"/>
    <n v="35.24"/>
    <n v="38.119999999999997"/>
    <n v="45.97"/>
    <n v="44.73"/>
    <n v="46.38"/>
    <n v="0.27250000000000002"/>
    <n v="0.27250000000000002"/>
    <n v="0.27250000000000002"/>
    <n v="0.26"/>
    <n v="-4.0289538377492953E-3"/>
    <n v="-6.6523901630284613E-2"/>
    <n v="0.1457027752909579"/>
    <n v="0.22350472193074516"/>
    <n v="0.29629882545752539"/>
    <n v="5.7361376673040389E-3"/>
    <n v="-2.6344378055404641E-2"/>
    <n v="1.7085076708507566E-2"/>
    <n v="-2.2105554020447169E-3"/>
    <n v="7.8233176405427315E-3"/>
    <n v="-6.4714839424141746E-2"/>
    <n v="6.4159952253058747E-2"/>
    <n v="-4.1362871564776952E-3"/>
    <n v="8.9458002270147427E-2"/>
    <n v="0.20592864637985314"/>
    <n v="-2.131825103328262E-2"/>
    <n v="4.270064833445128E-2"/>
  </r>
  <r>
    <x v="52"/>
    <x v="50"/>
    <x v="50"/>
    <n v="261487"/>
    <n v="1539254"/>
    <n v="261487"/>
    <n v="2745000000"/>
    <n v="9.5259380692167572E-5"/>
    <n v="115.78"/>
    <n v="112.48"/>
    <n v="122.49"/>
    <n v="124.73"/>
    <n v="123.4"/>
    <n v="128.32"/>
    <n v="132.79"/>
    <n v="133.16999999999999"/>
    <n v="132.6"/>
    <n v="130.16"/>
    <n v="139.83000000000001"/>
    <n v="139.57"/>
    <n v="139.66"/>
    <n v="0.84"/>
    <n v="0.84"/>
    <n v="0.84"/>
    <n v="0.8"/>
    <n v="8.4556918293314937E-2"/>
    <n v="7.1354124909805083E-2"/>
    <n v="-1.3479930717674492E-2"/>
    <n v="7.9133374308543336E-2"/>
    <n v="0.23492831231646222"/>
    <n v="-2.8502332008982528E-2"/>
    <n v="8.8993598862019824E-2"/>
    <n v="2.5144909788554243E-2"/>
    <n v="-1.0663032149442782E-2"/>
    <n v="4.6677471636952891E-2"/>
    <n v="4.1380922693266826E-2"/>
    <n v="2.8616612696738871E-3"/>
    <n v="2.0274836674927296E-3"/>
    <n v="-1.2066365007541463E-2"/>
    <n v="7.429317762753547E-2"/>
    <n v="3.8618322248443158E-3"/>
    <n v="6.3767285233216559E-3"/>
  </r>
  <r>
    <x v="53"/>
    <x v="51"/>
    <x v="51"/>
    <n v="6856729"/>
    <n v="3493369"/>
    <n v="6856729"/>
    <n v="3577000000"/>
    <n v="1.9168937657254683E-3"/>
    <n v="87.34"/>
    <n v="85.54"/>
    <n v="92.79"/>
    <n v="87.99"/>
    <n v="87.36"/>
    <n v="82.46"/>
    <n v="91.56"/>
    <n v="92.49"/>
    <n v="91.25"/>
    <n v="95.77"/>
    <n v="101.1"/>
    <n v="104.9"/>
    <n v="107.63"/>
    <n v="0.56000000000000005"/>
    <n v="0.5"/>
    <n v="0.5"/>
    <n v="0.48"/>
    <n v="1.3853904282115772E-2"/>
    <n v="4.6255256279122713E-2"/>
    <n v="5.144167758846651E-2"/>
    <n v="0.12885037067975358"/>
    <n v="0.25566750629722912"/>
    <n v="-2.0609113808106219E-2"/>
    <n v="8.4755669862052838E-2"/>
    <n v="-4.5694579157236882E-2"/>
    <n v="-7.1599045346061544E-3"/>
    <n v="-5.036630036630043E-2"/>
    <n v="0.11642008246422519"/>
    <n v="1.0157273918741728E-2"/>
    <n v="-8.0008649583738229E-3"/>
    <n v="5.5013698630136942E-2"/>
    <n v="5.5654171452438117E-2"/>
    <n v="4.2334322453016937E-2"/>
    <n v="3.0600571973307813E-2"/>
  </r>
  <r>
    <x v="54"/>
    <x v="52"/>
    <x v="52"/>
    <n v="48293"/>
    <m/>
    <n v="48293"/>
    <n v="1228000000"/>
    <n v="3.9326547231270358E-5"/>
    <n v="87.85"/>
    <n v="88.89"/>
    <n v="91.77"/>
    <n v="90.8"/>
    <n v="90.65"/>
    <n v="92.35"/>
    <n v="85.96"/>
    <n v="87.38"/>
    <n v="80.75"/>
    <n v="77.55"/>
    <n v="77.709999999999994"/>
    <n v="80.95"/>
    <n v="78.22"/>
    <n v="0.625"/>
    <n v="0.625"/>
    <n v="0.6"/>
    <n v="0.6"/>
    <n v="4.069436539556065E-2"/>
    <n v="-4.6420704845815015E-2"/>
    <n v="-9.0856212191717051E-2"/>
    <n v="1.6376531270148317E-2"/>
    <n v="-8.1730221969265743E-2"/>
    <n v="1.1838360842344978E-2"/>
    <n v="3.2399595005062384E-2"/>
    <n v="-3.7593984962405892E-3"/>
    <n v="-1.6519823788545317E-3"/>
    <n v="2.5648097076668378E-2"/>
    <n v="-6.2425554953979438E-2"/>
    <n v="1.6519311307584945E-2"/>
    <n v="-6.9008926527809517E-2"/>
    <n v="-3.2198142414860714E-2"/>
    <n v="2.0631850419084025E-3"/>
    <n v="4.9414489769656539E-2"/>
    <n v="-2.6312538604076639E-2"/>
  </r>
  <r>
    <x v="55"/>
    <x v="53"/>
    <x v="53"/>
    <n v="245976293"/>
    <m/>
    <n v="245976293"/>
    <n v="2230000000"/>
    <n v="0.11030327040358745"/>
    <n v="20.92"/>
    <n v="22.48"/>
    <n v="21.51"/>
    <n v="21.74"/>
    <n v="20.61"/>
    <n v="18.77"/>
    <n v="19.170000000000002"/>
    <n v="20.47"/>
    <n v="19.329999999999998"/>
    <n v="19.059999999999999"/>
    <n v="18.25"/>
    <n v="17.3"/>
    <n v="18.32"/>
    <n v="0.125"/>
    <n v="0.125"/>
    <n v="0.125"/>
    <n v="0.125"/>
    <n v="4.5172084130018962E-2"/>
    <n v="-0.11246550137994465"/>
    <n v="7.8247261345837317E-4"/>
    <n v="-3.2266526757607474E-2"/>
    <n v="-0.10038240917782033"/>
    <n v="7.4569789674952133E-2"/>
    <n v="-4.314946619217077E-2"/>
    <n v="1.6503951650395018E-2"/>
    <n v="-5.1977920883164629E-2"/>
    <n v="-8.3212032993692384E-2"/>
    <n v="2.7970165157165803E-2"/>
    <n v="6.7814293166405692E-2"/>
    <n v="-4.9584758182706433E-2"/>
    <n v="-7.5012933264355713E-3"/>
    <n v="-4.2497376705141594E-2"/>
    <n v="-4.5205479452054755E-2"/>
    <n v="6.6184971098265863E-2"/>
  </r>
  <r>
    <x v="56"/>
    <x v="54"/>
    <x v="54"/>
    <n v="780490"/>
    <n v="710384"/>
    <n v="780490"/>
    <n v="4324000000"/>
    <n v="1.805018501387604E-4"/>
    <n v="41.5"/>
    <n v="41.52"/>
    <n v="42.01"/>
    <n v="42.58"/>
    <n v="43.15"/>
    <n v="45.45"/>
    <n v="45.11"/>
    <n v="45.97"/>
    <n v="45.64"/>
    <n v="45.05"/>
    <n v="45.75"/>
    <n v="45.8"/>
    <n v="45.91"/>
    <n v="0.37"/>
    <n v="0.37"/>
    <n v="0.37"/>
    <n v="0.37"/>
    <n v="3.493975903614454E-2"/>
    <n v="6.8107092531705063E-2"/>
    <n v="6.8720904455774265E-3"/>
    <n v="2.7302996670366252E-2"/>
    <n v="0.14192771084337341"/>
    <n v="4.8192771084344882E-4"/>
    <n v="1.1801541425818759E-2"/>
    <n v="2.2375624851225906E-2"/>
    <n v="1.3386566463128236E-2"/>
    <n v="6.1877172653534283E-2"/>
    <n v="6.6006600660058494E-4"/>
    <n v="1.9064508978053635E-2"/>
    <n v="8.7013269523606048E-4"/>
    <n v="-4.820333041192012E-3"/>
    <n v="1.5538290788013383E-2"/>
    <n v="9.1803278688523966E-3"/>
    <n v="1.0480349344978154E-2"/>
  </r>
  <r>
    <x v="57"/>
    <x v="55"/>
    <x v="55"/>
    <n v="109620"/>
    <n v="26822"/>
    <n v="109620"/>
    <n v="1052000000"/>
    <n v="1.0420152091254753E-4"/>
    <n v="73.94"/>
    <n v="77.900000000000006"/>
    <n v="83.44"/>
    <n v="84.13"/>
    <n v="82.09"/>
    <n v="79.599999999999994"/>
    <n v="82.41"/>
    <n v="82.86"/>
    <n v="81.540000000000006"/>
    <n v="85.78"/>
    <n v="82.17"/>
    <n v="84.98"/>
    <n v="84.46"/>
    <n v="0.52"/>
    <n v="0.52"/>
    <n v="0.52"/>
    <n v="0.52"/>
    <n v="0.14484717338382469"/>
    <n v="-1.4263639605372625E-2"/>
    <n v="4.720300934352633E-2"/>
    <n v="-9.3261832595011342E-3"/>
    <n v="0.17040843927508786"/>
    <n v="5.3556938057884883E-2"/>
    <n v="7.1116816431322102E-2"/>
    <n v="1.4501438159156253E-2"/>
    <n v="-2.4248187329133392E-2"/>
    <n v="-2.3998050919722364E-2"/>
    <n v="4.1834170854271387E-2"/>
    <n v="5.460502366217727E-3"/>
    <n v="-9.6548394882934249E-3"/>
    <n v="5.8376257051753665E-2"/>
    <n v="-4.2084401958498475E-2"/>
    <n v="4.0525739320920073E-2"/>
    <n v="-1.2019359645271169E-16"/>
  </r>
  <r>
    <x v="58"/>
    <x v="56"/>
    <x v="56"/>
    <n v="54729"/>
    <m/>
    <n v="54729"/>
    <n v="291000000"/>
    <n v="1.8807216494845362E-4"/>
    <n v="251.2"/>
    <n v="250.83"/>
    <n v="269.08999999999997"/>
    <n v="267.60000000000002"/>
    <n v="269.55"/>
    <n v="281.18"/>
    <n v="277.39"/>
    <n v="293.93"/>
    <n v="305.95999999999998"/>
    <n v="310.79000000000002"/>
    <n v="309.05"/>
    <n v="319.06"/>
    <n v="322"/>
    <n v="2"/>
    <n v="1.82"/>
    <n v="1.82"/>
    <n v="1.82"/>
    <n v="7.3248407643312238E-2"/>
    <n v="4.338565022421511E-2"/>
    <n v="0.12696924907170423"/>
    <n v="4.1925415875671605E-2"/>
    <n v="0.31154458598726126"/>
    <n v="-1.4729299363056376E-3"/>
    <n v="7.2798309612087719E-2"/>
    <n v="1.8952766732321818E-3"/>
    <n v="7.2869955156950241E-3"/>
    <n v="4.9897978111667574E-2"/>
    <n v="-7.0061882068426645E-3"/>
    <n v="5.9627239626518697E-2"/>
    <n v="4.7120062599938665E-2"/>
    <n v="2.1734867302915548E-2"/>
    <n v="-5.5986357347405291E-3"/>
    <n v="3.8278595696489212E-2"/>
    <n v="1.4918824045634044E-2"/>
  </r>
  <r>
    <x v="59"/>
    <x v="57"/>
    <x v="57"/>
    <n v="547478"/>
    <n v="33425.268442337197"/>
    <n v="547478"/>
    <n v="881000000"/>
    <n v="6.2142792281498298E-4"/>
    <n v="71.709999999999994"/>
    <n v="72.91"/>
    <n v="81.28"/>
    <n v="83.11"/>
    <n v="84.84"/>
    <n v="78.77"/>
    <n v="78"/>
    <n v="77.27"/>
    <n v="74.19"/>
    <n v="80.040000000000006"/>
    <n v="79.62"/>
    <n v="83.24"/>
    <n v="93.02"/>
    <n v="0.41"/>
    <n v="0.41"/>
    <n v="0.35"/>
    <n v="0.35"/>
    <n v="0.16469111699902395"/>
    <n v="-5.6551558175911433E-2"/>
    <n v="3.0641025641025721E-2"/>
    <n v="0.16654172913543214"/>
    <n v="0.31836563938083956"/>
    <n v="1.6734067772974523E-2"/>
    <n v="0.11479906734330003"/>
    <n v="2.7559055118110215E-2"/>
    <n v="2.0815786307303623E-2"/>
    <n v="-6.6713814238566801E-2"/>
    <n v="-4.5702678684777969E-3"/>
    <n v="-9.35897435897441E-3"/>
    <n v="-3.5330658729131596E-2"/>
    <n v="8.3569214179808712E-2"/>
    <n v="-5.2473763118440989E-3"/>
    <n v="4.9861843757849661E-2"/>
    <n v="0.12169629985583856"/>
  </r>
  <r>
    <x v="60"/>
    <x v="58"/>
    <x v="58"/>
    <n v="260085"/>
    <n v="1327489"/>
    <n v="260085"/>
    <n v="1072000000"/>
    <n v="2.4261660447761195E-4"/>
    <n v="104.41"/>
    <n v="106.63"/>
    <n v="111.42"/>
    <n v="112.7"/>
    <n v="116.54"/>
    <n v="122.8"/>
    <n v="122.25"/>
    <n v="128.66"/>
    <n v="133.84"/>
    <n v="141.9"/>
    <n v="149.94999999999999"/>
    <n v="150.4"/>
    <n v="152.01"/>
    <n v="0.22"/>
    <n v="0.22"/>
    <n v="0.22"/>
    <n v="0.22"/>
    <n v="8.1505602911598571E-2"/>
    <n v="8.6690328305235112E-2"/>
    <n v="0.16253578732106344"/>
    <n v="7.279774489076804E-2"/>
    <n v="0.46432334067618042"/>
    <n v="2.1262331194330034E-2"/>
    <n v="4.4921691831567162E-2"/>
    <n v="1.3462574044157252E-2"/>
    <n v="3.4072759538598077E-2"/>
    <n v="5.5603226360047969E-2"/>
    <n v="-2.6872964169380878E-3"/>
    <n v="5.2433537832310813E-2"/>
    <n v="4.1971086584797195E-2"/>
    <n v="6.1864913329348493E-2"/>
    <n v="5.6730091613812421E-2"/>
    <n v="4.4681560520174529E-3"/>
    <n v="1.2167553191489263E-2"/>
  </r>
  <r>
    <x v="61"/>
    <x v="59"/>
    <x v="59"/>
    <n v="234040"/>
    <m/>
    <n v="234040"/>
    <n v="816000000"/>
    <n v="2.868137254901961E-4"/>
    <n v="121.86"/>
    <n v="121.9"/>
    <n v="128.02000000000001"/>
    <n v="129.5"/>
    <n v="139.86000000000001"/>
    <n v="150.79"/>
    <n v="153.44"/>
    <n v="154.97999999999999"/>
    <n v="159.87"/>
    <n v="156"/>
    <n v="165.72"/>
    <n v="172.77"/>
    <n v="173.73"/>
    <n v="1.01"/>
    <n v="0.94"/>
    <n v="0.94"/>
    <n v="0.94"/>
    <n v="7.0983095355325793E-2"/>
    <n v="0.19212355212355212"/>
    <n v="2.2810218978102204E-2"/>
    <n v="0.11967948717948712"/>
    <n v="0.45708189725914977"/>
    <n v="3.2824552765473703E-4"/>
    <n v="5.0205086136177232E-2"/>
    <n v="1.9450085924074281E-2"/>
    <n v="8.0000000000000099E-2"/>
    <n v="8.48705848705847E-2"/>
    <n v="2.3807944823927354E-2"/>
    <n v="1.0036496350364911E-2"/>
    <n v="3.7617757129952349E-2"/>
    <n v="-1.8327391005191748E-2"/>
    <n v="6.23076923076923E-2"/>
    <n v="4.821385469466577E-2"/>
    <n v="1.0997279620304331E-2"/>
  </r>
  <r>
    <x v="62"/>
    <x v="60"/>
    <x v="60"/>
    <n v="6102605"/>
    <m/>
    <n v="6102605"/>
    <n v="1531000000"/>
    <n v="3.9860254735467017E-3"/>
    <n v="44.71"/>
    <n v="44.18"/>
    <n v="44.16"/>
    <n v="43.23"/>
    <n v="45.04"/>
    <n v="46.65"/>
    <n v="43.47"/>
    <n v="44.04"/>
    <n v="40.79"/>
    <n v="40.6"/>
    <n v="41.85"/>
    <n v="42.68"/>
    <n v="43.22"/>
    <n v="0.22"/>
    <n v="0.22"/>
    <n v="0.19"/>
    <n v="0.19"/>
    <n v="-2.8181614851263789E-2"/>
    <n v="1.0640758732361833E-2"/>
    <n v="-6.1651713825626814E-2"/>
    <n v="6.9211822660098454E-2"/>
    <n v="-1.498546186535455E-2"/>
    <n v="-1.1854171326325233E-2"/>
    <n v="-4.5269352648264209E-4"/>
    <n v="-1.6077898550724633E-2"/>
    <n v="4.1869072403423607E-2"/>
    <n v="4.0630550621669613E-2"/>
    <n v="-6.345123258306537E-2"/>
    <n v="1.3112491373360945E-2"/>
    <n v="-6.9482288828337874E-2"/>
    <n v="5.5796940438381245E-17"/>
    <n v="3.0788177339901478E-2"/>
    <n v="2.4372759856630781E-2"/>
    <n v="1.7104029990627909E-2"/>
  </r>
  <r>
    <x v="63"/>
    <x v="61"/>
    <x v="61"/>
    <n v="1259941"/>
    <n v="1145664"/>
    <n v="1259941"/>
    <n v="1391000000"/>
    <n v="9.0578073328540616E-4"/>
    <n v="70.25"/>
    <n v="75.28"/>
    <n v="81.31"/>
    <n v="80.849999999999994"/>
    <n v="83.01"/>
    <n v="84.61"/>
    <n v="88.8"/>
    <n v="84.11"/>
    <n v="80.7"/>
    <n v="78.06"/>
    <n v="80.42"/>
    <n v="82.46"/>
    <n v="82.16"/>
    <n v="0.46"/>
    <n v="0.46"/>
    <n v="0.46"/>
    <n v="0.43"/>
    <n v="0.15743772241992876"/>
    <n v="0.1040197897340755"/>
    <n v="-0.11576576576576571"/>
    <n v="5.8032282859338889E-2"/>
    <n v="0.1953024911032028"/>
    <n v="7.1601423487544502E-2"/>
    <n v="8.0100956429330517E-2"/>
    <n v="-9.7627531989544572E-17"/>
    <n v="2.6716141001855424E-2"/>
    <n v="2.4816287194313866E-2"/>
    <n v="5.4958042784540806E-2"/>
    <n v="-5.2815315315315289E-2"/>
    <n v="-3.507311853525142E-2"/>
    <n v="-2.7013630731102856E-2"/>
    <n v="3.0233153984114775E-2"/>
    <n v="3.0713752797811394E-2"/>
    <n v="1.5765219500364159E-3"/>
  </r>
  <r>
    <x v="64"/>
    <x v="62"/>
    <x v="62"/>
    <n v="1706114"/>
    <n v="1452675"/>
    <n v="1914259.9080000003"/>
    <n v="1079000000"/>
    <n v="1.7741055681186285E-3"/>
    <n v="48.5764"/>
    <n v="49.1111"/>
    <n v="47.578299999999999"/>
    <n v="47.141599999999997"/>
    <n v="46.366300000000003"/>
    <n v="45.314799999999998"/>
    <n v="49.333799999999997"/>
    <n v="49.458599999999997"/>
    <n v="47.05"/>
    <n v="51.94"/>
    <n v="53.99"/>
    <n v="53.97"/>
    <n v="50.81"/>
    <n v="0.4"/>
    <n v="0.4"/>
    <n v="0.4"/>
    <n v="0.4"/>
    <n v="-2.1302525506212953E-2"/>
    <n v="5.4987526940112337E-2"/>
    <n v="6.0935910065715623E-2"/>
    <n v="-1.4054678475163562E-2"/>
    <n v="7.8918981233685556E-2"/>
    <n v="1.1007402771716324E-2"/>
    <n v="-3.1210866789788901E-2"/>
    <n v="-7.7136005279721724E-4"/>
    <n v="-1.6446196140987884E-2"/>
    <n v="-1.4051153531767776E-2"/>
    <n v="9.7517808751224747E-2"/>
    <n v="2.5297058000802791E-3"/>
    <n v="-4.0611743963638279E-2"/>
    <n v="0.11243358129649311"/>
    <n v="3.9468617635733623E-2"/>
    <n v="7.0383404334135374E-3"/>
    <n v="-5.1139521956642515E-2"/>
  </r>
  <r>
    <x v="65"/>
    <x v="63"/>
    <x v="63"/>
    <n v="245116"/>
    <n v="47663"/>
    <n v="245116"/>
    <n v="613000000"/>
    <n v="3.9986296900489397E-4"/>
    <n v="178.83"/>
    <n v="175.17"/>
    <n v="188.08"/>
    <n v="191.87"/>
    <n v="195.5"/>
    <n v="204.25"/>
    <n v="209.14"/>
    <n v="202.29"/>
    <n v="204.61"/>
    <n v="210.73"/>
    <n v="231"/>
    <n v="243.19"/>
    <n v="235.78"/>
    <n v="1.175"/>
    <n v="1.175"/>
    <n v="1.175"/>
    <n v="1.175"/>
    <n v="7.9488900072694699E-2"/>
    <n v="9.6132798248814211E-2"/>
    <n v="1.3220809027445747E-2"/>
    <n v="0.12444834622502735"/>
    <n v="0.34474081529944633"/>
    <n v="-2.046636470390888E-2"/>
    <n v="7.3699834446537799E-2"/>
    <n v="2.6398341131433387E-2"/>
    <n v="1.8919059780059391E-2"/>
    <n v="5.0767263427109979E-2"/>
    <n v="2.9694002447980348E-2"/>
    <n v="-3.2753179688247085E-2"/>
    <n v="1.7277176331010044E-2"/>
    <n v="3.5653193881041864E-2"/>
    <n v="9.6189436719973473E-2"/>
    <n v="5.785714285714285E-2"/>
    <n v="-2.5638389736420068E-2"/>
  </r>
  <r>
    <x v="66"/>
    <x v="64"/>
    <x v="64"/>
    <n v="520502"/>
    <n v="150000"/>
    <n v="520502"/>
    <n v="1921000000"/>
    <n v="2.7095366996356064E-4"/>
    <n v="67.739999999999995"/>
    <n v="69.959999999999994"/>
    <n v="74.98"/>
    <n v="71.599999999999994"/>
    <n v="71.75"/>
    <n v="75.08"/>
    <n v="74.709999999999994"/>
    <n v="65.2"/>
    <n v="63.5"/>
    <n v="63.35"/>
    <n v="64.56"/>
    <n v="67.959999999999994"/>
    <n v="71.510000000000005"/>
    <n v="0.66"/>
    <n v="0.66"/>
    <n v="0.61"/>
    <n v="0.61"/>
    <n v="6.6725715972837316E-2"/>
    <n v="5.2653631284916201E-2"/>
    <n v="-0.14388970686655059"/>
    <n v="0.13843725335438048"/>
    <n v="9.315028048420447E-2"/>
    <n v="3.2772364924712118E-2"/>
    <n v="7.1755288736420966E-2"/>
    <n v="-3.6276340357428771E-2"/>
    <n v="2.0949720670391859E-3"/>
    <n v="5.5609756097560956E-2"/>
    <n v="3.8625466169418684E-3"/>
    <n v="-0.12729219649310658"/>
    <n v="-1.6717791411042991E-2"/>
    <n v="7.2440944881889983E-3"/>
    <n v="1.9100236779794805E-2"/>
    <n v="6.2112763320941629E-2"/>
    <n v="6.1212477928193232E-2"/>
  </r>
  <r>
    <x v="67"/>
    <x v="65"/>
    <x v="65"/>
    <n v="261438"/>
    <n v="1239620"/>
    <n v="261438"/>
    <n v="3488000000"/>
    <n v="7.4953555045871554E-5"/>
    <n v="0.18990000000000001"/>
    <n v="0.20799999999999999"/>
    <n v="0.1956"/>
    <n v="0.216"/>
    <n v="0.20599999999999999"/>
    <n v="0.1978"/>
    <n v="0.18490000000000001"/>
    <n v="0.2185"/>
    <n v="0.2195"/>
    <n v="0.21640000000000001"/>
    <n v="0.21"/>
    <n v="0.19400000000000001"/>
    <n v="0.19170000000000001"/>
    <n v="0"/>
    <n v="0"/>
    <n v="0"/>
    <n v="0"/>
    <n v="0.13744075829383878"/>
    <n v="-0.14398148148148143"/>
    <n v="0.17036235803136829"/>
    <n v="-0.11414048059149721"/>
    <n v="9.4786729857819687E-3"/>
    <n v="9.5313322801474337E-2"/>
    <n v="-5.9615384615384591E-2"/>
    <n v="0.10429447852760737"/>
    <n v="-4.6296296296296335E-2"/>
    <n v="-3.9805825242718376E-2"/>
    <n v="-6.5217391304347797E-2"/>
    <n v="0.1817198485667928"/>
    <n v="4.5766590389016062E-3"/>
    <n v="-1.4123006833712946E-2"/>
    <n v="-2.9574861367837414E-2"/>
    <n v="-7.6190476190476128E-2"/>
    <n v="-1.1855670103092766E-2"/>
  </r>
  <r>
    <x v="68"/>
    <x v="66"/>
    <x v="66"/>
    <n v="604085"/>
    <n v="2741094"/>
    <n v="604085"/>
    <n v="2748000000"/>
    <n v="2.1982714701601164E-4"/>
    <n v="56.401299999999999"/>
    <n v="59.176099999999998"/>
    <n v="62.999699999999997"/>
    <n v="60.482399999999998"/>
    <n v="59.357199999999999"/>
    <n v="62.065300000000001"/>
    <n v="60.882899999999999"/>
    <n v="61.064100000000003"/>
    <n v="60.825699999999998"/>
    <n v="61.226199999999999"/>
    <n v="52.959099999999999"/>
    <n v="52.825600000000001"/>
    <n v="53.960299999999997"/>
    <n v="0.48"/>
    <n v="0.47"/>
    <n v="0.47"/>
    <n v="0.47"/>
    <n v="8.0868703380950438E-2"/>
    <n v="1.4392616695104707E-2"/>
    <n v="1.3358430692361882E-2"/>
    <n v="-0.11099659949498748"/>
    <n v="-9.7692783676972452E-3"/>
    <n v="4.9197447576562935E-2"/>
    <n v="6.4613923526558856E-2"/>
    <n v="-3.2338249229758219E-2"/>
    <n v="-1.8603759110088217E-2"/>
    <n v="5.354194604866809E-2"/>
    <n v="-1.147823340900634E-2"/>
    <n v="2.976205141345173E-3"/>
    <n v="3.7927358300538982E-3"/>
    <n v="1.4311384825821996E-2"/>
    <n v="-0.13502552828690983"/>
    <n v="6.3539599426727803E-3"/>
    <n v="3.0377317058395838E-2"/>
  </r>
  <r>
    <x v="69"/>
    <x v="67"/>
    <x v="67"/>
    <n v="621869"/>
    <n v="424731"/>
    <n v="621869"/>
    <n v="1821000000"/>
    <n v="3.4149862712795165E-4"/>
    <n v="43.09"/>
    <n v="43.3"/>
    <n v="46.95"/>
    <n v="42.81"/>
    <n v="43.76"/>
    <n v="41.98"/>
    <n v="45"/>
    <n v="47.25"/>
    <n v="45.59"/>
    <n v="48.11"/>
    <n v="50.22"/>
    <n v="51.88"/>
    <n v="52.76"/>
    <n v="0.25"/>
    <n v="0.25"/>
    <n v="0.2"/>
    <n v="0.2"/>
    <n v="-6.9621721977259536E-4"/>
    <n v="5.6996028965194991E-2"/>
    <n v="7.3555555555555541E-2"/>
    <n v="0.10081064227811264"/>
    <n v="0.24530053376653502"/>
    <n v="4.8735205384078375E-3"/>
    <n v="8.4295612009238019E-2"/>
    <n v="-8.2854100106496284E-2"/>
    <n v="2.219107685120289E-2"/>
    <n v="-3.4963436928702039E-2"/>
    <n v="7.7894235350166832E-2"/>
    <n v="0.05"/>
    <n v="-3.0899470899470829E-2"/>
    <n v="5.9662206624259619E-2"/>
    <n v="4.3857825815838691E-2"/>
    <n v="3.7037037037037111E-2"/>
    <n v="2.081727062451803E-2"/>
  </r>
  <r>
    <x v="70"/>
    <x v="68"/>
    <x v="68"/>
    <n v="656241"/>
    <n v="2279798"/>
    <n v="656241"/>
    <n v="7832000000"/>
    <n v="8.3789708886618995E-5"/>
    <n v="62.79"/>
    <n v="64.355000000000004"/>
    <n v="64.13"/>
    <n v="65.81"/>
    <n v="68.680000000000007"/>
    <n v="70.239999999999995"/>
    <n v="69.33"/>
    <n v="73.099999999999994"/>
    <n v="74.709999999999994"/>
    <n v="74.709999999999994"/>
    <n v="83.68"/>
    <n v="83.6"/>
    <n v="86.125"/>
    <n v="0.42"/>
    <n v="0.39"/>
    <n v="0.39"/>
    <n v="0.39"/>
    <n v="5.4785793916228745E-2"/>
    <n v="5.941346299954408E-2"/>
    <n v="8.322515505553145E-2"/>
    <n v="0.158010975772989"/>
    <n v="0.39695811434941869"/>
    <n v="2.4924351011307612E-2"/>
    <n v="-3.4962318390180797E-3"/>
    <n v="3.2745984718540573E-2"/>
    <n v="4.361039355721022E-2"/>
    <n v="2.8392545136866454E-2"/>
    <n v="-7.4031890660591773E-3"/>
    <n v="5.4377614308380152E-2"/>
    <n v="2.7359781121751022E-2"/>
    <n v="5.2201847142283502E-3"/>
    <n v="0.12006424842725223"/>
    <n v="3.7045889101336936E-3"/>
    <n v="3.4868421052631653E-2"/>
  </r>
  <r>
    <x v="71"/>
    <x v="69"/>
    <x v="69"/>
    <n v="474895"/>
    <n v="664983"/>
    <n v="474895"/>
    <n v="1890000000"/>
    <n v="2.5126719576719575E-4"/>
    <n v="29.885000000000002"/>
    <n v="30.68"/>
    <n v="32.39"/>
    <n v="32.125"/>
    <n v="33.534999999999997"/>
    <n v="35.337499999999999"/>
    <n v="35.212499999999999"/>
    <n v="36.47"/>
    <n v="37.75"/>
    <n v="36.842500000000001"/>
    <n v="38.917499999999997"/>
    <n v="39.597499999999997"/>
    <n v="39.107500000000002"/>
    <n v="0.98250000000000004"/>
    <n v="0.98250000000000004"/>
    <n v="0.98250000000000004"/>
    <n v="0.98250000000000004"/>
    <n v="0.1078300150577212"/>
    <n v="0.12669260700389101"/>
    <n v="7.4192403265885762E-2"/>
    <n v="8.8145484155526921E-2"/>
    <n v="0.44010373096871336"/>
    <n v="2.6601974234565774E-2"/>
    <n v="5.5736636245110847E-2"/>
    <n v="2.2151898734177198E-2"/>
    <n v="4.3891050583657484E-2"/>
    <n v="8.3047562248397266E-2"/>
    <n v="2.4266006367173684E-2"/>
    <n v="3.5711750088746906E-2"/>
    <n v="6.2037290924047195E-2"/>
    <n v="1.9867549668874484E-3"/>
    <n v="5.6320825134016303E-2"/>
    <n v="4.2718571336802201E-2"/>
    <n v="1.2437653892291312E-2"/>
  </r>
  <r>
    <x v="72"/>
    <x v="70"/>
    <x v="70"/>
    <n v="5196545"/>
    <n v="165000"/>
    <n v="5196545"/>
    <n v="1692000000"/>
    <n v="3.0712440898345156E-3"/>
    <n v="51.99"/>
    <n v="52.98"/>
    <n v="57.86"/>
    <n v="55.74"/>
    <n v="55.43"/>
    <n v="53.06"/>
    <n v="58.37"/>
    <n v="59"/>
    <n v="53"/>
    <n v="52.16"/>
    <n v="55.42"/>
    <n v="60.42"/>
    <n v="62.85"/>
    <n v="0.15"/>
    <n v="0.15"/>
    <n v="0.15"/>
    <n v="0.15"/>
    <n v="7.5014425851125208E-2"/>
    <n v="4.9874416935773151E-2"/>
    <n v="-0.1038204557135515"/>
    <n v="0.20782208588957066"/>
    <n v="0.22042700519330638"/>
    <n v="1.9042123485285532E-2"/>
    <n v="9.2110230275575744E-2"/>
    <n v="-3.4047701348081535E-2"/>
    <n v="-5.5615357014711566E-3"/>
    <n v="-4.0050514162006091E-2"/>
    <n v="0.10290237467018461"/>
    <n v="1.0793215692993021E-2"/>
    <n v="-9.9152542372881347E-2"/>
    <n v="-1.3018867924528365E-2"/>
    <n v="6.2500000000000097E-2"/>
    <n v="9.2926741248646708E-2"/>
    <n v="4.2701092353525316E-2"/>
  </r>
  <r>
    <x v="73"/>
    <x v="71"/>
    <x v="71"/>
    <n v="21079044"/>
    <m/>
    <n v="21079044"/>
    <n v="4217000000"/>
    <n v="4.998587621531895E-3"/>
    <n v="38.450000000000003"/>
    <n v="40.22"/>
    <n v="42.75"/>
    <n v="44.68"/>
    <n v="45.01"/>
    <n v="45.52"/>
    <n v="50.05"/>
    <n v="50.15"/>
    <n v="50.35"/>
    <n v="48.72"/>
    <n v="51.1"/>
    <n v="49.05"/>
    <n v="47.57"/>
    <n v="0.2"/>
    <n v="0.18"/>
    <n v="0.18"/>
    <n v="0.18"/>
    <n v="0.16723016905071514"/>
    <n v="0.12421665174574748"/>
    <n v="-2.2977022977022945E-2"/>
    <n v="-1.9909688013136261E-2"/>
    <n v="0.25643693107932369"/>
    <n v="4.6033810143042808E-2"/>
    <n v="6.2904027846842403E-2"/>
    <n v="4.9824561403508771E-2"/>
    <n v="7.3858549686660318E-3"/>
    <n v="1.5329926682959455E-2"/>
    <n v="0.10347100175746909"/>
    <n v="1.9980019980020266E-3"/>
    <n v="7.5772681954138152E-3"/>
    <n v="-2.8798411122145037E-2"/>
    <n v="4.885057471264373E-2"/>
    <n v="-3.6594911937377773E-2"/>
    <n v="-2.6503567787971395E-2"/>
  </r>
  <r>
    <x v="74"/>
    <x v="72"/>
    <x v="72"/>
    <n v="135129.40362529404"/>
    <n v="4470"/>
    <n v="135129.40362529404"/>
    <n v="766000000"/>
    <n v="1.7640914311396088E-4"/>
    <n v="72.27"/>
    <n v="67.930000000000007"/>
    <n v="66.209999999999994"/>
    <n v="63.38"/>
    <n v="61.54"/>
    <n v="59.09"/>
    <n v="60.17"/>
    <n v="62.1"/>
    <n v="59.69"/>
    <n v="63.81"/>
    <n v="65.16"/>
    <n v="70.75"/>
    <n v="74.010000000000005"/>
    <n v="0.77"/>
    <n v="0.77"/>
    <n v="0.76"/>
    <n v="0.76"/>
    <n v="-0.11235644112356433"/>
    <n v="-3.8497948879772807E-2"/>
    <n v="7.3126142595978064E-2"/>
    <n v="0.17175991223946094"/>
    <n v="6.6417600664176124E-2"/>
    <n v="-6.0052580600525658E-2"/>
    <n v="-2.5320182540851065E-2"/>
    <n v="-3.1113124905603251E-2"/>
    <n v="-2.9031240138845116E-2"/>
    <n v="-2.7299317517062004E-2"/>
    <n v="3.130817397190723E-2"/>
    <n v="3.207578527505401E-2"/>
    <n v="-2.6570048309178803E-2"/>
    <n v="8.1755737979561136E-2"/>
    <n v="2.1156558533145187E-2"/>
    <n v="9.7452424800491155E-2"/>
    <n v="5.6819787985865795E-2"/>
  </r>
  <r>
    <x v="75"/>
    <x v="73"/>
    <x v="73"/>
    <n v="125389"/>
    <n v="42885"/>
    <n v="125389"/>
    <n v="50000000"/>
    <n v="2.5077799999999998E-3"/>
    <n v="1586.54"/>
    <n v="1575.54"/>
    <n v="1733.18"/>
    <n v="1779.84"/>
    <n v="1779.84"/>
    <n v="1903.43"/>
    <n v="1877.41"/>
    <n v="1918.56"/>
    <n v="1813.04"/>
    <n v="1941.1"/>
    <n v="1913.43"/>
    <n v="1914.13"/>
    <n v="1915.34"/>
    <n v="0"/>
    <n v="0"/>
    <n v="0"/>
    <n v="0"/>
    <n v="0.12183745761216229"/>
    <n v="5.4819534340165503E-2"/>
    <n v="3.3924395843209436E-2"/>
    <n v="-1.3270825820411104E-2"/>
    <n v="0.20724343540030504"/>
    <n v="-6.9333266101075297E-3"/>
    <n v="0.10005458445993126"/>
    <n v="2.6921612296472296E-2"/>
    <n v="0"/>
    <n v="6.9438825961884304E-2"/>
    <n v="-1.3670058788607924E-2"/>
    <n v="2.1918494095589061E-2"/>
    <n v="-5.4999583020598777E-2"/>
    <n v="7.0632749415346571E-2"/>
    <n v="-1.4254803977126293E-2"/>
    <n v="3.6583517557477695E-4"/>
    <n v="6.3214097266110921E-4"/>
  </r>
  <r>
    <x v="76"/>
    <x v="74"/>
    <x v="74"/>
    <n v="1791956"/>
    <n v="52427"/>
    <n v="1791956"/>
    <n v="1438000000"/>
    <n v="1.2461446453407511E-3"/>
    <n v="104.94"/>
    <n v="103.61"/>
    <n v="109.6"/>
    <n v="111.95"/>
    <n v="112.93"/>
    <n v="116.8"/>
    <n v="115.55"/>
    <n v="116.69"/>
    <n v="115.38"/>
    <n v="109.91"/>
    <n v="109.76"/>
    <n v="116.5"/>
    <n v="119.93"/>
    <n v="0.80500000000000005"/>
    <n v="0.80500000000000005"/>
    <n v="0.80500000000000005"/>
    <n v="0.753"/>
    <n v="7.447112635791886E-2"/>
    <n v="3.9347923179991015E-2"/>
    <n v="-4.1843357853742977E-2"/>
    <n v="9.801655900282058E-2"/>
    <n v="0.17303220888126558"/>
    <n v="-1.2673908900323978E-2"/>
    <n v="5.7812952417720248E-2"/>
    <n v="2.8786496350365044E-2"/>
    <n v="8.7539079946405002E-3"/>
    <n v="4.1397325777029925E-2"/>
    <n v="-3.8099315068493146E-3"/>
    <n v="9.8658589355257523E-3"/>
    <n v="-4.3277058873939693E-3"/>
    <n v="-4.0431617264690585E-2"/>
    <n v="-1.3647529797105949E-3"/>
    <n v="6.8267128279883335E-2"/>
    <n v="3.5905579399141692E-2"/>
  </r>
  <r>
    <x v="77"/>
    <x v="75"/>
    <x v="75"/>
    <n v="645370"/>
    <n v="317117"/>
    <n v="645370"/>
    <n v="6058000000"/>
    <n v="1.0653185869924067E-4"/>
    <n v="30.998000000000001"/>
    <n v="29.869900000000001"/>
    <n v="32.486199999999997"/>
    <n v="32.334600000000002"/>
    <n v="32.125999999999998"/>
    <n v="30.9695"/>
    <n v="31.737400000000001"/>
    <n v="31.3203"/>
    <n v="32.173400000000001"/>
    <n v="33.813400000000001"/>
    <n v="33.1877"/>
    <n v="34.4011"/>
    <n v="34.486400000000003"/>
    <n v="0.32"/>
    <n v="0.32"/>
    <n v="0.32"/>
    <n v="0.30360999999999999"/>
    <n v="5.3442157558552188E-2"/>
    <n v="-8.5728600322874209E-3"/>
    <n v="7.5494526961880942E-2"/>
    <n v="2.8882336588453149E-2"/>
    <n v="0.1533005355184206"/>
    <n v="-3.6392670494870633E-2"/>
    <n v="8.75898479740473E-2"/>
    <n v="5.1837395571044066E-3"/>
    <n v="-6.4512936606608432E-3"/>
    <n v="-2.6038099981323466E-2"/>
    <n v="3.5128109914593419E-2"/>
    <n v="-1.314222337053449E-2"/>
    <n v="3.7454941363907798E-2"/>
    <n v="6.0919890344197397E-2"/>
    <n v="-1.8504498216683384E-2"/>
    <n v="4.5710007020673321E-2"/>
    <n v="1.1305161753548686E-2"/>
  </r>
  <r>
    <x v="78"/>
    <x v="76"/>
    <x v="76"/>
    <n v="77446"/>
    <n v="607449"/>
    <n v="77446"/>
    <n v="2740000000"/>
    <n v="2.8264963503649636E-5"/>
    <n v="83.88"/>
    <n v="87.03"/>
    <n v="91.05"/>
    <n v="89.86"/>
    <n v="87.38"/>
    <n v="88.02"/>
    <n v="87.4"/>
    <n v="91.03"/>
    <n v="92.42"/>
    <n v="91.26"/>
    <n v="86.33"/>
    <n v="90.18"/>
    <n v="91.92"/>
    <n v="0.68959999999999999"/>
    <n v="0.68959999999999999"/>
    <n v="0.68959999999999999"/>
    <n v="0.66949999999999998"/>
    <n v="7.9513590844063009E-2"/>
    <n v="-1.9701758290674314E-2"/>
    <n v="5.2054919908466814E-2"/>
    <n v="1.4568266491343376E-2"/>
    <n v="0.12849666189794953"/>
    <n v="3.75536480686696E-2"/>
    <n v="4.6190968631506332E-2"/>
    <n v="-5.4958813838550001E-3"/>
    <n v="-2.7598486534609439E-2"/>
    <n v="1.5216296635385679E-2"/>
    <n v="7.9072937968654457E-4"/>
    <n v="4.1533180778031982E-2"/>
    <n v="2.2845215862902345E-2"/>
    <n v="-5.0898074009954183E-3"/>
    <n v="-5.4021477098400245E-2"/>
    <n v="5.2351442140623289E-2"/>
    <n v="2.6718784652916334E-2"/>
  </r>
  <r>
    <x v="79"/>
    <x v="77"/>
    <x v="77"/>
    <n v="752671"/>
    <m/>
    <n v="752671"/>
    <n v="1553000000"/>
    <n v="4.8465614938828075E-4"/>
    <n v="91.79"/>
    <n v="95.61"/>
    <n v="109"/>
    <n v="112.91"/>
    <n v="111"/>
    <n v="120"/>
    <n v="117.86"/>
    <n v="117.01"/>
    <n v="117.17"/>
    <n v="111.23"/>
    <n v="104.78"/>
    <n v="102.83"/>
    <n v="105.82"/>
    <n v="1.07"/>
    <n v="1.07"/>
    <n v="1.04"/>
    <n v="1.04"/>
    <n v="0.24174746704434022"/>
    <n v="5.3316800991940513E-2"/>
    <n v="-4.7429153232648867E-2"/>
    <n v="-3.9287961880787654E-2"/>
    <n v="0.19882340124196518"/>
    <n v="4.1616733849003079E-2"/>
    <n v="0.14004811212216295"/>
    <n v="4.5688073394495383E-2"/>
    <n v="-1.6916127889469459E-2"/>
    <n v="9.0720720720720724E-2"/>
    <n v="-8.9166666666666717E-3"/>
    <n v="-7.2119463770574776E-3"/>
    <n v="1.0255533715067058E-2"/>
    <n v="-4.1819578390372945E-2"/>
    <n v="-5.7987952890407285E-2"/>
    <n v="-8.6848635235732274E-3"/>
    <n v="3.9190897597977198E-2"/>
  </r>
  <r>
    <x v="80"/>
    <x v="78"/>
    <x v="78"/>
    <n v="399552"/>
    <m/>
    <n v="399552"/>
    <n v="1221000000"/>
    <n v="3.2723341523341521E-4"/>
    <n v="40.29"/>
    <n v="39.96"/>
    <n v="42.31"/>
    <n v="43.2"/>
    <n v="47.39"/>
    <n v="52.48"/>
    <n v="54.14"/>
    <n v="59"/>
    <n v="61.98"/>
    <n v="64.5"/>
    <n v="72.78"/>
    <n v="75.22"/>
    <n v="74.234999999999999"/>
    <n v="0"/>
    <n v="0"/>
    <n v="0"/>
    <n v="0"/>
    <n v="7.2226358897989673E-2"/>
    <n v="0.25324074074074066"/>
    <n v="0.19135574436645733"/>
    <n v="0.15093023255813953"/>
    <n v="0.84251675353685784"/>
    <n v="-8.1906180193596009E-3"/>
    <n v="5.8808808808808843E-2"/>
    <n v="2.1035216260931234E-2"/>
    <n v="9.6990740740740683E-2"/>
    <n v="0.10740662587043673"/>
    <n v="3.1631097560975679E-2"/>
    <n v="8.976727004063538E-2"/>
    <n v="5.0508474576271133E-2"/>
    <n v="4.0658276863504407E-2"/>
    <n v="0.12837209302325583"/>
    <n v="3.3525693871942812E-2"/>
    <n v="-1.3094921563413978E-2"/>
  </r>
  <r>
    <x v="81"/>
    <x v="79"/>
    <x v="79"/>
    <n v="254526"/>
    <n v="217308"/>
    <n v="254526"/>
    <n v="1490000000"/>
    <n v="1.708228187919463E-4"/>
    <n v="65.86"/>
    <n v="53.64"/>
    <n v="56.93"/>
    <n v="57.26"/>
    <n v="53.65"/>
    <n v="57.45"/>
    <n v="55.53"/>
    <n v="53.3"/>
    <n v="52.53"/>
    <n v="52.09"/>
    <n v="51.47"/>
    <n v="65.2"/>
    <n v="64.38"/>
    <n v="0.56999999999999995"/>
    <n v="0.56999999999999995"/>
    <n v="0.56999999999999995"/>
    <n v="0.53"/>
    <n v="-0.12192529608259947"/>
    <n v="-2.0258470136220695E-2"/>
    <n v="-5.1683774536286656E-2"/>
    <n v="0.24611249760030698"/>
    <n v="1.153962951715755E-2"/>
    <n v="-0.18554509565745519"/>
    <n v="6.1334824757643534E-2"/>
    <n v="1.5808888108203027E-2"/>
    <n v="-6.3045756199790429E-2"/>
    <n v="8.1453867660764304E-2"/>
    <n v="-2.349869451697131E-2"/>
    <n v="-4.0158472897532937E-2"/>
    <n v="-3.7523452157597762E-3"/>
    <n v="2.4747763182943502E-3"/>
    <n v="-1.1902476483010261E-2"/>
    <n v="0.27705459490965617"/>
    <n v="-4.4478527607363094E-3"/>
  </r>
  <r>
    <x v="82"/>
    <x v="80"/>
    <x v="80"/>
    <n v="89385"/>
    <n v="28136"/>
    <n v="89385"/>
    <n v="799000000"/>
    <n v="1.1187108886107635E-4"/>
    <n v="331"/>
    <n v="293.5"/>
    <n v="327.5"/>
    <n v="337.2"/>
    <n v="348.7"/>
    <n v="365.3"/>
    <n v="327.60000000000002"/>
    <n v="334.5"/>
    <n v="354.2"/>
    <n v="302.89999999999998"/>
    <n v="307.8"/>
    <n v="287.39999999999998"/>
    <n v="299.39999999999998"/>
    <n v="0.79749999999999999"/>
    <n v="0.79749999999999999"/>
    <n v="0.79749999999999999"/>
    <m/>
    <n v="2.1140483383685769E-2"/>
    <n v="-2.6104685646500495E-2"/>
    <n v="-7.2962454212454342E-2"/>
    <n v="-1.1554968636513702E-2"/>
    <n v="-8.8240181268882251E-2"/>
    <n v="-0.11329305135951662"/>
    <n v="0.11584327086882454"/>
    <n v="3.205343511450378E-2"/>
    <n v="3.4104389086595494E-2"/>
    <n v="4.9892457700028744E-2"/>
    <n v="-0.10101970982753898"/>
    <n v="2.1062271062270991E-2"/>
    <n v="6.1278026905829563E-2"/>
    <n v="-0.14258187464709207"/>
    <n v="1.6176956091119295E-2"/>
    <n v="-6.6276803118908489E-2"/>
    <n v="4.1753653444676415E-2"/>
  </r>
  <r>
    <x v="83"/>
    <x v="81"/>
    <x v="81"/>
    <n v="38199198"/>
    <n v="5652997"/>
    <n v="38199198"/>
    <n v="1462000000"/>
    <n v="2.6128042407660739E-2"/>
    <n v="55.91"/>
    <n v="55.49"/>
    <n v="57.27"/>
    <n v="58.28"/>
    <n v="60"/>
    <n v="63.51"/>
    <n v="58.9"/>
    <n v="54.57"/>
    <n v="54.9"/>
    <n v="53.86"/>
    <n v="55.1"/>
    <n v="57.5"/>
    <n v="57.95"/>
    <n v="0.3"/>
    <n v="0.25"/>
    <n v="0.25"/>
    <n v="0.25"/>
    <n v="4.7755321051690294E-2"/>
    <n v="1.4927934111187327E-2"/>
    <n v="-8.1324278438030542E-2"/>
    <n v="8.0579279613813656E-2"/>
    <n v="5.5267394026113512E-2"/>
    <n v="-7.5120729744230837E-3"/>
    <n v="3.2077851865200957E-2"/>
    <n v="2.2874105116116605E-2"/>
    <n v="2.9512697323266966E-2"/>
    <n v="6.2666666666666634E-2"/>
    <n v="-6.8650606203747438E-2"/>
    <n v="-7.3514431239388764E-2"/>
    <n v="1.0628550485614775E-2"/>
    <n v="-1.4389799635701261E-2"/>
    <n v="2.3022651318232491E-2"/>
    <n v="4.8094373865698703E-2"/>
    <n v="1.2173913043478311E-2"/>
  </r>
  <r>
    <x v="84"/>
    <x v="82"/>
    <x v="82"/>
    <n v="52546"/>
    <n v="426000"/>
    <n v="52546"/>
    <n v="1388000000"/>
    <n v="3.7857348703170031E-5"/>
    <n v="84.86"/>
    <n v="84.06"/>
    <n v="80.91"/>
    <n v="78.3"/>
    <n v="72.7"/>
    <n v="69.67"/>
    <n v="66.12"/>
    <n v="68.5"/>
    <n v="63.2"/>
    <n v="68.73"/>
    <n v="64.62"/>
    <n v="63.23"/>
    <n v="68.069999999999993"/>
    <n v="0.5"/>
    <n v="0.5"/>
    <n v="0.5"/>
    <n v="0.5"/>
    <n v="-7.1411736978552937E-2"/>
    <n v="-0.149169859514687"/>
    <n v="4.7035692679975788E-2"/>
    <n v="-2.3279499490762518E-3"/>
    <n v="-0.17428706104171585"/>
    <n v="-9.4272920103699882E-3"/>
    <n v="-3.7473233404710989E-2"/>
    <n v="-2.6078358670127297E-2"/>
    <n v="-7.151979565772662E-2"/>
    <n v="-3.4800550206327385E-2"/>
    <n v="-4.3777809674178228E-2"/>
    <n v="3.5995160314579479E-2"/>
    <n v="-7.0072992700729891E-2"/>
    <n v="9.54113924050633E-2"/>
    <n v="-5.9799214316892176E-2"/>
    <n v="-1.3772825750541746E-2"/>
    <n v="8.4453582160366858E-2"/>
  </r>
  <r>
    <x v="85"/>
    <x v="83"/>
    <x v="83"/>
    <n v="63106"/>
    <n v="2337146"/>
    <n v="63106"/>
    <n v="1008000000"/>
    <n v="6.2605158730158725E-5"/>
    <n v="49.15"/>
    <n v="49.12"/>
    <n v="50.27"/>
    <n v="49.68"/>
    <n v="49.81"/>
    <n v="50.65"/>
    <n v="47.99"/>
    <n v="48.03"/>
    <n v="48.32"/>
    <n v="49.17"/>
    <n v="52.4"/>
    <n v="51.45"/>
    <n v="48.01"/>
    <n v="0.57999999999999996"/>
    <n v="0.57999999999999996"/>
    <n v="0.57999999999999996"/>
    <n v="0.56000000000000005"/>
    <n v="2.2583926754832173E-2"/>
    <n v="-2.2342995169082079E-2"/>
    <n v="3.6674307147322352E-2"/>
    <n v="-1.2202562538133082E-2"/>
    <n v="2.3601220752797546E-2"/>
    <n v="-6.1037639877927039E-4"/>
    <n v="2.3412052117263962E-2"/>
    <n v="-1.9892580067641636E-4"/>
    <n v="2.6167471819646248E-3"/>
    <n v="2.85083316603091E-2"/>
    <n v="-4.1066140177689961E-2"/>
    <n v="8.3350698062094493E-4"/>
    <n v="1.8113678950655823E-2"/>
    <n v="2.9594370860927182E-2"/>
    <n v="6.5690461663615959E-2"/>
    <n v="-7.4427480916029716E-3"/>
    <n v="-5.5976676384839739E-2"/>
  </r>
  <r>
    <x v="86"/>
    <x v="84"/>
    <x v="84"/>
    <n v="27136117"/>
    <m/>
    <n v="27136117"/>
    <n v="312000000"/>
    <n v="8.6974733974358981E-2"/>
    <n v="179.09"/>
    <n v="185.38"/>
    <n v="184.27"/>
    <n v="172.28"/>
    <n v="166.22"/>
    <n v="154"/>
    <n v="162.36000000000001"/>
    <n v="165.25"/>
    <n v="157.52000000000001"/>
    <n v="161.18"/>
    <n v="155.99"/>
    <n v="162.19999999999999"/>
    <n v="172.34"/>
    <n v="1.85"/>
    <n v="1.8"/>
    <n v="1.75"/>
    <n v="1.75"/>
    <n v="-2.769557205874143E-2"/>
    <n v="-4.7132574878105335E-2"/>
    <n v="3.5107169253510294E-3"/>
    <n v="8.0096786201761985E-2"/>
    <n v="2.2335138757049546E-3"/>
    <n v="3.512200569546034E-2"/>
    <n v="-5.9877009386124997E-3"/>
    <n v="-5.5027948119607144E-2"/>
    <n v="-3.5175296029719076E-2"/>
    <n v="-6.2688003850318849E-2"/>
    <n v="6.5974025974026074E-2"/>
    <n v="1.7799950726779909E-2"/>
    <n v="-3.6187594553706445E-2"/>
    <n v="3.4344845099035022E-2"/>
    <n v="-3.2200024816974794E-2"/>
    <n v="5.1028912109750489E-2"/>
    <n v="7.3304562268804038E-2"/>
  </r>
  <r>
    <x v="87"/>
    <x v="85"/>
    <x v="85"/>
    <n v="2376478"/>
    <n v="378192"/>
    <n v="2376478"/>
    <n v="6183000000"/>
    <n v="3.8435678473233058E-4"/>
    <n v="32.238599999999998"/>
    <n v="31.928999999999998"/>
    <n v="31.551400000000001"/>
    <n v="31.415500000000002"/>
    <n v="29.965499999999999"/>
    <n v="29.2104"/>
    <n v="28.576000000000001"/>
    <n v="29.640799999999999"/>
    <n v="28.3872"/>
    <n v="29.603100000000001"/>
    <n v="25.570399999999999"/>
    <n v="27.450800000000001"/>
    <n v="29.497299999999999"/>
    <n v="0.49"/>
    <n v="0.49"/>
    <n v="0.49"/>
    <n v="0.49"/>
    <n v="-1.0332334530655693E-2"/>
    <n v="-7.478792315895022E-2"/>
    <n v="5.3090005599104172E-2"/>
    <n v="1.297837050849397E-2"/>
    <n v="-2.4234923352751021E-2"/>
    <n v="-9.6033946883549437E-3"/>
    <n v="-1.1826239468821369E-2"/>
    <n v="1.1222956826004568E-2"/>
    <n v="-4.615556015342754E-2"/>
    <n v="-8.8468405332798976E-3"/>
    <n v="-4.9434448004820001E-3"/>
    <n v="3.7262038073908113E-2"/>
    <n v="-2.5761787805997097E-2"/>
    <n v="6.0093986021869057E-2"/>
    <n v="-0.13622559799480466"/>
    <n v="9.2700935456621794E-2"/>
    <n v="9.2401678639602428E-2"/>
  </r>
  <r>
    <x v="88"/>
    <x v="86"/>
    <x v="86"/>
    <n v="128416"/>
    <m/>
    <n v="128416"/>
    <n v="583000000"/>
    <n v="2.2026758147512864E-4"/>
    <n v="72.66"/>
    <n v="63.98"/>
    <n v="58.78"/>
    <n v="55.22"/>
    <n v="55.81"/>
    <n v="55.25"/>
    <n v="52.53"/>
    <n v="56.58"/>
    <n v="54.84"/>
    <n v="58.79"/>
    <n v="58.8"/>
    <n v="60"/>
    <n v="65.95"/>
    <n v="0.62"/>
    <n v="0.62"/>
    <n v="0.6"/>
    <n v="0.6"/>
    <n v="-0.23148912744288463"/>
    <n v="-3.7486417964505574E-2"/>
    <n v="0.13059204264229959"/>
    <n v="0.13199523728525264"/>
    <n v="-5.8766859344893951E-2"/>
    <n v="-0.11946050096339114"/>
    <n v="-8.1275398562050571E-2"/>
    <n v="-5.001701258931613E-2"/>
    <n v="1.0684534588917121E-2"/>
    <n v="1.0750761512273378E-3"/>
    <n v="-3.8009049773755632E-2"/>
    <n v="7.7098800685322613E-2"/>
    <n v="-2.0148462354188667E-2"/>
    <n v="8.2968636032093271E-2"/>
    <n v="1.7009695526446693E-4"/>
    <n v="3.0612244897959235E-2"/>
    <n v="0.1091666666666667"/>
  </r>
  <r>
    <x v="89"/>
    <x v="87"/>
    <x v="87"/>
    <n v="658335"/>
    <m/>
    <n v="658335"/>
    <n v="576000000"/>
    <n v="1.1429427083333333E-3"/>
    <n v="97.54"/>
    <n v="96.54"/>
    <n v="99.9"/>
    <n v="98.71"/>
    <n v="99.06"/>
    <n v="99.7"/>
    <n v="100.41"/>
    <n v="102.42"/>
    <n v="101.1"/>
    <n v="103.8"/>
    <n v="94.7"/>
    <n v="91.47"/>
    <n v="92.83"/>
    <n v="0.40250000000000002"/>
    <n v="0.40250000000000002"/>
    <n v="0.40250000000000002"/>
    <n v="0.40250000000000002"/>
    <n v="1.6121591142095423E-2"/>
    <n v="2.1299766994225536E-2"/>
    <n v="3.777014241609402E-2"/>
    <n v="-0.10180635838150288"/>
    <n v="-3.1781833094115308E-2"/>
    <n v="-1.0252204223908139E-2"/>
    <n v="3.4804226227470474E-2"/>
    <n v="-7.8828828828830019E-3"/>
    <n v="3.5457400466012414E-3"/>
    <n v="1.0523924894003641E-2"/>
    <n v="1.1158475426278774E-2"/>
    <n v="2.0017926501344541E-2"/>
    <n v="-8.9582112868581074E-3"/>
    <n v="3.0687438180019812E-2"/>
    <n v="-8.7668593448940221E-2"/>
    <n v="-2.9857444561774065E-2"/>
    <n v="1.9268612659888482E-2"/>
  </r>
  <r>
    <x v="90"/>
    <x v="88"/>
    <x v="88"/>
    <n v="489557"/>
    <n v="92576"/>
    <n v="489557"/>
    <n v="1012000000"/>
    <n v="4.8375197628458501E-4"/>
    <n v="73.53"/>
    <n v="76.06"/>
    <n v="77.13"/>
    <n v="80.87"/>
    <n v="79.25"/>
    <n v="82.61"/>
    <n v="77.45"/>
    <n v="81.599999999999994"/>
    <n v="82.74"/>
    <n v="89.88"/>
    <n v="96.97"/>
    <n v="96.54"/>
    <n v="105.11"/>
    <n v="0.62"/>
    <n v="0.5"/>
    <n v="0.5"/>
    <n v="0.5"/>
    <n v="0.10825513395892837"/>
    <n v="-3.610733275627552E-2"/>
    <n v="0.16694641704325361"/>
    <n v="0.17501112594570545"/>
    <n v="0.4583163334693322"/>
    <n v="3.4407724738202111E-2"/>
    <n v="1.4067841178017265E-2"/>
    <n v="5.6527939841825615E-2"/>
    <n v="-2.0032150364783039E-2"/>
    <n v="4.8706624605678227E-2"/>
    <n v="-5.6409635637331999E-2"/>
    <n v="5.3582956746287817E-2"/>
    <n v="2.0098039215686283E-2"/>
    <n v="9.2337442591249708E-2"/>
    <n v="7.8882955051179399E-2"/>
    <n v="7.2187274414775072E-4"/>
    <n v="9.3950694012844338E-2"/>
  </r>
  <r>
    <x v="91"/>
    <x v="89"/>
    <x v="89"/>
    <n v="3209326"/>
    <n v="527375"/>
    <n v="3209326"/>
    <n v="975000000"/>
    <n v="3.2916164102564103E-3"/>
    <n v="161.13"/>
    <n v="162.75"/>
    <n v="166.72"/>
    <n v="164.62"/>
    <n v="175"/>
    <n v="175.78"/>
    <n v="186.29"/>
    <n v="193.4"/>
    <n v="199.79"/>
    <n v="196.59"/>
    <n v="211.62"/>
    <n v="228.89"/>
    <n v="221.02"/>
    <n v="0.75"/>
    <n v="0.75"/>
    <n v="0.75"/>
    <n v="0.625"/>
    <n v="2.6314156271333763E-2"/>
    <n v="0.13619244320252696"/>
    <n v="5.9316120027913533E-2"/>
    <n v="0.12744798819878939"/>
    <n v="0.38953019301185388"/>
    <n v="1.0053993669707719E-2"/>
    <n v="2.4393241167434708E-2"/>
    <n v="-8.0974088291746304E-3"/>
    <n v="6.3054306888591885E-2"/>
    <n v="8.7428571428571494E-3"/>
    <n v="6.4057344407782407E-2"/>
    <n v="3.8166299855064756E-2"/>
    <n v="3.6918304033091966E-2"/>
    <n v="-1.2262876019820755E-2"/>
    <n v="7.645353273309935E-2"/>
    <n v="8.4561950666288549E-2"/>
    <n v="-3.165275896718938E-2"/>
  </r>
  <r>
    <x v="92"/>
    <x v="90"/>
    <x v="90"/>
    <n v="536152"/>
    <n v="229270"/>
    <n v="536152"/>
    <n v="802000000"/>
    <n v="6.6851870324189527E-4"/>
    <n v="104.48"/>
    <n v="107.04"/>
    <n v="109.04"/>
    <n v="106.16"/>
    <n v="112.43"/>
    <n v="110.58"/>
    <n v="109.02"/>
    <n v="102.96"/>
    <n v="105.64"/>
    <n v="115.38"/>
    <n v="116.59"/>
    <n v="126.39"/>
    <n v="134.71"/>
    <n v="0.66500000000000004"/>
    <n v="0.60499999999999998"/>
    <n v="0.60499999999999998"/>
    <n v="0.60499999999999998"/>
    <n v="2.2444486983154599E-2"/>
    <n v="3.2639412207987939E-2"/>
    <n v="6.3887360117409656E-2"/>
    <n v="0.17277691107644319"/>
    <n v="0.31307427258805515"/>
    <n v="2.4502297090352242E-2"/>
    <n v="1.8684603886397606E-2"/>
    <n v="-2.0313646368305297E-2"/>
    <n v="5.9061793519216373E-2"/>
    <n v="-1.1073556879836417E-2"/>
    <n v="-8.6362814252125362E-3"/>
    <n v="-5.5586130985140363E-2"/>
    <n v="3.1905594405594477E-2"/>
    <n v="9.7926921620598212E-2"/>
    <n v="1.0487086150112741E-2"/>
    <n v="8.924436057980957E-2"/>
    <n v="7.0614763826252133E-2"/>
  </r>
  <r>
    <x v="93"/>
    <x v="91"/>
    <x v="91"/>
    <n v="333736"/>
    <n v="60486"/>
    <n v="333736"/>
    <n v="875000000"/>
    <n v="3.8141257142857143E-4"/>
    <n v="115.52"/>
    <n v="107.79"/>
    <n v="106.97"/>
    <n v="107.66"/>
    <n v="107.42"/>
    <n v="106.49"/>
    <n v="110.9"/>
    <n v="110.8"/>
    <n v="114.72"/>
    <n v="120"/>
    <n v="117.94"/>
    <n v="121.89"/>
    <n v="120.04"/>
    <n v="0.83"/>
    <n v="0.83"/>
    <n v="0.83"/>
    <n v="0.83"/>
    <n v="-6.0855263157894732E-2"/>
    <n v="3.7804198402377941E-2"/>
    <n v="8.9540126239855675E-2"/>
    <n v="7.2500000000000515E-3"/>
    <n v="6.786703601108042E-2"/>
    <n v="-6.6914819944598247E-2"/>
    <n v="-7.6073847295668184E-3"/>
    <n v="1.4209591474245095E-2"/>
    <n v="-2.2292402006315708E-3"/>
    <n v="-9.3092533978781289E-4"/>
    <n v="4.9206498262747783E-2"/>
    <n v="-9.0171325518492804E-4"/>
    <n v="4.2870036101083052E-2"/>
    <n v="5.3260111576011168E-2"/>
    <n v="-1.7166666666666684E-2"/>
    <n v="4.052908258436496E-2"/>
    <n v="-8.3682008368200361E-3"/>
  </r>
  <r>
    <x v="94"/>
    <x v="92"/>
    <x v="92"/>
    <n v="792807"/>
    <n v="156323"/>
    <n v="792807"/>
    <n v="1683000000"/>
    <n v="4.7106773618538325E-4"/>
    <n v="51.62"/>
    <n v="53.16"/>
    <n v="55.87"/>
    <n v="51.62"/>
    <n v="51.55"/>
    <n v="51.16"/>
    <n v="52.15"/>
    <n v="52.96"/>
    <n v="51.38"/>
    <n v="53.29"/>
    <n v="54.58"/>
    <n v="55.23"/>
    <n v="54.05"/>
    <n v="0.3"/>
    <n v="0.3"/>
    <n v="0.28000000000000003"/>
    <n v="0.28000000000000003"/>
    <n v="5.8117008911274699E-3"/>
    <n v="1.6079039132119357E-2"/>
    <n v="2.7229146692233953E-2"/>
    <n v="1.9515856633514694E-2"/>
    <n v="6.954668733049206E-2"/>
    <n v="2.9833397907787666E-2"/>
    <n v="5.0978179082016573E-2"/>
    <n v="-7.0699838911759447E-2"/>
    <n v="-1.3560635412630819E-3"/>
    <n v="-1.7458777885548124E-3"/>
    <n v="2.5215011727912472E-2"/>
    <n v="1.553211888782363E-2"/>
    <n v="-2.4546827794561899E-2"/>
    <n v="4.2623588945114768E-2"/>
    <n v="2.4207168324263447E-2"/>
    <n v="1.7039208501282495E-2"/>
    <n v="-1.629549158066268E-2"/>
  </r>
  <r>
    <x v="95"/>
    <x v="93"/>
    <x v="93"/>
    <n v="237487"/>
    <m/>
    <n v="237487"/>
    <n v="799000000"/>
    <n v="2.9723028785982479E-4"/>
    <n v="115.5"/>
    <n v="67.05"/>
    <n v="66.319999999999993"/>
    <n v="70.14"/>
    <n v="71.38"/>
    <n v="72.02"/>
    <n v="69.930000000000007"/>
    <n v="70.61"/>
    <n v="69.34"/>
    <n v="69.66"/>
    <n v="73.23"/>
    <n v="75.319999999999993"/>
    <n v="76.319999999999993"/>
    <n v="0.7"/>
    <n v="0.7"/>
    <n v="0.66"/>
    <n v="0.66"/>
    <n v="-0.38666666666666666"/>
    <n v="6.9860279441118648E-3"/>
    <n v="5.5770055770054307E-3"/>
    <n v="0.10508182601205852"/>
    <n v="-0.31567099567099571"/>
    <n v="-0.41948051948051951"/>
    <n v="-1.0887397464578733E-2"/>
    <n v="6.8154402895054408E-2"/>
    <n v="1.7678927858568505E-2"/>
    <n v="1.8772765480526768E-2"/>
    <n v="-1.9300194390446949E-2"/>
    <n v="9.7240097240096166E-3"/>
    <n v="-8.6390029740829339E-3"/>
    <n v="1.413325641765205E-2"/>
    <n v="5.1248923341946709E-2"/>
    <n v="3.7552915471801028E-2"/>
    <n v="2.2039298990971859E-2"/>
  </r>
  <r>
    <x v="96"/>
    <x v="94"/>
    <x v="94"/>
    <n v="24997"/>
    <m/>
    <n v="24997"/>
    <n v="2654000000"/>
    <n v="9.4186134137151476E-6"/>
    <n v="78.760000000000005"/>
    <n v="82.9"/>
    <n v="88.74"/>
    <n v="89.14"/>
    <n v="91.29"/>
    <n v="95.4"/>
    <n v="94.38"/>
    <n v="100.36"/>
    <n v="104.04"/>
    <n v="105.54"/>
    <n v="110.5"/>
    <n v="112.38"/>
    <n v="114.57"/>
    <n v="0.19500000000000001"/>
    <n v="0.16500000000000001"/>
    <n v="0.16500000000000001"/>
    <n v="0.16500000000000001"/>
    <n v="0.1342686642965972"/>
    <n v="6.0634956248597653E-2"/>
    <n v="0.11999364272091556"/>
    <n v="8.7123365548607029E-2"/>
    <n v="0.46343321482986266"/>
    <n v="5.256475368207212E-2"/>
    <n v="7.0446320868516155E-2"/>
    <n v="6.7049808429119426E-3"/>
    <n v="2.4119362800089809E-2"/>
    <n v="4.6828787380874128E-2"/>
    <n v="-8.9622641509435018E-3"/>
    <n v="6.3360881542699768E-2"/>
    <n v="3.8312076524511823E-2"/>
    <n v="1.6003460207612456E-2"/>
    <n v="4.6996399469395427E-2"/>
    <n v="1.8506787330316701E-2"/>
    <n v="2.0955686065136127E-2"/>
  </r>
  <r>
    <x v="97"/>
    <x v="95"/>
    <x v="95"/>
    <n v="760071"/>
    <n v="774394"/>
    <n v="760071"/>
    <n v="4089000000"/>
    <n v="1.8588187820983126E-4"/>
    <n v="53.96"/>
    <n v="49.34"/>
    <n v="49.56"/>
    <n v="48.73"/>
    <n v="46.06"/>
    <n v="46.71"/>
    <n v="44.61"/>
    <n v="48.68"/>
    <n v="48.02"/>
    <n v="49.39"/>
    <n v="48.15"/>
    <n v="50.9"/>
    <n v="53.16"/>
    <n v="0.59"/>
    <n v="0.57750000000000001"/>
    <n v="0.57750000000000001"/>
    <n v="0.57750000000000001"/>
    <n v="-8.5989621942179462E-2"/>
    <n v="-7.2696490868048386E-2"/>
    <n v="0.1200963909437346"/>
    <n v="8.8023891476007199E-2"/>
    <n v="2.8215344699777538E-2"/>
    <n v="-8.561897702001478E-2"/>
    <n v="4.458856911228189E-3"/>
    <n v="-4.842615012106647E-3"/>
    <n v="-5.4791709419248817E-2"/>
    <n v="2.6650021710811954E-2"/>
    <n v="-3.2594733461785513E-2"/>
    <n v="9.1235149069715318E-2"/>
    <n v="-1.6947411668035452E-3"/>
    <n v="4.0556018325697572E-2"/>
    <n v="-2.5106296821218909E-2"/>
    <n v="6.9106957424714441E-2"/>
    <n v="5.5746561886051045E-2"/>
  </r>
  <r>
    <x v="98"/>
    <x v="96"/>
    <x v="96"/>
    <n v="143091383"/>
    <m/>
    <n v="143091383"/>
    <n v="1079000000"/>
    <n v="0.13261481278962001"/>
    <n v="83.1"/>
    <n v="81.2"/>
    <n v="86.82"/>
    <n v="83.36"/>
    <n v="86.36"/>
    <n v="81.290000000000006"/>
    <n v="78.52"/>
    <n v="80.430000000000007"/>
    <n v="81.63"/>
    <n v="77.319999999999993"/>
    <n v="65.34"/>
    <n v="71.959999999999994"/>
    <n v="73.28"/>
    <n v="0"/>
    <n v="0"/>
    <n v="0"/>
    <n v="0"/>
    <n v="3.1287605294826131E-3"/>
    <n v="-5.8061420345489487E-2"/>
    <n v="-1.528273051451863E-2"/>
    <n v="-5.2250387997930581E-2"/>
    <n v="-0.11817087845968705"/>
    <n v="-2.286401925391085E-2"/>
    <n v="6.9211822660098399E-2"/>
    <n v="-3.9852568532596104E-2"/>
    <n v="3.5988483685220729E-2"/>
    <n v="-5.8707735062528868E-2"/>
    <n v="-3.4075532045762212E-2"/>
    <n v="2.43250127356089E-2"/>
    <n v="1.4919806042521305E-2"/>
    <n v="-5.2799215974519205E-2"/>
    <n v="-0.15494050698396264"/>
    <n v="0.10131619222528299"/>
    <n v="1.834352418010016E-2"/>
  </r>
  <r>
    <x v="99"/>
    <x v="97"/>
    <x v="97"/>
    <n v="666138"/>
    <n v="41049"/>
    <n v="666138"/>
    <n v="5017000000"/>
    <n v="1.3277616105242176E-4"/>
    <n v="55.67"/>
    <n v="56.54"/>
    <n v="59.11"/>
    <n v="55.7"/>
    <n v="54.1"/>
    <n v="51.53"/>
    <n v="55.81"/>
    <n v="54.23"/>
    <n v="51.06"/>
    <n v="55.16"/>
    <n v="56.32"/>
    <n v="56.57"/>
    <n v="61.04"/>
    <n v="0.39"/>
    <n v="0.39"/>
    <n v="0.38"/>
    <n v="0.38"/>
    <n v="7.544458415663753E-3"/>
    <n v="8.9766606822262018E-3"/>
    <n v="-4.8378426805233054E-3"/>
    <n v="0.11348803480783182"/>
    <n v="0.12412430393389612"/>
    <n v="1.5627806718160542E-2"/>
    <n v="4.5454545454545463E-2"/>
    <n v="-5.1091185924547394E-2"/>
    <n v="-2.8725314183123903E-2"/>
    <n v="-4.0295748613678378E-2"/>
    <n v="9.0626819328546493E-2"/>
    <n v="-2.8310338648987732E-2"/>
    <n v="-5.1447538262953993E-2"/>
    <n v="8.7739913826870228E-2"/>
    <n v="2.1029731689630234E-2"/>
    <n v="1.1186079545454546E-2"/>
    <n v="8.5734488244652615E-2"/>
  </r>
  <r>
    <x v="100"/>
    <x v="98"/>
    <x v="98"/>
    <n v="941391"/>
    <n v="158263"/>
    <n v="941391"/>
    <n v="3112000000"/>
    <n v="3.0250353470437016E-4"/>
    <n v="69.239999999999995"/>
    <n v="66.459999999999994"/>
    <n v="70.97"/>
    <n v="72.08"/>
    <n v="75.09"/>
    <n v="78.64"/>
    <n v="75.84"/>
    <n v="80.25"/>
    <n v="78.31"/>
    <n v="77.900000000000006"/>
    <n v="87.07"/>
    <n v="97.61"/>
    <n v="99.3"/>
    <n v="0.51"/>
    <n v="0.51"/>
    <n v="0.51"/>
    <n v="0"/>
    <n v="4.8382437897169318E-2"/>
    <n v="5.9239733629300843E-2"/>
    <n v="3.3887130801687787E-2"/>
    <n v="0.27471116816431307"/>
    <n v="0.45623916811091864"/>
    <n v="-4.0150202195262871E-2"/>
    <n v="6.7860367138128277E-2"/>
    <n v="2.2826546428068192E-2"/>
    <n v="4.1759156492785866E-2"/>
    <n v="5.4068451191903004E-2"/>
    <n v="-2.9120040691759885E-2"/>
    <n v="5.8148734177215139E-2"/>
    <n v="-1.7819314641744521E-2"/>
    <n v="1.2769761205465894E-3"/>
    <n v="0.11771501925545555"/>
    <n v="0.12105202710462853"/>
    <n v="1.731379981559264E-2"/>
  </r>
  <r>
    <x v="101"/>
    <x v="99"/>
    <x v="99"/>
    <n v="82758"/>
    <m/>
    <n v="82758"/>
    <n v="4256000000"/>
    <n v="1.9445018796992481E-5"/>
    <n v="90.94"/>
    <n v="84"/>
    <n v="81.7"/>
    <n v="82.02"/>
    <n v="81.510000000000005"/>
    <n v="80.37"/>
    <n v="80.790000000000006"/>
    <n v="80.16"/>
    <n v="76.37"/>
    <n v="81.3"/>
    <n v="83.39"/>
    <n v="83.44"/>
    <n v="83.82"/>
    <n v="0.77"/>
    <n v="0.77"/>
    <n v="0.77"/>
    <n v="0.75"/>
    <n v="-8.9619529360017616E-2"/>
    <n v="-5.6083881980003632E-3"/>
    <n v="1.5843544993192113E-2"/>
    <n v="4.0221402214022095E-2"/>
    <n v="-4.4644820760941326E-2"/>
    <n v="-7.6314053221904529E-2"/>
    <n v="-2.7380952380952346E-2"/>
    <n v="1.3341493268053771E-2"/>
    <n v="-6.2179956108265174E-3"/>
    <n v="-4.5393203287940193E-3"/>
    <n v="1.4806519845713595E-2"/>
    <n v="-7.7979948013369178E-3"/>
    <n v="-3.7674650698602694E-2"/>
    <n v="7.4636637423071778E-2"/>
    <n v="2.570725707257077E-2"/>
    <n v="9.5934764360234692E-3"/>
    <n v="1.3542665388302918E-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">
  <r>
    <x v="0"/>
    <x v="0"/>
    <x v="0"/>
    <n v="1039598"/>
    <n v="4760000"/>
    <n v="4158392"/>
    <n v="5544487000"/>
    <n v="7.5000482461226798E-4"/>
    <n v="27.8475"/>
    <n v="29.512499999999999"/>
    <n v="32.3125"/>
    <n v="31.204999999999998"/>
    <n v="31.524999999999999"/>
    <n v="32.799999999999997"/>
    <n v="31.725000000000001"/>
    <n v="30.375"/>
    <n v="27.537500000000001"/>
    <n v="27.267499999999998"/>
    <n v="29.967500000000001"/>
    <n v="29.6875"/>
    <n v="25.6525"/>
    <n v="0.56999999999999995"/>
    <n v="0.56999999999999995"/>
    <n v="0.56999999999999995"/>
    <n v="0.52"/>
    <n v="0.14103599964090127"/>
    <n v="3.4930299631469409E-2"/>
    <n v="-0.12253743104806944"/>
    <n v="-4.0157696891904224E-2"/>
    <n v="1.2568453182511786E-3"/>
    <n v="5.978992728252084E-2"/>
    <n v="9.4875052943667965E-2"/>
    <n v="-1.66344294003869E-2"/>
    <n v="1.025476686428458E-2"/>
    <n v="5.8524980174464662E-2"/>
    <n v="-1.5396341463414507E-2"/>
    <n v="-4.2553191489361743E-2"/>
    <n v="-7.4650205761316826E-2"/>
    <n v="1.089423513390819E-2"/>
    <n v="9.9018978637572308E-2"/>
    <n v="8.008676065737845E-3"/>
    <n v="-0.11840000000000001"/>
  </r>
  <r>
    <x v="1"/>
    <x v="1"/>
    <x v="1"/>
    <n v="471782"/>
    <n v="360137"/>
    <n v="471782"/>
    <n v="1631000000"/>
    <n v="2.892593500919681E-4"/>
    <n v="65.62"/>
    <n v="61.49"/>
    <n v="60.3"/>
    <n v="58.48"/>
    <n v="65.09"/>
    <n v="66.8"/>
    <n v="67.900000000000006"/>
    <n v="70.19"/>
    <n v="61"/>
    <n v="54.68"/>
    <n v="61.6"/>
    <n v="58.23"/>
    <n v="58.06"/>
    <n v="0.56999999999999995"/>
    <n v="0.56999999999999995"/>
    <n v="0.56999999999999995"/>
    <n v="0.56999999999999995"/>
    <n v="-0.10012191405059444"/>
    <n v="0.17082763337893314"/>
    <n v="-0.18630338733431523"/>
    <n v="7.2238478419897625E-2"/>
    <n v="-8.0463273392258491E-2"/>
    <n v="-6.2938128619323408E-2"/>
    <n v="-1.935274028297292E-2"/>
    <n v="-2.0729684908789396E-2"/>
    <n v="0.11303009575923405"/>
    <n v="3.5028422184667285E-2"/>
    <n v="2.5000000000000126E-2"/>
    <n v="3.3726067746686184E-2"/>
    <n v="-0.12280951702521724"/>
    <n v="-9.4262295081967207E-2"/>
    <n v="0.1265544989027067"/>
    <n v="-4.5454545454545532E-2"/>
    <n v="6.869311351537101E-3"/>
  </r>
  <r>
    <x v="2"/>
    <x v="2"/>
    <x v="2"/>
    <n v="1440774"/>
    <m/>
    <n v="1440774"/>
    <n v="1483000000"/>
    <n v="9.7152663519892114E-4"/>
    <n v="45.25"/>
    <n v="44.93"/>
    <n v="47.34"/>
    <n v="46.33"/>
    <n v="46.71"/>
    <n v="48.77"/>
    <n v="49.4"/>
    <n v="50.89"/>
    <n v="44.22"/>
    <n v="40.35"/>
    <n v="44.88"/>
    <n v="45.22"/>
    <n v="43.94"/>
    <n v="0.26"/>
    <n v="0.26"/>
    <n v="0.26"/>
    <n v="0.26"/>
    <n v="2.9613259668508248E-2"/>
    <n v="7.1875674508957488E-2"/>
    <n v="-0.17793522267206474"/>
    <n v="9.5415117719950329E-2"/>
    <n v="-5.9668508287293309E-3"/>
    <n v="-7.0718232044198956E-3"/>
    <n v="5.3638993990652209E-2"/>
    <n v="-1.5842839036755492E-2"/>
    <n v="8.2020289229441518E-3"/>
    <n v="4.9668165275101733E-2"/>
    <n v="1.8248923518556396E-2"/>
    <n v="3.0161943319838097E-2"/>
    <n v="-0.12595794851640799"/>
    <n v="-8.1637268204432331E-2"/>
    <n v="0.11226765799256508"/>
    <n v="1.3368983957219168E-2"/>
    <n v="-2.2556390977443636E-2"/>
  </r>
  <r>
    <x v="3"/>
    <x v="3"/>
    <x v="3"/>
    <n v="287186"/>
    <n v="158367"/>
    <n v="287186"/>
    <n v="668000000"/>
    <n v="4.299191616766467E-4"/>
    <n v="89.67"/>
    <n v="84.42"/>
    <n v="89.76"/>
    <n v="93.56"/>
    <n v="93.32"/>
    <n v="96.18"/>
    <n v="97.74"/>
    <n v="103.17"/>
    <n v="91.88"/>
    <n v="98.47"/>
    <n v="107.08"/>
    <n v="107.29"/>
    <n v="102.62"/>
    <n v="1.21"/>
    <n v="1.1000000000000001"/>
    <n v="0"/>
    <n v="0"/>
    <n v="5.6875209100033464E-2"/>
    <n v="5.643437366395887E-2"/>
    <n v="7.4687947616124822E-3"/>
    <n v="4.2144815679902567E-2"/>
    <n v="0.17017954722872758"/>
    <n v="-5.8548009367681494E-2"/>
    <n v="6.3255152807391649E-2"/>
    <n v="5.5815508021390341E-2"/>
    <n v="-2.5651988029073225E-3"/>
    <n v="4.2434633519074304E-2"/>
    <n v="2.7656477438136703E-2"/>
    <n v="5.5555555555555629E-2"/>
    <n v="-0.10943103615392077"/>
    <n v="7.172398781018724E-2"/>
    <n v="8.7437798314207366E-2"/>
    <n v="1.9611505416511762E-3"/>
    <n v="-4.352688973809303E-2"/>
  </r>
  <r>
    <x v="4"/>
    <x v="4"/>
    <x v="4"/>
    <n v="65759"/>
    <n v="6653"/>
    <n v="65759"/>
    <n v="2532000000"/>
    <n v="2.5971169036334913E-5"/>
    <n v="6.2610000000000001"/>
    <n v="6.34"/>
    <n v="6.88"/>
    <n v="7.3330000000000002"/>
    <n v="7.0309999999999997"/>
    <n v="6.95"/>
    <n v="6.65"/>
    <n v="6.9630000000000001"/>
    <n v="5.4260000000000002"/>
    <n v="5.2"/>
    <n v="5.5410000000000004"/>
    <n v="5.8170000000000002"/>
    <n v="5.1589999999999998"/>
    <n v="0"/>
    <n v="0"/>
    <n v="0"/>
    <n v="0"/>
    <n v="0.17121865516690626"/>
    <n v="-9.314059729987724E-2"/>
    <n v="-0.2180451127819549"/>
    <n v="-7.8846153846154551E-3"/>
    <n v="-0.17601022200926375"/>
    <n v="1.2617792684874578E-2"/>
    <n v="8.5173501577287078E-2"/>
    <n v="6.5843023255813996E-2"/>
    <n v="-4.118369016773496E-2"/>
    <n v="-1.1520409614564004E-2"/>
    <n v="-4.3165467625899255E-2"/>
    <n v="4.7067669172932286E-2"/>
    <n v="-0.22073818756283209"/>
    <n v="-4.1651308514559525E-2"/>
    <n v="6.5576923076923116E-2"/>
    <n v="4.9810503519220319E-2"/>
    <n v="-0.11311672683513845"/>
  </r>
  <r>
    <x v="5"/>
    <x v="5"/>
    <x v="5"/>
    <n v="113511"/>
    <m/>
    <n v="113511"/>
    <n v="1091000000"/>
    <n v="1.0404307974335472E-4"/>
    <n v="56.53"/>
    <n v="49.03"/>
    <n v="55.19"/>
    <n v="54.61"/>
    <n v="56.9"/>
    <n v="58.91"/>
    <n v="62.76"/>
    <n v="64.23"/>
    <n v="58.97"/>
    <n v="57.19"/>
    <n v="63.44"/>
    <n v="63.89"/>
    <n v="60.66"/>
    <n v="0.32"/>
    <n v="0.32"/>
    <n v="0.32"/>
    <n v="0.32"/>
    <n v="-2.8303555634176573E-2"/>
    <n v="0.15509979857169015"/>
    <n v="-8.3652007648183563E-2"/>
    <n v="6.6270326980241281E-2"/>
    <n v="9.5701397488059364E-2"/>
    <n v="-0.13267291703520254"/>
    <n v="0.12563736487864566"/>
    <n v="-4.7109983692697642E-3"/>
    <n v="4.1933711774400279E-2"/>
    <n v="4.0949033391915607E-2"/>
    <n v="7.0785944661347855E-2"/>
    <n v="2.3422562141491493E-2"/>
    <n v="-7.6911100731745355E-2"/>
    <n v="-2.4758351704256422E-2"/>
    <n v="0.10928484000699423"/>
    <n v="1.2137452711223249E-2"/>
    <n v="-4.5547033964626768E-2"/>
  </r>
  <r>
    <x v="6"/>
    <x v="6"/>
    <x v="6"/>
    <n v="3085723"/>
    <m/>
    <n v="3085723"/>
    <n v="377000000"/>
    <n v="8.1849416445623335E-3"/>
    <n v="70.59"/>
    <n v="69.739999999999995"/>
    <n v="70.67"/>
    <n v="71.180000000000007"/>
    <n v="70.13"/>
    <n v="67.650000000000006"/>
    <n v="65.8"/>
    <n v="69.12"/>
    <n v="57.01"/>
    <n v="58.25"/>
    <n v="62.1"/>
    <n v="63.34"/>
    <n v="60.88"/>
    <n v="0.33"/>
    <n v="0.33"/>
    <n v="0.33"/>
    <n v="0.33"/>
    <n v="1.3033007508145678E-2"/>
    <n v="-7.0946895195279705E-2"/>
    <n v="-0.10972644376899691"/>
    <n v="5.081545064377687E-2"/>
    <n v="-0.1188553619492846"/>
    <n v="-1.2041365632525974E-2"/>
    <n v="1.3335245196444034E-2"/>
    <n v="1.1886231781519813E-2"/>
    <n v="-1.4751334644563237E-2"/>
    <n v="-3.0657350634535716E-2"/>
    <n v="-2.246858832224698E-2"/>
    <n v="5.0455927051671845E-2"/>
    <n v="-0.17042824074074081"/>
    <n v="2.7539028240659572E-2"/>
    <n v="6.6094420600858392E-2"/>
    <n v="2.5281803542673141E-2"/>
    <n v="-3.3628039153773298E-2"/>
  </r>
  <r>
    <x v="7"/>
    <x v="7"/>
    <x v="7"/>
    <n v="572924"/>
    <m/>
    <n v="572924"/>
    <n v="754000000"/>
    <n v="7.5984615384615381E-4"/>
    <n v="160.16"/>
    <n v="153.41"/>
    <n v="159.29"/>
    <n v="159.37"/>
    <n v="159.5"/>
    <n v="157.59"/>
    <n v="154.94"/>
    <n v="176.8"/>
    <n v="149.22999999999999"/>
    <n v="138.55000000000001"/>
    <n v="159.01"/>
    <n v="162.71"/>
    <n v="159"/>
    <n v="1"/>
    <n v="1"/>
    <n v="1"/>
    <n v="1"/>
    <n v="1.3111888111888609E-3"/>
    <n v="-2.1522243835100752E-2"/>
    <n v="-9.9328772428036574E-2"/>
    <n v="0.154817755322988"/>
    <n v="1.7732267732267753E-2"/>
    <n v="-4.2145354645354648E-2"/>
    <n v="3.8328661756078457E-2"/>
    <n v="6.7800866344404076E-3"/>
    <n v="8.1571186547026067E-4"/>
    <n v="-5.7053291536049945E-3"/>
    <n v="-1.0470207500475955E-2"/>
    <n v="0.14108687233767919"/>
    <n v="-0.15028280542986436"/>
    <n v="-6.4866313743885143E-2"/>
    <n v="0.14767232046192694"/>
    <n v="2.9557889440915773E-2"/>
    <n v="-1.6655399176448944E-2"/>
  </r>
  <r>
    <x v="8"/>
    <x v="8"/>
    <x v="8"/>
    <n v="82914385"/>
    <m/>
    <n v="82914385"/>
    <n v="471590601"/>
    <n v="0.17581856980224253"/>
    <n v="15.629"/>
    <n v="17.502500000000001"/>
    <n v="19.0425"/>
    <n v="18.605"/>
    <n v="21.190999999999999"/>
    <n v="21.52"/>
    <n v="21.967500000000001"/>
    <n v="26.872499999999999"/>
    <n v="24.957000000000001"/>
    <n v="25.55"/>
    <n v="31.3565"/>
    <n v="33.6875"/>
    <n v="32.814500000000002"/>
    <n v="0.25"/>
    <n v="0.25"/>
    <n v="0.25"/>
    <n v="0.25"/>
    <n v="0.20641115874336177"/>
    <n v="0.19416823434560607"/>
    <n v="0.17446227381358823"/>
    <n v="0.29410958904109596"/>
    <n v="1.1635741250239942"/>
    <n v="0.11987331243201751"/>
    <n v="8.7987430367090363E-2"/>
    <n v="-9.8463962189838522E-3"/>
    <n v="0.13899489384574032"/>
    <n v="2.7322920107592876E-2"/>
    <n v="3.2411710037174794E-2"/>
    <n v="0.22328439740525766"/>
    <n v="-6.197785840543299E-2"/>
    <n v="3.3778098329126094E-2"/>
    <n v="0.22726027397260273"/>
    <n v="8.2311482467749886E-2"/>
    <n v="-1.849350649350642E-2"/>
  </r>
  <r>
    <x v="9"/>
    <x v="9"/>
    <x v="9"/>
    <n v="1003659"/>
    <m/>
    <n v="1003659"/>
    <n v="935000000"/>
    <n v="1.0734320855614974E-3"/>
    <n v="93.17"/>
    <n v="80.959999999999994"/>
    <n v="81.73"/>
    <n v="78.05"/>
    <n v="77.849999999999994"/>
    <n v="79.94"/>
    <n v="78.64"/>
    <n v="75.86"/>
    <n v="74.849999999999994"/>
    <n v="74.16"/>
    <n v="73.430000000000007"/>
    <n v="72"/>
    <n v="68.09"/>
    <n v="0.32"/>
    <n v="0.28999999999999998"/>
    <n v="0.28999999999999998"/>
    <n v="0.28999999999999998"/>
    <n v="-0.1588494150477622"/>
    <n v="1.1274823830877688E-2"/>
    <n v="-5.3280773143438501E-2"/>
    <n v="-7.7939590075512322E-2"/>
    <n v="-0.25641300847912413"/>
    <n v="-0.13105076741440386"/>
    <n v="9.5108695652175185E-3"/>
    <n v="-4.1110975162119257E-2"/>
    <n v="-2.5624599615631373E-3"/>
    <n v="3.0571612074502295E-2"/>
    <n v="-1.2634475856892634E-2"/>
    <n v="-3.5350966429298081E-2"/>
    <n v="-9.4911679409439113E-3"/>
    <n v="-5.3440213760854744E-3"/>
    <n v="-9.8435814455230548E-3"/>
    <n v="-1.5524989786191021E-2"/>
    <n v="-5.0277777777777727E-2"/>
  </r>
  <r>
    <x v="10"/>
    <x v="10"/>
    <x v="10"/>
    <n v="219478"/>
    <n v="149206"/>
    <n v="219478"/>
    <n v="643000000"/>
    <n v="3.4133437013996891E-4"/>
    <n v="131.07"/>
    <n v="143.72"/>
    <n v="150.75"/>
    <n v="149.97"/>
    <n v="144.41"/>
    <n v="141.44999999999999"/>
    <n v="140.47999999999999"/>
    <n v="144.44"/>
    <n v="128.16"/>
    <n v="131.32"/>
    <n v="148.38"/>
    <n v="146.54"/>
    <n v="141.38"/>
    <n v="1.0900000000000001"/>
    <n v="1.0900000000000001"/>
    <n v="1.0900000000000001"/>
    <n v="1.0900000000000001"/>
    <n v="0.15251392385748078"/>
    <n v="-5.601120224044815E-2"/>
    <n v="-5.7445899772209548E-2"/>
    <n v="8.4907097167225123E-2"/>
    <n v="0.11192492561226827"/>
    <n v="9.6513313496604913E-2"/>
    <n v="4.8914556081269142E-2"/>
    <n v="2.0563847429519002E-3"/>
    <n v="-3.7074081482963275E-2"/>
    <n v="-1.2949241742261671E-2"/>
    <n v="8.4835630965006165E-4"/>
    <n v="2.8189066059225571E-2"/>
    <n v="-0.10516477430074772"/>
    <n v="3.316167290886389E-2"/>
    <n v="0.12991166615900093"/>
    <n v="-5.0545895673271557E-3"/>
    <n v="-2.7773986624812317E-2"/>
  </r>
  <r>
    <x v="11"/>
    <x v="11"/>
    <x v="11"/>
    <n v="1104896"/>
    <n v="2074011"/>
    <n v="1104896"/>
    <n v="11043000000"/>
    <n v="1.000539708412569E-4"/>
    <n v="17.989999999999998"/>
    <n v="15.27"/>
    <n v="15.79"/>
    <n v="15.42"/>
    <n v="16"/>
    <n v="16.579999999999998"/>
    <n v="17.25"/>
    <n v="17.91"/>
    <n v="15.95"/>
    <n v="15.52"/>
    <n v="16.899999999999999"/>
    <n v="17.52"/>
    <n v="16.45"/>
    <n v="7.4999999999999997E-2"/>
    <n v="7.4999999999999997E-2"/>
    <n v="0.05"/>
    <n v="0.05"/>
    <n v="-0.13868816008893822"/>
    <n v="0.12354085603112841"/>
    <n v="-9.7391304347826113E-2"/>
    <n v="6.31443298969072E-2"/>
    <n v="-7.1706503613118353E-2"/>
    <n v="-0.15119510839355194"/>
    <n v="3.4053700065487857E-2"/>
    <n v="-1.8682710576314075E-2"/>
    <n v="3.7613488975356685E-2"/>
    <n v="4.0937499999999891E-2"/>
    <n v="4.493365500603147E-2"/>
    <n v="3.8260869565217397E-2"/>
    <n v="-0.10664433277498608"/>
    <n v="-2.3824451410658292E-2"/>
    <n v="8.891752577319581E-2"/>
    <n v="3.9644970414201251E-2"/>
    <n v="-5.8219178082191798E-2"/>
  </r>
  <r>
    <x v="12"/>
    <x v="12"/>
    <x v="12"/>
    <n v="71190"/>
    <m/>
    <n v="71190"/>
    <n v="219000000"/>
    <n v="3.2506849315068492E-4"/>
    <n v="315.7903"/>
    <n v="358.33589999999998"/>
    <n v="378.26850000000002"/>
    <n v="389.80990000000003"/>
    <n v="347.73399999999998"/>
    <n v="367.39960000000002"/>
    <n v="376.10399999999998"/>
    <n v="295.05630000000002"/>
    <n v="269.16410000000002"/>
    <n v="268.95229999999998"/>
    <n v="271.28269999999998"/>
    <n v="266.47449999999998"/>
    <n v="276.64350000000002"/>
    <n v="0.05"/>
    <n v="0.05"/>
    <n v="0.05"/>
    <n v="0.05"/>
    <n v="0.23455311958600383"/>
    <n v="-3.5032204159001712E-2"/>
    <n v="-0.28476618169442497"/>
    <n v="2.8782799031649993E-2"/>
    <n v="-0.12333121061666549"/>
    <n v="0.13472738079668684"/>
    <n v="5.5625462031574389E-2"/>
    <n v="3.0643312884895281E-2"/>
    <n v="-0.10793953668185452"/>
    <n v="5.6697360626225914E-2"/>
    <n v="2.3828006345134736E-2"/>
    <n v="-0.21549278922851117"/>
    <n v="-8.7583962789474418E-2"/>
    <n v="-6.0112028312854233E-4"/>
    <n v="8.6647334861981017E-3"/>
    <n v="-1.7539636696331906E-2"/>
    <n v="3.8348885165372451E-2"/>
  </r>
  <r>
    <x v="13"/>
    <x v="13"/>
    <x v="13"/>
    <n v="3174920"/>
    <m/>
    <n v="3174920"/>
    <n v="1072000000"/>
    <n v="2.9616791044776119E-3"/>
    <n v="40.75"/>
    <n v="36.119999999999997"/>
    <n v="39.200000000000003"/>
    <n v="40.22"/>
    <n v="42.61"/>
    <n v="43.49"/>
    <n v="42.54"/>
    <n v="43.41"/>
    <n v="38.81"/>
    <n v="39.1"/>
    <n v="41.87"/>
    <n v="44.05"/>
    <n v="40.29"/>
    <n v="0.19"/>
    <n v="0.19"/>
    <n v="0.17"/>
    <n v="0.17"/>
    <n v="-8.3435582822086168E-3"/>
    <n v="6.2406762804574849E-2"/>
    <n v="-7.6868829337094449E-2"/>
    <n v="3.4782608695652112E-2"/>
    <n v="6.3803680981594901E-3"/>
    <n v="-0.11361963190184056"/>
    <n v="8.5271317829457516E-2"/>
    <n v="3.0867346938775405E-2"/>
    <n v="5.9423172550969683E-2"/>
    <n v="2.5111476179300693E-2"/>
    <n v="-1.7475281673948101E-2"/>
    <n v="2.0451339915373706E-2"/>
    <n v="-0.10205021884358431"/>
    <n v="1.1852615305333655E-2"/>
    <n v="7.084398976982087E-2"/>
    <n v="5.6126104609505609E-2"/>
    <n v="-8.1498297389330274E-2"/>
  </r>
  <r>
    <x v="14"/>
    <x v="14"/>
    <x v="14"/>
    <n v="1120207"/>
    <m/>
    <n v="1120207"/>
    <n v="167000000"/>
    <n v="6.7078263473053894E-3"/>
    <n v="357.98"/>
    <n v="342.37"/>
    <n v="367.88"/>
    <n v="364.51"/>
    <n v="366.53"/>
    <n v="366.08"/>
    <n v="350"/>
    <n v="336.67"/>
    <n v="293.73"/>
    <n v="297.07"/>
    <n v="353.66"/>
    <n v="362.94"/>
    <n v="333.04"/>
    <n v="2.29"/>
    <n v="2.29"/>
    <n v="2.29"/>
    <n v="2.29"/>
    <n v="2.4638247946812592E-2"/>
    <n v="-3.3524457490878144E-2"/>
    <n v="-0.14468571428571431"/>
    <n v="0.12879119399468147"/>
    <n v="-4.4080674898038991E-2"/>
    <n v="-4.3605788032851034E-2"/>
    <n v="7.4510033005228238E-2"/>
    <n v="-2.9357399151897479E-3"/>
    <n v="5.5416860991467504E-3"/>
    <n v="5.0200529288189546E-3"/>
    <n v="-3.7669361888111846E-2"/>
    <n v="-3.8085714285714244E-2"/>
    <n v="-0.12074137879822971"/>
    <n v="1.9167262451911533E-2"/>
    <n v="0.19049382300467915"/>
    <n v="3.2715037041225956E-2"/>
    <n v="-7.6073180139967986E-2"/>
  </r>
  <r>
    <x v="15"/>
    <x v="15"/>
    <x v="15"/>
    <n v="1573350"/>
    <n v="1009335"/>
    <n v="1573350"/>
    <n v="1680000000"/>
    <n v="9.3651785714285712E-4"/>
    <n v="59.43"/>
    <n v="60.71"/>
    <n v="61.12"/>
    <n v="64.2"/>
    <n v="64.28"/>
    <n v="66.63"/>
    <n v="66.45"/>
    <n v="65.95"/>
    <n v="58.55"/>
    <n v="59.26"/>
    <n v="66.56"/>
    <n v="67.540000000000006"/>
    <n v="67.45"/>
    <n v="0.38"/>
    <n v="0.38"/>
    <n v="0.38"/>
    <m/>
    <n v="8.665657075551074E-2"/>
    <n v="4.0965732087227411E-2"/>
    <n v="-0.10248306997742671"/>
    <n v="0.13820452244346954"/>
    <n v="0.15413091031465595"/>
    <n v="2.1537943799427917E-2"/>
    <n v="6.7534178883214722E-3"/>
    <n v="5.6609947643979149E-2"/>
    <n v="1.2461059190030886E-3"/>
    <n v="4.2470441817050314E-2"/>
    <n v="3.0016509079995109E-3"/>
    <n v="-7.5244544770504138E-3"/>
    <n v="-0.10644427596664148"/>
    <n v="1.8616567036720766E-2"/>
    <n v="0.12318596017549788"/>
    <n v="1.4723557692307751E-2"/>
    <n v="-1.3325436778206011E-3"/>
  </r>
  <r>
    <x v="16"/>
    <x v="16"/>
    <x v="16"/>
    <n v="308261"/>
    <m/>
    <n v="308261"/>
    <n v="1035484"/>
    <n v="0.29769750184454807"/>
    <n v="151.5"/>
    <n v="144.13"/>
    <n v="147.71"/>
    <n v="144.34"/>
    <n v="142"/>
    <n v="143.26"/>
    <n v="137.69999999999999"/>
    <n v="143.11000000000001"/>
    <n v="131.79"/>
    <n v="130.55000000000001"/>
    <n v="136.77000000000001"/>
    <n v="134.86000000000001"/>
    <n v="130.16"/>
    <n v="0.37"/>
    <n v="0.37"/>
    <n v="0.37"/>
    <n v="0.37"/>
    <n v="-4.4818481848184794E-2"/>
    <n v="-4.3439102119994556E-2"/>
    <n v="-4.9237472766884373E-2"/>
    <n v="-1.5319800842600369E-4"/>
    <n v="-0.13108910891089112"/>
    <n v="-4.8646864686468679E-2"/>
    <n v="2.4838687296191025E-2"/>
    <n v="-2.0310067023221207E-2"/>
    <n v="-1.6211722322294606E-2"/>
    <n v="1.1478873239436556E-2"/>
    <n v="-3.6227837498254936E-2"/>
    <n v="3.9288307915759081E-2"/>
    <n v="-7.6514569212494041E-2"/>
    <n v="-6.6014113362165621E-3"/>
    <n v="4.7644580620451918E-2"/>
    <n v="-1.1259779191343104E-2"/>
    <n v="-3.2107370606555066E-2"/>
  </r>
  <r>
    <x v="17"/>
    <x v="17"/>
    <x v="17"/>
    <n v="263281"/>
    <m/>
    <n v="263281"/>
    <n v="2888000000"/>
    <n v="9.1163781163434903E-5"/>
    <n v="54.36"/>
    <n v="47.2"/>
    <n v="52.43"/>
    <n v="51.37"/>
    <n v="53.64"/>
    <n v="54.68"/>
    <n v="56.01"/>
    <n v="58.62"/>
    <n v="52.4"/>
    <n v="49.42"/>
    <n v="53.45"/>
    <n v="54.4"/>
    <n v="50.75"/>
    <n v="0.16"/>
    <n v="0.16"/>
    <n v="0.05"/>
    <n v="0.05"/>
    <n v="-5.2060338484179576E-2"/>
    <n v="9.343975082733115E-2"/>
    <n v="-0.11676486341724686"/>
    <n v="2.7923917442331005E-2"/>
    <n v="-5.8682855040470924E-2"/>
    <n v="-0.13171449595290649"/>
    <n v="0.11080508474576264"/>
    <n v="-1.7165744802593978E-2"/>
    <n v="4.4189215495425406E-2"/>
    <n v="2.2371364653243832E-2"/>
    <n v="2.7249451353328423E-2"/>
    <n v="4.6598821638993031E-2"/>
    <n v="-0.10525417946093482"/>
    <n v="-5.591603053435109E-2"/>
    <n v="8.1545932820720382E-2"/>
    <n v="1.8709073900841828E-2"/>
    <n v="-6.6176470588235267E-2"/>
  </r>
  <r>
    <x v="18"/>
    <x v="18"/>
    <x v="18"/>
    <n v="224003"/>
    <m/>
    <n v="224003"/>
    <n v="584000000"/>
    <n v="3.8356678082191782E-4"/>
    <n v="91.77"/>
    <n v="80.08"/>
    <n v="82.78"/>
    <n v="80.03"/>
    <n v="87.69"/>
    <n v="86.06"/>
    <n v="85.39"/>
    <n v="78.42"/>
    <n v="74.5"/>
    <n v="65.63"/>
    <n v="73"/>
    <n v="72.33"/>
    <n v="66.88"/>
    <n v="0.77"/>
    <n v="0.77"/>
    <n v="0.77"/>
    <n v="0"/>
    <n v="-0.1195379753732156"/>
    <n v="7.6596276396351359E-2"/>
    <n v="-0.22239138072373821"/>
    <n v="1.9046167911016303E-2"/>
    <n v="-0.24604990737713853"/>
    <n v="-0.12738367658276123"/>
    <n v="3.3716283716283754E-2"/>
    <n v="-2.3918820971249092E-2"/>
    <n v="9.5714107209796284E-2"/>
    <n v="-9.8072756300603883E-3"/>
    <n v="1.1619800139437404E-3"/>
    <n v="-8.1625483077643737E-2"/>
    <n v="-4.016832440703904E-2"/>
    <n v="-0.10872483221476517"/>
    <n v="0.1122962060033522"/>
    <n v="-9.1780821917808453E-3"/>
    <n v="-7.5349094428314708E-2"/>
  </r>
  <r>
    <x v="19"/>
    <x v="19"/>
    <x v="19"/>
    <n v="1329905"/>
    <m/>
    <n v="1329905"/>
    <n v="1680000000"/>
    <n v="7.9161011904761908E-4"/>
    <n v="100.69"/>
    <n v="100.8"/>
    <n v="105"/>
    <n v="100.09"/>
    <n v="104.97"/>
    <n v="105.54"/>
    <n v="98.63"/>
    <n v="114.69"/>
    <n v="106.74"/>
    <n v="104.53"/>
    <n v="102.81"/>
    <n v="115.75"/>
    <n v="115.78"/>
    <n v="0.77"/>
    <n v="0.77"/>
    <n v="0.77"/>
    <n v="0.77"/>
    <n v="1.6883503823617609E-3"/>
    <n v="-6.8937955839745019E-3"/>
    <n v="6.7626482814559519E-2"/>
    <n v="0.11499091169999043"/>
    <n v="0.18045486145595394"/>
    <n v="1.0924620121163912E-3"/>
    <n v="4.1666666666666699E-2"/>
    <n v="-3.9428571428571403E-2"/>
    <n v="4.8756119492456743E-2"/>
    <n v="1.2765552062494117E-2"/>
    <n v="-5.8176994504453391E-2"/>
    <n v="0.16283078170941906"/>
    <n v="-6.260353997733023E-2"/>
    <n v="-1.349072512647549E-2"/>
    <n v="-1.6454606333110102E-2"/>
    <n v="0.13335278669390135"/>
    <n v="6.9114470842332716E-3"/>
  </r>
  <r>
    <x v="20"/>
    <x v="20"/>
    <x v="20"/>
    <n v="1255053"/>
    <n v="71789"/>
    <n v="1255053"/>
    <n v="898000000"/>
    <n v="1.3976091314031179E-3"/>
    <n v="69.17"/>
    <n v="67.36"/>
    <n v="70.39"/>
    <n v="69.34"/>
    <n v="67.28"/>
    <n v="66.709999999999994"/>
    <n v="65.59"/>
    <n v="67.66"/>
    <n v="61.62"/>
    <n v="63.58"/>
    <n v="66.77"/>
    <n v="65.77"/>
    <n v="65.400000000000006"/>
    <n v="0.39"/>
    <n v="0.39"/>
    <n v="0.39"/>
    <n v="0.38"/>
    <n v="8.0959953737169531E-3"/>
    <n v="-4.8456879146235934E-2"/>
    <n v="-2.4698887025461275E-2"/>
    <n v="3.4602076124567588E-2"/>
    <n v="-3.2094838802949201E-2"/>
    <n v="-2.6167413618620822E-2"/>
    <n v="4.4982185273159163E-2"/>
    <n v="-9.3763318653217378E-3"/>
    <n v="-2.9708681857513731E-2"/>
    <n v="-2.6753864447087898E-3"/>
    <n v="-1.0942887123369665E-2"/>
    <n v="3.1559688976978091E-2"/>
    <n v="-8.35057641146911E-2"/>
    <n v="3.8136968516715372E-2"/>
    <n v="5.0173010380622801E-2"/>
    <n v="-9.2856073086715601E-3"/>
    <n v="1.5204500532172219E-4"/>
  </r>
  <r>
    <x v="21"/>
    <x v="21"/>
    <x v="21"/>
    <n v="23369410"/>
    <n v="90000"/>
    <n v="46738820"/>
    <n v="4875000000"/>
    <n v="9.5874502564102567E-3"/>
    <n v="29"/>
    <n v="26.574999999999999"/>
    <n v="29.754999999999999"/>
    <n v="28.395"/>
    <n v="28.9"/>
    <n v="29.355"/>
    <n v="30.19"/>
    <n v="31.38"/>
    <n v="27.51"/>
    <n v="28.76"/>
    <n v="31.315000000000001"/>
    <n v="30.73"/>
    <n v="27.574999999999999"/>
    <n v="0.27500000000000002"/>
    <n v="0.27500000000000002"/>
    <n v="0.27500000000000002"/>
    <n v="0.27500000000000002"/>
    <n v="-1.1379310344827601E-2"/>
    <n v="7.290015847860544E-2"/>
    <n v="-3.8257701225571372E-2"/>
    <n v="-3.1641168289290755E-2"/>
    <n v="-1.1206896551724159E-2"/>
    <n v="-8.3620689655172442E-2"/>
    <n v="0.11966133584195672"/>
    <n v="-3.6464459754663066E-2"/>
    <n v="1.7784821271350556E-2"/>
    <n v="2.525951557093432E-2"/>
    <n v="3.7812979049565688E-2"/>
    <n v="3.9417025505134075E-2"/>
    <n v="-0.11456341618865512"/>
    <n v="5.5434387495456192E-2"/>
    <n v="8.8838664812239204E-2"/>
    <n v="-9.8994092288041142E-3"/>
    <n v="-9.3719492352749789E-2"/>
  </r>
  <r>
    <x v="22"/>
    <x v="22"/>
    <x v="22"/>
    <n v="1905473"/>
    <n v="241680"/>
    <n v="3810946"/>
    <n v="510000000"/>
    <n v="7.4724431372549024E-3"/>
    <n v="82.79"/>
    <n v="73.7"/>
    <n v="78.34"/>
    <n v="78.83"/>
    <n v="81.239999999999995"/>
    <n v="83.8"/>
    <n v="89.01"/>
    <n v="81.459999999999994"/>
    <n v="75.680000000000007"/>
    <n v="72.63"/>
    <n v="79.37"/>
    <n v="79.040000000000006"/>
    <n v="70.77"/>
    <n v="0.4"/>
    <n v="0.4"/>
    <n v="0.4"/>
    <n v="0"/>
    <n v="-4.3000362362604273E-2"/>
    <n v="0.13421286312317654"/>
    <n v="-0.17953038984383787"/>
    <n v="-2.5609252375051624E-2"/>
    <n v="-0.1306921125739825"/>
    <n v="-0.10979586906631239"/>
    <n v="6.2957937584803267E-2"/>
    <n v="1.1360735256573842E-2"/>
    <n v="3.0572117214258489E-2"/>
    <n v="3.6435253569670145E-2"/>
    <n v="6.6945107398568127E-2"/>
    <n v="-8.4821930120211331E-2"/>
    <n v="-6.6044684507733695E-2"/>
    <n v="-3.5015856236786616E-2"/>
    <n v="9.279911882142379E-2"/>
    <n v="-4.1577422199823395E-3"/>
    <n v="-0.10463056680161956"/>
  </r>
  <r>
    <x v="23"/>
    <x v="23"/>
    <x v="23"/>
    <n v="76380"/>
    <n v="830455"/>
    <n v="152760"/>
    <n v="1242000000"/>
    <n v="1.2299516908212562E-4"/>
    <n v="68.5"/>
    <n v="64.47"/>
    <n v="65.36"/>
    <n v="62.71"/>
    <n v="67.739999999999995"/>
    <n v="64.459999999999994"/>
    <n v="61.51"/>
    <n v="49.8"/>
    <n v="48.17"/>
    <n v="48.69"/>
    <n v="53"/>
    <n v="54.46"/>
    <n v="46.41"/>
    <n v="0.25"/>
    <n v="0.25"/>
    <n v="0.25"/>
    <n v="0.25"/>
    <n v="-8.0875912408759118E-2"/>
    <n v="-1.5149099027268423E-2"/>
    <n v="-0.20435701511949278"/>
    <n v="-4.1692339289381826E-2"/>
    <n v="-0.30788321167883215"/>
    <n v="-5.8832116788321183E-2"/>
    <n v="1.3804870482394921E-2"/>
    <n v="-3.6719706242350041E-2"/>
    <n v="8.0210492744378789E-2"/>
    <n v="-4.4729849424269288E-2"/>
    <n v="-4.1886441203847283E-2"/>
    <n v="-0.19037554869126974"/>
    <n v="-2.7710843373493887E-2"/>
    <n v="1.5985052937512893E-2"/>
    <n v="8.8519203121790971E-2"/>
    <n v="3.2264150943396241E-2"/>
    <n v="-0.14322438486962916"/>
  </r>
  <r>
    <x v="24"/>
    <x v="24"/>
    <x v="24"/>
    <n v="253752"/>
    <n v="35190"/>
    <n v="507504"/>
    <n v="441000000"/>
    <n v="1.1508027210884353E-3"/>
    <n v="131.9862"/>
    <n v="133.96780000000001"/>
    <n v="141.59719999999999"/>
    <n v="145.93199999999999"/>
    <n v="137.88720000000001"/>
    <n v="137.4931"/>
    <n v="130.51509999999999"/>
    <n v="140.11699999999999"/>
    <n v="132.23560000000001"/>
    <n v="139.22319999999999"/>
    <n v="152.81389999999999"/>
    <n v="155.72620000000001"/>
    <n v="153.602"/>
    <n v="0.45"/>
    <n v="0.45"/>
    <n v="0.45"/>
    <n v="0.4"/>
    <n v="0.10907049373343571"/>
    <n v="-0.10256078173395829"/>
    <n v="7.0168892335063154E-2"/>
    <n v="0.10615184825517596"/>
    <n v="0.17703214426962824"/>
    <n v="1.5013690825253053E-2"/>
    <n v="5.6949505776761097E-2"/>
    <n v="3.3791628648024125E-2"/>
    <n v="-5.5127045473233979E-2"/>
    <n v="4.0540383733944288E-4"/>
    <n v="-4.7478746206173317E-2"/>
    <n v="7.3569265165486605E-2"/>
    <n v="-5.3037104705353277E-2"/>
    <n v="5.6245065625292932E-2"/>
    <n v="9.761806940222606E-2"/>
    <n v="2.1675384241878627E-2"/>
    <n v="-1.1071996876569273E-2"/>
  </r>
  <r>
    <x v="25"/>
    <x v="25"/>
    <x v="25"/>
    <n v="101727"/>
    <n v="228525"/>
    <n v="203454"/>
    <n v="5088000000"/>
    <n v="3.998702830188679E-5"/>
    <n v="27.86"/>
    <n v="26.39"/>
    <n v="29.36"/>
    <n v="27.31"/>
    <n v="28.81"/>
    <n v="29.6"/>
    <n v="27.42"/>
    <n v="28.41"/>
    <n v="25.22"/>
    <n v="26.05"/>
    <n v="28.87"/>
    <n v="27.2"/>
    <n v="26.39"/>
    <n v="0.26"/>
    <n v="0.26"/>
    <n v="0.26"/>
    <n v="0.21"/>
    <n v="-1.0409188801148626E-2"/>
    <n v="1.3548150860490773E-2"/>
    <n v="-4.0481400437636796E-2"/>
    <n v="2.1113243761996154E-2"/>
    <n v="-1.7229002153625231E-2"/>
    <n v="-5.2763819095477345E-2"/>
    <n v="0.11254262978400904"/>
    <n v="-6.0967302452316102E-2"/>
    <n v="5.4924935920908094E-2"/>
    <n v="3.6445678583825157E-2"/>
    <n v="-6.4864864864864855E-2"/>
    <n v="3.6105032822757052E-2"/>
    <n v="-0.10313269975360793"/>
    <n v="4.3219666931007213E-2"/>
    <n v="0.10825335892514396"/>
    <n v="-5.0571527537235941E-2"/>
    <n v="-2.2058823529411721E-2"/>
  </r>
  <r>
    <x v="26"/>
    <x v="26"/>
    <x v="26"/>
    <n v="1391262"/>
    <m/>
    <n v="2782524"/>
    <n v="1079000000"/>
    <n v="2.5787988878591289E-3"/>
    <n v="96.52"/>
    <n v="98.34"/>
    <n v="104.1"/>
    <n v="102.66"/>
    <n v="100.93"/>
    <n v="102.9"/>
    <n v="105.75"/>
    <n v="113.17"/>
    <n v="100.64"/>
    <n v="96.49"/>
    <n v="99.45"/>
    <n v="94.67"/>
    <n v="96.17"/>
    <n v="0.42499999999999999"/>
    <n v="0.42499999999999999"/>
    <n v="0.42499999999999999"/>
    <n v="0.42499999999999999"/>
    <n v="6.8016991297140492E-2"/>
    <n v="3.4239236314046399E-2"/>
    <n v="-8.354609929078019E-2"/>
    <n v="1.0881956679449354E-3"/>
    <n v="1.3986738499792848E-2"/>
    <n v="1.8856195607128135E-2"/>
    <n v="5.8572300183038342E-2"/>
    <n v="-9.750240153698346E-3"/>
    <n v="-1.6851743619715465E-2"/>
    <n v="2.3729317348657471E-2"/>
    <n v="3.1827016520894015E-2"/>
    <n v="7.0165484633569752E-2"/>
    <n v="-0.10696297605372448"/>
    <n v="-3.7013116057233765E-2"/>
    <n v="3.067675406777913E-2"/>
    <n v="-4.3790849673202625E-2"/>
    <n v="2.0333791063694942E-2"/>
  </r>
  <r>
    <x v="27"/>
    <x v="27"/>
    <x v="27"/>
    <n v="2435996"/>
    <n v="42078"/>
    <n v="4871992"/>
    <n v="1873000000"/>
    <n v="2.6011703150026697E-3"/>
    <n v="111.63"/>
    <n v="103.98"/>
    <n v="106.32"/>
    <n v="105.77"/>
    <n v="110.28"/>
    <n v="103.47"/>
    <n v="96.3"/>
    <n v="87.28"/>
    <n v="78.760000000000005"/>
    <n v="79.72"/>
    <n v="90.61"/>
    <n v="90.97"/>
    <n v="89.53"/>
    <n v="1.08"/>
    <n v="1.07"/>
    <n v="1.07"/>
    <n v="1.07"/>
    <n v="-4.2820030457762247E-2"/>
    <n v="-7.9417604235605552E-2"/>
    <n v="-0.16105919003115263"/>
    <n v="0.13647767185148021"/>
    <n v="-0.15954492519931915"/>
    <n v="-6.8529965063154993E-2"/>
    <n v="2.250432775533746E-2"/>
    <n v="4.9849510910459265E-3"/>
    <n v="4.2639689893164461E-2"/>
    <n v="-5.2049328980776223E-2"/>
    <n v="-5.8954286266550707E-2"/>
    <n v="-9.3665628245067453E-2"/>
    <n v="-8.5357470210815717E-2"/>
    <n v="2.5774504824784078E-2"/>
    <n v="0.13660311088810839"/>
    <n v="1.57819225251076E-2"/>
    <n v="-4.0672749257996887E-3"/>
  </r>
  <r>
    <x v="28"/>
    <x v="28"/>
    <x v="28"/>
    <n v="40987"/>
    <n v="50117"/>
    <n v="193663.57499999998"/>
    <n v="374000000"/>
    <n v="5.1781704545454546E-4"/>
    <n v="58.89"/>
    <n v="59.18"/>
    <n v="70.010000000000005"/>
    <n v="71.12"/>
    <n v="75.260000000000005"/>
    <n v="72.69"/>
    <n v="70.69"/>
    <n v="76.540000000000006"/>
    <n v="76.489999999999995"/>
    <n v="74.489999999999995"/>
    <n v="79.45"/>
    <n v="81.42"/>
    <n v="81.42"/>
    <n v="1.08"/>
    <n v="1.07"/>
    <n v="1.07"/>
    <n v="1.07"/>
    <n v="0.22601460349804728"/>
    <n v="8.9988751406073278E-3"/>
    <n v="6.8892346866600618E-2"/>
    <n v="0.1073969660357096"/>
    <n v="0.4554253693326541"/>
    <n v="4.9244353880115322E-3"/>
    <n v="0.18300101385603254"/>
    <n v="3.1281245536351941E-2"/>
    <n v="5.8211473565804278E-2"/>
    <n v="-1.9930906191868287E-2"/>
    <n v="-1.2794056954189021E-2"/>
    <n v="8.2755693874664152E-2"/>
    <n v="1.3326365299189817E-2"/>
    <n v="-1.21584520852399E-2"/>
    <n v="6.6586118942139991E-2"/>
    <n v="3.8263058527375694E-2"/>
    <n v="1.3141734217636945E-2"/>
  </r>
  <r>
    <x v="29"/>
    <x v="29"/>
    <x v="29"/>
    <n v="113887"/>
    <n v="20480"/>
    <n v="150216.95300000001"/>
    <n v="700000000"/>
    <n v="2.1459564714285717E-4"/>
    <n v="65.188400000000001"/>
    <n v="62.482599999999998"/>
    <n v="66.097899999999996"/>
    <n v="64.256100000000004"/>
    <n v="62.217300000000002"/>
    <n v="65.559700000000007"/>
    <n v="65.180800000000005"/>
    <n v="69.364500000000007"/>
    <n v="64.581999999999994"/>
    <n v="64.627499999999998"/>
    <n v="70.872699999999995"/>
    <n v="73.48"/>
    <n v="69.015799999999999"/>
    <n v="0.125"/>
    <n v="0.125"/>
    <n v="24.56"/>
    <n v="0.121304"/>
    <n v="-1.2384105147541555E-2"/>
    <n v="1.6336192205876194E-2"/>
    <n v="0.36830937944916281"/>
    <n v="6.977840702487334E-2"/>
    <n v="0.44116290628394"/>
    <n v="-4.1507384749434002E-2"/>
    <n v="5.7860908476919944E-2"/>
    <n v="-2.5973593714777508E-2"/>
    <n v="-3.1729283289835548E-2"/>
    <n v="5.5730480107622875E-2"/>
    <n v="-3.8728060073490505E-3"/>
    <n v="6.4186079336246274E-2"/>
    <n v="0.28512423501935402"/>
    <n v="0.38099625282586486"/>
    <n v="9.66337859270434E-2"/>
    <n v="3.8500071254517036E-2"/>
    <n v="-5.9103102885138876E-2"/>
  </r>
  <r>
    <x v="30"/>
    <x v="30"/>
    <x v="30"/>
    <n v="1293898"/>
    <n v="91287"/>
    <n v="1293898"/>
    <n v="1639000000"/>
    <n v="7.8944356314826112E-4"/>
    <n v="94.91"/>
    <n v="91.3"/>
    <n v="104.35"/>
    <n v="105.43"/>
    <n v="109.95"/>
    <n v="111.48"/>
    <n v="114.95"/>
    <n v="120.88"/>
    <n v="99.31"/>
    <n v="102.97"/>
    <n v="114.49"/>
    <n v="114.15"/>
    <n v="103.12"/>
    <n v="0.78"/>
    <n v="0.71"/>
    <n v="0"/>
    <n v="0"/>
    <n v="0.1190601622589823"/>
    <n v="9.7031205539220303E-2"/>
    <n v="-0.10421922575032626"/>
    <n v="1.456734971350934E-3"/>
    <n v="0.10220208618691401"/>
    <n v="-3.8036034137604043E-2"/>
    <n v="0.14293537787513688"/>
    <n v="1.7824628653569839E-2"/>
    <n v="4.2872047804230255E-2"/>
    <n v="2.0372896771259672E-2"/>
    <n v="3.7495514890563318E-2"/>
    <n v="5.1587646802957743E-2"/>
    <n v="-0.17844142951687619"/>
    <n v="3.6854294632967438E-2"/>
    <n v="0.11187724579974746"/>
    <n v="-2.9696916761288252E-3"/>
    <n v="-9.6627244853263253E-2"/>
  </r>
  <r>
    <x v="31"/>
    <x v="31"/>
    <x v="31"/>
    <n v="815861"/>
    <m/>
    <n v="815861"/>
    <n v="745000000"/>
    <n v="1.0951154362416108E-3"/>
    <n v="50.72"/>
    <n v="50.98"/>
    <n v="43.22"/>
    <n v="48.39"/>
    <n v="42.79"/>
    <n v="45.56"/>
    <n v="47.98"/>
    <n v="44.35"/>
    <n v="46.24"/>
    <n v="51.32"/>
    <n v="48.98"/>
    <n v="50.43"/>
    <n v="51.52"/>
    <n v="0"/>
    <n v="0"/>
    <n v="0"/>
    <n v="0"/>
    <n v="-4.5938485804416368E-2"/>
    <n v="-8.4728249638355794E-3"/>
    <n v="6.9612338474364391E-2"/>
    <n v="3.8971161340608505E-3"/>
    <n v="1.5772870662460654E-2"/>
    <n v="5.1261829652996457E-3"/>
    <n v="-0.15221655551196545"/>
    <n v="0.11962054604349842"/>
    <n v="-0.11572638974994837"/>
    <n v="6.4734751110072528E-2"/>
    <n v="5.3116769095697861E-2"/>
    <n v="-7.5656523551479699E-2"/>
    <n v="4.2615558060879383E-2"/>
    <n v="0.10986159169550169"/>
    <n v="-4.5596258768511366E-2"/>
    <n v="2.9603919967333664E-2"/>
    <n v="2.161411858021026E-2"/>
  </r>
  <r>
    <x v="32"/>
    <x v="32"/>
    <x v="32"/>
    <n v="82668"/>
    <n v="28478"/>
    <n v="82668"/>
    <n v="691000000"/>
    <n v="1.1963531114327063E-4"/>
    <n v="83.54"/>
    <n v="87"/>
    <n v="78.48"/>
    <n v="76.94"/>
    <n v="77.709999999999994"/>
    <n v="76.260000000000005"/>
    <n v="70.8"/>
    <n v="74.3"/>
    <n v="70.260000000000005"/>
    <n v="71.989999999999995"/>
    <n v="71.400000000000006"/>
    <n v="68.05"/>
    <n v="70.930000000000007"/>
    <n v="0.85499999999999998"/>
    <n v="0.85499999999999998"/>
    <n v="0.82499999999999996"/>
    <n v="0.82499999999999996"/>
    <n v="-6.8769451759636196E-2"/>
    <n v="-6.8689888224590601E-2"/>
    <n v="2.8460451977401102E-2"/>
    <n v="-3.2643422697595237E-3"/>
    <n v="-0.11072540100550633"/>
    <n v="4.14172851328704E-2"/>
    <n v="-9.7931034482758569E-2"/>
    <n v="-8.7283384301733713E-3"/>
    <n v="1.0007798284377386E-2"/>
    <n v="-7.6566722429544289E-3"/>
    <n v="-6.0385523210070909E-2"/>
    <n v="4.9435028248587573E-2"/>
    <n v="-4.3270524899057763E-2"/>
    <n v="3.6364930259037712E-2"/>
    <n v="-8.1955827198220473E-3"/>
    <n v="-3.5364145658263423E-2"/>
    <n v="5.4445260837619545E-2"/>
  </r>
  <r>
    <x v="33"/>
    <x v="33"/>
    <x v="33"/>
    <n v="2161291"/>
    <n v="503400"/>
    <n v="2161291"/>
    <n v="647000000"/>
    <n v="3.340480680061824E-3"/>
    <n v="61.84"/>
    <n v="57.06"/>
    <n v="58.01"/>
    <n v="56.26"/>
    <n v="59.04"/>
    <n v="60.64"/>
    <n v="55.67"/>
    <n v="51.58"/>
    <n v="46.67"/>
    <n v="43.94"/>
    <n v="47.21"/>
    <n v="50.22"/>
    <n v="47.32"/>
    <n v="0.47499999999999998"/>
    <n v="0.47499999999999998"/>
    <n v="0.47499999999999998"/>
    <n v="0"/>
    <n v="-8.255174644243217E-2"/>
    <n v="-2.0440810522573114E-3"/>
    <n v="-0.20217352254356033"/>
    <n v="7.6923076923076983E-2"/>
    <n v="-0.21175614489003883"/>
    <n v="-7.7296248382923691E-2"/>
    <n v="1.6649141254819411E-2"/>
    <n v="-2.1978969143251162E-2"/>
    <n v="4.9413437611091383E-2"/>
    <n v="3.5145663956639595E-2"/>
    <n v="-7.412598944591027E-2"/>
    <n v="-7.3468654571582595E-2"/>
    <n v="-8.5982939123691302E-2"/>
    <n v="-4.8317977287336701E-2"/>
    <n v="7.4419663177059697E-2"/>
    <n v="6.3757678457953784E-2"/>
    <n v="-5.7745917960971699E-2"/>
  </r>
  <r>
    <x v="34"/>
    <x v="34"/>
    <x v="34"/>
    <n v="240157"/>
    <n v="222126"/>
    <n v="336700.114"/>
    <n v="927000000"/>
    <n v="3.6321479395900753E-4"/>
    <n v="26.626000000000001"/>
    <n v="25.670500000000001"/>
    <n v="24.144600000000001"/>
    <n v="23.260300000000001"/>
    <n v="24.287199999999999"/>
    <n v="24.2515"/>
    <n v="22.468800000000002"/>
    <n v="22.868200000000002"/>
    <n v="21.6845"/>
    <n v="21.1568"/>
    <n v="19.944600000000001"/>
    <n v="19.595199999999998"/>
    <n v="19.595199999999998"/>
    <n v="0.22681899999999999"/>
    <n v="0.318"/>
    <n v="0.318"/>
    <n v="0.31"/>
    <n v="-0.11788781642004058"/>
    <n v="-2.03565732170264E-2"/>
    <n v="-4.4239122694580975E-2"/>
    <n v="-5.9158284806776165E-2"/>
    <n v="-0.22000980244873439"/>
    <n v="-3.588597611357322E-2"/>
    <n v="-5.9441771683449877E-2"/>
    <n v="-2.723097504203837E-2"/>
    <n v="4.414818381534192E-2"/>
    <n v="1.162340656806884E-2"/>
    <n v="-6.0396264148609297E-2"/>
    <n v="1.7775760165206864E-2"/>
    <n v="-3.7856062129944711E-2"/>
    <n v="-9.6705019714542362E-3"/>
    <n v="-5.7295999394993538E-2"/>
    <n v="-1.9754720575996922E-3"/>
    <n v="1.5820200865518087E-2"/>
  </r>
  <r>
    <x v="35"/>
    <x v="35"/>
    <x v="35"/>
    <n v="4299507"/>
    <n v="711852"/>
    <n v="4299507"/>
    <n v="3999000000"/>
    <n v="1.075145536384096E-3"/>
    <n v="15.416"/>
    <n v="14.5854"/>
    <n v="16.226900000000001"/>
    <n v="15.979699999999999"/>
    <n v="15.7226"/>
    <n v="15.158899999999999"/>
    <n v="14.9711"/>
    <n v="14.802899999999999"/>
    <n v="13.789400000000001"/>
    <n v="13.6065"/>
    <n v="14.625"/>
    <n v="14.1602"/>
    <n v="13.715199999999999"/>
    <n v="0.31"/>
    <n v="0.31"/>
    <n v="0.31"/>
    <n v="0.31"/>
    <n v="5.6674883238194022E-2"/>
    <n v="-4.3717967170847978E-2"/>
    <n v="-7.0442385663044088E-2"/>
    <n v="3.0772057472531429E-2"/>
    <n v="-2.9891022314478526E-2"/>
    <n v="-5.3879086663207086E-2"/>
    <n v="0.11254405090021533"/>
    <n v="3.8701169046459149E-3"/>
    <n v="-1.6089163125715719E-2"/>
    <n v="-1.6136008039382848E-2"/>
    <n v="8.0612709365455743E-3"/>
    <n v="-1.1234979393631769E-2"/>
    <n v="-4.7524471556249025E-2"/>
    <n v="9.2172248248654706E-3"/>
    <n v="7.4853930106934141E-2"/>
    <n v="-1.0584615384615408E-2"/>
    <n v="-9.5337636474061311E-3"/>
  </r>
  <r>
    <x v="36"/>
    <x v="36"/>
    <x v="36"/>
    <n v="422980312"/>
    <m/>
    <n v="422980312"/>
    <n v="2925000000"/>
    <n v="0.14460865367521367"/>
    <n v="78.05"/>
    <n v="69.95"/>
    <n v="82.05"/>
    <n v="79.900000000000006"/>
    <n v="71.7"/>
    <n v="74.599999999999994"/>
    <n v="82.3"/>
    <n v="91.15"/>
    <n v="83.6"/>
    <n v="87.05"/>
    <n v="100.4"/>
    <n v="110.5"/>
    <n v="104"/>
    <n v="0"/>
    <n v="0"/>
    <n v="0"/>
    <n v="0"/>
    <n v="2.3702754644458791E-2"/>
    <n v="3.0037546933666975E-2"/>
    <n v="5.7715674362089915E-2"/>
    <n v="0.19471568064330849"/>
    <n v="0.33247918001281235"/>
    <n v="-0.1037796284433055"/>
    <n v="0.1729807005003573"/>
    <n v="-2.620353443022537E-2"/>
    <n v="-0.10262828535669589"/>
    <n v="4.0446304044630281E-2"/>
    <n v="0.10321715817694374"/>
    <n v="0.10753341433778868"/>
    <n v="-8.2830499177180592E-2"/>
    <n v="4.1267942583732092E-2"/>
    <n v="0.15336013785180941"/>
    <n v="0.10059760956175293"/>
    <n v="-5.8823529411764705E-2"/>
  </r>
  <r>
    <x v="37"/>
    <x v="37"/>
    <x v="37"/>
    <n v="19510669"/>
    <m/>
    <n v="19510669"/>
    <n v="279000000"/>
    <n v="6.993071326164875E-2"/>
    <n v="173.78"/>
    <n v="169.3"/>
    <n v="176.98"/>
    <n v="165.02"/>
    <n v="170"/>
    <n v="173.87"/>
    <n v="172.11"/>
    <n v="171.46"/>
    <n v="147.97999999999999"/>
    <n v="143.88"/>
    <n v="156.29"/>
    <n v="159.41"/>
    <n v="146.41"/>
    <n v="0.4"/>
    <n v="0.4"/>
    <n v="0.4"/>
    <n v="0.25"/>
    <n v="-4.8106801703302969E-2"/>
    <n v="4.5388437765119402E-2"/>
    <n v="-0.16169891348556167"/>
    <n v="1.9321656936335845E-2"/>
    <n v="-0.14915410288870989"/>
    <n v="-2.5779721486937447E-2"/>
    <n v="4.5363260484347183E-2"/>
    <n v="-6.5318115041247488E-2"/>
    <n v="3.0178160223003209E-2"/>
    <n v="2.5117647058823557E-2"/>
    <n v="-7.8219359291424109E-3"/>
    <n v="-3.7766544651676582E-3"/>
    <n v="-0.13460865507990213"/>
    <n v="-2.5003378834977663E-2"/>
    <n v="8.6252432582707789E-2"/>
    <n v="2.156248000511872E-2"/>
    <n v="-7.998243522991029E-2"/>
  </r>
  <r>
    <x v="38"/>
    <x v="38"/>
    <x v="38"/>
    <n v="19510669"/>
    <m/>
    <n v="19510669"/>
    <n v="621000000"/>
    <n v="3.1418146537842188E-2"/>
    <n v="26.52"/>
    <n v="26.97"/>
    <n v="27.8"/>
    <n v="28.59"/>
    <n v="30.36"/>
    <n v="29.35"/>
    <n v="27.27"/>
    <n v="26.62"/>
    <n v="24.54"/>
    <n v="26.19"/>
    <n v="28.11"/>
    <n v="28.04"/>
    <n v="28.28"/>
    <n v="0"/>
    <n v="0"/>
    <n v="0"/>
    <n v="0"/>
    <n v="7.8054298642533951E-2"/>
    <n v="-4.616998950682058E-2"/>
    <n v="-3.9603960396039542E-2"/>
    <n v="7.9801450935471543E-2"/>
    <n v="6.6365007541478185E-2"/>
    <n v="1.6968325791855178E-2"/>
    <n v="3.0774935113088688E-2"/>
    <n v="2.8417266187050327E-2"/>
    <n v="6.1909758656873017E-2"/>
    <n v="-3.3267457180500594E-2"/>
    <n v="-7.0868824531516245E-2"/>
    <n v="-2.3835716905023785E-2"/>
    <n v="-7.8136739293764149E-2"/>
    <n v="6.7237163814181017E-2"/>
    <n v="7.3310423825887663E-2"/>
    <n v="-2.4902170046246989E-3"/>
    <n v="8.5592011412268902E-3"/>
  </r>
  <r>
    <x v="39"/>
    <x v="39"/>
    <x v="39"/>
    <n v="1696363"/>
    <n v="10160"/>
    <n v="1696363"/>
    <n v="321000000"/>
    <n v="5.284619937694704E-3"/>
    <n v="138.47"/>
    <n v="133.88999999999999"/>
    <n v="139.21"/>
    <n v="135.07"/>
    <n v="137.82"/>
    <n v="140.35"/>
    <n v="142.43"/>
    <n v="149.13"/>
    <n v="139.94"/>
    <n v="138"/>
    <n v="149.24"/>
    <n v="147.22999999999999"/>
    <n v="135.62"/>
    <n v="0.76"/>
    <n v="0.76"/>
    <n v="0.76"/>
    <n v="0.69"/>
    <n v="-1.9065501552682933E-2"/>
    <n v="6.0116976382616524E-2"/>
    <n v="-2.5767043459945283E-2"/>
    <n v="-1.224637681159417E-2"/>
    <n v="8.6661370694017395E-4"/>
    <n v="-3.3075756481548438E-2"/>
    <n v="3.9734110090372858E-2"/>
    <n v="-2.427986495223055E-2"/>
    <n v="2.0359813430073297E-2"/>
    <n v="2.3871716731969243E-2"/>
    <n v="2.0235126469540524E-2"/>
    <n v="4.7040651548128823E-2"/>
    <n v="-5.6527861597264119E-2"/>
    <n v="-8.4321852222380856E-3"/>
    <n v="8.1449275362318913E-2"/>
    <n v="-8.8448137228626326E-3"/>
    <n v="-7.4169666508184379E-2"/>
  </r>
  <r>
    <x v="40"/>
    <x v="40"/>
    <x v="40"/>
    <n v="2178684"/>
    <n v="500000"/>
    <n v="2178684"/>
    <n v="1141000000"/>
    <n v="1.9094513584574934E-3"/>
    <n v="152.06059999999999"/>
    <n v="144.0196"/>
    <n v="155.30109999999999"/>
    <n v="148.34010000000001"/>
    <n v="162.56209999999999"/>
    <n v="163.5822"/>
    <n v="160.04169999999999"/>
    <n v="156.7413"/>
    <n v="145.4597"/>
    <n v="150.9205"/>
    <n v="173.6636"/>
    <n v="179.96440000000001"/>
    <n v="183.32490000000001"/>
    <n v="1.8461540000000001"/>
    <n v="1.769231"/>
    <n v="1.769231"/>
    <n v="1.769231"/>
    <n v="-1.2326309379286858E-2"/>
    <n v="9.0810448422240411E-2"/>
    <n v="-4.593783370209132E-2"/>
    <n v="0.22643465268137866"/>
    <n v="0.25265023944401127"/>
    <n v="-5.2880233275417805E-2"/>
    <n v="7.8333087996356007E-2"/>
    <n v="-3.2935027504634444E-2"/>
    <n v="9.5874278094729468E-2"/>
    <n v="1.7158556637740369E-2"/>
    <n v="-1.0828005736565522E-2"/>
    <n v="-2.0622125358578398E-2"/>
    <n v="-6.0688338044918591E-2"/>
    <n v="4.970470171463303E-2"/>
    <n v="0.15069589618375237"/>
    <n v="4.6469329208884351E-2"/>
    <n v="2.8504143041623794E-2"/>
  </r>
  <r>
    <x v="41"/>
    <x v="41"/>
    <x v="41"/>
    <n v="3542780"/>
    <n v="800000"/>
    <n v="3542780"/>
    <n v="1358000000"/>
    <n v="2.6088217967599409E-3"/>
    <n v="95.14"/>
    <n v="106.1"/>
    <n v="104.3"/>
    <n v="98.16"/>
    <n v="103.2"/>
    <n v="113.17"/>
    <n v="118.11"/>
    <n v="118.5"/>
    <n v="102.22"/>
    <n v="98.54"/>
    <n v="108.76"/>
    <n v="106.35"/>
    <n v="99.77"/>
    <n v="0.47"/>
    <n v="0.47"/>
    <n v="0.47"/>
    <n v="0.43"/>
    <n v="3.6682783266764725E-2"/>
    <n v="0.20802770986145072"/>
    <n v="-0.16171365676064681"/>
    <n v="1.6845950882890093E-2"/>
    <n v="6.8005045196552399E-2"/>
    <n v="0.11519865461425262"/>
    <n v="-1.6965127238454263E-2"/>
    <n v="-5.4362416107382558E-2"/>
    <n v="5.1344743276283682E-2"/>
    <n v="0.10116279069767441"/>
    <n v="4.7804188389149044E-2"/>
    <n v="3.3020066040132128E-3"/>
    <n v="-0.13341772151898734"/>
    <n v="-3.1402856583838706E-2"/>
    <n v="0.1037142277247818"/>
    <n v="-1.82052225082752E-2"/>
    <n v="-5.7827926657263738E-2"/>
  </r>
  <r>
    <x v="42"/>
    <x v="42"/>
    <x v="42"/>
    <n v="117478"/>
    <n v="19493"/>
    <n v="117478"/>
    <n v="1570000000"/>
    <n v="7.4826751592356689E-5"/>
    <n v="35.270000000000003"/>
    <n v="32.67"/>
    <n v="37.409999999999997"/>
    <n v="37.270000000000003"/>
    <n v="35.17"/>
    <n v="36.06"/>
    <n v="33.61"/>
    <n v="31.79"/>
    <n v="29.18"/>
    <n v="30.29"/>
    <n v="34.880000000000003"/>
    <n v="35.950000000000003"/>
    <n v="33.450000000000003"/>
    <n v="0.38"/>
    <n v="0.38"/>
    <n v="0.38"/>
    <n v="0.38"/>
    <n v="6.7479444286929396E-2"/>
    <n v="-8.8006439495572936E-2"/>
    <n v="-8.7473966081523372E-2"/>
    <n v="0.11687025420931013"/>
    <n v="-8.505812305075142E-3"/>
    <n v="-7.3717039977317864E-2"/>
    <n v="0.14508723599632675"/>
    <n v="6.4153969526866226E-3"/>
    <n v="-5.6345586262409479E-2"/>
    <n v="3.6110321296559576E-2"/>
    <n v="-5.7404326123128201E-2"/>
    <n v="-5.4150550431419232E-2"/>
    <n v="-7.0147845234350414E-2"/>
    <n v="5.1062371487320062E-2"/>
    <n v="0.15153516011885124"/>
    <n v="4.1571100917431193E-2"/>
    <n v="-5.8970792767732962E-2"/>
  </r>
  <r>
    <x v="43"/>
    <x v="43"/>
    <x v="43"/>
    <n v="20946898"/>
    <m/>
    <n v="418937960"/>
    <n v="14951000000"/>
    <n v="2.8020731723630527E-2"/>
    <n v="26.3781"/>
    <n v="26.5137"/>
    <n v="27.9498"/>
    <n v="27.354900000000001"/>
    <n v="26.921500000000002"/>
    <n v="26.839500000000001"/>
    <n v="26.236499999999999"/>
    <n v="31.266999999999999"/>
    <n v="30.117999999999999"/>
    <n v="30.418500000000002"/>
    <n v="35.552999999999997"/>
    <n v="37.355499999999999"/>
    <n v="37.15"/>
    <n v="0"/>
    <n v="0"/>
    <n v="0"/>
    <n v="0"/>
    <n v="3.7030718664346589E-2"/>
    <n v="-4.0884814055251566E-2"/>
    <n v="0.15939626093419482"/>
    <n v="0.2212962506369478"/>
    <n v="0.40836527270728362"/>
    <n v="5.1406280209719485E-3"/>
    <n v="5.416445083107977E-2"/>
    <n v="-2.1284588798488688E-2"/>
    <n v="-1.5843596576847252E-2"/>
    <n v="-3.0458926880003244E-3"/>
    <n v="-2.2466886491924274E-2"/>
    <n v="0.19173670268519047"/>
    <n v="-3.6748009083058843E-2"/>
    <n v="9.9774221395844045E-3"/>
    <n v="0.16879530548843616"/>
    <n v="5.0698956487497601E-2"/>
    <n v="-5.5011979494318294E-3"/>
  </r>
  <r>
    <x v="44"/>
    <x v="43"/>
    <x v="43"/>
    <n v="20946898"/>
    <m/>
    <n v="418937960"/>
    <n v="14951000000"/>
    <n v="2.8020731723630527E-2"/>
    <n v="26.63"/>
    <n v="26.716000000000001"/>
    <n v="28.35"/>
    <n v="27.741499999999998"/>
    <n v="27.525500000000001"/>
    <n v="27.436499999999999"/>
    <n v="27.183"/>
    <n v="32.883000000000003"/>
    <n v="31.6905"/>
    <n v="31.896999999999998"/>
    <n v="36.893999999999998"/>
    <n v="38.347000000000001"/>
    <n v="38.11"/>
    <n v="0"/>
    <n v="0"/>
    <n v="0"/>
    <n v="0"/>
    <n v="4.1738640630867428E-2"/>
    <n v="-2.0132292774363271E-2"/>
    <n v="0.17341720928521498"/>
    <n v="0.19478320845220556"/>
    <n v="0.43109275253473528"/>
    <n v="3.2294404806609868E-3"/>
    <n v="6.1161850576433606E-2"/>
    <n v="-2.1463844797178232E-2"/>
    <n v="-7.7861687363696098E-3"/>
    <n v="-3.2333654247880031E-3"/>
    <n v="-9.239516702203231E-3"/>
    <n v="0.20968987970422701"/>
    <n v="-3.6264939330353144E-2"/>
    <n v="6.5161483725406149E-3"/>
    <n v="0.15666050098755369"/>
    <n v="3.9383097522632492E-2"/>
    <n v="-6.1804052468250933E-3"/>
  </r>
  <r>
    <x v="45"/>
    <x v="44"/>
    <x v="44"/>
    <n v="2909758"/>
    <n v="105778"/>
    <n v="2909758"/>
    <n v="435000000"/>
    <n v="6.6890988505747123E-3"/>
    <n v="195.3"/>
    <n v="172.99"/>
    <n v="190"/>
    <n v="187.94"/>
    <n v="198.45"/>
    <n v="207.32"/>
    <n v="211.63"/>
    <n v="205.75"/>
    <n v="184.24"/>
    <n v="174.4"/>
    <n v="188.32"/>
    <n v="191.22"/>
    <n v="175.79"/>
    <n v="0"/>
    <n v="0"/>
    <n v="0"/>
    <n v="0"/>
    <n v="-3.7685611879160336E-2"/>
    <n v="0.12605086729807385"/>
    <n v="-0.17592023815149077"/>
    <n v="7.9701834862384545E-3"/>
    <n v="-9.9897593445980634E-2"/>
    <n v="-0.11423451100870456"/>
    <n v="9.8329383201341061E-2"/>
    <n v="-1.0842105263157906E-2"/>
    <n v="5.5922102798765513E-2"/>
    <n v="4.4696397077349487E-2"/>
    <n v="2.0789118271271476E-2"/>
    <n v="-2.778434059443366E-2"/>
    <n v="-0.10454434993924662"/>
    <n v="-5.3408597481545826E-2"/>
    <n v="7.9816513761467811E-2"/>
    <n v="1.5399320305862392E-2"/>
    <n v="-8.0692396192866889E-2"/>
  </r>
  <r>
    <x v="46"/>
    <x v="45"/>
    <x v="45"/>
    <n v="1192514"/>
    <n v="98570"/>
    <n v="1192514"/>
    <n v="861000000"/>
    <n v="1.3850336817653891E-3"/>
    <n v="39.17"/>
    <n v="40.92"/>
    <n v="42.56"/>
    <n v="44.29"/>
    <n v="48.89"/>
    <n v="45.35"/>
    <n v="43.23"/>
    <n v="41.3"/>
    <n v="38.1"/>
    <n v="35.869999999999997"/>
    <n v="38.21"/>
    <n v="39.5"/>
    <n v="33.86"/>
    <n v="0.18"/>
    <n v="0.18"/>
    <n v="0.18"/>
    <n v="0.18"/>
    <n v="0.13530763339290267"/>
    <n v="-1.9869044931135751E-2"/>
    <n v="-0.16608836456164702"/>
    <n v="-5.1017563423473605E-2"/>
    <n v="-0.11718151646668375"/>
    <n v="4.4677048761807503E-2"/>
    <n v="4.0078201368523962E-2"/>
    <n v="4.48778195488721E-2"/>
    <n v="0.10386091668548209"/>
    <n v="-6.8725710779300453E-2"/>
    <n v="-4.2778390297684772E-2"/>
    <n v="-4.4644922507517927E-2"/>
    <n v="-7.3123486682808617E-2"/>
    <n v="-5.3805774278215319E-2"/>
    <n v="6.5235572902146738E-2"/>
    <n v="3.8471604292070111E-2"/>
    <n v="-0.13822784810126584"/>
  </r>
  <r>
    <x v="47"/>
    <x v="46"/>
    <x v="46"/>
    <n v="877805"/>
    <n v="9119"/>
    <n v="877805"/>
    <n v="1283000000"/>
    <n v="6.841816056118472E-4"/>
    <n v="105.16"/>
    <n v="104.78"/>
    <n v="114.86"/>
    <n v="113.88"/>
    <n v="106.98"/>
    <n v="111.97"/>
    <n v="112.45"/>
    <n v="117.62"/>
    <n v="113.99"/>
    <n v="116.23"/>
    <n v="124.24"/>
    <n v="133.52000000000001"/>
    <n v="130.11000000000001"/>
    <n v="0.69"/>
    <n v="0.69"/>
    <n v="0.69"/>
    <n v="0.69"/>
    <n v="8.9482693039178385E-2"/>
    <n v="-6.4980681419036946E-3"/>
    <n v="3.9751000444642068E-2"/>
    <n v="0.12535489976770203"/>
    <n v="0.26350323316850527"/>
    <n v="-3.6135412704449929E-3"/>
    <n v="9.6201565184195439E-2"/>
    <n v="-2.524812815601637E-3"/>
    <n v="-6.0590094836670105E-2"/>
    <n v="5.3094036268461341E-2"/>
    <n v="1.0449227471644226E-2"/>
    <n v="4.5975989328590497E-2"/>
    <n v="-2.4995749022275204E-2"/>
    <n v="2.5704009123607416E-2"/>
    <n v="6.8915082164673416E-2"/>
    <n v="8.0247907276239663E-2"/>
    <n v="-2.0371479928100632E-2"/>
  </r>
  <r>
    <x v="48"/>
    <x v="47"/>
    <x v="47"/>
    <n v="6966594"/>
    <n v="880695"/>
    <n v="9056572.2000000011"/>
    <n v="775000000"/>
    <n v="1.1685899612903228E-2"/>
    <n v="95.39"/>
    <n v="93.838200000000001"/>
    <n v="97.636700000000005"/>
    <n v="99.055099999999996"/>
    <n v="96.684700000000007"/>
    <n v="99.226500000000001"/>
    <n v="98.036500000000004"/>
    <n v="99.9786"/>
    <n v="92.3245"/>
    <n v="90.192099999999996"/>
    <n v="98.312600000000003"/>
    <n v="98.912300000000002"/>
    <n v="96.741799999999998"/>
    <n v="0.66500000000000004"/>
    <n v="0.59499999999999997"/>
    <n v="0.59499999999999997"/>
    <n v="0.59499999999999997"/>
    <n v="4.5393647132823102E-2"/>
    <n v="-4.2764077770856045E-3"/>
    <n v="-7.394592830221404E-2"/>
    <n v="7.9216472396141144E-2"/>
    <n v="3.9855330747457778E-2"/>
    <n v="-1.6267952615578153E-2"/>
    <n v="4.0479250454505782E-2"/>
    <n v="2.1338287754502059E-2"/>
    <n v="-2.3930115662898623E-2"/>
    <n v="3.2443602762381167E-2"/>
    <n v="-5.9963820148851137E-3"/>
    <n v="1.9809968736133953E-2"/>
    <n v="-7.0606109707477396E-2"/>
    <n v="-1.6652134590493358E-2"/>
    <n v="9.0035601787739811E-2"/>
    <n v="1.2152053755062916E-2"/>
    <n v="-1.592825159257245E-2"/>
  </r>
  <r>
    <x v="49"/>
    <x v="48"/>
    <x v="48"/>
    <n v="172521"/>
    <n v="216223"/>
    <n v="180456.96600000001"/>
    <n v="959000000"/>
    <n v="1.8817201876955163E-4"/>
    <n v="161.31"/>
    <n v="154"/>
    <n v="161.68"/>
    <n v="160.22999999999999"/>
    <n v="173.2"/>
    <n v="170.21"/>
    <n v="163.97"/>
    <n v="161.69999999999999"/>
    <n v="144.91"/>
    <n v="145.31"/>
    <n v="140.5"/>
    <n v="139.58000000000001"/>
    <n v="135.6"/>
    <n v="1.4"/>
    <n v="1.4"/>
    <n v="1.3"/>
    <n v="0"/>
    <n v="1.9837579815261755E-3"/>
    <n v="3.2078886600511829E-2"/>
    <n v="-0.10587302555345487"/>
    <n v="-6.6822655013419635E-2"/>
    <n v="-0.13396565618994485"/>
    <n v="-4.5316471390490373E-2"/>
    <n v="4.9870129870129912E-2"/>
    <n v="-3.0925284512628117E-4"/>
    <n v="8.0946139923859448E-2"/>
    <n v="-9.1801385681292199E-3"/>
    <n v="-2.8435462076258789E-2"/>
    <n v="-1.3843995852899983E-2"/>
    <n v="-9.579468150896718E-2"/>
    <n v="1.1731419501759753E-2"/>
    <n v="-3.3101644759479749E-2"/>
    <n v="-6.5480427046262458E-3"/>
    <n v="-2.8514113769881201E-2"/>
  </r>
  <r>
    <x v="50"/>
    <x v="49"/>
    <x v="49"/>
    <n v="1324538"/>
    <n v="908460"/>
    <n v="1324538"/>
    <n v="4875000000"/>
    <n v="2.7170010256410255E-4"/>
    <n v="36.67"/>
    <n v="33.06"/>
    <n v="33.29"/>
    <n v="31.13"/>
    <n v="32.630000000000003"/>
    <n v="34.369999999999997"/>
    <n v="30.49"/>
    <n v="29"/>
    <n v="27.91"/>
    <n v="30.21"/>
    <n v="33.729999999999997"/>
    <n v="35"/>
    <n v="33.880000000000003"/>
    <n v="0.26"/>
    <n v="0.26"/>
    <n v="0.26"/>
    <n v="0.26"/>
    <n v="-0.14398691028088362"/>
    <n v="-1.2206874397687136E-2"/>
    <n v="-6.5595277140037967E-4"/>
    <n v="0.13008937437934465"/>
    <n v="-4.772293427870191E-2"/>
    <n v="-9.8445595854922255E-2"/>
    <n v="6.957047791893432E-3"/>
    <n v="-5.7074196455392016E-2"/>
    <n v="4.818503051718611E-2"/>
    <n v="6.1293288384921693E-2"/>
    <n v="-0.10532441082339247"/>
    <n v="-4.886848146933416E-2"/>
    <n v="-2.8620689655172407E-2"/>
    <n v="9.1723396632031551E-2"/>
    <n v="0.11651770936775889"/>
    <n v="4.5360213459828144E-2"/>
    <n v="-2.4571428571428498E-2"/>
  </r>
  <r>
    <x v="51"/>
    <x v="50"/>
    <x v="50"/>
    <n v="178308"/>
    <n v="1044108"/>
    <n v="178308"/>
    <n v="2789000000"/>
    <n v="6.3932592326998929E-5"/>
    <n v="105.05"/>
    <n v="100.49"/>
    <n v="102.86"/>
    <n v="100.46"/>
    <n v="99.62"/>
    <n v="100.28"/>
    <n v="98.3"/>
    <n v="100"/>
    <n v="92.29"/>
    <n v="93.43"/>
    <n v="101.18"/>
    <n v="101.73"/>
    <n v="101.71"/>
    <n v="0.8"/>
    <n v="0.8"/>
    <n v="0.8"/>
    <n v="0.75"/>
    <n v="-3.6078058067586898E-2"/>
    <n v="-1.3537726458291825E-2"/>
    <n v="-4.1403865717192172E-2"/>
    <n v="9.6649898319597416E-2"/>
    <n v="-1.808662541646864E-3"/>
    <n v="-4.340790099952406E-2"/>
    <n v="2.3584436262314705E-2"/>
    <n v="-1.5555123468792589E-2"/>
    <n v="-8.3615369301213351E-3"/>
    <n v="1.4655691628187077E-2"/>
    <n v="-1.1767052253689708E-2"/>
    <n v="1.7293997965412033E-2"/>
    <n v="-6.9099999999999939E-2"/>
    <n v="2.1020695633329728E-2"/>
    <n v="8.2949801990795241E-2"/>
    <n v="1.2848389009685679E-2"/>
    <n v="7.1758576624396907E-3"/>
  </r>
  <r>
    <x v="52"/>
    <x v="51"/>
    <x v="51"/>
    <n v="358142"/>
    <m/>
    <n v="358142"/>
    <n v="3690000000"/>
    <n v="9.705745257452575E-5"/>
    <n v="62.62"/>
    <n v="54.53"/>
    <n v="61.24"/>
    <n v="60.41"/>
    <n v="63.7"/>
    <n v="65.989999999999995"/>
    <n v="68.12"/>
    <n v="68.59"/>
    <n v="62.85"/>
    <n v="61.12"/>
    <n v="64.45"/>
    <n v="67.34"/>
    <n v="63.95"/>
    <n v="0.48"/>
    <n v="0.48"/>
    <n v="0.44"/>
    <n v="0.44"/>
    <n v="-2.7626956244011514E-2"/>
    <n v="0.13557358053302448"/>
    <n v="-9.6300645918966615E-2"/>
    <n v="5.3501308900523653E-2"/>
    <n v="5.0622804215905551E-2"/>
    <n v="-0.12919195145320977"/>
    <n v="0.12305153126719238"/>
    <n v="-5.7152188112345754E-3"/>
    <n v="5.44611819235227E-2"/>
    <n v="4.3485086342229071E-2"/>
    <n v="3.9551447188968178E-2"/>
    <n v="6.8995889606576462E-3"/>
    <n v="-7.7270739174806841E-2"/>
    <n v="-2.0525059665871186E-2"/>
    <n v="5.4482984293193808E-2"/>
    <n v="5.166795965865012E-2"/>
    <n v="-4.3807543807543814E-2"/>
  </r>
  <r>
    <x v="53"/>
    <x v="52"/>
    <x v="52"/>
    <n v="42692"/>
    <m/>
    <n v="42692"/>
    <n v="1226000000"/>
    <n v="3.4822185970636216E-5"/>
    <n v="71"/>
    <n v="80"/>
    <n v="71.23"/>
    <n v="71.27"/>
    <n v="78.430000000000007"/>
    <n v="74.23"/>
    <n v="71.38"/>
    <n v="71"/>
    <n v="80"/>
    <n v="71.23"/>
    <n v="71.27"/>
    <n v="78.430000000000007"/>
    <n v="74.23"/>
    <n v="0.6"/>
    <n v="0.6"/>
    <n v="0.57499999999999996"/>
    <n v="0.57499999999999996"/>
    <n v="1.2253521126760506E-2"/>
    <n v="9.9621158972919809E-3"/>
    <n v="5.9540487531522628E-3"/>
    <n v="5.0189526884739578E-2"/>
    <n v="7.8591549295774693E-2"/>
    <n v="0.12676056338028169"/>
    <n v="-0.10962499999999994"/>
    <n v="8.9849782395057132E-3"/>
    <n v="0.10046302792198697"/>
    <n v="-4.5900803264057155E-2"/>
    <n v="-3.0311194934662649E-2"/>
    <n v="-5.3236200616418533E-3"/>
    <n v="0.13485915492957745"/>
    <n v="-0.10243749999999996"/>
    <n v="5.6156113996900234E-4"/>
    <n v="0.10853093868387836"/>
    <n v="-4.6219558842279768E-2"/>
  </r>
  <r>
    <x v="54"/>
    <x v="53"/>
    <x v="53"/>
    <n v="245976293"/>
    <n v="630203"/>
    <n v="245976293"/>
    <n v="2230000000"/>
    <n v="0.11030327040358745"/>
    <n v="42.44"/>
    <n v="41.36"/>
    <n v="41.02"/>
    <n v="42.45"/>
    <n v="43.01"/>
    <n v="41.37"/>
    <n v="38.450000000000003"/>
    <n v="34.35"/>
    <n v="31.82"/>
    <n v="28.22"/>
    <n v="26.36"/>
    <n v="23.6"/>
    <n v="14.89"/>
    <n v="0.125"/>
    <n v="0.125"/>
    <n v="0.125"/>
    <n v="0.125"/>
    <n v="3.1809613572102999E-3"/>
    <n v="-9.1283863368669019E-2"/>
    <n v="-0.26280884265279592"/>
    <n v="-0.46793054571226078"/>
    <n v="-0.63737040527803956"/>
    <n v="-2.5447690857681393E-2"/>
    <n v="-8.2205029013538763E-3"/>
    <n v="3.7908337396391996E-2"/>
    <n v="1.3191990577149473E-2"/>
    <n v="-3.5224366426412475E-2"/>
    <n v="-6.7561034566110581E-2"/>
    <n v="-0.1066319895968791"/>
    <n v="-7.0014556040756945E-2"/>
    <n v="-0.10920804525455692"/>
    <n v="-6.5910701630049598E-2"/>
    <n v="-9.996206373292861E-2"/>
    <n v="-0.36377118644067796"/>
  </r>
  <r>
    <x v="55"/>
    <x v="54"/>
    <x v="54"/>
    <n v="13752992"/>
    <m/>
    <n v="13752992"/>
    <n v="4367000000"/>
    <n v="3.149299748110831E-3"/>
    <n v="42.26"/>
    <n v="41.21"/>
    <n v="43.12"/>
    <n v="40.79"/>
    <n v="40.58"/>
    <n v="41.36"/>
    <n v="39.380000000000003"/>
    <n v="40.85"/>
    <n v="38.67"/>
    <n v="40.22"/>
    <n v="42.32"/>
    <n v="42.73"/>
    <n v="42.34"/>
    <n v="0.35"/>
    <n v="0.35"/>
    <n v="0.35"/>
    <n v="0.35"/>
    <n v="-2.6502602934216725E-2"/>
    <n v="-2.5986761461142351E-2"/>
    <n v="3.0218384966988227E-2"/>
    <n v="6.14122327200399E-2"/>
    <n v="3.5021296734500836E-2"/>
    <n v="-2.484619025082814E-2"/>
    <n v="4.6347973792768664E-2"/>
    <n v="-4.5918367346938736E-2"/>
    <n v="-5.1483206668301263E-3"/>
    <n v="2.7846229669788104E-2"/>
    <n v="-3.9410058027079226E-2"/>
    <n v="3.7328593194514953E-2"/>
    <n v="-4.4798041615667063E-2"/>
    <n v="4.9133695371088623E-2"/>
    <n v="5.2212829438090538E-2"/>
    <n v="1.7958412098298595E-2"/>
    <n v="-9.3611046103424971E-4"/>
  </r>
  <r>
    <x v="56"/>
    <x v="55"/>
    <x v="55"/>
    <n v="978078"/>
    <n v="46097"/>
    <n v="978078"/>
    <n v="1062000000"/>
    <n v="9.2097740112994351E-4"/>
    <n v="69.77"/>
    <n v="71.87"/>
    <n v="70.16"/>
    <n v="72.92"/>
    <n v="72.260000000000005"/>
    <n v="78.92"/>
    <n v="83.8"/>
    <n v="84.81"/>
    <n v="80.25"/>
    <n v="83.6"/>
    <n v="81.14"/>
    <n v="84.21"/>
    <n v="83.4"/>
    <n v="0.51"/>
    <n v="0.51"/>
    <n v="0.51"/>
    <n v="0"/>
    <n v="5.2458076537193719E-2"/>
    <n v="0.15619857377948429"/>
    <n v="3.6992840095465057E-3"/>
    <n v="-2.3923444976075197E-3"/>
    <n v="0.21728536620323935"/>
    <n v="3.0098896373799752E-2"/>
    <n v="-2.3792959510226908E-2"/>
    <n v="4.6607753705815352E-2"/>
    <n v="-9.0510148107514621E-3"/>
    <n v="9.9225020758372487E-2"/>
    <n v="6.8297009630005012E-2"/>
    <n v="1.2052505966587173E-2"/>
    <n v="-4.7753802617615873E-2"/>
    <n v="4.8099688473520176E-2"/>
    <n v="-2.9425837320574091E-2"/>
    <n v="3.7835839290115768E-2"/>
    <n v="-9.6188101175630931E-3"/>
  </r>
  <r>
    <x v="57"/>
    <x v="56"/>
    <x v="56"/>
    <n v="235798"/>
    <n v="65987"/>
    <n v="235798"/>
    <n v="303000000"/>
    <n v="7.7821122112211216E-4"/>
    <n v="192.1"/>
    <n v="188.41"/>
    <n v="200.67"/>
    <n v="202.1"/>
    <n v="186.8"/>
    <n v="189.48"/>
    <n v="186.01"/>
    <n v="207.27"/>
    <n v="197.87"/>
    <n v="206.31"/>
    <n v="219.89"/>
    <n v="220.06"/>
    <n v="214"/>
    <n v="1.82"/>
    <n v="1.65"/>
    <n v="1.65"/>
    <n v="1.65"/>
    <n v="6.1530452889120256E-2"/>
    <n v="-7.144977733795152E-2"/>
    <n v="0.11800440836514171"/>
    <n v="4.5271678541999892E-2"/>
    <n v="0.14924518479958357"/>
    <n v="-1.9208745445080676E-2"/>
    <n v="6.5070856111671307E-2"/>
    <n v="1.6195744256739957E-2"/>
    <n v="-7.5705096486887599E-2"/>
    <n v="2.3179871520342496E-2"/>
    <n v="-9.6052353810428485E-3"/>
    <n v="0.1142949303800872"/>
    <n v="-3.7390842861967505E-2"/>
    <n v="5.0993076262192336E-2"/>
    <n v="6.5823275653143248E-2"/>
    <n v="8.2768657055801356E-3"/>
    <n v="-2.0039989093883496E-2"/>
  </r>
  <r>
    <x v="58"/>
    <x v="57"/>
    <x v="57"/>
    <n v="1938680"/>
    <n v="456401.50724637683"/>
    <n v="1938680"/>
    <n v="929000000"/>
    <n v="2.0868460710441335E-3"/>
    <n v="69"/>
    <n v="67.58"/>
    <n v="73.52"/>
    <n v="74.319999999999993"/>
    <n v="67.67"/>
    <n v="69.959999999999994"/>
    <n v="67.45"/>
    <n v="69.17"/>
    <n v="67.88"/>
    <n v="69.040000000000006"/>
    <n v="73.900000000000006"/>
    <n v="76.91"/>
    <n v="74.69"/>
    <n v="0.35"/>
    <n v="0.35"/>
    <n v="0.28000000000000003"/>
    <n v="0.28000000000000003"/>
    <n v="8.2173913043478153E-2"/>
    <n v="-8.7728740581270059E-2"/>
    <n v="2.7724240177909611E-2"/>
    <n v="8.589223638470439E-2"/>
    <n v="0.10072463768115938"/>
    <n v="-2.0579710144927561E-2"/>
    <n v="8.7895827167801088E-2"/>
    <n v="1.5642002176278529E-2"/>
    <n v="-8.9477933261571482E-2"/>
    <n v="3.9012856509531429E-2"/>
    <n v="-3.0874785591766596E-2"/>
    <n v="2.5500370644922148E-2"/>
    <n v="-1.4601705941882408E-2"/>
    <n v="2.12139068945199E-2"/>
    <n v="7.0393974507531848E-2"/>
    <n v="4.4519621109607457E-2"/>
    <n v="-2.5224288128981913E-2"/>
  </r>
  <r>
    <x v="59"/>
    <x v="58"/>
    <x v="58"/>
    <n v="288718"/>
    <n v="1143447"/>
    <n v="288718"/>
    <n v="1101000000"/>
    <n v="2.6223251589464124E-4"/>
    <n v="86.68"/>
    <n v="81.709999999999994"/>
    <n v="89.56"/>
    <n v="86.73"/>
    <n v="90.36"/>
    <n v="92.4"/>
    <n v="94.47"/>
    <n v="97.74"/>
    <n v="90.06"/>
    <n v="90.57"/>
    <n v="98.9"/>
    <n v="98.21"/>
    <n v="95.37"/>
    <n v="0.19"/>
    <n v="0.19"/>
    <n v="0.19"/>
    <n v="0.19"/>
    <n v="2.7688047992616193E-3"/>
    <n v="9.1433183442868618E-2"/>
    <n v="-3.9271726474012975E-2"/>
    <n v="5.5095506238268879E-2"/>
    <n v="0.10902168897092751"/>
    <n v="-5.7337332718043525E-2"/>
    <n v="9.6071472280014794E-2"/>
    <n v="-2.9477445288075013E-2"/>
    <n v="4.1854029747492166E-2"/>
    <n v="2.4679061531651243E-2"/>
    <n v="2.4458874458874381E-2"/>
    <n v="3.4614163226421045E-2"/>
    <n v="-7.6631880499283739E-2"/>
    <n v="7.7725960470796229E-3"/>
    <n v="9.1973059511979829E-2"/>
    <n v="-5.0556117290193325E-3"/>
    <n v="-2.6982995621627016E-2"/>
  </r>
  <r>
    <x v="60"/>
    <x v="59"/>
    <x v="59"/>
    <n v="89742"/>
    <m/>
    <n v="89742"/>
    <n v="861000000"/>
    <n v="1.0422996515679442E-4"/>
    <n v="94.13"/>
    <n v="92.05"/>
    <n v="98.62"/>
    <n v="96.81"/>
    <n v="96.73"/>
    <n v="95.84"/>
    <n v="95.1"/>
    <n v="100"/>
    <n v="92.77"/>
    <n v="98.5"/>
    <n v="112.46"/>
    <n v="114.52"/>
    <n v="117.25"/>
    <n v="0.94"/>
    <n v="0.89"/>
    <n v="0.89"/>
    <n v="0.89"/>
    <n v="3.8457452459364785E-2"/>
    <n v="-8.4701993595703746E-3"/>
    <n v="4.5110410094637281E-2"/>
    <n v="0.19939086294416244"/>
    <n v="0.28396897907149693"/>
    <n v="-2.2097099755657053E-2"/>
    <n v="7.1374253123302631E-2"/>
    <n v="-8.8217400121679401E-3"/>
    <n v="-8.2636091312879138E-4"/>
    <n v="-5.7387730002334149E-18"/>
    <n v="1.5651085141902225E-3"/>
    <n v="5.1524710830704583E-2"/>
    <n v="-6.340000000000004E-2"/>
    <n v="7.1359275627896998E-2"/>
    <n v="0.14172588832487304"/>
    <n v="2.6231548995198316E-2"/>
    <n v="3.1610199091861718E-2"/>
  </r>
  <r>
    <x v="61"/>
    <x v="60"/>
    <x v="60"/>
    <n v="5872607"/>
    <m/>
    <n v="5872607"/>
    <n v="1573000000"/>
    <n v="3.7333801652892564E-3"/>
    <n v="36.43"/>
    <n v="35.24"/>
    <n v="36.94"/>
    <n v="36.22"/>
    <n v="38.53"/>
    <n v="41.6"/>
    <n v="41.2"/>
    <n v="45.28"/>
    <n v="41.69"/>
    <n v="42.27"/>
    <n v="46.36"/>
    <n v="44.08"/>
    <n v="44.09"/>
    <n v="0.19"/>
    <n v="0.19"/>
    <n v="0.17"/>
    <n v="0.17"/>
    <n v="-5.4899807850674861E-4"/>
    <n v="0.14273881833241317"/>
    <n v="3.009708737864078E-2"/>
    <n v="4.707830612727703E-2"/>
    <n v="0.230030194894318"/>
    <n v="-3.2665385671150092E-2"/>
    <n v="4.8240635641316559E-2"/>
    <n v="-1.4347590687601488E-2"/>
    <n v="6.3776918829376097E-2"/>
    <n v="8.4609395276407998E-2"/>
    <n v="-5.0480769230768887E-3"/>
    <n v="9.9029126213592181E-2"/>
    <n v="-7.5530035335689125E-2"/>
    <n v="1.7989925641640814E-2"/>
    <n v="9.6758930683699923E-2"/>
    <n v="-4.5513373597929278E-2"/>
    <n v="4.083484573502839E-3"/>
  </r>
  <r>
    <x v="62"/>
    <x v="61"/>
    <x v="61"/>
    <n v="847651"/>
    <n v="682166"/>
    <n v="847651"/>
    <n v="1426000000"/>
    <n v="5.9442566619915844E-4"/>
    <n v="72.13"/>
    <n v="70.98"/>
    <n v="77.94"/>
    <n v="78.62"/>
    <n v="74.010000000000005"/>
    <n v="77.069999999999993"/>
    <n v="74.28"/>
    <n v="78.09"/>
    <n v="70.665000000000006"/>
    <n v="66.86"/>
    <n v="74.040000000000006"/>
    <n v="75.84"/>
    <n v="75.83"/>
    <n v="0.43"/>
    <n v="0.43"/>
    <n v="0.43"/>
    <n v="0.38"/>
    <n v="9.5937889920976141E-2"/>
    <n v="-4.9732892393792964E-2"/>
    <n v="-9.4103392568659155E-2"/>
    <n v="0.13984445109183369"/>
    <n v="7.4448911687231431E-2"/>
    <n v="-1.5943435463745898E-2"/>
    <n v="9.8055790363482581E-2"/>
    <n v="1.4241724403387309E-2"/>
    <n v="-5.8636479267361985E-2"/>
    <n v="4.715578975814063E-2"/>
    <n v="-3.0621512910341146E-2"/>
    <n v="5.1292407108239124E-2"/>
    <n v="-8.957613010628758E-2"/>
    <n v="-4.7760560390575336E-2"/>
    <n v="0.10738857313790019"/>
    <n v="2.9443544030253874E-2"/>
    <n v="4.8786919831222955E-3"/>
  </r>
  <r>
    <x v="63"/>
    <x v="62"/>
    <x v="62"/>
    <n v="1375161"/>
    <n v="170266"/>
    <n v="1542930.6420000002"/>
    <n v="1109000000"/>
    <n v="1.3912810117222725E-3"/>
    <n v="48.549599999999998"/>
    <n v="41.625399999999999"/>
    <n v="45.145499999999998"/>
    <n v="44.780099999999997"/>
    <n v="46.116799999999998"/>
    <n v="46.419800000000002"/>
    <n v="50.795299999999997"/>
    <n v="49.770499999999998"/>
    <n v="43.184899999999999"/>
    <n v="42.382899999999999"/>
    <n v="45.091999999999999"/>
    <n v="45.644500000000001"/>
    <n v="41.9908"/>
    <n v="0.4"/>
    <n v="0.4"/>
    <n v="0.4"/>
    <n v="0.375"/>
    <n v="-6.9403249460345734E-2"/>
    <n v="0.14326006418029438"/>
    <n v="-0.15773900341173294"/>
    <n v="-4.0346460482881602E-4"/>
    <n v="-0.10265378087564055"/>
    <n v="-0.14262115444823437"/>
    <n v="8.4566154319237766E-2"/>
    <n v="7.6641082721420667E-4"/>
    <n v="2.9850312973843305E-2"/>
    <n v="1.5243902439024487E-2"/>
    <n v="0.10287635879516921"/>
    <n v="-2.0175094939886153E-2"/>
    <n v="-0.12428245647522125"/>
    <n v="-9.3088093291868127E-3"/>
    <n v="6.3919646838701438E-2"/>
    <n v="2.0569058813093278E-2"/>
    <n v="-7.1831217342724768E-2"/>
  </r>
  <r>
    <x v="64"/>
    <x v="63"/>
    <x v="63"/>
    <n v="77600"/>
    <n v="41980"/>
    <n v="77600"/>
    <n v="619000000"/>
    <n v="1.2536348949919224E-4"/>
    <n v="164.71"/>
    <n v="162.12"/>
    <n v="168.16"/>
    <n v="164.29"/>
    <n v="156.79"/>
    <n v="159.1"/>
    <n v="156.13"/>
    <n v="150.79"/>
    <n v="139.47999999999999"/>
    <n v="142.21"/>
    <n v="157.51"/>
    <n v="156.41"/>
    <n v="148.05000000000001"/>
    <n v="1.1100000000000001"/>
    <n v="1.1100000000000001"/>
    <n v="1.1100000000000001"/>
    <n v="1.1100000000000001"/>
    <n v="4.1891809847609991E-3"/>
    <n v="-4.2911924036764235E-2"/>
    <n v="-8.2047012105296788E-2"/>
    <n v="4.8871387384853408E-2"/>
    <n v="-7.4191002367797909E-2"/>
    <n v="-1.5724606884827901E-2"/>
    <n v="3.7256353318529431E-2"/>
    <n v="-1.6412940057088512E-2"/>
    <n v="-4.5650983017834317E-2"/>
    <n v="2.1812615600484742E-2"/>
    <n v="-1.1690760527969824E-2"/>
    <n v="-3.4202267341318156E-2"/>
    <n v="-6.76437429537768E-2"/>
    <n v="2.7530828792658581E-2"/>
    <n v="0.10758737078967712"/>
    <n v="6.3488032505909354E-5"/>
    <n v="-4.6352535004155648E-2"/>
  </r>
  <r>
    <x v="65"/>
    <x v="64"/>
    <x v="64"/>
    <n v="636764"/>
    <n v="292960"/>
    <n v="636764"/>
    <n v="1952000000"/>
    <n v="3.2621106557377051E-4"/>
    <n v="49.3"/>
    <n v="53.25"/>
    <n v="56.43"/>
    <n v="50.16"/>
    <n v="50.12"/>
    <n v="51.29"/>
    <n v="49.09"/>
    <n v="54.43"/>
    <n v="52.72"/>
    <n v="54.46"/>
    <n v="60.82"/>
    <n v="57.66"/>
    <n v="57.54"/>
    <n v="0.52"/>
    <n v="0.52"/>
    <n v="0.52"/>
    <n v="0.52"/>
    <n v="2.7991886409736298E-2"/>
    <n v="-1.0964912280701618E-2"/>
    <n v="0.11998370340191478"/>
    <n v="6.6103562247521078E-2"/>
    <n v="0.20933062880324549"/>
    <n v="8.0121703853955437E-2"/>
    <n v="5.9718309859154925E-2"/>
    <n v="-0.10189615452773354"/>
    <n v="-7.9744816586920159E-4"/>
    <n v="3.3719074221867554E-2"/>
    <n v="-3.2754922986936941E-2"/>
    <n v="0.10877979221837433"/>
    <n v="-2.1862943229836503E-2"/>
    <n v="4.2867981790591841E-2"/>
    <n v="0.11678295997062063"/>
    <n v="-4.3406774087471289E-2"/>
    <n v="6.9372181755116653E-3"/>
  </r>
  <r>
    <x v="66"/>
    <x v="65"/>
    <x v="65"/>
    <n v="394623"/>
    <n v="1286296"/>
    <n v="394623"/>
    <n v="3330000000"/>
    <n v="1.185054054054054E-4"/>
    <n v="0.27610000000000001"/>
    <n v="0.33"/>
    <n v="0.34520000000000001"/>
    <n v="0.35549999999999998"/>
    <n v="0.33040000000000003"/>
    <n v="0.31809999999999999"/>
    <n v="0.29289999999999999"/>
    <n v="0.31"/>
    <n v="0.27960000000000002"/>
    <n v="0.27500000000000002"/>
    <n v="0.28499999999999998"/>
    <n v="0.27300000000000002"/>
    <n v="0.26179999999999998"/>
    <n v="0"/>
    <n v="0"/>
    <n v="0"/>
    <n v="0"/>
    <n v="0.28757696486780138"/>
    <n v="-0.1760900140646976"/>
    <n v="-6.1113007852509296E-2"/>
    <n v="-4.8000000000000161E-2"/>
    <n v="-5.1792828685259092E-2"/>
    <n v="0.19521912350597609"/>
    <n v="4.6060606060606031E-2"/>
    <n v="2.9837775202780924E-2"/>
    <n v="-7.0604781997186936E-2"/>
    <n v="-3.7227602905569104E-2"/>
    <n v="-7.922037095253065E-2"/>
    <n v="5.8381700238989434E-2"/>
    <n v="-9.8064516129032206E-2"/>
    <n v="-1.6452074391988529E-2"/>
    <n v="3.6363636363636188E-2"/>
    <n v="-4.2105263157894583E-2"/>
    <n v="-4.1025641025641178E-2"/>
  </r>
  <r>
    <x v="67"/>
    <x v="66"/>
    <x v="66"/>
    <n v="526147"/>
    <n v="2818346"/>
    <n v="551402.05599999998"/>
    <n v="2787000000"/>
    <n v="1.9784788518119841E-4"/>
    <n v="54.561"/>
    <n v="57.688600000000001"/>
    <n v="55.581299999999999"/>
    <n v="54.5991"/>
    <n v="56.982999999999997"/>
    <n v="58.022300000000001"/>
    <n v="54.284500000000001"/>
    <n v="56.5443"/>
    <n v="50.212899999999998"/>
    <n v="47.056699999999999"/>
    <n v="52.148600000000002"/>
    <n v="51.271299999999997"/>
    <n v="49.5931"/>
    <n v="0.47"/>
    <n v="0.46"/>
    <n v="0.46"/>
    <n v="0.46"/>
    <n v="9.3125126005755027E-3"/>
    <n v="2.6630475593920296E-3"/>
    <n v="-0.12467278873343222"/>
    <n v="6.3676373396349517E-2"/>
    <n v="-5.7145213614119984E-2"/>
    <n v="5.7322996279393724E-2"/>
    <n v="-3.6528880922747337E-2"/>
    <n v="-9.2153296162558063E-3"/>
    <n v="4.3661891862686326E-2"/>
    <n v="2.6311356018461723E-2"/>
    <n v="-5.6492072875428928E-2"/>
    <n v="4.1628825907947913E-2"/>
    <n v="-0.10383716837948302"/>
    <n v="-5.369536513525406E-2"/>
    <n v="0.10820775787507417"/>
    <n v="-8.002132367887254E-3"/>
    <n v="-2.375988125910591E-2"/>
  </r>
  <r>
    <x v="68"/>
    <x v="67"/>
    <x v="67"/>
    <n v="651725"/>
    <n v="1722685"/>
    <n v="651725"/>
    <n v="1887000000"/>
    <n v="3.4537625861155274E-4"/>
    <n v="39.049999999999997"/>
    <n v="33.96"/>
    <n v="35.64"/>
    <n v="35.72"/>
    <n v="37.5"/>
    <n v="38.42"/>
    <n v="39.46"/>
    <n v="38.96"/>
    <n v="33.42"/>
    <n v="31.42"/>
    <n v="33.1"/>
    <n v="34.6"/>
    <n v="30.7"/>
    <n v="0.2"/>
    <n v="0.2"/>
    <n v="0.15"/>
    <n v="0.15"/>
    <n v="-8.0153649167733626E-2"/>
    <n v="0.11030235162374026"/>
    <n v="-0.19994931576279773"/>
    <n v="-1.8141311266709179E-2"/>
    <n v="-0.1959026888604353"/>
    <n v="-0.13034571062740069"/>
    <n v="4.9469964664310945E-2"/>
    <n v="7.8563411896744751E-3"/>
    <n v="4.9832026875699924E-2"/>
    <n v="2.9866666666666711E-2"/>
    <n v="3.2274856845392996E-2"/>
    <n v="-1.2671059300557527E-2"/>
    <n v="-0.13834702258726897"/>
    <n v="-5.5356074207061637E-2"/>
    <n v="5.3469127943984708E-2"/>
    <n v="4.9848942598187305E-2"/>
    <n v="-0.10838150289017347"/>
  </r>
  <r>
    <x v="69"/>
    <x v="68"/>
    <x v="68"/>
    <n v="467659"/>
    <n v="2504357"/>
    <n v="467659"/>
    <n v="8013000000"/>
    <n v="5.8362535879196304E-5"/>
    <n v="46.66"/>
    <n v="40.590000000000003"/>
    <n v="43.67"/>
    <n v="40.6"/>
    <n v="48.58"/>
    <n v="47.06"/>
    <n v="44.46"/>
    <n v="46.98"/>
    <n v="42.17"/>
    <n v="44.75"/>
    <n v="52.85"/>
    <n v="54.41"/>
    <n v="54.32"/>
    <n v="0.39"/>
    <n v="0.36"/>
    <n v="0.36"/>
    <n v="0.36"/>
    <n v="-0.12151735962280318"/>
    <n v="0.10394088669950738"/>
    <n v="1.4619883040935653E-2"/>
    <n v="0.22189944134078213"/>
    <n v="0.1956708101157309"/>
    <n v="-0.13009001285897973"/>
    <n v="7.5880758807588031E-2"/>
    <n v="-6.1369361117471953E-2"/>
    <n v="0.19655172413793096"/>
    <n v="-2.387813915191429E-2"/>
    <n v="-4.7598810029749285E-2"/>
    <n v="5.6680161943319748E-2"/>
    <n v="-9.4721157939548647E-2"/>
    <n v="6.971780886886407E-2"/>
    <n v="0.1810055865921788"/>
    <n v="3.6329233680226961E-2"/>
    <n v="4.9623231023709557E-3"/>
  </r>
  <r>
    <x v="70"/>
    <x v="69"/>
    <x v="69"/>
    <n v="458085"/>
    <n v="628917"/>
    <n v="1832340"/>
    <n v="1863000000"/>
    <n v="9.835426731078904E-4"/>
    <n v="26.657499999999999"/>
    <n v="27.3825"/>
    <n v="25.75"/>
    <n v="25.984999999999999"/>
    <n v="25.25"/>
    <n v="25.637499999999999"/>
    <n v="24.602499999999999"/>
    <n v="27.12"/>
    <n v="24.33"/>
    <n v="24.447500000000002"/>
    <n v="25.69"/>
    <n v="25.0075"/>
    <n v="25.717500000000001"/>
    <n v="0"/>
    <n v="0.87"/>
    <n v="0.87"/>
    <n v="0.87"/>
    <n v="-2.5227421926287141E-2"/>
    <n v="-1.9722917067538977E-2"/>
    <n v="2.9062087186261659E-2"/>
    <n v="8.7534512731363104E-2"/>
    <n v="6.2646534746319135E-2"/>
    <n v="2.719684891681521E-2"/>
    <n v="-5.9618369396512383E-2"/>
    <n v="9.1262135922329877E-3"/>
    <n v="-2.8285549355397323E-2"/>
    <n v="4.9801980198019777E-2"/>
    <n v="-6.4358849341784553E-3"/>
    <n v="0.10232699928869025"/>
    <n v="-7.0796460176991247E-2"/>
    <n v="4.0587751746814768E-2"/>
    <n v="5.0823192555476009E-2"/>
    <n v="7.2985597508757882E-3"/>
    <n v="6.3181045686294152E-2"/>
  </r>
  <r>
    <x v="71"/>
    <x v="70"/>
    <x v="70"/>
    <n v="4938660"/>
    <m/>
    <n v="4938660"/>
    <n v="1743000000"/>
    <n v="2.8334251290877796E-3"/>
    <n v="48.274999999999999"/>
    <n v="46.34"/>
    <n v="48.445"/>
    <n v="50"/>
    <n v="49.94"/>
    <n v="50.884999999999998"/>
    <n v="54.475000000000001"/>
    <n v="57.755000000000003"/>
    <n v="54.49"/>
    <n v="61.58"/>
    <n v="65.864999999999995"/>
    <n v="66.06"/>
    <n v="61.11"/>
    <n v="0.18"/>
    <n v="0.16"/>
    <n v="0.16"/>
    <n v="0.16"/>
    <n v="3.9461418953909921E-2"/>
    <n v="9.2700000000000032E-2"/>
    <n v="0.13336392840752634"/>
    <n v="-5.0341019811626963E-3"/>
    <n v="0.27954427757638534"/>
    <n v="-4.0082858622475299E-2"/>
    <n v="4.5425118687958496E-2"/>
    <n v="3.5813809474661978E-2"/>
    <n v="-1.2000000000000454E-3"/>
    <n v="2.2126551862234688E-2"/>
    <n v="7.3695588090793032E-2"/>
    <n v="6.0211106011932101E-2"/>
    <n v="-5.376157908406199E-2"/>
    <n v="0.13305193613507058"/>
    <n v="6.9584280610587801E-2"/>
    <n v="5.3898124952555596E-3"/>
    <n v="-7.2509839539812326E-2"/>
  </r>
  <r>
    <x v="72"/>
    <x v="71"/>
    <x v="71"/>
    <n v="31149360"/>
    <n v="498750"/>
    <n v="31149360"/>
    <n v="4305000000"/>
    <n v="7.2356236933797911E-3"/>
    <n v="45.02"/>
    <n v="42.21"/>
    <n v="43.81"/>
    <n v="42.99"/>
    <n v="43.44"/>
    <n v="43.84"/>
    <n v="40.61"/>
    <n v="39.950000000000003"/>
    <n v="36.33"/>
    <n v="36.229999999999997"/>
    <n v="39.049999999999997"/>
    <n v="39.090000000000003"/>
    <n v="36.01"/>
    <n v="0.15"/>
    <n v="0.15"/>
    <n v="0.15"/>
    <n v="0.15"/>
    <n v="-4.1759218125277678E-2"/>
    <n v="-5.1872528494998897E-2"/>
    <n v="-0.104161536567348"/>
    <n v="-1.9321004692243685E-3"/>
    <n v="-0.18680586406041771"/>
    <n v="-6.2416703687250157E-2"/>
    <n v="3.7905709547500624E-2"/>
    <n v="-1.5293312029217078E-2"/>
    <n v="1.0467550593161101E-2"/>
    <n v="1.2661141804788346E-2"/>
    <n v="-7.0255474452554825E-2"/>
    <n v="-1.6252154641713781E-2"/>
    <n v="-8.6858573216520754E-2"/>
    <n v="1.3762730525735914E-3"/>
    <n v="7.7836047474468692E-2"/>
    <n v="4.865556978233195E-3"/>
    <n v="-7.4955231517012152E-2"/>
  </r>
  <r>
    <x v="73"/>
    <x v="72"/>
    <x v="72"/>
    <n v="1901627"/>
    <n v="162668"/>
    <n v="1901627"/>
    <n v="764000000"/>
    <n v="2.4890405759162302E-3"/>
    <n v="79.975399999999993"/>
    <n v="81.744699999999995"/>
    <n v="77.826400000000007"/>
    <n v="74.187899999999999"/>
    <n v="79.9255"/>
    <n v="78.855900000000005"/>
    <n v="77.496499999999997"/>
    <n v="69.44"/>
    <n v="70.939300000000003"/>
    <n v="67.001000000000005"/>
    <n v="73.957999999999998"/>
    <n v="75.647300000000001"/>
    <n v="67.061000000000007"/>
    <n v="0.76"/>
    <n v="0.76"/>
    <n v="0.75"/>
    <n v="0.75"/>
    <n v="-6.2863080397222076E-2"/>
    <n v="5.4841827306070103E-2"/>
    <n v="-0.12575406631267211"/>
    <n v="1.2089371800420922E-2"/>
    <n v="-0.12371804329831408"/>
    <n v="2.2123052838747933E-2"/>
    <n v="-4.7933382837052285E-2"/>
    <n v="-3.6986164077999338E-2"/>
    <n v="7.7338757398443689E-2"/>
    <n v="-3.8736072967950667E-3"/>
    <n v="-7.6012067581500923E-3"/>
    <n v="-0.10395953365635867"/>
    <n v="3.2391993087557677E-2"/>
    <n v="-4.4944057807167509E-2"/>
    <n v="0.10383427113028154"/>
    <n v="3.298223315936076E-2"/>
    <n v="-0.10358994967434389"/>
  </r>
  <r>
    <x v="74"/>
    <x v="73"/>
    <x v="73"/>
    <n v="18011"/>
    <n v="14024"/>
    <n v="18011"/>
    <n v="50000000"/>
    <n v="3.6022000000000002E-4"/>
    <n v="1078"/>
    <n v="1084.32"/>
    <n v="1295.27"/>
    <n v="1299.7"/>
    <n v="1365.69"/>
    <n v="1278"/>
    <n v="1267.3699999999999"/>
    <n v="1356.09"/>
    <n v="1416.12"/>
    <n v="1474.39"/>
    <n v="1503.53"/>
    <n v="1466.06"/>
    <n v="1466.06"/>
    <n v="0.75"/>
    <n v="0.75"/>
    <n v="0.75"/>
    <n v="0.75"/>
    <n v="0.20635435992578854"/>
    <n v="-2.4297914903439372E-2"/>
    <n v="0.16393791868199517"/>
    <n v="-5.141109204484671E-3"/>
    <n v="0.36276437847866416"/>
    <n v="5.8627087198515181E-3"/>
    <n v="0.19454589051202603"/>
    <n v="3.999166197009167E-3"/>
    <n v="5.0773255366623075E-2"/>
    <n v="-6.3660127847461764E-2"/>
    <n v="-7.7308294209703513E-3"/>
    <n v="7.0003235045803539E-2"/>
    <n v="4.4820034068535256E-2"/>
    <n v="4.1677258989351339E-2"/>
    <n v="1.9764105833598892E-2"/>
    <n v="-2.4422525656288885E-2"/>
    <n v="5.1157524248666498E-4"/>
  </r>
  <r>
    <x v="75"/>
    <x v="74"/>
    <x v="74"/>
    <n v="2398877"/>
    <n v="51021"/>
    <n v="2398877"/>
    <n v="1452000000"/>
    <n v="1.6521191460055096E-3"/>
    <n v="94.93"/>
    <n v="93.86"/>
    <n v="98.9"/>
    <n v="95.16"/>
    <n v="95.16"/>
    <n v="96.59"/>
    <n v="93.8"/>
    <n v="96.19"/>
    <n v="91.12"/>
    <n v="94.2"/>
    <n v="102.14"/>
    <n v="100.11"/>
    <n v="98.56"/>
    <n v="0.75249999999999995"/>
    <n v="0.75249999999999995"/>
    <n v="0.753"/>
    <n v="0.70250000000000001"/>
    <n v="1.0349731381017482E-2"/>
    <n v="-6.3839848675914194E-3"/>
    <n v="1.2292110874200488E-2"/>
    <n v="5.3742038216560498E-2"/>
    <n v="6.9424839355314391E-2"/>
    <n v="-1.127146318339837E-2"/>
    <n v="5.3696995525250438E-2"/>
    <n v="-3.0207280080889878E-2"/>
    <n v="0"/>
    <n v="2.2935056746532227E-2"/>
    <n v="-2.1094316181799421E-2"/>
    <n v="2.547974413646056E-2"/>
    <n v="-4.4879925148144227E-2"/>
    <n v="4.2065408252853362E-2"/>
    <n v="8.4288747346072154E-2"/>
    <n v="-1.2996867045232044E-2"/>
    <n v="-8.4656877434821417E-3"/>
  </r>
  <r>
    <x v="76"/>
    <x v="75"/>
    <x v="75"/>
    <n v="1261099"/>
    <n v="426108"/>
    <n v="1329198.3460000001"/>
    <n v="6159000000"/>
    <n v="2.1581398701087841E-4"/>
    <n v="29.642399999999999"/>
    <n v="29.8035"/>
    <n v="32.287199999999999"/>
    <n v="33.026600000000002"/>
    <n v="32.0976"/>
    <n v="32.9602"/>
    <n v="31.813199999999998"/>
    <n v="34.4011"/>
    <n v="29.822500000000002"/>
    <n v="29.6708"/>
    <n v="32.391500000000001"/>
    <n v="31.282399999999999"/>
    <n v="30.1922"/>
    <n v="0.3"/>
    <n v="0.3"/>
    <n v="0.3"/>
    <n v="0.3"/>
    <n v="0.12428818179364705"/>
    <n v="-2.7656495067612273E-2"/>
    <n v="-5.791306753171635E-2"/>
    <n v="2.7683783382989335E-2"/>
    <n v="5.9030307937279071E-2"/>
    <n v="5.4347826086956902E-3"/>
    <n v="8.3335849816296714E-2"/>
    <n v="3.2192323893059899E-2"/>
    <n v="-2.8128841600407004E-2"/>
    <n v="3.6220776631274626E-2"/>
    <n v="-2.5697659601580148E-2"/>
    <n v="8.1346736574755177E-2"/>
    <n v="-0.12437392990340421"/>
    <n v="4.9727554698632999E-3"/>
    <n v="9.1696213111881072E-2"/>
    <n v="-2.497877529598819E-2"/>
    <n v="-2.5260210214050054E-2"/>
  </r>
  <r>
    <x v="77"/>
    <x v="76"/>
    <x v="76"/>
    <n v="76133"/>
    <n v="41019"/>
    <n v="76133"/>
    <n v="2844000000"/>
    <n v="2.6769690576652602E-5"/>
    <n v="90.84"/>
    <n v="84.58"/>
    <n v="85.02"/>
    <n v="82.44"/>
    <n v="79.760000000000005"/>
    <n v="78.650000000000006"/>
    <n v="78.39"/>
    <n v="76.510000000000005"/>
    <n v="69.37"/>
    <n v="71.760000000000005"/>
    <n v="76.569999999999993"/>
    <n v="74.87"/>
    <n v="78.36"/>
    <n v="0.66949999999999998"/>
    <n v="0.66949999999999998"/>
    <n v="0.66949999999999998"/>
    <n v="0.66290000000000004"/>
    <n v="-8.5100176133861796E-2"/>
    <n v="-4.1005579815623451E-2"/>
    <n v="-7.6036484245439406E-2"/>
    <n v="0.10121098104793749"/>
    <n v="-0.10797666226332016"/>
    <n v="-6.8912373403786933E-2"/>
    <n v="5.2021754551903254E-3"/>
    <n v="-2.2471183250999748E-2"/>
    <n v="-3.2508491023774781E-2"/>
    <n v="-5.5228184553660908E-3"/>
    <n v="5.2066115702478679E-3"/>
    <n v="-2.3982650848322431E-2"/>
    <n v="-8.4570644360214345E-2"/>
    <n v="4.410407957330259E-2"/>
    <n v="6.7028985507246203E-2"/>
    <n v="-1.3544469113229577E-2"/>
    <n v="5.5468144784292711E-2"/>
  </r>
  <r>
    <x v="78"/>
    <x v="77"/>
    <x v="77"/>
    <n v="749554"/>
    <m/>
    <n v="749554"/>
    <n v="1551000000"/>
    <n v="4.8327143778207607E-4"/>
    <n v="81.599999999999994"/>
    <n v="80.239999999999995"/>
    <n v="82.88"/>
    <n v="75.27"/>
    <n v="83.47"/>
    <n v="82.9"/>
    <n v="80.36"/>
    <n v="85.5"/>
    <n v="78.209999999999994"/>
    <n v="79.680000000000007"/>
    <n v="88.73"/>
    <n v="87.44"/>
    <n v="86.85"/>
    <n v="0"/>
    <n v="1.04"/>
    <n v="1.04"/>
    <n v="1.02"/>
    <n v="-7.7573529411764694E-2"/>
    <n v="8.1440148797661802E-2"/>
    <n v="4.4798407167746072E-3"/>
    <n v="0.10278614457831309"/>
    <n v="0.10232843137254902"/>
    <n v="-1.6666666666666659E-2"/>
    <n v="3.2901296111665014E-2"/>
    <n v="-9.1819498069498073E-2"/>
    <n v="0.10894114521057531"/>
    <n v="5.6307655445070907E-3"/>
    <n v="-1.8094089264173777E-2"/>
    <n v="6.3962170233947249E-2"/>
    <n v="-7.3099415204678442E-2"/>
    <n v="3.2093082725994287E-2"/>
    <n v="0.11357931726907626"/>
    <n v="-3.0429392539164457E-3"/>
    <n v="4.9176578225068228E-3"/>
  </r>
  <r>
    <x v="79"/>
    <x v="78"/>
    <x v="78"/>
    <n v="242702"/>
    <n v="116112"/>
    <n v="242702"/>
    <n v="1218000000"/>
    <n v="1.9926272577996715E-4"/>
    <n v="38"/>
    <n v="39.25"/>
    <n v="34.15"/>
    <n v="30.82"/>
    <n v="35.58"/>
    <n v="35.409999999999997"/>
    <n v="35.130000000000003"/>
    <n v="34.42"/>
    <n v="33.53"/>
    <n v="31.84"/>
    <n v="33.51"/>
    <n v="34.1"/>
    <n v="33.229999999999997"/>
    <n v="0.42"/>
    <n v="0.42"/>
    <n v="0.42"/>
    <n v="0.42"/>
    <n v="-0.17789473684210524"/>
    <n v="0.15347177157689817"/>
    <n v="-8.1696555650441288E-2"/>
    <n v="5.6846733668341615E-2"/>
    <n v="-8.13157894736843E-2"/>
    <n v="3.2894736842105261E-2"/>
    <n v="-0.1299363057324841"/>
    <n v="-8.5212298682283999E-2"/>
    <n v="0.15444516547696294"/>
    <n v="7.0264193367059668E-3"/>
    <n v="3.9536853996048E-3"/>
    <n v="-2.021064617136353E-2"/>
    <n v="-1.365485183033122E-2"/>
    <n v="-3.7876528481956495E-2"/>
    <n v="5.2449748743718536E-2"/>
    <n v="3.0140256639809113E-2"/>
    <n v="-1.3196480938416556E-2"/>
  </r>
  <r>
    <x v="80"/>
    <x v="79"/>
    <x v="79"/>
    <n v="278881"/>
    <n v="86165"/>
    <n v="278881"/>
    <n v="1484000000"/>
    <n v="1.8792520215633424E-4"/>
    <n v="74.510000000000005"/>
    <n v="62.49"/>
    <n v="71.8"/>
    <n v="68.47"/>
    <n v="68.31"/>
    <n v="69.510000000000005"/>
    <n v="63.1"/>
    <n v="64.349999999999994"/>
    <n v="55.25"/>
    <n v="53.6"/>
    <n v="59.7"/>
    <n v="48.75"/>
    <n v="49.43"/>
    <n v="0.53"/>
    <n v="0.53"/>
    <n v="0.53"/>
    <n v="0.48"/>
    <n v="-7.3949805395249035E-2"/>
    <n v="-7.0687892507667549E-2"/>
    <n v="-0.14215530903328052"/>
    <n v="-6.8843283582089576E-2"/>
    <n v="-0.30881760837471484"/>
    <n v="-0.16132062810361028"/>
    <n v="0.14898383741398616"/>
    <n v="-3.8997214484679639E-2"/>
    <n v="-2.3367898349641683E-3"/>
    <n v="2.5325720977894931E-2"/>
    <n v="-8.4592145015105785E-2"/>
    <n v="1.9809825673533961E-2"/>
    <n v="-0.13317793317793311"/>
    <n v="-2.0271493212669658E-2"/>
    <n v="0.11380597014925375"/>
    <n v="-0.17537688442211058"/>
    <n v="2.3794871794871789E-2"/>
  </r>
  <r>
    <x v="81"/>
    <x v="80"/>
    <x v="80"/>
    <n v="362541"/>
    <m/>
    <n v="576077.64899999998"/>
    <n v="826000000"/>
    <n v="6.9743056779661015E-4"/>
    <n v="659"/>
    <n v="725"/>
    <n v="740.5"/>
    <n v="678.5"/>
    <n v="680"/>
    <n v="688"/>
    <n v="696.5"/>
    <n v="674"/>
    <n v="670.5"/>
    <n v="677.5"/>
    <n v="717.5"/>
    <n v="657"/>
    <n v="682.5"/>
    <n v="0.73250000000000004"/>
    <n v="0.73250000000000004"/>
    <n v="0.73250000000000004"/>
    <n v="0.73250000000000004"/>
    <n v="3.0701820940819427E-2"/>
    <n v="2.7608695652173915E-2"/>
    <n v="-2.6227566403445798E-2"/>
    <n v="8.4612546125461246E-3"/>
    <n v="4.0106221547799699E-2"/>
    <n v="0.10015174506828528"/>
    <n v="2.1379310344827585E-2"/>
    <n v="-8.2738014854827818E-2"/>
    <n v="2.2107590272660281E-3"/>
    <n v="1.2841911764705883E-2"/>
    <n v="1.3419331395348837E-2"/>
    <n v="-3.2304379038047379E-2"/>
    <n v="-4.1060830860534126E-3"/>
    <n v="1.1532438478747204E-2"/>
    <n v="5.9040590405904057E-2"/>
    <n v="-8.329965156794425E-2"/>
    <n v="3.9927701674277019E-2"/>
  </r>
  <r>
    <x v="82"/>
    <x v="81"/>
    <x v="81"/>
    <n v="39464486"/>
    <n v="4961622"/>
    <n v="39464486"/>
    <n v="1487000000"/>
    <n v="2.6539667787491592E-2"/>
    <n v="41.064999999999998"/>
    <n v="43.84"/>
    <n v="46.664999999999999"/>
    <n v="47.14"/>
    <n v="49.95"/>
    <n v="51.96"/>
    <n v="53.86"/>
    <n v="58.62"/>
    <n v="53"/>
    <n v="56.99"/>
    <n v="63.01"/>
    <n v="61.08"/>
    <n v="58.77"/>
    <n v="0.25"/>
    <n v="0.2"/>
    <n v="0.2"/>
    <n v="0.2"/>
    <n v="0.15402410812127124"/>
    <n v="0.14679677556215526"/>
    <n v="6.1826958782027527E-2"/>
    <n v="3.4742937357431149E-2"/>
    <n v="0.45184463655180829"/>
    <n v="6.7575794472178402E-2"/>
    <n v="6.4438868613138578E-2"/>
    <n v="1.5536269152469763E-2"/>
    <n v="5.9609673313534201E-2"/>
    <n v="4.4244244244244203E-2"/>
    <n v="4.041570438799074E-2"/>
    <n v="8.837727441515035E-2"/>
    <n v="-9.2459911293073987E-2"/>
    <n v="7.9056603773584949E-2"/>
    <n v="0.105632567117038"/>
    <n v="-2.7455959371528327E-2"/>
    <n v="-3.4544859201047724E-2"/>
  </r>
  <r>
    <x v="83"/>
    <x v="82"/>
    <x v="82"/>
    <n v="919257"/>
    <n v="52990"/>
    <n v="919257"/>
    <n v="1357000000"/>
    <n v="6.7741857037582909E-4"/>
    <n v="84.81"/>
    <n v="83.99"/>
    <n v="83.69"/>
    <n v="84"/>
    <n v="94.48"/>
    <n v="90.19"/>
    <n v="86.42"/>
    <n v="82.04"/>
    <n v="75.3"/>
    <n v="70.11"/>
    <n v="77.650000000000006"/>
    <n v="76.81"/>
    <n v="69.45"/>
    <n v="0.5"/>
    <n v="0.5"/>
    <n v="0.5"/>
    <n v="0.5"/>
    <n v="-3.6552293361632152E-3"/>
    <n v="3.4761904761904786E-2"/>
    <n v="-0.18294376301781998"/>
    <n v="-2.2821280844386904E-3"/>
    <n v="-0.15752859332625868"/>
    <n v="-9.6686711472704565E-3"/>
    <n v="-3.5718537921180758E-3"/>
    <n v="9.6785756960210568E-3"/>
    <n v="0.12476190476190481"/>
    <n v="-4.0114309906858658E-2"/>
    <n v="-3.62567912185386E-2"/>
    <n v="-5.0682712335107558E-2"/>
    <n v="-7.6060458313018151E-2"/>
    <n v="-6.2284196547144725E-2"/>
    <n v="0.10754528597917568"/>
    <n v="-4.3786220218931535E-3"/>
    <n v="-8.9311287592761343E-2"/>
  </r>
  <r>
    <x v="84"/>
    <x v="83"/>
    <x v="83"/>
    <n v="77049"/>
    <n v="1995278"/>
    <n v="77049"/>
    <n v="958000000"/>
    <n v="8.042693110647181E-5"/>
    <n v="49.19"/>
    <n v="50.65"/>
    <n v="45.8"/>
    <n v="44.35"/>
    <n v="44.24"/>
    <n v="43.77"/>
    <n v="42.01"/>
    <n v="44.75"/>
    <n v="42.94"/>
    <n v="44.83"/>
    <n v="45.1"/>
    <n v="44.84"/>
    <n v="46.42"/>
    <n v="0.56000000000000005"/>
    <n v="0.56000000000000005"/>
    <n v="0.56000000000000005"/>
    <n v="0.54249999999999998"/>
    <n v="-8.7009554787558369E-2"/>
    <n v="-4.0135287485907625E-2"/>
    <n v="8.0457034039514416E-2"/>
    <n v="4.7568592460406053E-2"/>
    <n v="-1.1130311038828947E-2"/>
    <n v="2.9680829436877432E-2"/>
    <n v="-9.5755182625863799E-2"/>
    <n v="-1.9432314410480257E-2"/>
    <n v="-2.4802705749718021E-3"/>
    <n v="2.0343580470163019E-3"/>
    <n v="-2.741603838245385E-2"/>
    <n v="6.5222566055701078E-2"/>
    <n v="-2.7932960893854799E-2"/>
    <n v="5.7056357708430386E-2"/>
    <n v="6.0227526210127847E-3"/>
    <n v="6.2638580931264291E-3"/>
    <n v="4.7334968777876851E-2"/>
  </r>
  <r>
    <x v="85"/>
    <x v="84"/>
    <x v="84"/>
    <n v="26973313"/>
    <m/>
    <n v="26973313"/>
    <n v="313000000"/>
    <n v="8.6176718849840253E-2"/>
    <n v="183.15"/>
    <n v="199.04"/>
    <n v="190.49"/>
    <n v="195.82"/>
    <n v="181.76"/>
    <n v="181.64"/>
    <n v="171.87"/>
    <n v="187.15"/>
    <n v="176.64"/>
    <n v="184.68"/>
    <n v="201.59"/>
    <n v="187.04"/>
    <n v="192.31"/>
    <n v="1.65"/>
    <n v="1.65"/>
    <n v="1.6"/>
    <n v="1.6"/>
    <n v="7.8187278187278123E-2"/>
    <n v="-0.1138800939638443"/>
    <n v="8.3842439052772458E-2"/>
    <n v="4.9978340914013403E-2"/>
    <n v="8.5503685503685478E-2"/>
    <n v="8.6759486759486679E-2"/>
    <n v="-4.2956189710610847E-2"/>
    <n v="3.6642343430101233E-2"/>
    <n v="-7.1800633234603214E-2"/>
    <n v="8.4176936619718059E-3"/>
    <n v="-4.4703809733538769E-2"/>
    <n v="8.8904404491767036E-2"/>
    <n v="-4.7608869890462299E-2"/>
    <n v="5.4574275362318958E-2"/>
    <n v="9.1563786008230424E-2"/>
    <n v="-6.4239297584205629E-2"/>
    <n v="3.6730111206159162E-2"/>
  </r>
  <r>
    <x v="86"/>
    <x v="85"/>
    <x v="85"/>
    <n v="1975568"/>
    <n v="195875"/>
    <n v="261565.20319999999"/>
    <n v="6189000000"/>
    <n v="4.2262918597511712E-5"/>
    <n v="25.494900000000001"/>
    <n v="25.155000000000001"/>
    <n v="25.955500000000001"/>
    <n v="24.634"/>
    <n v="26.099"/>
    <n v="26.0764"/>
    <n v="26.876899999999999"/>
    <n v="26.3935"/>
    <n v="24.6189"/>
    <n v="24.528199999999998"/>
    <n v="25.442"/>
    <n v="25.51"/>
    <n v="25.736499999999999"/>
    <n v="0.48"/>
    <n v="0.48"/>
    <n v="0.48"/>
    <n v="0.48"/>
    <n v="-1.4940242950550929E-2"/>
    <n v="0.1105342209953722"/>
    <n v="-6.9528107780287202E-2"/>
    <n v="6.8830978220986508E-2"/>
    <n v="8.4785584567893896E-2"/>
    <n v="-1.3332078180341954E-2"/>
    <n v="3.182269926455971E-2"/>
    <n v="-3.242087418851497E-2"/>
    <n v="5.947065032069497E-2"/>
    <n v="1.7525575692555247E-2"/>
    <n v="4.9105704775199016E-2"/>
    <n v="-1.7985705196655849E-2"/>
    <n v="-4.9049955481463223E-2"/>
    <n v="1.5813054198197247E-2"/>
    <n v="3.7255077828784906E-2"/>
    <n v="2.1539187170819957E-2"/>
    <n v="2.7695021560172398E-2"/>
  </r>
  <r>
    <x v="87"/>
    <x v="86"/>
    <x v="86"/>
    <n v="68085"/>
    <n v="132484"/>
    <n v="68085"/>
    <n v="633000000"/>
    <n v="1.0755924170616114E-4"/>
    <n v="76.11"/>
    <n v="73.19"/>
    <n v="76.84"/>
    <n v="81.83"/>
    <n v="78.7"/>
    <n v="79.5"/>
    <n v="82.1"/>
    <n v="81.180000000000007"/>
    <n v="76.42"/>
    <n v="78.349999999999994"/>
    <n v="77"/>
    <n v="73.069999999999993"/>
    <n v="71.84"/>
    <n v="0.6"/>
    <n v="0.6"/>
    <n v="0.56000000000000005"/>
    <n v="0.56000000000000005"/>
    <n v="8.3037708579687272E-2"/>
    <n v="1.0631797629231285E-2"/>
    <n v="-3.8855054811205846E-2"/>
    <n v="-7.5941289087428088E-2"/>
    <n v="-2.5620811982656626E-2"/>
    <n v="-3.8365523584285924E-2"/>
    <n v="4.9870200847110344E-2"/>
    <n v="7.2748568453930171E-2"/>
    <n v="-3.825003055114256E-2"/>
    <n v="1.7789072426937703E-2"/>
    <n v="4.0251572327043954E-2"/>
    <n v="-1.1205846528623479E-2"/>
    <n v="-5.1736881005173742E-2"/>
    <n v="3.2583093431038899E-2"/>
    <n v="-1.7230376515634901E-2"/>
    <n v="-4.3766233766233856E-2"/>
    <n v="-9.1692897221840666E-3"/>
  </r>
  <r>
    <x v="88"/>
    <x v="87"/>
    <x v="87"/>
    <n v="658335"/>
    <m/>
    <n v="658335"/>
    <n v="610000000"/>
    <n v="1.0792377049180328E-3"/>
    <n v="71.930000000000007"/>
    <n v="72.349999999999994"/>
    <n v="66.8"/>
    <n v="72.55"/>
    <n v="75.14"/>
    <n v="76.11"/>
    <n v="74.31"/>
    <n v="76.739999999999995"/>
    <n v="78.41"/>
    <n v="79.41"/>
    <n v="88.99"/>
    <n v="96.69"/>
    <n v="96.7"/>
    <n v="0.40250000000000002"/>
    <n v="0.40250000000000002"/>
    <n v="0.40250000000000002"/>
    <n v="0.40250000000000002"/>
    <n v="1.4215209231196863E-2"/>
    <n v="2.9807029634734736E-2"/>
    <n v="7.4047907414883513E-2"/>
    <n v="0.22279939554212325"/>
    <n v="0.36674544696232436"/>
    <n v="5.8390101487555603E-3"/>
    <n v="-7.6710435383552142E-2"/>
    <n v="9.2103293413173651E-2"/>
    <n v="3.5699517574086882E-2"/>
    <n v="1.8265903646526471E-2"/>
    <n v="-1.8361581920903917E-2"/>
    <n v="3.2700847799757668E-2"/>
    <n v="2.7006776127182715E-2"/>
    <n v="1.7886749139140418E-2"/>
    <n v="0.12063971791965745"/>
    <n v="9.1049556129902273E-2"/>
    <n v="4.2662116040956162E-3"/>
  </r>
  <r>
    <x v="89"/>
    <x v="88"/>
    <x v="88"/>
    <n v="4303565"/>
    <n v="90842"/>
    <n v="4303565"/>
    <n v="1021000000"/>
    <n v="4.2150489715964742E-3"/>
    <n v="53.56"/>
    <n v="53.5"/>
    <n v="59.07"/>
    <n v="57.05"/>
    <n v="54.71"/>
    <n v="55.7"/>
    <n v="52.15"/>
    <n v="50.08"/>
    <n v="46.4"/>
    <n v="49.84"/>
    <n v="56.9"/>
    <n v="57.47"/>
    <n v="53.55"/>
    <n v="0.5"/>
    <n v="0.38"/>
    <n v="0.38"/>
    <n v="0.38"/>
    <n v="7.4495892457057414E-2"/>
    <n v="-7.9228746713409265E-2"/>
    <n v="-3.7008628954937589E-2"/>
    <n v="8.2062600321027149E-2"/>
    <n v="3.0433159073935678E-2"/>
    <n v="-1.1202389843166967E-3"/>
    <n v="0.10411214953271028"/>
    <n v="-2.5732182156763216E-2"/>
    <n v="-4.101665205959678E-2"/>
    <n v="2.5041125936757481E-2"/>
    <n v="-5.6912028725314256E-2"/>
    <n v="-3.9693192713326948E-2"/>
    <n v="-6.5894568690095842E-2"/>
    <n v="8.2327586206896661E-2"/>
    <n v="0.14165329052969491"/>
    <n v="1.6695957820738141E-2"/>
    <n v="-6.1597355141813151E-2"/>
  </r>
  <r>
    <x v="90"/>
    <x v="89"/>
    <x v="89"/>
    <n v="3060886"/>
    <n v="142362"/>
    <n v="3060886"/>
    <n v="968000000"/>
    <n v="3.1620723140495868E-3"/>
    <n v="101.5"/>
    <n v="106.73"/>
    <n v="113.77"/>
    <n v="119.52"/>
    <n v="112.29"/>
    <n v="120.54"/>
    <n v="122.95"/>
    <n v="121.61"/>
    <n v="113.36"/>
    <n v="115.94"/>
    <n v="118.64"/>
    <n v="113.53"/>
    <n v="116.91"/>
    <n v="0.625"/>
    <n v="0.625"/>
    <n v="0.625"/>
    <n v="0.5"/>
    <n v="0.18369458128078814"/>
    <n v="3.3927376171352136E-2"/>
    <n v="-5.1931679544530339E-2"/>
    <n v="1.2678971882007926E-2"/>
    <n v="0.17522167487684726"/>
    <n v="5.1527093596059149E-2"/>
    <n v="6.5960835753771124E-2"/>
    <n v="5.6034103893820866E-2"/>
    <n v="-6.0491967871485863E-2"/>
    <n v="7.9036423546175072E-2"/>
    <n v="2.5178364028538215E-2"/>
    <n v="-1.0898739324928861E-2"/>
    <n v="-6.2700435819422751E-2"/>
    <n v="2.8272759350740986E-2"/>
    <n v="2.3287907538381947E-2"/>
    <n v="-3.8857046527309501E-2"/>
    <n v="3.4175988725446978E-2"/>
  </r>
  <r>
    <x v="91"/>
    <x v="90"/>
    <x v="90"/>
    <n v="319181"/>
    <n v="177070"/>
    <n v="319181"/>
    <n v="835000000"/>
    <n v="3.8225269461077843E-4"/>
    <n v="119.93"/>
    <n v="118.13"/>
    <n v="120.26"/>
    <n v="107.76"/>
    <n v="106.66"/>
    <n v="101.16"/>
    <n v="96.34"/>
    <n v="97.56"/>
    <n v="83.63"/>
    <n v="89.24"/>
    <n v="89.36"/>
    <n v="83.95"/>
    <n v="76.87"/>
    <n v="0.60499999999999998"/>
    <n v="0.55000000000000004"/>
    <n v="0.55000000000000004"/>
    <n v="0.55000000000000004"/>
    <n v="-9.6431251563411993E-2"/>
    <n v="-0.10087230883444692"/>
    <n v="-6.7988374506954621E-2"/>
    <n v="-0.13245181532944858"/>
    <n v="-0.34024014008171433"/>
    <n v="-1.500875510714593E-2"/>
    <n v="1.803098281554228E-2"/>
    <n v="-9.891069349742225E-2"/>
    <n v="-1.0207869339272537E-2"/>
    <n v="-4.6409150571910744E-2"/>
    <n v="-4.2210359826018125E-2"/>
    <n v="1.2663483495951824E-2"/>
    <n v="-0.13714637146371469"/>
    <n v="7.3657778309219171E-2"/>
    <n v="1.3446884805020682E-3"/>
    <n v="-5.438675022381375E-2"/>
    <n v="-7.778439547349611E-2"/>
  </r>
  <r>
    <x v="92"/>
    <x v="91"/>
    <x v="91"/>
    <n v="270163"/>
    <n v="60072"/>
    <n v="270163"/>
    <n v="887000000"/>
    <n v="3.0458060879368657E-4"/>
    <n v="111.27"/>
    <n v="99"/>
    <n v="101.67"/>
    <n v="96.49"/>
    <n v="100.95"/>
    <n v="99.77"/>
    <n v="97.52"/>
    <n v="102.49"/>
    <n v="95.81"/>
    <n v="99"/>
    <n v="103.01"/>
    <n v="103.46"/>
    <n v="95.34"/>
    <n v="0.78"/>
    <n v="0.78"/>
    <n v="0.78"/>
    <n v="0.78"/>
    <n v="-0.12582007728947606"/>
    <n v="1.8758420561716255E-2"/>
    <n v="2.3174733388023012E-2"/>
    <n v="-2.9090909090909053E-2"/>
    <n v="-0.11512537071987052"/>
    <n v="-0.11027231059584791"/>
    <n v="2.6969696969696987E-2"/>
    <n v="-4.3277269597718174E-2"/>
    <n v="4.6222406466991481E-2"/>
    <n v="-3.9623576027737178E-3"/>
    <n v="-1.4733887942267215E-2"/>
    <n v="5.0963904840032805E-2"/>
    <n v="-5.756659186262067E-2"/>
    <n v="4.1436175764533949E-2"/>
    <n v="4.0505050505050558E-2"/>
    <n v="1.1940588292398685E-2"/>
    <n v="-7.094529286680834E-2"/>
  </r>
  <r>
    <x v="93"/>
    <x v="92"/>
    <x v="92"/>
    <n v="1182773"/>
    <m/>
    <n v="1182773"/>
    <n v="1724000000"/>
    <n v="6.8606322505800467E-4"/>
    <n v="45.43"/>
    <n v="42.2"/>
    <n v="44.56"/>
    <n v="43.54"/>
    <n v="43"/>
    <n v="43.25"/>
    <n v="43.92"/>
    <n v="45.13"/>
    <n v="41.34"/>
    <n v="41.02"/>
    <n v="42.24"/>
    <n v="44.14"/>
    <n v="41.75"/>
    <n v="0.28000000000000003"/>
    <n v="0.28000000000000003"/>
    <n v="0.255"/>
    <n v="0.255"/>
    <n v="-3.5439137134052404E-2"/>
    <n v="1.5158474965548981E-2"/>
    <n v="-6.0223132969034573E-2"/>
    <n v="2.4012676743052092E-2"/>
    <n v="-5.7451023552718458E-2"/>
    <n v="-7.1098393132291368E-2"/>
    <n v="5.5924170616113725E-2"/>
    <n v="-1.660682226211856E-2"/>
    <n v="-1.2402388608176371E-2"/>
    <n v="1.2325581395348837E-2"/>
    <n v="2.1965317919075186E-2"/>
    <n v="2.7550091074681256E-2"/>
    <n v="-7.8329270994903596E-2"/>
    <n v="-1.5723270440251638E-3"/>
    <n v="2.9741589468551898E-2"/>
    <n v="5.1017992424242382E-2"/>
    <n v="-4.8368826461259645E-2"/>
  </r>
  <r>
    <x v="94"/>
    <x v="93"/>
    <x v="93"/>
    <n v="419474"/>
    <m/>
    <n v="419474"/>
    <n v="376000000"/>
    <n v="1.1156223404255319E-3"/>
    <n v="50.49"/>
    <n v="51.64"/>
    <n v="56.06"/>
    <n v="59.04"/>
    <n v="61.56"/>
    <n v="59.19"/>
    <n v="60.59"/>
    <n v="63.07"/>
    <n v="62.77"/>
    <n v="60.41"/>
    <n v="60.17"/>
    <n v="64.66"/>
    <n v="64.66"/>
    <n v="0.66"/>
    <n v="0.66"/>
    <n v="0.66"/>
    <n v="0.64"/>
    <n v="0.18241235888294705"/>
    <n v="3.7432249322493297E-2"/>
    <n v="7.9220993563293152E-3"/>
    <n v="8.0946863102135405E-2"/>
    <n v="0.3325410972469795"/>
    <n v="2.2776787482669807E-2"/>
    <n v="8.5592563903950453E-2"/>
    <n v="6.4930431680342432E-2"/>
    <n v="4.2682926829268344E-2"/>
    <n v="-2.7777777777777849E-2"/>
    <n v="3.4803176212198104E-2"/>
    <n v="4.0930846674368651E-2"/>
    <n v="5.7079435547804482E-3"/>
    <n v="-2.7083001433806059E-2"/>
    <n v="-3.9728521767918371E-3"/>
    <n v="8.5258434435765237E-2"/>
    <n v="9.8979276214042691E-3"/>
  </r>
  <r>
    <x v="95"/>
    <x v="94"/>
    <x v="94"/>
    <n v="272940"/>
    <n v="171804"/>
    <n v="272940"/>
    <n v="2678000000"/>
    <n v="1.0191934279312921E-4"/>
    <n v="65.844999999999999"/>
    <n v="64.077500000000001"/>
    <n v="69.177499999999995"/>
    <n v="65.45"/>
    <n v="65.22"/>
    <n v="69.13"/>
    <n v="67.94"/>
    <n v="75.59"/>
    <n v="69.41"/>
    <n v="70.09"/>
    <n v="75.19"/>
    <n v="79.53"/>
    <n v="76.06"/>
    <n v="0.16500000000000001"/>
    <n v="0.14000000000000001"/>
    <n v="0.14000000000000001"/>
    <n v="0.14000000000000001"/>
    <n v="-3.4930518642265324E-3"/>
    <n v="4.0183346065698927E-2"/>
    <n v="3.3706211362967413E-2"/>
    <n v="8.7173633899272338E-2"/>
    <n v="0.16402156579846616"/>
    <n v="-2.6843344217480421E-2"/>
    <n v="7.9591120127969942E-2"/>
    <n v="-5.1497958151132846E-2"/>
    <n v="-3.5141329258976924E-3"/>
    <n v="6.2097516099355966E-2"/>
    <n v="-1.5188774772168345E-2"/>
    <n v="0.11259935236973809"/>
    <n v="-7.9904749305463776E-2"/>
    <n v="1.1813859674398601E-2"/>
    <n v="7.2763589670423651E-2"/>
    <n v="5.9582391275435603E-2"/>
    <n v="-4.1870992078460942E-2"/>
  </r>
  <r>
    <x v="96"/>
    <x v="95"/>
    <x v="95"/>
    <n v="99400"/>
    <n v="101481"/>
    <n v="99400"/>
    <n v="4086000000"/>
    <n v="2.4326970141948116E-5"/>
    <n v="47"/>
    <n v="46.2"/>
    <n v="49.12"/>
    <n v="48.45"/>
    <n v="50.75"/>
    <n v="49.44"/>
    <n v="46.64"/>
    <n v="47.18"/>
    <n v="45.09"/>
    <n v="43.49"/>
    <n v="47.02"/>
    <n v="45.51"/>
    <n v="45.67"/>
    <n v="0.57750000000000001"/>
    <n v="0.56499999999999995"/>
    <n v="0.56499999999999995"/>
    <n v="0.56499999999999995"/>
    <n v="4.3138297872340491E-2"/>
    <n v="-2.5696594427244628E-2"/>
    <n v="-5.5424528301886759E-2"/>
    <n v="6.3117958151299142E-2"/>
    <n v="2.0053191489361737E-2"/>
    <n v="-1.7021276595744619E-2"/>
    <n v="6.3203463203463081E-2"/>
    <n v="-1.8831433224754598E-3"/>
    <n v="4.7471620227038124E-2"/>
    <n v="-1.467980295566507E-2"/>
    <n v="-4.5206310679611596E-2"/>
    <n v="1.1578044596912503E-2"/>
    <n v="-3.2323018228062661E-2"/>
    <n v="-2.2954091816367296E-2"/>
    <n v="8.1168084617153385E-2"/>
    <n v="-2.0097830710336134E-2"/>
    <n v="1.5930564711052596E-2"/>
  </r>
  <r>
    <x v="97"/>
    <x v="96"/>
    <x v="96"/>
    <n v="142992525"/>
    <n v="96931"/>
    <n v="142992525"/>
    <n v="1091000000"/>
    <n v="0.13106555912007334"/>
    <n v="76.11"/>
    <n v="73.06"/>
    <n v="83.24"/>
    <n v="84.72"/>
    <n v="82.53"/>
    <n v="86.17"/>
    <n v="85.08"/>
    <n v="96.12"/>
    <n v="84.34"/>
    <n v="83.57"/>
    <n v="84.3"/>
    <n v="84.43"/>
    <n v="83.7"/>
    <n v="0.375"/>
    <n v="0.375"/>
    <n v="0.36"/>
    <n v="0.36"/>
    <n v="0.11805281828931809"/>
    <n v="8.6756373937676989E-3"/>
    <n v="-1.3516690173953988E-2"/>
    <n v="5.8633480914204823E-3"/>
    <n v="0.11903823413480492"/>
    <n v="-4.0073577716462978E-2"/>
    <n v="0.13933753079660544"/>
    <n v="2.2284959154252812E-2"/>
    <n v="-2.5849858356940484E-2"/>
    <n v="4.864897612989217E-2"/>
    <n v="-8.297551351978686E-3"/>
    <n v="0.12976022566995776"/>
    <n v="-0.11880982105701209"/>
    <n v="-4.8612757884753405E-3"/>
    <n v="8.7351920545650844E-3"/>
    <n v="5.8125741399763899E-3"/>
    <n v="-4.3823285562004499E-3"/>
  </r>
  <r>
    <x v="98"/>
    <x v="97"/>
    <x v="97"/>
    <n v="1618474"/>
    <n v="3777328"/>
    <n v="1618474"/>
    <n v="5108000000"/>
    <n v="3.1685082223962413E-4"/>
    <n v="55.11"/>
    <n v="52.19"/>
    <n v="54.79"/>
    <n v="54.42"/>
    <n v="55.26"/>
    <n v="56.24"/>
    <n v="57.09"/>
    <n v="58.07"/>
    <n v="52.11"/>
    <n v="51.51"/>
    <n v="54.21"/>
    <n v="55.51"/>
    <n v="53.09"/>
    <n v="0.38"/>
    <n v="0.38"/>
    <n v="0.38"/>
    <n v="0.375"/>
    <n v="-5.6251134095445061E-3"/>
    <n v="5.6045571481073163E-2"/>
    <n v="-9.1084252933964008E-2"/>
    <n v="3.7953795379538059E-2"/>
    <n v="-9.1634911994192686E-3"/>
    <n v="-5.2984939212484157E-2"/>
    <n v="4.9817972791722578E-2"/>
    <n v="1.8251505749228988E-4"/>
    <n v="1.543550165380368E-2"/>
    <n v="2.4610930148389502E-2"/>
    <n v="2.1870554765291629E-2"/>
    <n v="1.7165878437554682E-2"/>
    <n v="-9.6090924745996231E-2"/>
    <n v="-4.2218384187296381E-3"/>
    <n v="5.241700640652306E-2"/>
    <n v="3.0898358236487681E-2"/>
    <n v="-3.6840208971356418E-2"/>
  </r>
  <r>
    <x v="99"/>
    <x v="98"/>
    <x v="98"/>
    <n v="868775"/>
    <n v="158263"/>
    <n v="868775"/>
    <n v="3217000000"/>
    <n v="2.7005750699409388E-4"/>
    <n v="86.27"/>
    <n v="84.79"/>
    <n v="83.89"/>
    <n v="82.28"/>
    <n v="78.2"/>
    <n v="74.69"/>
    <n v="71.599999999999994"/>
    <n v="71.84"/>
    <n v="63.8"/>
    <n v="64.760000000000005"/>
    <n v="57.29"/>
    <n v="59.13"/>
    <n v="60.5"/>
    <n v="0.5"/>
    <n v="0.5"/>
    <n v="0.5"/>
    <n v="0.5"/>
    <n v="-4.0454387388431608E-2"/>
    <n v="-0.1237238697131746"/>
    <n v="-8.8547486033519404E-2"/>
    <n v="-5.8060531192093957E-2"/>
    <n v="-0.27553031181175375"/>
    <n v="-1.7155442216297553E-2"/>
    <n v="-1.0614459252270381E-2"/>
    <n v="-1.3231612826320174E-2"/>
    <n v="-4.9586776859504113E-2"/>
    <n v="-3.8491048593350445E-2"/>
    <n v="-3.4676663542642969E-2"/>
    <n v="3.3519553072626973E-3"/>
    <n v="-0.10495545657015598"/>
    <n v="2.2884012539185077E-2"/>
    <n v="-0.11534898085237809"/>
    <n v="4.0844824576715018E-2"/>
    <n v="3.1625232538474504E-2"/>
  </r>
  <r>
    <x v="100"/>
    <x v="99"/>
    <x v="99"/>
    <n v="416097.83"/>
    <n v="1393023.17"/>
    <n v="416097.83"/>
    <n v="4177000000"/>
    <n v="9.9616430452477864E-5"/>
    <n v="92.25"/>
    <n v="87.85"/>
    <n v="88.34"/>
    <n v="85.7"/>
    <n v="87.85"/>
    <n v="85.25"/>
    <n v="83.28"/>
    <n v="78.7"/>
    <n v="73.3"/>
    <n v="75.2"/>
    <n v="82.3"/>
    <n v="81.760000000000005"/>
    <n v="77.5"/>
    <n v="0.75"/>
    <n v="0.75"/>
    <n v="0.75"/>
    <n v="0.73"/>
    <n v="-6.2872628726287239E-2"/>
    <n v="-1.9486581096849493E-2"/>
    <n v="-8.8016330451488933E-2"/>
    <n v="4.0292553191489319E-2"/>
    <n v="-0.12758807588075879"/>
    <n v="-4.769647696476971E-2"/>
    <n v="5.5776892430279921E-3"/>
    <n v="-2.1394611727416805E-2"/>
    <n v="2.5087514585764192E-2"/>
    <n v="-2.1058622652248088E-2"/>
    <n v="-1.4310850439882684E-2"/>
    <n v="-5.4995196926032643E-2"/>
    <n v="-5.9085133418043272E-2"/>
    <n v="3.6152796725784524E-2"/>
    <n v="9.4414893617021198E-2"/>
    <n v="2.3086269744836932E-3"/>
    <n v="-4.3175146771037246E-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x v="0"/>
    <x v="0"/>
    <x v="0"/>
    <n v="950767"/>
    <n v="0"/>
    <n v="950767"/>
    <n v="5825955000"/>
    <n v="8.0000000000000004E-4"/>
    <n v="27.8475"/>
    <n v="29.512499999999999"/>
    <n v="32.3125"/>
    <n v="31.204999999999998"/>
    <n v="31.524999999999999"/>
    <n v="32.799999999999997"/>
    <n v="31.725000000000001"/>
    <n v="30.375"/>
    <n v="27.537500000000001"/>
    <n v="27.267499999999998"/>
    <n v="29.967500000000001"/>
    <n v="29.6875"/>
    <n v="25.6525"/>
    <n v="0.52"/>
    <n v="0.52"/>
    <n v="0.52"/>
    <n v="0.47"/>
    <n v="0.13924050632911386"/>
    <n v="3.3327992308924956E-2"/>
    <n v="-0.12411347517730506"/>
    <n v="-4.1991381681488901E-2"/>
    <n v="-5.9251279288984665E-3"/>
    <n v="5.978992728252084E-2"/>
    <n v="9.4875052943667965E-2"/>
    <n v="-1.8181818181818233E-2"/>
    <n v="1.025476686428458E-2"/>
    <n v="5.6938937351308443E-2"/>
    <n v="-1.6920731707316942E-2"/>
    <n v="-4.2553191489361743E-2"/>
    <n v="-7.6296296296296251E-2"/>
    <n v="9.0785292782568083E-3"/>
    <n v="9.9018978637572308E-2"/>
    <n v="6.340201885375785E-3"/>
    <n v="-0.12008421052631581"/>
  </r>
  <r>
    <x v="1"/>
    <x v="1"/>
    <x v="1"/>
    <n v="6599331"/>
    <n v="354573"/>
    <n v="6599331"/>
    <n v="1637000000"/>
    <n v="4.1999999999999997E-3"/>
    <n v="65.62"/>
    <n v="61.49"/>
    <n v="60.3"/>
    <n v="58.48"/>
    <n v="65.09"/>
    <n v="66.8"/>
    <n v="67.900000000000006"/>
    <n v="70.19"/>
    <n v="61"/>
    <n v="54.68"/>
    <n v="61.6"/>
    <n v="58.23"/>
    <n v="58.06"/>
    <n v="0.51"/>
    <n v="0.51"/>
    <n v="0.51"/>
    <n v="0.49"/>
    <n v="-0.10103626943005192"/>
    <n v="0.16980164158686747"/>
    <n v="-0.18718703976435944"/>
    <n v="7.0775420629114905E-2"/>
    <n v="-8.4425480036574255E-2"/>
    <n v="-6.2938128619323408E-2"/>
    <n v="-1.935274028297292E-2"/>
    <n v="-2.1724709784411284E-2"/>
    <n v="0.11303009575923405"/>
    <n v="3.4106621600860247E-2"/>
    <n v="2.4101796407185759E-2"/>
    <n v="3.3726067746686184E-2"/>
    <n v="-0.1236643396495227"/>
    <n v="-9.5245901639344266E-2"/>
    <n v="0.1265544989027067"/>
    <n v="-4.6753246753246824E-2"/>
    <n v="5.4954490812296995E-3"/>
  </r>
  <r>
    <x v="2"/>
    <x v="2"/>
    <x v="2"/>
    <n v="1427183"/>
    <n v="3631100"/>
    <n v="1427183"/>
    <n v="1506000000"/>
    <n v="6.1999999999999998E-3"/>
    <n v="45.25"/>
    <n v="44.93"/>
    <n v="47.34"/>
    <n v="46.33"/>
    <n v="46.71"/>
    <n v="48.77"/>
    <n v="49.4"/>
    <n v="50.89"/>
    <n v="44.22"/>
    <n v="40.35"/>
    <n v="44.88"/>
    <n v="45.22"/>
    <n v="43.94"/>
    <n v="0.24"/>
    <n v="0.24"/>
    <n v="0.24"/>
    <n v="0.24"/>
    <n v="2.9171270718232008E-2"/>
    <n v="7.1443988776170961E-2"/>
    <n v="-0.17834008097165988"/>
    <n v="9.4919454770755793E-2"/>
    <n v="-7.7348066298343048E-3"/>
    <n v="-7.0718232044198956E-3"/>
    <n v="5.3638993990652209E-2"/>
    <n v="-1.6265314744402303E-2"/>
    <n v="8.2020289229441518E-3"/>
    <n v="4.923999143652328E-2"/>
    <n v="1.7838835349600068E-2"/>
    <n v="3.0161943319838097E-2"/>
    <n v="-0.12635095303595995"/>
    <n v="-8.2089552238805916E-2"/>
    <n v="0.11226765799256508"/>
    <n v="1.2923351158645194E-2"/>
    <n v="-2.2998673153471941E-2"/>
  </r>
  <r>
    <x v="3"/>
    <x v="3"/>
    <x v="3"/>
    <n v="340183"/>
    <n v="0"/>
    <n v="340183"/>
    <n v="679000000"/>
    <n v="5.0000000000000001E-4"/>
    <n v="57.45"/>
    <n v="58.43"/>
    <n v="54.34"/>
    <n v="53.34"/>
    <n v="57.43"/>
    <n v="59.32"/>
    <n v="60.43"/>
    <n v="61.32"/>
    <n v="59.32"/>
    <n v="57.53"/>
    <n v="56.34"/>
    <n v="59.43"/>
    <n v="60.23"/>
    <n v="0"/>
    <n v="0"/>
    <n v="0"/>
    <n v="0"/>
    <n v="-7.1540469973890325E-2"/>
    <n v="0.13292088488938875"/>
    <n v="-4.7989409233824235E-2"/>
    <n v="4.6932035459760053E-2"/>
    <n v="4.8389904264577788E-2"/>
    <n v="1.70583115752828E-2"/>
    <n v="-6.9998288550402132E-2"/>
    <n v="-1.8402649981597349E-2"/>
    <n v="7.6677915260592353E-2"/>
    <n v="3.2909629113703646E-2"/>
    <n v="1.8712070128118669E-2"/>
    <n v="1.4727784213139179E-2"/>
    <n v="-3.2615786040443573E-2"/>
    <n v="-3.0175320296695871E-2"/>
    <n v="-2.0684860073005348E-2"/>
    <n v="5.4845580404685769E-2"/>
    <n v="1.3461214874642389E-2"/>
  </r>
  <r>
    <x v="4"/>
    <x v="4"/>
    <x v="4"/>
    <n v="50032"/>
    <n v="0"/>
    <n v="50032"/>
    <n v="1193916617"/>
    <n v="0"/>
    <n v="56.53"/>
    <n v="49.03"/>
    <n v="55.19"/>
    <n v="54.61"/>
    <n v="56.9"/>
    <n v="58.91"/>
    <n v="62.76"/>
    <n v="64.23"/>
    <n v="58.97"/>
    <n v="57.19"/>
    <n v="63.44"/>
    <n v="63.89"/>
    <n v="60.66"/>
    <n v="0.28000000000000003"/>
    <n v="0.28000000000000003"/>
    <n v="0.125"/>
    <n v="0.125"/>
    <n v="-2.9011144525030987E-2"/>
    <n v="0.15436733199047789"/>
    <n v="-8.6759082217973238E-2"/>
    <n v="6.2860639972023069E-2"/>
    <n v="8.738722802052E-2"/>
    <n v="-0.13267291703520254"/>
    <n v="0.12563736487864566"/>
    <n v="-5.4357673491574245E-3"/>
    <n v="4.1933711774400279E-2"/>
    <n v="4.0246045694200323E-2"/>
    <n v="7.0106942794092714E-2"/>
    <n v="2.3422562141491493E-2"/>
    <n v="-7.994706523431426E-2"/>
    <n v="-2.8065117856537241E-2"/>
    <n v="0.10928484000699423"/>
    <n v="9.06368221941997E-3"/>
    <n v="-4.8599154797307934E-2"/>
  </r>
  <r>
    <x v="5"/>
    <x v="5"/>
    <x v="5"/>
    <n v="3043184"/>
    <n v="0"/>
    <n v="3043184"/>
    <n v="423000000"/>
    <n v="7.1999999999999998E-3"/>
    <n v="70.59"/>
    <n v="69.739999999999995"/>
    <n v="70.67"/>
    <n v="71.180000000000007"/>
    <n v="70.13"/>
    <n v="67.650000000000006"/>
    <n v="65.8"/>
    <n v="69.12"/>
    <n v="57.01"/>
    <n v="58.25"/>
    <n v="62.1"/>
    <n v="63.34"/>
    <n v="60.88"/>
    <n v="0.3"/>
    <n v="0.3"/>
    <n v="0.3"/>
    <n v="0.3"/>
    <n v="1.260801813288006E-2"/>
    <n v="-7.1368361899410079E-2"/>
    <n v="-0.11018237082066866"/>
    <n v="5.0300429184549397E-2"/>
    <n v="-0.12055531945034709"/>
    <n v="-1.2041365632525974E-2"/>
    <n v="1.3335245196444034E-2"/>
    <n v="1.1461723503608393E-2"/>
    <n v="-1.4751334644563237E-2"/>
    <n v="-3.1085127620133896E-2"/>
    <n v="-2.2912047302291329E-2"/>
    <n v="5.0455927051671845E-2"/>
    <n v="-0.1708622685185186"/>
    <n v="2.7012804771092826E-2"/>
    <n v="6.6094420600858392E-2"/>
    <n v="2.4798711755233526E-2"/>
    <n v="-3.4101673508051801E-2"/>
  </r>
  <r>
    <x v="6"/>
    <x v="6"/>
    <x v="6"/>
    <n v="298940"/>
    <n v="286465"/>
    <n v="298940"/>
    <n v="770000000"/>
    <n v="8.0000000000000004E-4"/>
    <n v="160.16"/>
    <n v="153.41"/>
    <n v="159.29"/>
    <n v="159.37"/>
    <n v="159.5"/>
    <n v="157.59"/>
    <n v="154.94"/>
    <n v="176.8"/>
    <n v="149.22999999999999"/>
    <n v="138.55000000000001"/>
    <n v="159.01"/>
    <n v="162.71"/>
    <n v="159"/>
    <n v="0.79"/>
    <n v="0.79"/>
    <n v="0.79"/>
    <n v="0.79"/>
    <n v="4.9910125982149893E-17"/>
    <n v="-2.2839932233168141E-2"/>
    <n v="-0.10068413579450101"/>
    <n v="0.15330205701912658"/>
    <n v="1.248751248751251E-2"/>
    <n v="-4.2145354645354648E-2"/>
    <n v="3.8328661756078457E-2"/>
    <n v="5.4617364555214548E-3"/>
    <n v="8.1571186547026067E-4"/>
    <n v="-7.0219435736676898E-3"/>
    <n v="-1.1802779364172889E-2"/>
    <n v="0.14108687233767919"/>
    <n v="-0.15147058823529425"/>
    <n v="-6.6273537492461163E-2"/>
    <n v="0.14767232046192694"/>
    <n v="2.8237217785045076E-2"/>
    <n v="-1.7946038965029856E-2"/>
  </r>
  <r>
    <x v="7"/>
    <x v="7"/>
    <x v="7"/>
    <n v="83933463"/>
    <n v="0"/>
    <n v="83933463"/>
    <n v="9313550100"/>
    <n v="0.1802"/>
    <n v="15.629"/>
    <n v="17.502500000000001"/>
    <n v="19.0425"/>
    <n v="18.605"/>
    <n v="21.190999999999999"/>
    <n v="21.52"/>
    <n v="21.967500000000001"/>
    <n v="26.872499999999999"/>
    <n v="24.957000000000001"/>
    <n v="25.55"/>
    <n v="31.3565"/>
    <n v="33.6875"/>
    <n v="32.814500000000002"/>
    <n v="0"/>
    <n v="0"/>
    <n v="0"/>
    <n v="0"/>
    <n v="0.19041525369505413"/>
    <n v="0.18073098629400702"/>
    <n v="0.16308182542392166"/>
    <n v="0.28432485322896289"/>
    <n v="1.0995905048307637"/>
    <n v="0.11987331243201751"/>
    <n v="8.7987430367090363E-2"/>
    <n v="-2.2974924510962322E-2"/>
    <n v="0.13899489384574032"/>
    <n v="1.5525458921240179E-2"/>
    <n v="2.0794609665427583E-2"/>
    <n v="0.22328439740525766"/>
    <n v="-7.1281049399944105E-2"/>
    <n v="2.3760868694153944E-2"/>
    <n v="0.22726027397260273"/>
    <n v="7.4338653867619134E-2"/>
    <n v="-2.5914656771799556E-2"/>
  </r>
  <r>
    <x v="8"/>
    <x v="8"/>
    <x v="8"/>
    <n v="162938"/>
    <n v="0"/>
    <n v="162938"/>
    <n v="377000000"/>
    <n v="4.0000000000000002E-4"/>
    <n v="62.18"/>
    <n v="64.03"/>
    <n v="65.459999999999994"/>
    <n v="60.93"/>
    <n v="68.44"/>
    <n v="59.89"/>
    <n v="57.64"/>
    <n v="45.05"/>
    <n v="43.41"/>
    <n v="39.92"/>
    <n v="46.74"/>
    <n v="49.34"/>
    <n v="44.25"/>
    <n v="0.25"/>
    <n v="0.25"/>
    <n v="0.25"/>
    <n v="0.25"/>
    <n v="-1.6082341588935348E-2"/>
    <n v="-4.9893320203512212E-2"/>
    <n v="-0.30308813324080497"/>
    <n v="0.11472945891783562"/>
    <n v="-0.27227404310067543"/>
    <n v="2.9752331939530419E-2"/>
    <n v="2.2333281274402508E-2"/>
    <n v="-6.5383440268866402E-2"/>
    <n v="0.12325619563433445"/>
    <n v="-0.12127410870835764"/>
    <n v="-3.3394556687259977E-2"/>
    <n v="-0.21842470506592648"/>
    <n v="-3.0854605993340747E-2"/>
    <n v="-7.4637180373185785E-2"/>
    <n v="0.17084168336673347"/>
    <n v="6.0975609756097587E-2"/>
    <n v="-9.8094852047020731E-2"/>
  </r>
  <r>
    <x v="9"/>
    <x v="9"/>
    <x v="9"/>
    <n v="219786"/>
    <n v="442499"/>
    <n v="219786"/>
    <n v="508438647"/>
    <n v="1.2999999999999999E-3"/>
    <n v="1.85"/>
    <n v="1.85"/>
    <n v="1.55"/>
    <n v="1.85"/>
    <n v="2.35"/>
    <n v="1.75"/>
    <n v="1.45"/>
    <n v="1.1000000000000001"/>
    <n v="1.2"/>
    <n v="1.1000000000000001"/>
    <n v="1"/>
    <n v="0.8"/>
    <n v="0.5"/>
    <n v="0"/>
    <n v="0"/>
    <n v="0"/>
    <n v="0"/>
    <n v="0"/>
    <n v="-0.21621621621621628"/>
    <n v="-0.24137931034482751"/>
    <n v="-0.54545454545454553"/>
    <n v="-0.72972972972972971"/>
    <n v="0"/>
    <n v="-0.16216216216216217"/>
    <n v="0.19354838709677422"/>
    <n v="0.27027027027027023"/>
    <n v="-0.25531914893617025"/>
    <n v="-0.17142857142857146"/>
    <n v="-0.24137931034482751"/>
    <n v="9.0909090909090787E-2"/>
    <n v="-8.3333333333333232E-2"/>
    <n v="-9.0909090909090981E-2"/>
    <n v="-0.19999999999999996"/>
    <n v="-0.37500000000000006"/>
  </r>
  <r>
    <x v="10"/>
    <x v="10"/>
    <x v="10"/>
    <n v="965624"/>
    <n v="23756"/>
    <n v="965624"/>
    <n v="1023000000"/>
    <n v="1E-3"/>
    <n v="93.17"/>
    <n v="80.959999999999994"/>
    <n v="81.73"/>
    <n v="78.05"/>
    <n v="77.849999999999994"/>
    <n v="79.94"/>
    <n v="78.64"/>
    <n v="75.86"/>
    <n v="74.849999999999994"/>
    <n v="74.16"/>
    <n v="73.430000000000007"/>
    <n v="72"/>
    <n v="68.09"/>
    <n v="0.28999999999999998"/>
    <n v="0.28999999999999998"/>
    <n v="0.26"/>
    <n v="0.26"/>
    <n v="-0.15917140710529146"/>
    <n v="1.1274823830877688E-2"/>
    <n v="-5.3662258392675535E-2"/>
    <n v="-7.8344120819848886E-2"/>
    <n v="-0.25737898465171188"/>
    <n v="-0.13105076741440386"/>
    <n v="9.5108695652175185E-3"/>
    <n v="-4.1478037440352458E-2"/>
    <n v="-2.5624599615631373E-3"/>
    <n v="3.0571612074502295E-2"/>
    <n v="-1.2634475856892634E-2"/>
    <n v="-3.5350966429298081E-2"/>
    <n v="-9.8866332718165716E-3"/>
    <n v="-5.7448229792918873E-3"/>
    <n v="-9.8435814455230548E-3"/>
    <n v="-1.593354214898552E-2"/>
    <n v="-5.0694444444444403E-2"/>
  </r>
  <r>
    <x v="11"/>
    <x v="11"/>
    <x v="11"/>
    <n v="1843109"/>
    <n v="163628"/>
    <n v="1843109"/>
    <n v="662503822"/>
    <n v="3.0000000000000001E-3"/>
    <n v="131.07"/>
    <n v="143.72"/>
    <n v="150.75"/>
    <n v="149.97"/>
    <n v="144.41"/>
    <n v="141.44999999999999"/>
    <n v="140.47999999999999"/>
    <n v="144.44"/>
    <n v="128.16"/>
    <n v="131.32"/>
    <n v="148.38"/>
    <n v="146.54"/>
    <n v="141.38"/>
    <n v="0.91"/>
    <n v="0.91"/>
    <n v="0.91"/>
    <n v="0.91"/>
    <n v="0.1511406118867781"/>
    <n v="-5.7211442288457752E-2"/>
    <n v="-5.8727220956719797E-2"/>
    <n v="8.3536399634480688E-2"/>
    <n v="0.10643167772945757"/>
    <n v="9.6513313496604913E-2"/>
    <n v="4.8914556081269142E-2"/>
    <n v="8.6235489220563117E-4"/>
    <n v="-3.7074081482963275E-2"/>
    <n v="-1.4195692819056907E-2"/>
    <n v="-4.241781548250183E-4"/>
    <n v="2.8189066059225571E-2"/>
    <n v="-0.10641096649127667"/>
    <n v="3.1757178526841422E-2"/>
    <n v="0.12991166615900093"/>
    <n v="-6.2676910634856678E-3"/>
    <n v="-2.9002320185614827E-2"/>
  </r>
  <r>
    <x v="12"/>
    <x v="12"/>
    <x v="12"/>
    <n v="1032964"/>
    <n v="774302"/>
    <n v="1032964"/>
    <n v="11267000000"/>
    <n v="2.0000000000000001E-4"/>
    <n v="17.989999999999998"/>
    <n v="15.27"/>
    <n v="15.79"/>
    <n v="15.42"/>
    <n v="16"/>
    <n v="16.579999999999998"/>
    <n v="17.25"/>
    <n v="17.91"/>
    <n v="15.95"/>
    <n v="15.52"/>
    <n v="16.899999999999999"/>
    <n v="17.52"/>
    <n v="16.45"/>
    <n v="0.05"/>
    <n v="0.05"/>
    <n v="0.05"/>
    <n v="0.05"/>
    <n v="-0.1400778210116731"/>
    <n v="0.12191958495460442"/>
    <n v="-9.7391304347826113E-2"/>
    <n v="6.31443298969072E-2"/>
    <n v="-7.4485825458588062E-2"/>
    <n v="-0.15119510839355194"/>
    <n v="3.4053700065487857E-2"/>
    <n v="-2.0265991133628831E-2"/>
    <n v="3.7613488975356685E-2"/>
    <n v="3.9374999999999896E-2"/>
    <n v="4.3425814234017E-2"/>
    <n v="3.8260869565217397E-2"/>
    <n v="-0.10664433277498608"/>
    <n v="-2.3824451410658292E-2"/>
    <n v="8.891752577319581E-2"/>
    <n v="3.9644970414201251E-2"/>
    <n v="-5.8219178082191798E-2"/>
  </r>
  <r>
    <x v="13"/>
    <x v="13"/>
    <x v="13"/>
    <n v="464030"/>
    <n v="2863936"/>
    <n v="464030"/>
    <n v="547871849"/>
    <n v="1.12E-2"/>
    <n v="39.989199999999997"/>
    <n v="38.229100000000003"/>
    <n v="37.549999999999997"/>
    <n v="37.050199999999997"/>
    <n v="37.435899999999997"/>
    <n v="36.284199999999998"/>
    <n v="37.549999999999997"/>
    <n v="39.92"/>
    <n v="37.67"/>
    <n v="32.69"/>
    <n v="37.51"/>
    <n v="37.880000000000003"/>
    <n v="37.659999999999997"/>
    <n v="0.115"/>
    <n v="0.115"/>
    <n v="0.52"/>
    <n v="0.52"/>
    <n v="-7.0619067148130002E-2"/>
    <n v="1.659370259809665E-2"/>
    <n v="-0.1155792276964048"/>
    <n v="0.16794126644233706"/>
    <n v="-2.6487151530913352E-2"/>
    <n v="-4.4014383883648443E-2"/>
    <n v="-1.7763954683735827E-2"/>
    <n v="-1.0247669773635167E-2"/>
    <n v="1.0410200214843644E-2"/>
    <n v="-2.7692669336118494E-2"/>
    <n v="3.8055131434618888E-2"/>
    <n v="6.3115845539281082E-2"/>
    <n v="-4.3336673346693382E-2"/>
    <n v="-0.11839660207061334"/>
    <n v="0.14744570204955645"/>
    <n v="2.3727006131698338E-2"/>
    <n v="7.9197465681096636E-3"/>
  </r>
  <r>
    <x v="14"/>
    <x v="14"/>
    <x v="14"/>
    <n v="54570"/>
    <n v="0"/>
    <n v="54570"/>
    <n v="236000000"/>
    <n v="2.0000000000000001E-4"/>
    <n v="315.7903"/>
    <n v="358.33589999999998"/>
    <n v="378.26850000000002"/>
    <n v="389.80990000000003"/>
    <n v="347.73399999999998"/>
    <n v="367.39960000000002"/>
    <n v="376.10399999999998"/>
    <n v="295.05630000000002"/>
    <n v="269.16410000000002"/>
    <n v="268.95229999999998"/>
    <n v="271.28269999999998"/>
    <n v="266.47449999999998"/>
    <n v="276.64350000000002"/>
    <n v="0"/>
    <n v="0"/>
    <n v="0"/>
    <n v="0"/>
    <n v="0.23439478666697497"/>
    <n v="-3.5160471809464154E-2"/>
    <n v="-0.28489912364665093"/>
    <n v="2.8596892460112957E-2"/>
    <n v="-0.12396454229278095"/>
    <n v="0.13472738079668684"/>
    <n v="5.5625462031574389E-2"/>
    <n v="3.0511131643264001E-2"/>
    <n v="-0.10793953668185452"/>
    <n v="5.6553572558334937E-2"/>
    <n v="2.3691914743510782E-2"/>
    <n v="-0.21549278922851117"/>
    <n v="-8.7753421974043594E-2"/>
    <n v="-7.8688056839689715E-4"/>
    <n v="8.6647334861981017E-3"/>
    <n v="-1.7723946274495202E-2"/>
    <n v="3.8161249950745907E-2"/>
  </r>
  <r>
    <x v="15"/>
    <x v="15"/>
    <x v="15"/>
    <n v="3587630"/>
    <n v="0"/>
    <n v="3587630"/>
    <n v="1126000000"/>
    <n v="3.2000000000000002E-3"/>
    <n v="40.75"/>
    <n v="36.119999999999997"/>
    <n v="39.200000000000003"/>
    <n v="40.22"/>
    <n v="42.61"/>
    <n v="43.49"/>
    <n v="42.54"/>
    <n v="43.41"/>
    <n v="38.81"/>
    <n v="39.1"/>
    <n v="41.87"/>
    <n v="44.05"/>
    <n v="40.29"/>
    <n v="0.17"/>
    <n v="0.17"/>
    <n v="0.17"/>
    <n v="0.17"/>
    <n v="-8.8343558282208863E-3"/>
    <n v="6.1909497762307315E-2"/>
    <n v="-7.6868829337094449E-2"/>
    <n v="3.4782608695652112E-2"/>
    <n v="5.3987730061349493E-3"/>
    <n v="-0.11361963190184056"/>
    <n v="8.5271317829457516E-2"/>
    <n v="3.0357142857142753E-2"/>
    <n v="5.9423172550969683E-2"/>
    <n v="2.4642102792771708E-2"/>
    <n v="-1.7935157507473046E-2"/>
    <n v="2.0451339915373706E-2"/>
    <n v="-0.10205021884358431"/>
    <n v="1.1852615305333655E-2"/>
    <n v="7.084398976982087E-2"/>
    <n v="5.6126104609505609E-2"/>
    <n v="-8.1498297389330274E-2"/>
  </r>
  <r>
    <x v="16"/>
    <x v="16"/>
    <x v="16"/>
    <n v="1849409"/>
    <n v="1324335"/>
    <n v="1849409"/>
    <n v="1669459090"/>
    <n v="1.9E-3"/>
    <n v="59.43"/>
    <n v="60.71"/>
    <n v="61.12"/>
    <n v="64.2"/>
    <n v="64.28"/>
    <n v="66.63"/>
    <n v="66.45"/>
    <n v="65.95"/>
    <n v="58.55"/>
    <n v="59.26"/>
    <n v="66.56"/>
    <n v="67.540000000000006"/>
    <n v="67.45"/>
    <n v="0.38"/>
    <n v="0.37"/>
    <n v="0.37"/>
    <n v="0.37"/>
    <n v="8.665657075551074E-2"/>
    <n v="4.0809968847352024E-2"/>
    <n v="-0.10263355906696771"/>
    <n v="0.14444819439757009"/>
    <n v="0.16002019182231203"/>
    <n v="2.1537943799427917E-2"/>
    <n v="6.7534178883214722E-3"/>
    <n v="5.6609947643979149E-2"/>
    <n v="1.2461059190030886E-3"/>
    <n v="4.2314872433105076E-2"/>
    <n v="2.8515683625995407E-3"/>
    <n v="-7.5244544770504138E-3"/>
    <n v="-0.10659590598938598"/>
    <n v="1.844577284372333E-2"/>
    <n v="0.12318596017549788"/>
    <n v="2.0282451923076983E-2"/>
    <n v="4.1456914421083291E-3"/>
  </r>
  <r>
    <x v="17"/>
    <x v="17"/>
    <x v="17"/>
    <n v="321000"/>
    <n v="0"/>
    <n v="321000"/>
    <n v="1035484"/>
    <n v="0.31"/>
    <n v="151.5"/>
    <n v="144.13"/>
    <n v="147.71"/>
    <n v="144.34"/>
    <n v="142"/>
    <n v="143.26"/>
    <n v="137.69999999999999"/>
    <n v="143.11000000000001"/>
    <n v="131.79"/>
    <n v="130.55000000000001"/>
    <n v="136.77000000000001"/>
    <n v="134.86000000000001"/>
    <n v="130.16"/>
    <n v="0"/>
    <n v="0"/>
    <n v="0"/>
    <n v="0"/>
    <n v="-4.7260726072607236E-2"/>
    <n v="-4.6002494111126606E-2"/>
    <n v="-5.1924473493100781E-2"/>
    <n v="-2.9873611643049772E-3"/>
    <n v="-0.14085808580858089"/>
    <n v="-4.8646864686468679E-2"/>
    <n v="2.4838687296191025E-2"/>
    <n v="-2.2814975289418483E-2"/>
    <n v="-1.6211722322294606E-2"/>
    <n v="8.8732394366196534E-3"/>
    <n v="-3.8810554237051535E-2"/>
    <n v="3.9288307915759081E-2"/>
    <n v="-7.9099993012368253E-2"/>
    <n v="-9.4089081113891849E-3"/>
    <n v="4.7644580620451918E-2"/>
    <n v="-1.3965050815237233E-2"/>
    <n v="-3.4850956547530898E-2"/>
  </r>
  <r>
    <x v="18"/>
    <x v="18"/>
    <x v="18"/>
    <n v="394751"/>
    <n v="150000"/>
    <n v="394751"/>
    <n v="3008000000"/>
    <n v="2.0000000000000001E-4"/>
    <n v="54.36"/>
    <n v="47.2"/>
    <n v="52.43"/>
    <n v="51.37"/>
    <n v="53.64"/>
    <n v="54.68"/>
    <n v="56.01"/>
    <n v="58.62"/>
    <n v="52.4"/>
    <n v="49.42"/>
    <n v="53.45"/>
    <n v="54.4"/>
    <n v="50.75"/>
    <n v="0.05"/>
    <n v="0.05"/>
    <n v="0.05"/>
    <n v="0.01"/>
    <n v="-5.4083885209713065E-2"/>
    <n v="9.1298423204204796E-2"/>
    <n v="-0.11676486341724686"/>
    <n v="2.7114528530959092E-2"/>
    <n v="-6.3465783664459152E-2"/>
    <n v="-0.13171449595290649"/>
    <n v="0.11080508474576264"/>
    <n v="-1.926378027846657E-2"/>
    <n v="4.4189215495425406E-2"/>
    <n v="2.032065622669648E-2"/>
    <n v="2.5237746891002163E-2"/>
    <n v="4.6598821638993031E-2"/>
    <n v="-0.10525417946093482"/>
    <n v="-5.591603053435109E-2"/>
    <n v="8.1545932820720382E-2"/>
    <n v="1.7960710944808153E-2"/>
    <n v="-6.6911764705882337E-2"/>
  </r>
  <r>
    <x v="19"/>
    <x v="19"/>
    <x v="19"/>
    <n v="230196"/>
    <n v="1016126"/>
    <n v="230196"/>
    <n v="601000000"/>
    <n v="2.0999999999999999E-3"/>
    <n v="91.77"/>
    <n v="80.08"/>
    <n v="82.78"/>
    <n v="80.03"/>
    <n v="87.69"/>
    <n v="86.06"/>
    <n v="85.39"/>
    <n v="78.42"/>
    <n v="74.5"/>
    <n v="65.63"/>
    <n v="73"/>
    <n v="72.33"/>
    <n v="66.88"/>
    <n v="0.77"/>
    <n v="0.77"/>
    <n v="0.7"/>
    <n v="0.7"/>
    <n v="-0.1195379753732156"/>
    <n v="7.6596276396351359E-2"/>
    <n v="-0.2232111488464692"/>
    <n v="2.9712021941185433E-2"/>
    <n v="-0.23918491881878609"/>
    <n v="-0.12738367658276123"/>
    <n v="3.3716283716283754E-2"/>
    <n v="-2.3918820971249092E-2"/>
    <n v="9.5714107209796284E-2"/>
    <n v="-9.8072756300603883E-3"/>
    <n v="1.1619800139437404E-3"/>
    <n v="-8.1625483077643737E-2"/>
    <n v="-4.1060953838306574E-2"/>
    <n v="-0.10966442953020142"/>
    <n v="0.1122962060033522"/>
    <n v="4.1095890410956505E-4"/>
    <n v="-6.567122908889815E-2"/>
  </r>
  <r>
    <x v="20"/>
    <x v="20"/>
    <x v="20"/>
    <n v="1115297"/>
    <n v="3002158"/>
    <n v="1115297"/>
    <n v="910000000"/>
    <n v="4.4999999999999997E-3"/>
    <n v="69.17"/>
    <n v="67.36"/>
    <n v="70.39"/>
    <n v="69.34"/>
    <n v="67.28"/>
    <n v="66.709999999999994"/>
    <n v="65.59"/>
    <n v="67.66"/>
    <n v="61.62"/>
    <n v="63.58"/>
    <n v="66.77"/>
    <n v="65.77"/>
    <n v="65.400000000000006"/>
    <n v="0.38"/>
    <n v="0.38"/>
    <n v="0.38"/>
    <n v="0.36"/>
    <n v="7.9514240277577235E-3"/>
    <n v="-4.8601096048456881E-2"/>
    <n v="-2.4851349291050543E-2"/>
    <n v="3.4287511796162427E-2"/>
    <n v="-3.2817695532745349E-2"/>
    <n v="-2.6167413618620822E-2"/>
    <n v="4.4982185273159163E-2"/>
    <n v="-9.5183974996447956E-3"/>
    <n v="-2.9708681857513731E-2"/>
    <n v="-2.8240190249703831E-3"/>
    <n v="-1.1092789686703498E-2"/>
    <n v="3.1559688976978091E-2"/>
    <n v="-8.3653561927283474E-2"/>
    <n v="3.7974683544303812E-2"/>
    <n v="5.0173010380622801E-2"/>
    <n v="-9.5851430283061256E-3"/>
    <n v="-1.5204500532142848E-4"/>
  </r>
  <r>
    <x v="21"/>
    <x v="21"/>
    <x v="21"/>
    <n v="5776957"/>
    <n v="17602812"/>
    <n v="5776957"/>
    <n v="5035000000"/>
    <n v="9.2999999999999992E-3"/>
    <n v="29"/>
    <n v="26.574999999999999"/>
    <n v="29.754999999999999"/>
    <n v="28.395"/>
    <n v="28.9"/>
    <n v="29.355"/>
    <n v="30.19"/>
    <n v="31.38"/>
    <n v="27.51"/>
    <n v="28.76"/>
    <n v="31.315000000000001"/>
    <n v="30.73"/>
    <n v="27.574999999999999"/>
    <n v="0.25"/>
    <n v="0.25"/>
    <n v="0.25"/>
    <n v="0.22500000000000001"/>
    <n v="-1.2241379310344842E-2"/>
    <n v="7.2019721782003929E-2"/>
    <n v="-3.9085789996687631E-2"/>
    <n v="-3.3379694019471565E-2"/>
    <n v="-1.5517241379310371E-2"/>
    <n v="-8.3620689655172442E-2"/>
    <n v="0.11966133584195672"/>
    <n v="-3.7304654679885717E-2"/>
    <n v="1.7784821271350556E-2"/>
    <n v="2.4394463667820134E-2"/>
    <n v="3.6961335377278172E-2"/>
    <n v="3.9417025505134075E-2"/>
    <n v="-0.11536010197578067"/>
    <n v="5.4525627044711013E-2"/>
    <n v="8.8838664812239204E-2"/>
    <n v="-1.1496088136675742E-2"/>
    <n v="-9.53465668727628E-2"/>
  </r>
  <r>
    <x v="22"/>
    <x v="22"/>
    <x v="22"/>
    <n v="1946154"/>
    <n v="5569422"/>
    <n v="1946154"/>
    <n v="548000000"/>
    <n v="1.37E-2"/>
    <n v="82.79"/>
    <n v="73.7"/>
    <n v="78.34"/>
    <n v="78.83"/>
    <n v="81.239999999999995"/>
    <n v="83.8"/>
    <n v="89.01"/>
    <n v="81.459999999999994"/>
    <n v="75.680000000000007"/>
    <n v="72.63"/>
    <n v="79.37"/>
    <n v="79.040000000000006"/>
    <n v="70.77"/>
    <n v="0.4"/>
    <n v="0"/>
    <n v="0.4"/>
    <n v="0.3"/>
    <n v="-4.3000362362604273E-2"/>
    <n v="0.12913865279715853"/>
    <n v="-0.17953038984383787"/>
    <n v="-2.1478727798430394E-2"/>
    <n v="-0.13189998792124666"/>
    <n v="-0.10979586906631239"/>
    <n v="6.2957937584803267E-2"/>
    <n v="1.1360735256573842E-2"/>
    <n v="3.0572117214258489E-2"/>
    <n v="3.1511570654849858E-2"/>
    <n v="6.2171837708830648E-2"/>
    <n v="-8.4821930120211331E-2"/>
    <n v="-6.6044684507733695E-2"/>
    <n v="-3.5015856236786616E-2"/>
    <n v="9.279911882142379E-2"/>
    <n v="-3.7797656545292057E-4"/>
    <n v="-0.1008350202429151"/>
  </r>
  <r>
    <x v="23"/>
    <x v="23"/>
    <x v="23"/>
    <n v="25012"/>
    <n v="712801"/>
    <n v="25012"/>
    <n v="1242000000"/>
    <n v="5.9999999999999995E-4"/>
    <n v="68.5"/>
    <n v="64.47"/>
    <n v="65.36"/>
    <n v="62.71"/>
    <n v="67.739999999999995"/>
    <n v="64.459999999999994"/>
    <n v="61.51"/>
    <n v="49.8"/>
    <n v="48.17"/>
    <n v="48.69"/>
    <n v="53"/>
    <n v="54.46"/>
    <n v="46.41"/>
    <n v="0.74"/>
    <n v="0.74"/>
    <n v="0.73"/>
    <n v="0.73"/>
    <n v="-7.3722627737226265E-2"/>
    <n v="-7.3353532132036815E-3"/>
    <n v="-0.196553405950252"/>
    <n v="-3.1834052166769385E-2"/>
    <n v="-0.2795620437956205"/>
    <n v="-5.8832116788321183E-2"/>
    <n v="1.3804870482394921E-2"/>
    <n v="-2.9222766217870236E-2"/>
    <n v="8.0210492744378789E-2"/>
    <n v="-3.7496309418364349E-2"/>
    <n v="-3.4284827800186095E-2"/>
    <n v="-0.19037554869126974"/>
    <n v="-1.8072289156626415E-2"/>
    <n v="2.5949761262196305E-2"/>
    <n v="8.8519203121790971E-2"/>
    <n v="4.1320754716981149E-2"/>
    <n v="-0.13441057656995967"/>
  </r>
  <r>
    <x v="24"/>
    <x v="24"/>
    <x v="24"/>
    <n v="270068"/>
    <n v="0"/>
    <n v="270068"/>
    <n v="439000000"/>
    <n v="5.9999999999999995E-4"/>
    <n v="131.9862"/>
    <n v="133.96780000000001"/>
    <n v="141.59719999999999"/>
    <n v="145.93199999999999"/>
    <n v="137.88720000000001"/>
    <n v="137.4931"/>
    <n v="130.51509999999999"/>
    <n v="140.11699999999999"/>
    <n v="132.23560000000001"/>
    <n v="139.22319999999999"/>
    <n v="152.81389999999999"/>
    <n v="155.72620000000001"/>
    <n v="153.602"/>
    <n v="0.4"/>
    <n v="0.4"/>
    <n v="0.4"/>
    <n v="0.35499999999999998"/>
    <n v="0.10869166624995638"/>
    <n v="-0.10290340706630485"/>
    <n v="6.9785794900360215E-2"/>
    <n v="0.10582862626343895"/>
    <n v="0.17555471708405884"/>
    <n v="1.5013690825253053E-2"/>
    <n v="5.6949505776761097E-2"/>
    <n v="3.3438514320904666E-2"/>
    <n v="-5.5127045473233979E-2"/>
    <n v="4.2788598216449715E-5"/>
    <n v="-4.7842400818659321E-2"/>
    <n v="7.3569265165486605E-2"/>
    <n v="-5.3393949342335226E-2"/>
    <n v="5.5866952620928001E-2"/>
    <n v="9.761806940222606E-2"/>
    <n v="2.1380908412127538E-2"/>
    <n v="-1.1360965592173968E-2"/>
  </r>
  <r>
    <x v="25"/>
    <x v="25"/>
    <x v="25"/>
    <n v="3620495"/>
    <n v="0"/>
    <n v="3620495"/>
    <n v="5146000000"/>
    <n v="6.9999999999999999E-4"/>
    <n v="27.86"/>
    <n v="26.39"/>
    <n v="29.36"/>
    <n v="27.31"/>
    <n v="28.81"/>
    <n v="29.6"/>
    <n v="27.42"/>
    <n v="28.41"/>
    <n v="25.22"/>
    <n v="26.05"/>
    <n v="28.87"/>
    <n v="27.2"/>
    <n v="26.39"/>
    <n v="0.21"/>
    <n v="0.21"/>
    <n v="0.21"/>
    <n v="0.19"/>
    <n v="-1.2203876525484592E-2"/>
    <n v="1.1717319663127168E-2"/>
    <n v="-4.2304886943836648E-2"/>
    <n v="2.034548944337811E-2"/>
    <n v="-2.3330940416367508E-2"/>
    <n v="-5.2763819095477345E-2"/>
    <n v="0.11254262978400904"/>
    <n v="-6.2670299727520459E-2"/>
    <n v="5.4924935920908094E-2"/>
    <n v="3.4710170079833486E-2"/>
    <n v="-6.655405405405404E-2"/>
    <n v="3.6105032822757052E-2"/>
    <n v="-0.10489264343541012"/>
    <n v="4.1237113402061931E-2"/>
    <n v="0.10825335892514396"/>
    <n v="-5.1264288188430956E-2"/>
    <n v="-2.2794117647058781E-2"/>
  </r>
  <r>
    <x v="26"/>
    <x v="26"/>
    <x v="26"/>
    <n v="2276302"/>
    <n v="0"/>
    <n v="2276302"/>
    <n v="1126000000"/>
    <n v="2E-3"/>
    <n v="96.52"/>
    <n v="98.34"/>
    <n v="104.1"/>
    <n v="102.66"/>
    <n v="100.93"/>
    <n v="102.9"/>
    <n v="105.75"/>
    <n v="113.17"/>
    <n v="100.64"/>
    <n v="96.49"/>
    <n v="99.45"/>
    <n v="94.67"/>
    <n v="96.17"/>
    <n v="0.35"/>
    <n v="0.35"/>
    <n v="0.35"/>
    <n v="0.35"/>
    <n v="6.7239950269374224E-2"/>
    <n v="3.3508669394116536E-2"/>
    <n v="-8.425531914893622E-2"/>
    <n v="3.1091304798431754E-4"/>
    <n v="1.0878574388727783E-2"/>
    <n v="1.8856195607128135E-2"/>
    <n v="5.8572300183038342E-2"/>
    <n v="-1.0470701248799209E-2"/>
    <n v="-1.6851743619715465E-2"/>
    <n v="2.2986228078866529E-2"/>
    <n v="3.1098153547133082E-2"/>
    <n v="7.0165484633569752E-2"/>
    <n v="-0.10762569585579218"/>
    <n v="-3.7758346581876052E-2"/>
    <n v="3.067675406777913E-2"/>
    <n v="-4.4544997486173972E-2"/>
    <n v="1.9541565437836698E-2"/>
  </r>
  <r>
    <x v="27"/>
    <x v="27"/>
    <x v="27"/>
    <n v="1973846"/>
    <n v="40157"/>
    <n v="1973846"/>
    <n v="1875000000"/>
    <n v="1.1000000000000001E-3"/>
    <n v="111.63"/>
    <n v="103.98"/>
    <n v="106.32"/>
    <n v="105.77"/>
    <n v="110.28"/>
    <n v="103.47"/>
    <n v="96.3"/>
    <n v="87.28"/>
    <n v="78.760000000000005"/>
    <n v="79.72"/>
    <n v="90.61"/>
    <n v="90.97"/>
    <n v="89.53"/>
    <n v="0"/>
    <n v="0"/>
    <n v="0"/>
    <n v="0"/>
    <n v="-5.2494849054913549E-2"/>
    <n v="-8.9533894298950548E-2"/>
    <n v="-0.17217030114226375"/>
    <n v="0.12305569493226295"/>
    <n v="-0.19797545462689237"/>
    <n v="-6.8529965063154993E-2"/>
    <n v="2.250432775533746E-2"/>
    <n v="-5.1730624529721329E-3"/>
    <n v="4.2639689893164461E-2"/>
    <n v="-6.1751904243743216E-2"/>
    <n v="-6.9295447955929276E-2"/>
    <n v="-9.3665628245067453E-2"/>
    <n v="-9.7616865261228189E-2"/>
    <n v="1.2188928390045628E-2"/>
    <n v="0.13660311088810839"/>
    <n v="3.9730714049221877E-3"/>
    <n v="-1.5829394305815078E-2"/>
  </r>
  <r>
    <x v="28"/>
    <x v="28"/>
    <x v="28"/>
    <n v="278533"/>
    <n v="9974"/>
    <n v="278533"/>
    <n v="414000000"/>
    <n v="6.9999999999999999E-4"/>
    <n v="67.540000000000006"/>
    <n v="65.34"/>
    <n v="68.34"/>
    <n v="70.322999999999993"/>
    <n v="68.61"/>
    <n v="65.430000000000007"/>
    <n v="67.34"/>
    <n v="62.34"/>
    <n v="68.849999999999994"/>
    <n v="65.540000000000006"/>
    <n v="67.430000000000007"/>
    <n v="68.540000000000006"/>
    <n v="69.34"/>
    <n v="0.46"/>
    <n v="0.42"/>
    <n v="0.42"/>
    <n v="0"/>
    <n v="4.8015990524133648E-2"/>
    <n v="-3.6446112936023636E-2"/>
    <n v="-2.0493020493020452E-2"/>
    <n v="5.797985962770822E-2"/>
    <n v="4.5898726680485592E-2"/>
    <n v="-3.2573289902280173E-2"/>
    <n v="4.5913682277318638E-2"/>
    <n v="3.574773192859218E-2"/>
    <n v="-2.4359029051661533E-2"/>
    <n v="-4.0227372103191848E-2"/>
    <n v="3.5610576188292775E-2"/>
    <n v="-7.4250074250074252E-2"/>
    <n v="0.11116458132820004"/>
    <n v="-4.1975308641975143E-2"/>
    <n v="2.8837351235886488E-2"/>
    <n v="1.6461515645854952E-2"/>
    <n v="1.1672016340822834E-2"/>
  </r>
  <r>
    <x v="29"/>
    <x v="29"/>
    <x v="29"/>
    <n v="1293898"/>
    <n v="2703560"/>
    <n v="1293898"/>
    <n v="1709000000"/>
    <n v="2.3E-3"/>
    <n v="94.91"/>
    <n v="91.3"/>
    <n v="104.35"/>
    <n v="105.43"/>
    <n v="109.95"/>
    <n v="111.48"/>
    <n v="114.95"/>
    <n v="120.88"/>
    <n v="99.31"/>
    <n v="102.97"/>
    <n v="114.49"/>
    <n v="114.15"/>
    <n v="103.12"/>
    <n v="0.71"/>
    <n v="0.66"/>
    <n v="0"/>
    <n v="0"/>
    <n v="0.11832262143082933"/>
    <n v="9.6556957222801817E-2"/>
    <n v="-0.10421922575032626"/>
    <n v="1.456734971350934E-3"/>
    <n v="0.10093773048150889"/>
    <n v="-3.8036034137604043E-2"/>
    <n v="0.14293537787513688"/>
    <n v="1.7153809295639793E-2"/>
    <n v="4.2872047804230255E-2"/>
    <n v="1.9918144611186916E-2"/>
    <n v="3.7047003946896293E-2"/>
    <n v="5.1587646802957743E-2"/>
    <n v="-0.17844142951687619"/>
    <n v="3.6854294632967438E-2"/>
    <n v="0.11187724579974746"/>
    <n v="-2.9696916761288252E-3"/>
    <n v="-9.6627244853263253E-2"/>
  </r>
  <r>
    <x v="30"/>
    <x v="30"/>
    <x v="30"/>
    <n v="742000"/>
    <n v="4481731"/>
    <n v="742000"/>
    <n v="745000000"/>
    <n v="7.0000000000000001E-3"/>
    <n v="47.84"/>
    <n v="49.98"/>
    <n v="45.62"/>
    <n v="47.54"/>
    <n v="48.73"/>
    <n v="46.23"/>
    <n v="49.45"/>
    <n v="43.45"/>
    <n v="45.34"/>
    <n v="50.32"/>
    <n v="48.34"/>
    <n v="46.43"/>
    <n v="48.34"/>
    <n v="0"/>
    <n v="0"/>
    <n v="0"/>
    <n v="0"/>
    <n v="-6.2709030100335334E-3"/>
    <n v="4.0176693310896169E-2"/>
    <n v="1.7593528816986802E-2"/>
    <n v="-3.9348171701112815E-2"/>
    <n v="1.0451505016722408E-2"/>
    <n v="4.4732441471571766E-2"/>
    <n v="-8.7234893957583021E-2"/>
    <n v="4.2086804033318763E-2"/>
    <n v="2.5031552376945682E-2"/>
    <n v="-5.1303098707161918E-2"/>
    <n v="6.9651741293532465E-2"/>
    <n v="-0.12133468149646107"/>
    <n v="4.3498273878020723E-2"/>
    <n v="0.10983678870754293"/>
    <n v="-3.9348171701112815E-2"/>
    <n v="-3.9511791477037726E-2"/>
    <n v="4.1137195778591505E-2"/>
  </r>
  <r>
    <x v="31"/>
    <x v="31"/>
    <x v="31"/>
    <n v="1207214"/>
    <n v="70120"/>
    <n v="1207214"/>
    <n v="407000000"/>
    <n v="3.0999999999999999E-3"/>
    <n v="60.63"/>
    <n v="61.34"/>
    <n v="61.46"/>
    <n v="60.68"/>
    <n v="67.900000000000006"/>
    <n v="65.39"/>
    <n v="59.42"/>
    <n v="48.75"/>
    <n v="41.07"/>
    <n v="37.86"/>
    <n v="41.34"/>
    <n v="46.11"/>
    <n v="31.78"/>
    <n v="0.24"/>
    <n v="0.24"/>
    <n v="0.24"/>
    <n v="0.24"/>
    <n v="4.7831106712847953E-3"/>
    <n v="-1.6809492419248485E-2"/>
    <n v="-0.35880175025244032"/>
    <n v="-0.15425250924458528"/>
    <n v="-0.46000329869701467"/>
    <n v="1.171037440211118E-2"/>
    <n v="1.9563090968372585E-3"/>
    <n v="-8.7862024080703083E-3"/>
    <n v="0.11898483849703372"/>
    <n v="-3.3431516936671644E-2"/>
    <n v="-8.762807768771981E-2"/>
    <n v="-0.1795691686300909"/>
    <n v="-0.1526153846153846"/>
    <n v="-7.2315558802045307E-2"/>
    <n v="9.1917591125198206E-2"/>
    <n v="0.12119013062409278"/>
    <n v="-0.30557362828019946"/>
  </r>
  <r>
    <x v="32"/>
    <x v="32"/>
    <x v="32"/>
    <n v="1988573"/>
    <n v="0"/>
    <n v="1988573"/>
    <n v="1220000000"/>
    <n v="1.6000000000000001E-3"/>
    <n v="23.729099999999999"/>
    <n v="22.352799999999998"/>
    <n v="24.221499999999999"/>
    <n v="24.128900000000002"/>
    <n v="24.520399999999999"/>
    <n v="25.905000000000001"/>
    <n v="25.6693"/>
    <n v="28.09"/>
    <n v="26.54"/>
    <n v="24.5"/>
    <n v="27.73"/>
    <n v="29.75"/>
    <n v="27.11"/>
    <n v="0"/>
    <n v="0"/>
    <n v="0"/>
    <n v="0"/>
    <n v="1.6848510900118529E-2"/>
    <n v="6.3840456879509552E-2"/>
    <n v="-4.5552469292111583E-2"/>
    <n v="0.10653061224489793"/>
    <n v="0.14247906578842015"/>
    <n v="-5.8000514136650805E-2"/>
    <n v="8.3600264843777986E-2"/>
    <n v="-3.8230497698324775E-3"/>
    <n v="1.6225356315455616E-2"/>
    <n v="5.6467268070667792E-2"/>
    <n v="-9.0986296081838006E-3"/>
    <n v="9.430331173814635E-2"/>
    <n v="-5.5179779280882905E-2"/>
    <n v="-7.6865109269027856E-2"/>
    <n v="0.13183673469387758"/>
    <n v="7.2845293905517472E-2"/>
    <n v="-8.8739495798319343E-2"/>
  </r>
  <r>
    <x v="33"/>
    <x v="33"/>
    <x v="33"/>
    <n v="295141"/>
    <n v="5005"/>
    <n v="295141"/>
    <n v="404000000"/>
    <n v="6.9999999999999999E-4"/>
    <n v="23.82"/>
    <n v="23.52"/>
    <n v="23.83"/>
    <n v="24.78"/>
    <n v="23.42"/>
    <n v="22.74"/>
    <n v="23.39"/>
    <n v="22.23"/>
    <n v="21.45"/>
    <n v="24.52"/>
    <n v="23.65"/>
    <n v="24.52"/>
    <n v="23.65"/>
    <n v="0"/>
    <n v="0"/>
    <n v="0"/>
    <m/>
    <n v="4.0302267002518925E-2"/>
    <n v="-5.6093623890234083E-2"/>
    <n v="4.8311244121419364E-2"/>
    <n v="-3.5481239804241477E-2"/>
    <n v="-7.1368597816961251E-3"/>
    <n v="-1.2594458438287184E-2"/>
    <n v="1.3180272108843483E-2"/>
    <n v="3.9865715484683296E-2"/>
    <n v="-5.4882970137207401E-2"/>
    <n v="-2.9035012809564612E-2"/>
    <n v="2.8583992963940288E-2"/>
    <n v="-4.9593843522873028E-2"/>
    <n v="-3.5087719298245668E-2"/>
    <n v="0.14312354312354314"/>
    <n v="-3.5481239804241477E-2"/>
    <n v="3.6786469344608927E-2"/>
    <n v="-3.5481239804241477E-2"/>
  </r>
  <r>
    <x v="34"/>
    <x v="34"/>
    <x v="34"/>
    <n v="442644"/>
    <n v="574046"/>
    <n v="442644"/>
    <n v="677000000"/>
    <n v="1.5E-3"/>
    <n v="61.84"/>
    <n v="57.06"/>
    <n v="58.01"/>
    <n v="56.26"/>
    <n v="59.04"/>
    <n v="60.64"/>
    <n v="55.67"/>
    <n v="51.58"/>
    <n v="46.67"/>
    <n v="43.94"/>
    <n v="47.21"/>
    <n v="50.22"/>
    <n v="47.32"/>
    <n v="0.47499999999999998"/>
    <n v="0.47"/>
    <n v="0.47"/>
    <n v="0.47"/>
    <n v="-8.255174644243217E-2"/>
    <n v="-2.1329541414858927E-3"/>
    <n v="-0.20226333752469916"/>
    <n v="8.7619481110605427E-2"/>
    <n v="-0.20431759379042694"/>
    <n v="-7.7296248382923691E-2"/>
    <n v="1.6649141254819411E-2"/>
    <n v="-2.1978969143251162E-2"/>
    <n v="4.9413437611091383E-2"/>
    <n v="3.5060975609756115E-2"/>
    <n v="-7.4208443271767788E-2"/>
    <n v="-7.3468654571582595E-2"/>
    <n v="-8.607987592089951E-2"/>
    <n v="-4.8425112491964947E-2"/>
    <n v="7.4419663177059697E-2"/>
    <n v="7.3713196356704036E-2"/>
    <n v="-4.8387096774193526E-2"/>
  </r>
  <r>
    <x v="35"/>
    <x v="35"/>
    <x v="35"/>
    <n v="867680"/>
    <n v="5773"/>
    <n v="867680"/>
    <n v="893000000"/>
    <n v="1.4E-3"/>
    <n v="26.626000000000001"/>
    <n v="25.670500000000001"/>
    <n v="24.144600000000001"/>
    <n v="23.260300000000001"/>
    <n v="24.287199999999999"/>
    <n v="24.2515"/>
    <n v="22.468800000000002"/>
    <n v="22.868200000000002"/>
    <n v="21.6845"/>
    <n v="21.1568"/>
    <n v="19.944600000000001"/>
    <n v="19.595199999999998"/>
    <n v="19.595199999999998"/>
    <n v="0.31"/>
    <n v="0.31"/>
    <n v="0.31"/>
    <n v="0.31"/>
    <n v="-0.11476376474123039"/>
    <n v="-2.0700506872224314E-2"/>
    <n v="-4.4595171971800941E-2"/>
    <n v="-5.9158284806776165E-2"/>
    <n v="-0.21748666716743043"/>
    <n v="-3.588597611357322E-2"/>
    <n v="-5.9441771683449877E-2"/>
    <n v="-2.3785856878970849E-2"/>
    <n v="4.414818381534192E-2"/>
    <n v="1.1294014954379324E-2"/>
    <n v="-6.0726140651093677E-2"/>
    <n v="1.7775760165206864E-2"/>
    <n v="-3.8205892899310027E-2"/>
    <n v="-1.0039429085291309E-2"/>
    <n v="-5.7295999394993538E-2"/>
    <n v="-1.9754720575996922E-3"/>
    <n v="1.5820200865518087E-2"/>
  </r>
  <r>
    <x v="36"/>
    <x v="36"/>
    <x v="36"/>
    <n v="4301269"/>
    <n v="8242"/>
    <n v="4301269"/>
    <n v="3969000000"/>
    <n v="1.1000000000000001E-3"/>
    <n v="15.416"/>
    <n v="14.5854"/>
    <n v="16.226900000000001"/>
    <n v="15.979699999999999"/>
    <n v="15.7226"/>
    <n v="15.158899999999999"/>
    <n v="14.9711"/>
    <n v="14.802899999999999"/>
    <n v="13.789400000000001"/>
    <n v="13.6065"/>
    <n v="14.625"/>
    <n v="14.1602"/>
    <n v="13.715199999999999"/>
    <n v="0.15"/>
    <n v="0.15"/>
    <n v="0.15"/>
    <n v="0.15"/>
    <n v="4.6296056045666771E-2"/>
    <n v="-5.3730670788562959E-2"/>
    <n v="-8.112964311239651E-2"/>
    <n v="1.9012971741447022E-2"/>
    <n v="-7.1406331084587493E-2"/>
    <n v="-5.3879086663207086E-2"/>
    <n v="0.11254405090021533"/>
    <n v="-5.990053553050872E-3"/>
    <n v="-1.6089163125715719E-2"/>
    <n v="-2.6312441962525329E-2"/>
    <n v="-2.4935846268528262E-3"/>
    <n v="-1.1234979393631769E-2"/>
    <n v="-5.8333164447506823E-2"/>
    <n v="-2.3858906116292272E-3"/>
    <n v="7.4853930106934141E-2"/>
    <n v="-2.1524786324786344E-2"/>
    <n v="-2.0833039081368927E-2"/>
  </r>
  <r>
    <x v="37"/>
    <x v="37"/>
    <x v="37"/>
    <n v="426252091"/>
    <n v="0"/>
    <n v="426252091"/>
    <n v="2853000000"/>
    <n v="0.14940000000000001"/>
    <n v="78.05"/>
    <n v="69.95"/>
    <n v="82.05"/>
    <n v="79.900000000000006"/>
    <n v="71.7"/>
    <n v="74.599999999999994"/>
    <n v="82.3"/>
    <n v="91.15"/>
    <n v="83.6"/>
    <n v="87.05"/>
    <n v="100.4"/>
    <n v="110.5"/>
    <n v="104"/>
    <n v="0"/>
    <n v="0"/>
    <n v="0"/>
    <n v="0"/>
    <n v="2.3702754644458791E-2"/>
    <n v="3.0037546933666975E-2"/>
    <n v="5.7715674362089915E-2"/>
    <n v="0.19471568064330849"/>
    <n v="0.33247918001281235"/>
    <n v="-0.1037796284433055"/>
    <n v="0.1729807005003573"/>
    <n v="-2.620353443022537E-2"/>
    <n v="-0.10262828535669589"/>
    <n v="4.0446304044630281E-2"/>
    <n v="0.10321715817694374"/>
    <n v="0.10753341433778868"/>
    <n v="-8.2830499177180592E-2"/>
    <n v="4.1267942583732092E-2"/>
    <n v="0.15336013785180941"/>
    <n v="0.10059760956175293"/>
    <n v="-5.8823529411764705E-2"/>
  </r>
  <r>
    <x v="38"/>
    <x v="38"/>
    <x v="38"/>
    <n v="1696483"/>
    <n v="7720750"/>
    <n v="1696483"/>
    <n v="1082000000"/>
    <n v="8.6999999999999994E-3"/>
    <n v="23.195900000000002"/>
    <n v="16.867899999999999"/>
    <n v="21.308399999999999"/>
    <n v="18.9739"/>
    <n v="23.2257"/>
    <n v="19.619599999999998"/>
    <n v="18.4574"/>
    <n v="11.64"/>
    <n v="10.11"/>
    <n v="9.91"/>
    <n v="11.79"/>
    <n v="8.25"/>
    <n v="6.6"/>
    <n v="0.05"/>
    <n v="0.1105"/>
    <n v="0.05"/>
    <n v="0.3125"/>
    <n v="-0.17985937169930899"/>
    <n v="-2.1397814893090016E-2"/>
    <n v="-0.46037903496700505"/>
    <n v="-0.30247225025227048"/>
    <n v="-0.69291986945968898"/>
    <n v="-0.27280683224190494"/>
    <n v="0.26325150137242931"/>
    <n v="-0.10721124063749501"/>
    <n v="0.22408677182866987"/>
    <n v="-0.15050568981774506"/>
    <n v="-5.3604558706599449E-2"/>
    <n v="-0.36935863122649992"/>
    <n v="-0.12714776632302413"/>
    <n v="-1.483679525222545E-2"/>
    <n v="0.18970736629666993"/>
    <n v="-0.27374893977947407"/>
    <n v="-0.16212121212121217"/>
  </r>
  <r>
    <x v="39"/>
    <x v="39"/>
    <x v="39"/>
    <n v="19533041"/>
    <n v="1672752"/>
    <n v="19533041"/>
    <n v="287000000"/>
    <n v="7.3899999999999993E-2"/>
    <n v="173.78"/>
    <n v="169.3"/>
    <n v="176.98"/>
    <n v="165.02"/>
    <n v="170"/>
    <n v="173.87"/>
    <n v="172.11"/>
    <n v="171.46"/>
    <n v="147.97999999999999"/>
    <n v="143.88"/>
    <n v="156.29"/>
    <n v="159.41"/>
    <n v="146.41"/>
    <n v="0.25"/>
    <n v="0.25"/>
    <n v="0.25"/>
    <n v="0.2"/>
    <n v="-4.8969962020945973E-2"/>
    <n v="4.4479457035510865E-2"/>
    <n v="-0.16257044913136956"/>
    <n v="1.8974145120934122E-2"/>
    <n v="-0.15203130394751987"/>
    <n v="-2.5779721486937447E-2"/>
    <n v="4.5363260484347183E-2"/>
    <n v="-6.6165668437111427E-2"/>
    <n v="3.0178160223003209E-2"/>
    <n v="2.4235294117647084E-2"/>
    <n v="-8.684649450739006E-3"/>
    <n v="-3.7766544651676582E-3"/>
    <n v="-0.13548349469263979"/>
    <n v="-2.6017029328287571E-2"/>
    <n v="8.6252432582707789E-2"/>
    <n v="2.1242561904152569E-2"/>
    <n v="-8.0296091838655048E-2"/>
  </r>
  <r>
    <x v="40"/>
    <x v="40"/>
    <x v="40"/>
    <n v="319676030"/>
    <n v="0"/>
    <n v="319676030"/>
    <n v="1330000000"/>
    <n v="0.2404"/>
    <n v="35.93"/>
    <n v="36.57"/>
    <n v="37.53"/>
    <n v="32.19"/>
    <n v="34.520000000000003"/>
    <n v="31.14"/>
    <n v="34.19"/>
    <n v="32.53"/>
    <n v="34.25"/>
    <n v="34.74"/>
    <n v="37.229999999999997"/>
    <n v="31.13"/>
    <n v="31.13"/>
    <n v="0"/>
    <n v="0"/>
    <n v="0"/>
    <n v="0"/>
    <n v="-0.10409128861675486"/>
    <n v="6.2131096613855241E-2"/>
    <n v="1.6086575021936365E-2"/>
    <n v="-0.10391479562464026"/>
    <n v="-0.1335930976899527"/>
    <n v="1.7812413025327042E-2"/>
    <n v="2.6251025430680908E-2"/>
    <n v="-0.14228617106314956"/>
    <n v="7.2382727555141524E-2"/>
    <n v="-9.791425260718431E-2"/>
    <n v="9.7944765574823289E-2"/>
    <n v="-4.8552208248025641E-2"/>
    <n v="5.2874269904703314E-2"/>
    <n v="1.4306569343065751E-2"/>
    <n v="7.1675302245250275E-2"/>
    <n v="-0.16384636046199297"/>
    <n v="0"/>
  </r>
  <r>
    <x v="41"/>
    <x v="41"/>
    <x v="41"/>
    <n v="1442079"/>
    <n v="98870"/>
    <n v="1442079"/>
    <n v="327000000"/>
    <n v="4.7000000000000002E-3"/>
    <n v="138.47"/>
    <n v="133.88999999999999"/>
    <n v="139.21"/>
    <n v="135.07"/>
    <n v="137.82"/>
    <n v="140.35"/>
    <n v="142.43"/>
    <n v="149.13"/>
    <n v="139.94"/>
    <n v="138"/>
    <n v="149.24"/>
    <n v="147.22999999999999"/>
    <n v="135.62"/>
    <n v="0.69"/>
    <n v="0.69"/>
    <n v="0.69"/>
    <n v="0.69"/>
    <n v="-1.9571026215064676E-2"/>
    <n v="5.9598726586214658E-2"/>
    <n v="-2.6258512953731706E-2"/>
    <n v="-1.224637681159417E-2"/>
    <n v="-6.4996028020505912E-4"/>
    <n v="-3.3075756481548438E-2"/>
    <n v="3.9734110090372858E-2"/>
    <n v="-2.4782702392069641E-2"/>
    <n v="2.0359813430073297E-2"/>
    <n v="2.3363807865331602E-2"/>
    <n v="1.9736373352333542E-2"/>
    <n v="4.7040651548128823E-2"/>
    <n v="-5.6997250720847575E-2"/>
    <n v="-8.9323995998284826E-3"/>
    <n v="8.1449275362318913E-2"/>
    <n v="-8.8448137228626326E-3"/>
    <n v="-7.4169666508184379E-2"/>
  </r>
  <r>
    <x v="42"/>
    <x v="42"/>
    <x v="42"/>
    <n v="2112584"/>
    <n v="4003381"/>
    <n v="2112584"/>
    <n v="1252000000"/>
    <n v="4.8999999999999998E-3"/>
    <n v="152.06059999999999"/>
    <n v="144.0196"/>
    <n v="155.30109999999999"/>
    <n v="148.34010000000001"/>
    <n v="162.56209999999999"/>
    <n v="163.5822"/>
    <n v="160.04169999999999"/>
    <n v="156.7413"/>
    <n v="145.4597"/>
    <n v="150.9205"/>
    <n v="173.6636"/>
    <n v="179.96440000000001"/>
    <n v="183.32490000000001"/>
    <n v="1.769231"/>
    <n v="1.769231"/>
    <n v="1.769231"/>
    <n v="1.769231"/>
    <n v="-1.2832180065052927E-2"/>
    <n v="9.0810448422240411E-2"/>
    <n v="-4.593783370209132E-2"/>
    <n v="0.22643465268137866"/>
    <n v="0.2521443687582452"/>
    <n v="-5.2880233275417805E-2"/>
    <n v="7.8333087996356007E-2"/>
    <n v="-3.3430342734211062E-2"/>
    <n v="9.5874278094729468E-2"/>
    <n v="1.7158556637740369E-2"/>
    <n v="-1.0828005736565522E-2"/>
    <n v="-2.0622125358578398E-2"/>
    <n v="-6.0688338044918591E-2"/>
    <n v="4.970470171463303E-2"/>
    <n v="0.15069589618375237"/>
    <n v="4.6469329208884351E-2"/>
    <n v="2.8504143041623794E-2"/>
  </r>
  <r>
    <x v="43"/>
    <x v="43"/>
    <x v="43"/>
    <n v="10598699"/>
    <n v="0"/>
    <n v="10598699"/>
    <n v="1521000000"/>
    <n v="7.0000000000000001E-3"/>
    <n v="95.14"/>
    <n v="106.1"/>
    <n v="104.3"/>
    <n v="98.16"/>
    <n v="103.2"/>
    <n v="113.17"/>
    <n v="118.11"/>
    <n v="118.5"/>
    <n v="102.22"/>
    <n v="98.54"/>
    <n v="108.76"/>
    <n v="106.35"/>
    <n v="99.77"/>
    <n v="0.43"/>
    <n v="0.43"/>
    <n v="0.43"/>
    <n v="0"/>
    <n v="3.626235022072731E-2"/>
    <n v="0.20762021189894053"/>
    <n v="-0.16205232410464815"/>
    <n v="1.2482240714430583E-2"/>
    <n v="6.22240908135379E-2"/>
    <n v="0.11519865461425262"/>
    <n v="-1.6965127238454263E-2"/>
    <n v="-5.4745925215723884E-2"/>
    <n v="5.1344743276283682E-2"/>
    <n v="0.1007751937984496"/>
    <n v="4.7450737828046277E-2"/>
    <n v="3.3020066040132128E-3"/>
    <n v="-0.13375527426160339"/>
    <n v="-3.1794169438465983E-2"/>
    <n v="0.1037142277247818"/>
    <n v="-2.2158881941890498E-2"/>
    <n v="-6.1871180065820389E-2"/>
  </r>
  <r>
    <x v="44"/>
    <x v="44"/>
    <x v="44"/>
    <n v="67655"/>
    <n v="74398"/>
    <n v="67655"/>
    <n v="1640000000"/>
    <n v="1E-4"/>
    <n v="35.270000000000003"/>
    <n v="32.67"/>
    <n v="37.409999999999997"/>
    <n v="37.270000000000003"/>
    <n v="35.17"/>
    <n v="36.06"/>
    <n v="33.61"/>
    <n v="31.79"/>
    <n v="29.18"/>
    <n v="30.29"/>
    <n v="34.880000000000003"/>
    <n v="35.950000000000003"/>
    <n v="33.450000000000003"/>
    <n v="0.36"/>
    <n v="0.36"/>
    <n v="0.36"/>
    <n v="0.3"/>
    <n v="6.6912390133257713E-2"/>
    <n v="-8.8543064126643506E-2"/>
    <n v="-8.8069027075275225E-2"/>
    <n v="0.11422911852096414"/>
    <n v="-1.2475191380776868E-2"/>
    <n v="-7.3717039977317864E-2"/>
    <n v="0.14508723599632675"/>
    <n v="5.880780539962752E-3"/>
    <n v="-5.6345586262409479E-2"/>
    <n v="3.5541654819448404E-2"/>
    <n v="-5.7958957293399969E-2"/>
    <n v="-5.4150550431419232E-2"/>
    <n v="-7.0776973891160735E-2"/>
    <n v="5.0376970527758719E-2"/>
    <n v="0.15153516011885124"/>
    <n v="3.9277522935779824E-2"/>
    <n v="-6.1196105702364396E-2"/>
  </r>
  <r>
    <x v="45"/>
    <x v="45"/>
    <x v="45"/>
    <n v="89000"/>
    <n v="20946898"/>
    <n v="89000"/>
    <n v="14894000000"/>
    <n v="1.4E-3"/>
    <n v="26.3781"/>
    <n v="26.5137"/>
    <n v="27.9498"/>
    <n v="27.354900000000001"/>
    <n v="26.921500000000002"/>
    <n v="26.839500000000001"/>
    <n v="26.236499999999999"/>
    <n v="31.266999999999999"/>
    <n v="30.117999999999999"/>
    <n v="30.418500000000002"/>
    <n v="35.552999999999997"/>
    <n v="37.355499999999999"/>
    <n v="37.15"/>
    <n v="0"/>
    <n v="0"/>
    <n v="0"/>
    <n v="0"/>
    <n v="3.7030718664346589E-2"/>
    <n v="-4.0884814055251566E-2"/>
    <n v="0.15939626093419482"/>
    <n v="0.2212962506369478"/>
    <n v="0.40836527270728362"/>
    <n v="5.1406280209719485E-3"/>
    <n v="5.416445083107977E-2"/>
    <n v="-2.1284588798488688E-2"/>
    <n v="-1.5843596576847252E-2"/>
    <n v="-3.0458926880003244E-3"/>
    <n v="-2.2466886491924274E-2"/>
    <n v="0.19173670268519047"/>
    <n v="-3.6748009083058843E-2"/>
    <n v="9.9774221395844045E-3"/>
    <n v="0.16879530548843616"/>
    <n v="5.0698956487497601E-2"/>
    <n v="-5.5011979494318294E-3"/>
  </r>
  <r>
    <x v="46"/>
    <x v="46"/>
    <x v="46"/>
    <n v="3120176"/>
    <n v="83510"/>
    <n v="3120176"/>
    <n v="489000000"/>
    <n v="6.6E-3"/>
    <n v="195.3"/>
    <n v="172.99"/>
    <n v="190"/>
    <n v="187.94"/>
    <n v="198.45"/>
    <n v="207.32"/>
    <n v="211.63"/>
    <n v="205.75"/>
    <n v="184.24"/>
    <n v="174.4"/>
    <n v="188.32"/>
    <n v="191.22"/>
    <n v="175.79"/>
    <n v="0.65"/>
    <n v="0.65"/>
    <n v="0.65"/>
    <n v="0.6"/>
    <n v="-3.435739887352797E-2"/>
    <n v="0.12950941789932954"/>
    <n v="-0.17284883995652786"/>
    <n v="1.1410550458715519E-2"/>
    <n v="-8.6840757808499841E-2"/>
    <n v="-0.11423451100870456"/>
    <n v="9.8329383201341061E-2"/>
    <n v="-7.4210526315789602E-3"/>
    <n v="5.5922102798765513E-2"/>
    <n v="4.7971781305114668E-2"/>
    <n v="2.392436812656764E-2"/>
    <n v="-2.778434059443366E-2"/>
    <n v="-0.10138517618469012"/>
    <n v="-4.9880590534085986E-2"/>
    <n v="7.9816513761467811E-2"/>
    <n v="1.8585386576040815E-2"/>
    <n v="-7.7554649095282951E-2"/>
  </r>
  <r>
    <x v="47"/>
    <x v="47"/>
    <x v="47"/>
    <n v="993711"/>
    <n v="0"/>
    <n v="993711"/>
    <n v="853000000"/>
    <n v="1.1999999999999999E-3"/>
    <n v="39.17"/>
    <n v="40.92"/>
    <n v="42.56"/>
    <n v="44.29"/>
    <n v="48.89"/>
    <n v="45.35"/>
    <n v="43.23"/>
    <n v="41.3"/>
    <n v="38.1"/>
    <n v="35.869999999999997"/>
    <n v="38.21"/>
    <n v="39.5"/>
    <n v="33.86"/>
    <n v="0.18"/>
    <n v="0.18"/>
    <n v="0.18"/>
    <n v="0.18"/>
    <n v="0.13530763339290267"/>
    <n v="-1.9869044931135751E-2"/>
    <n v="-0.16608836456164702"/>
    <n v="-5.1017563423473605E-2"/>
    <n v="-0.11718151646668375"/>
    <n v="4.4677048761807503E-2"/>
    <n v="4.0078201368523962E-2"/>
    <n v="4.48778195488721E-2"/>
    <n v="0.10386091668548209"/>
    <n v="-6.8725710779300453E-2"/>
    <n v="-4.2778390297684772E-2"/>
    <n v="-4.4644922507517927E-2"/>
    <n v="-7.3123486682808617E-2"/>
    <n v="-5.3805774278215319E-2"/>
    <n v="6.5235572902146738E-2"/>
    <n v="3.8471604292070111E-2"/>
    <n v="-0.13822784810126584"/>
  </r>
  <r>
    <x v="48"/>
    <x v="48"/>
    <x v="48"/>
    <n v="765524"/>
    <n v="8219"/>
    <n v="765524"/>
    <n v="1346000000"/>
    <n v="5.9999999999999995E-4"/>
    <n v="105.16"/>
    <n v="104.78"/>
    <n v="114.86"/>
    <n v="113.88"/>
    <n v="106.98"/>
    <n v="111.97"/>
    <n v="112.45"/>
    <n v="117.62"/>
    <n v="113.99"/>
    <n v="116.23"/>
    <n v="124.24"/>
    <n v="133.52000000000001"/>
    <n v="130.11000000000001"/>
    <n v="0.59"/>
    <n v="0.59"/>
    <n v="0.59"/>
    <n v="0.59"/>
    <n v="8.8531761125903372E-2"/>
    <n v="-7.3761854583771751E-3"/>
    <n v="3.8861716318363722E-2"/>
    <n v="0.12449453669448515"/>
    <n v="0.25969950551540527"/>
    <n v="-3.6135412704449929E-3"/>
    <n v="9.6201565184195439E-2"/>
    <n v="-3.3954379244297756E-3"/>
    <n v="-6.0590094836670105E-2"/>
    <n v="5.2159282108805334E-2"/>
    <n v="9.5561311065464304E-3"/>
    <n v="4.5975989328590497E-2"/>
    <n v="-2.5845944567250551E-2"/>
    <n v="2.482673918764812E-2"/>
    <n v="6.8915082164673416E-2"/>
    <n v="7.9443013522215195E-2"/>
    <n v="-2.1120431396045511E-2"/>
  </r>
  <r>
    <x v="49"/>
    <x v="49"/>
    <x v="49"/>
    <n v="5075000"/>
    <n v="1752440"/>
    <n v="5075000"/>
    <n v="789000000"/>
    <n v="8.6999999999999994E-3"/>
    <n v="95.39"/>
    <n v="93.838200000000001"/>
    <n v="97.636700000000005"/>
    <n v="99.055099999999996"/>
    <n v="96.684700000000007"/>
    <n v="99.226500000000001"/>
    <n v="98.036500000000004"/>
    <n v="99.9786"/>
    <n v="92.3245"/>
    <n v="90.192099999999996"/>
    <n v="98.312600000000003"/>
    <n v="98.912300000000002"/>
    <n v="96.741799999999998"/>
    <n v="0.59499999999999997"/>
    <n v="0.51749999999999996"/>
    <n v="0.51749999999999996"/>
    <n v="0.51749999999999996"/>
    <n v="4.4659817590942397E-2"/>
    <n v="-5.05880060693485E-3"/>
    <n v="-7.4736450199670609E-2"/>
    <n v="7.8357195364117282E-2"/>
    <n v="3.6684138798616178E-2"/>
    <n v="-1.6267952615578153E-2"/>
    <n v="4.0479250454505782E-2"/>
    <n v="2.0621344228143629E-2"/>
    <n v="-2.3930115662898623E-2"/>
    <n v="3.1642028159574315E-2"/>
    <n v="-6.7774233697651103E-3"/>
    <n v="1.9809968736133953E-2"/>
    <n v="-7.1381275592976898E-2"/>
    <n v="-1.7491565077525511E-2"/>
    <n v="9.0035601787739811E-2"/>
    <n v="1.1363751950411225E-2"/>
    <n v="-1.6711773965421933E-2"/>
  </r>
  <r>
    <x v="50"/>
    <x v="50"/>
    <x v="50"/>
    <n v="4419346"/>
    <n v="0"/>
    <n v="4419346"/>
    <n v="1836000000"/>
    <n v="2.3999999999999998E-3"/>
    <n v="18.1875"/>
    <n v="16.462299999999999"/>
    <n v="15.844799999999999"/>
    <n v="14.460100000000001"/>
    <n v="15.073"/>
    <n v="15.1683"/>
    <n v="13.77"/>
    <n v="13.888"/>
    <n v="12.4352"/>
    <n v="11.5862"/>
    <n v="12.47"/>
    <n v="12.63"/>
    <n v="11.58"/>
    <n v="0.124"/>
    <n v="0.17599999999999999"/>
    <n v="0.17599999999999999"/>
    <n v="0.16"/>
    <n v="-0.19812508591065289"/>
    <n v="-3.5553004474381304E-2"/>
    <n v="-0.14580973129992736"/>
    <n v="1.3274412663340892E-2"/>
    <n v="-0.32832989690721648"/>
    <n v="-9.4856357388316201E-2"/>
    <n v="-3.7509946969742976E-2"/>
    <n v="-7.9565535696253575E-2"/>
    <n v="4.2385598993091314E-2"/>
    <n v="1.799907118689046E-2"/>
    <n v="-8.0582530672521038E-2"/>
    <n v="8.5693536673929066E-3"/>
    <n v="-9.1935483870967741E-2"/>
    <n v="-5.4120560988162654E-2"/>
    <n v="7.6280402547858728E-2"/>
    <n v="2.5661587810745803E-2"/>
    <n v="-7.0467141726049135E-2"/>
  </r>
  <r>
    <x v="51"/>
    <x v="51"/>
    <x v="51"/>
    <n v="318870"/>
    <n v="44974"/>
    <n v="318870"/>
    <n v="983000000"/>
    <n v="4.0000000000000002E-4"/>
    <n v="161.31"/>
    <n v="154"/>
    <n v="161.68"/>
    <n v="160.22999999999999"/>
    <n v="173.2"/>
    <n v="170.21"/>
    <n v="163.97"/>
    <n v="161.69999999999999"/>
    <n v="144.91"/>
    <n v="145.31"/>
    <n v="140.5"/>
    <n v="139.58000000000001"/>
    <n v="135.6"/>
    <n v="0"/>
    <n v="0"/>
    <n v="0"/>
    <n v="0"/>
    <n v="-6.695183187651184E-3"/>
    <n v="2.3341446670411343E-2"/>
    <n v="-0.11380130511678964"/>
    <n v="-6.6822655013419635E-2"/>
    <n v="-0.15938255532824999"/>
    <n v="-4.5316471390490373E-2"/>
    <n v="4.9870129870129912E-2"/>
    <n v="-8.968332508659185E-3"/>
    <n v="8.0946139923859448E-2"/>
    <n v="-1.7263279445727371E-2"/>
    <n v="-3.6660595734680737E-2"/>
    <n v="-1.3843995852899983E-2"/>
    <n v="-0.10383426097711808"/>
    <n v="2.7603340004140895E-3"/>
    <n v="-3.3101644759479749E-2"/>
    <n v="-6.5480427046262458E-3"/>
    <n v="-2.8514113769881201E-2"/>
  </r>
  <r>
    <x v="52"/>
    <x v="52"/>
    <x v="52"/>
    <n v="1495410"/>
    <n v="1068049"/>
    <n v="1495410"/>
    <n v="4894000000"/>
    <n v="5.0000000000000001E-4"/>
    <n v="36.67"/>
    <n v="33.06"/>
    <n v="33.29"/>
    <n v="31.13"/>
    <n v="32.630000000000003"/>
    <n v="34.369999999999997"/>
    <n v="30.49"/>
    <n v="29"/>
    <n v="27.91"/>
    <n v="30.21"/>
    <n v="33.729999999999997"/>
    <n v="35"/>
    <n v="33.880000000000003"/>
    <n v="0.24"/>
    <n v="0.24"/>
    <n v="0.24"/>
    <n v="0.24"/>
    <n v="-0.14453231524406879"/>
    <n v="-1.2849341471249618E-2"/>
    <n v="-1.3119055428008394E-3"/>
    <n v="0.12942734193975511"/>
    <n v="-4.9904554131442569E-2"/>
    <n v="-9.8445595854922255E-2"/>
    <n v="6.957047791893432E-3"/>
    <n v="-5.767497747071193E-2"/>
    <n v="4.818503051718611E-2"/>
    <n v="6.0680355501072474E-2"/>
    <n v="-0.10590631364562116"/>
    <n v="-4.886848146933416E-2"/>
    <n v="-2.9310344827586203E-2"/>
    <n v="9.1006807595843814E-2"/>
    <n v="0.11651770936775889"/>
    <n v="4.4767269493033002E-2"/>
    <n v="-2.5142857142857071E-2"/>
  </r>
  <r>
    <x v="53"/>
    <x v="53"/>
    <x v="53"/>
    <n v="114778"/>
    <n v="496416"/>
    <n v="114778"/>
    <n v="2813000000"/>
    <n v="2.0000000000000001E-4"/>
    <n v="105.05"/>
    <n v="100.49"/>
    <n v="102.86"/>
    <n v="100.46"/>
    <n v="99.62"/>
    <n v="100.28"/>
    <n v="98.3"/>
    <n v="100"/>
    <n v="92.29"/>
    <n v="93.43"/>
    <n v="101.18"/>
    <n v="101.73"/>
    <n v="101.71"/>
    <n v="0.75"/>
    <n v="0.75"/>
    <n v="0.75"/>
    <n v="0.7"/>
    <n v="-3.6554021894336063E-2"/>
    <n v="-1.4035436989846672E-2"/>
    <n v="-4.1912512716174875E-2"/>
    <n v="9.6114738306753558E-2"/>
    <n v="-3.7125178486435342E-3"/>
    <n v="-4.340790099952406E-2"/>
    <n v="2.3584436262314705E-2"/>
    <n v="-1.6041221077192355E-2"/>
    <n v="-8.3615369301213351E-3"/>
    <n v="1.4153784380646421E-2"/>
    <n v="-1.2265656162744356E-2"/>
    <n v="1.7293997965412033E-2"/>
    <n v="-6.959999999999994E-2"/>
    <n v="2.0478925127316073E-2"/>
    <n v="8.2949801990795241E-2"/>
    <n v="1.2354220201620844E-2"/>
    <n v="6.6843605622725812E-3"/>
  </r>
  <r>
    <x v="54"/>
    <x v="54"/>
    <x v="54"/>
    <n v="6117982"/>
    <n v="3827397"/>
    <n v="6117982"/>
    <n v="3774000000"/>
    <n v="2.5999999999999999E-3"/>
    <n v="62.62"/>
    <n v="54.53"/>
    <n v="61.24"/>
    <n v="60.41"/>
    <n v="63.7"/>
    <n v="65.989999999999995"/>
    <n v="68.12"/>
    <n v="68.59"/>
    <n v="62.85"/>
    <n v="61.12"/>
    <n v="64.45"/>
    <n v="67.34"/>
    <n v="63.95"/>
    <n v="0.44"/>
    <n v="0.44"/>
    <n v="0.4"/>
    <n v="0.4"/>
    <n v="-2.8265729798786346E-2"/>
    <n v="0.13491143850355913"/>
    <n v="-9.6887844979448121E-2"/>
    <n v="5.2846858638743548E-2"/>
    <n v="4.8067709996806221E-2"/>
    <n v="-0.12919195145320977"/>
    <n v="0.12305153126719238"/>
    <n v="-6.3683866753756592E-3"/>
    <n v="5.44611819235227E-2"/>
    <n v="4.2857142857142733E-2"/>
    <n v="3.8945294741627667E-2"/>
    <n v="6.8995889606576462E-3"/>
    <n v="-7.7853914564805379E-2"/>
    <n v="-2.1161495624502848E-2"/>
    <n v="5.4482984293193808E-2"/>
    <n v="5.1047323506594265E-2"/>
    <n v="-4.440154440154441E-2"/>
  </r>
  <r>
    <x v="55"/>
    <x v="55"/>
    <x v="55"/>
    <n v="12281136"/>
    <n v="0"/>
    <n v="12281136"/>
    <n v="4405000000"/>
    <n v="2.8E-3"/>
    <n v="42.26"/>
    <n v="41.21"/>
    <n v="43.12"/>
    <n v="40.79"/>
    <n v="40.58"/>
    <n v="41.36"/>
    <n v="39.380000000000003"/>
    <n v="40.85"/>
    <n v="38.67"/>
    <n v="40.22"/>
    <n v="42.32"/>
    <n v="42.73"/>
    <n v="42.34"/>
    <n v="0.33"/>
    <n v="0.33"/>
    <n v="0.33"/>
    <n v="0.33"/>
    <n v="-2.6975863700899168E-2"/>
    <n v="-2.6477077715126172E-2"/>
    <n v="2.9710512950736321E-2"/>
    <n v="6.0914967677772366E-2"/>
    <n v="3.3128253667771071E-2"/>
    <n v="-2.484619025082814E-2"/>
    <n v="4.6347973792768664E-2"/>
    <n v="-4.6382189239332058E-2"/>
    <n v="-5.1483206668301263E-3"/>
    <n v="2.7353376047313978E-2"/>
    <n v="-3.9893617021276521E-2"/>
    <n v="3.7328593194514953E-2"/>
    <n v="-4.5287637698898396E-2"/>
    <n v="4.8616498577708743E-2"/>
    <n v="5.2212829438090538E-2"/>
    <n v="1.7485822306238106E-2"/>
    <n v="-1.4041656915514498E-3"/>
  </r>
  <r>
    <x v="56"/>
    <x v="56"/>
    <x v="56"/>
    <n v="880680"/>
    <n v="187587"/>
    <n v="880680"/>
    <n v="1066000000"/>
    <n v="1E-3"/>
    <n v="69.77"/>
    <n v="71.87"/>
    <n v="70.16"/>
    <n v="72.92"/>
    <n v="72.260000000000005"/>
    <n v="78.92"/>
    <n v="83.8"/>
    <n v="84.81"/>
    <n v="80.25"/>
    <n v="83.6"/>
    <n v="81.14"/>
    <n v="84.21"/>
    <n v="83.4"/>
    <n v="0.5"/>
    <n v="0.5"/>
    <n v="0.5"/>
    <n v="0.5"/>
    <n v="5.2314748459223244E-2"/>
    <n v="0.15606143719144261"/>
    <n v="3.579952267303069E-3"/>
    <n v="3.5885167464116195E-3"/>
    <n v="0.22402178586785165"/>
    <n v="3.0098896373799752E-2"/>
    <n v="-2.3792959510226908E-2"/>
    <n v="4.646522234891684E-2"/>
    <n v="-9.0510148107514621E-3"/>
    <n v="9.9086631608081871E-2"/>
    <n v="6.8170299036999435E-2"/>
    <n v="1.2052505966587173E-2"/>
    <n v="-4.7871713241363072E-2"/>
    <n v="4.7975077881619865E-2"/>
    <n v="-2.9425837320574091E-2"/>
    <n v="4.3998028099580887E-2"/>
    <n v="-3.6812730079561584E-3"/>
  </r>
  <r>
    <x v="57"/>
    <x v="57"/>
    <x v="57"/>
    <n v="199676"/>
    <n v="84509"/>
    <n v="199676"/>
    <n v="315000000"/>
    <n v="8.9999999999999998E-4"/>
    <n v="192.1"/>
    <n v="188.41"/>
    <n v="200.67"/>
    <n v="202.1"/>
    <n v="186.8"/>
    <n v="189.48"/>
    <n v="186.01"/>
    <n v="207.27"/>
    <n v="197.87"/>
    <n v="206.31"/>
    <n v="219.89"/>
    <n v="220.06"/>
    <n v="214"/>
    <n v="0"/>
    <n v="0"/>
    <n v="0"/>
    <n v="0"/>
    <n v="5.2056220718375845E-2"/>
    <n v="-7.9614052449282546E-2"/>
    <n v="0.10913391753131559"/>
    <n v="3.7274005137899267E-2"/>
    <n v="0.11400312337324313"/>
    <n v="-1.9208745445080676E-2"/>
    <n v="6.5070856111671307E-2"/>
    <n v="7.1261274729656002E-3"/>
    <n v="-7.5705096486887599E-2"/>
    <n v="1.434689507494635E-2"/>
    <n v="-1.831327844627401E-2"/>
    <n v="0.1142949303800872"/>
    <n v="-4.5351473922902522E-2"/>
    <n v="4.265426795370697E-2"/>
    <n v="6.5823275653143248E-2"/>
    <n v="7.7311382964216624E-4"/>
    <n v="-2.7537944197037183E-2"/>
  </r>
  <r>
    <x v="58"/>
    <x v="58"/>
    <x v="58"/>
    <n v="1753045"/>
    <n v="0"/>
    <n v="1753045"/>
    <n v="990000000"/>
    <n v="1.8E-3"/>
    <n v="69"/>
    <n v="67.58"/>
    <n v="73.52"/>
    <n v="74.319999999999993"/>
    <n v="67.67"/>
    <n v="69.959999999999994"/>
    <n v="67.45"/>
    <n v="69.17"/>
    <n v="67.88"/>
    <n v="69.040000000000006"/>
    <n v="73.900000000000006"/>
    <n v="76.91"/>
    <n v="74.69"/>
    <n v="0.28000000000000003"/>
    <n v="0.28000000000000003"/>
    <n v="0.23"/>
    <n v="0.23"/>
    <n v="8.1159420289854983E-2"/>
    <n v="-8.8670613562970818E-2"/>
    <n v="2.6982950333580478E-2"/>
    <n v="8.51680185399767E-2"/>
    <n v="9.7246376811594162E-2"/>
    <n v="-2.0579710144927561E-2"/>
    <n v="8.7895827167801088E-2"/>
    <n v="1.4689880304678962E-2"/>
    <n v="-8.9477933261571482E-2"/>
    <n v="3.797842470814234E-2"/>
    <n v="-3.1875357347055329E-2"/>
    <n v="2.5500370644922148E-2"/>
    <n v="-1.5324562671678563E-2"/>
    <n v="2.0477312905126853E-2"/>
    <n v="7.0393974507531848E-2"/>
    <n v="4.3843031123139253E-2"/>
    <n v="-2.5874398647770108E-2"/>
  </r>
  <r>
    <x v="59"/>
    <x v="59"/>
    <x v="59"/>
    <n v="271507"/>
    <n v="908753"/>
    <n v="271507"/>
    <n v="1137000000"/>
    <n v="1E-3"/>
    <n v="86.68"/>
    <n v="81.709999999999994"/>
    <n v="89.56"/>
    <n v="86.73"/>
    <n v="90.36"/>
    <n v="92.4"/>
    <n v="94.47"/>
    <n v="97.74"/>
    <n v="90.06"/>
    <n v="90.57"/>
    <n v="98.9"/>
    <n v="98.21"/>
    <n v="95.37"/>
    <n v="0.16"/>
    <n v="0.16"/>
    <n v="0.16"/>
    <n v="0.16"/>
    <n v="2.4227041993539126E-3"/>
    <n v="9.1087282370575284E-2"/>
    <n v="-3.95892876045306E-2"/>
    <n v="5.4764270729822366E-2"/>
    <n v="0.10763728657129669"/>
    <n v="-5.7337332718043525E-2"/>
    <n v="9.6071472280014794E-2"/>
    <n v="-2.9812416257257682E-2"/>
    <n v="4.1854029747492166E-2"/>
    <n v="2.4347056219566249E-2"/>
    <n v="2.413419913419906E-2"/>
    <n v="3.4614163226421045E-2"/>
    <n v="-7.6938817270308907E-2"/>
    <n v="7.4394847879190639E-3"/>
    <n v="9.1973059511979829E-2"/>
    <n v="-5.3589484327604842E-3"/>
    <n v="-2.7288463496588831E-2"/>
  </r>
  <r>
    <x v="60"/>
    <x v="60"/>
    <x v="60"/>
    <n v="19651"/>
    <n v="19651"/>
    <n v="19651"/>
    <n v="945000000"/>
    <n v="0"/>
    <n v="94.13"/>
    <n v="92.05"/>
    <n v="98.62"/>
    <n v="96.81"/>
    <n v="96.73"/>
    <n v="95.84"/>
    <n v="95.1"/>
    <n v="100"/>
    <n v="92.77"/>
    <n v="98.5"/>
    <n v="112.46"/>
    <n v="114.52"/>
    <n v="117.25"/>
    <n v="0.89"/>
    <n v="0.85"/>
    <n v="0.85"/>
    <n v="0.85"/>
    <n v="3.7926272176776875E-2"/>
    <n v="-8.8833798161347798E-3"/>
    <n v="4.4689800210305004E-2"/>
    <n v="0.19898477157360409"/>
    <n v="0.28216296611069802"/>
    <n v="-2.2097099755657053E-2"/>
    <n v="7.1374253123302631E-2"/>
    <n v="-9.328736564591383E-3"/>
    <n v="-8.2636091312879138E-4"/>
    <n v="-4.1352217512664728E-4"/>
    <n v="1.1477462437394707E-3"/>
    <n v="5.1524710830704583E-2"/>
    <n v="-6.3800000000000037E-2"/>
    <n v="7.0928101757033568E-2"/>
    <n v="0.14172588832487304"/>
    <n v="2.5875866974924441E-2"/>
    <n v="3.1260915123995849E-2"/>
  </r>
  <r>
    <x v="61"/>
    <x v="61"/>
    <x v="61"/>
    <n v="5191003"/>
    <n v="0"/>
    <n v="5191003"/>
    <n v="1637000000"/>
    <n v="3.2000000000000002E-3"/>
    <n v="36.43"/>
    <n v="35.24"/>
    <n v="36.94"/>
    <n v="36.22"/>
    <n v="38.53"/>
    <n v="41.6"/>
    <n v="41.2"/>
    <n v="45.28"/>
    <n v="41.69"/>
    <n v="42.27"/>
    <n v="46.36"/>
    <n v="44.08"/>
    <n v="44.09"/>
    <n v="0.17"/>
    <n v="0.17"/>
    <n v="0.15"/>
    <n v="0.15"/>
    <n v="-1.0979961570134736E-3"/>
    <n v="0.14218663721700728"/>
    <n v="2.9611650485436895E-2"/>
    <n v="4.6605157321977765E-2"/>
    <n v="0.22783420258029108"/>
    <n v="-3.2665385671150092E-2"/>
    <n v="4.8240635641316559E-2"/>
    <n v="-1.4889009204114749E-2"/>
    <n v="6.3776918829376097E-2"/>
    <n v="8.4090319231767463E-2"/>
    <n v="-5.5288461538461195E-3"/>
    <n v="9.9029126213592181E-2"/>
    <n v="-7.5971731448763333E-2"/>
    <n v="1.7510194291197059E-2"/>
    <n v="9.6758930683699923E-2"/>
    <n v="-4.5944779982743773E-2"/>
    <n v="3.6297640653358693E-3"/>
  </r>
  <r>
    <x v="62"/>
    <x v="62"/>
    <x v="62"/>
    <n v="675306"/>
    <n v="485291"/>
    <n v="675306"/>
    <n v="1109000000"/>
    <n v="1E-3"/>
    <n v="72.13"/>
    <n v="70.98"/>
    <n v="77.94"/>
    <n v="78.62"/>
    <n v="74.010000000000005"/>
    <n v="77.069999999999993"/>
    <n v="74.28"/>
    <n v="78.09"/>
    <n v="70.665000000000006"/>
    <n v="66.86"/>
    <n v="74.040000000000006"/>
    <n v="75.84"/>
    <n v="75.83"/>
    <n v="0.38"/>
    <n v="0.38"/>
    <n v="0.38"/>
    <n v="0.30499999999999999"/>
    <n v="9.5244697074726326E-2"/>
    <n v="-5.0368862884762187E-2"/>
    <n v="-9.4776521270867012E-2"/>
    <n v="0.13872270415794194"/>
    <n v="7.1329543879107213E-2"/>
    <n v="-1.5943435463745898E-2"/>
    <n v="9.8055790363482581E-2"/>
    <n v="1.3600205286117613E-2"/>
    <n v="-5.8636479267361985E-2"/>
    <n v="4.6480205377651504E-2"/>
    <n v="-3.1270273777085668E-2"/>
    <n v="5.1292407108239124E-2"/>
    <n v="-9.0216416954795708E-2"/>
    <n v="-4.8468124248213493E-2"/>
    <n v="0.10738857313790019"/>
    <n v="2.8430578065910279E-2"/>
    <n v="3.8897679324893836E-3"/>
  </r>
  <r>
    <x v="63"/>
    <x v="63"/>
    <x v="63"/>
    <n v="1108093"/>
    <n v="82202"/>
    <n v="1108093"/>
    <n v="1128000000"/>
    <n v="1.1999999999999999E-3"/>
    <n v="48.549599999999998"/>
    <n v="41.625399999999999"/>
    <n v="45.145499999999998"/>
    <n v="44.780099999999997"/>
    <n v="46.116799999999998"/>
    <n v="46.419800000000002"/>
    <n v="50.795299999999997"/>
    <n v="49.770499999999998"/>
    <n v="43.184899999999999"/>
    <n v="42.382899999999999"/>
    <n v="45.091999999999999"/>
    <n v="45.644500000000001"/>
    <n v="41.9908"/>
    <n v="0.375"/>
    <n v="0.375"/>
    <n v="0.375"/>
    <n v="0.35"/>
    <n v="-6.9918186761579931E-2"/>
    <n v="0.14270178047838214"/>
    <n v="-0.1582311749315389"/>
    <n v="-9.9332513820430519E-4"/>
    <n v="-0.10471353008057736"/>
    <n v="-0.14262115444823437"/>
    <n v="8.4566154319237766E-2"/>
    <n v="2.1264577864901136E-4"/>
    <n v="2.9850312973843305E-2"/>
    <n v="1.4701800645318071E-2"/>
    <n v="0.10233779550967465"/>
    <n v="-2.0175094939886153E-2"/>
    <n v="-0.1247847620578455"/>
    <n v="-9.8877153819969393E-3"/>
    <n v="6.3919646838701438E-2"/>
    <n v="2.0014636742659495E-2"/>
    <n v="-7.237892845797414E-2"/>
  </r>
  <r>
    <x v="64"/>
    <x v="64"/>
    <x v="64"/>
    <n v="774500"/>
    <n v="39372"/>
    <n v="774500"/>
    <n v="637000000"/>
    <n v="1.2999999999999999E-3"/>
    <n v="164.71"/>
    <n v="162.12"/>
    <n v="168.16"/>
    <n v="164.29"/>
    <n v="156.79"/>
    <n v="159.1"/>
    <n v="156.13"/>
    <n v="150.79"/>
    <n v="139.47999999999999"/>
    <n v="142.21"/>
    <n v="157.51"/>
    <n v="156.41"/>
    <n v="148.05000000000001"/>
    <n v="1.0249999999999999"/>
    <n v="1.0249999999999999"/>
    <n v="1.0249999999999999"/>
    <n v="1.0249999999999999"/>
    <n v="3.6731224576527469E-3"/>
    <n v="-4.3429301844299696E-2"/>
    <n v="-8.259143021840766E-2"/>
    <n v="4.8273679769355204E-2"/>
    <n v="-7.6255236476230934E-2"/>
    <n v="-1.5724606884827901E-2"/>
    <n v="3.7256353318529431E-2"/>
    <n v="-1.6918411037107544E-2"/>
    <n v="-4.5650983017834317E-2"/>
    <n v="2.1270489189361582E-2"/>
    <n v="-1.2225015713387801E-2"/>
    <n v="-3.4202267341318156E-2"/>
    <n v="-6.8207440811724931E-2"/>
    <n v="2.6921422426154418E-2"/>
    <n v="0.10758737078967712"/>
    <n v="-4.7616024379400933E-4"/>
    <n v="-4.6895978517997476E-2"/>
  </r>
  <r>
    <x v="65"/>
    <x v="65"/>
    <x v="65"/>
    <n v="750331"/>
    <n v="452960"/>
    <n v="750331"/>
    <n v="1961000000"/>
    <n v="5.9999999999999995E-4"/>
    <n v="49.3"/>
    <n v="53.25"/>
    <n v="56.43"/>
    <n v="50.16"/>
    <n v="50.12"/>
    <n v="51.29"/>
    <n v="49.09"/>
    <n v="54.43"/>
    <n v="52.72"/>
    <n v="54.46"/>
    <n v="60.82"/>
    <n v="57.66"/>
    <n v="57.54"/>
    <n v="0.56499999999999995"/>
    <n v="0.56499999999999995"/>
    <n v="0.52"/>
    <n v="0.52"/>
    <n v="2.8904665314401612E-2"/>
    <n v="-1.006778309409875E-2"/>
    <n v="0.11998370340191478"/>
    <n v="6.6103562247521078E-2"/>
    <n v="0.21115618661257612"/>
    <n v="8.0121703853955437E-2"/>
    <n v="5.9718309859154925E-2"/>
    <n v="-0.10109870636186433"/>
    <n v="-7.9744816586920159E-4"/>
    <n v="3.4616919393455743E-2"/>
    <n v="-3.187755897835827E-2"/>
    <n v="0.10877979221837433"/>
    <n v="-2.1862943229836503E-2"/>
    <n v="4.2867981790591841E-2"/>
    <n v="0.11678295997062063"/>
    <n v="-4.3406774087471289E-2"/>
    <n v="6.9372181755116653E-3"/>
  </r>
  <r>
    <x v="66"/>
    <x v="66"/>
    <x v="66"/>
    <n v="393213"/>
    <n v="1142253"/>
    <n v="393213"/>
    <n v="3308000000"/>
    <n v="5.0000000000000001E-4"/>
    <n v="0.27610000000000001"/>
    <n v="0.33"/>
    <n v="0.34520000000000001"/>
    <n v="0.35549999999999998"/>
    <n v="0.33040000000000003"/>
    <n v="0.31809999999999999"/>
    <n v="0.29289999999999999"/>
    <n v="0.31"/>
    <n v="0.27960000000000002"/>
    <n v="0.27500000000000002"/>
    <n v="0.28499999999999998"/>
    <n v="0.27300000000000002"/>
    <n v="0.26179999999999998"/>
    <n v="0"/>
    <n v="0"/>
    <n v="0"/>
    <n v="0"/>
    <n v="0.28757696486780138"/>
    <n v="-0.1760900140646976"/>
    <n v="-6.1113007852509296E-2"/>
    <n v="-4.8000000000000161E-2"/>
    <n v="-5.1792828685259092E-2"/>
    <n v="0.19521912350597609"/>
    <n v="4.6060606060606031E-2"/>
    <n v="2.9837775202780924E-2"/>
    <n v="-7.0604781997186936E-2"/>
    <n v="-3.7227602905569104E-2"/>
    <n v="-7.922037095253065E-2"/>
    <n v="5.8381700238989434E-2"/>
    <n v="-9.8064516129032206E-2"/>
    <n v="-1.6452074391988529E-2"/>
    <n v="3.6363636363636188E-2"/>
    <n v="-4.2105263157894583E-2"/>
    <n v="-4.1025641025641178E-2"/>
  </r>
  <r>
    <x v="67"/>
    <x v="67"/>
    <x v="67"/>
    <n v="441781"/>
    <n v="2207337"/>
    <n v="441781"/>
    <n v="2841000000"/>
    <n v="1E-3"/>
    <n v="54.561"/>
    <n v="57.688600000000001"/>
    <n v="55.581299999999999"/>
    <n v="54.5991"/>
    <n v="56.982999999999997"/>
    <n v="58.022300000000001"/>
    <n v="54.284500000000001"/>
    <n v="56.5443"/>
    <n v="50.212899999999998"/>
    <n v="47.056699999999999"/>
    <n v="52.148600000000002"/>
    <n v="51.271299999999997"/>
    <n v="49.5931"/>
    <n v="0.46"/>
    <n v="0.45"/>
    <n v="0.45"/>
    <n v="0.45"/>
    <n v="9.1292315023551625E-3"/>
    <n v="2.4798943572330195E-3"/>
    <n v="-0.1248570033803388"/>
    <n v="6.3463863806854301E-2"/>
    <n v="-5.7878338007001338E-2"/>
    <n v="5.7322996279393724E-2"/>
    <n v="-3.6528880922747337E-2"/>
    <n v="-9.3952462428910245E-3"/>
    <n v="4.3661891862686326E-2"/>
    <n v="2.6135865082568561E-2"/>
    <n v="-5.6664420403879194E-2"/>
    <n v="4.1628825907947913E-2"/>
    <n v="-0.10401402086505629"/>
    <n v="-5.3894517145992332E-2"/>
    <n v="0.10820775787507417"/>
    <n v="-8.1938920699693805E-3"/>
    <n v="-2.3954922149428567E-2"/>
  </r>
  <r>
    <x v="68"/>
    <x v="68"/>
    <x v="68"/>
    <n v="507967"/>
    <n v="1766655"/>
    <n v="507967"/>
    <n v="1953000000"/>
    <n v="1.1999999999999999E-3"/>
    <n v="39.049999999999997"/>
    <n v="33.96"/>
    <n v="35.64"/>
    <n v="35.72"/>
    <n v="37.5"/>
    <n v="38.42"/>
    <n v="39.46"/>
    <n v="38.96"/>
    <n v="33.42"/>
    <n v="31.42"/>
    <n v="33.1"/>
    <n v="34.6"/>
    <n v="30.7"/>
    <n v="0.15"/>
    <n v="0.15"/>
    <n v="0.15"/>
    <n v="0.1"/>
    <n v="-8.1434058898847597E-2"/>
    <n v="0.10890257558790599"/>
    <n v="-0.19994931576279773"/>
    <n v="-1.9732654360280152E-2"/>
    <n v="-0.19974391805377717"/>
    <n v="-0.13034571062740069"/>
    <n v="4.9469964664310945E-2"/>
    <n v="6.4534231200897383E-3"/>
    <n v="4.9832026875699924E-2"/>
    <n v="2.8533333333333376E-2"/>
    <n v="3.0973451327433604E-2"/>
    <n v="-1.2671059300557527E-2"/>
    <n v="-0.13834702258726897"/>
    <n v="-5.5356074207061637E-2"/>
    <n v="5.3469127943984708E-2"/>
    <n v="4.8338368580060423E-2"/>
    <n v="-0.10982658959537578"/>
  </r>
  <r>
    <x v="69"/>
    <x v="69"/>
    <x v="69"/>
    <n v="430708"/>
    <n v="2864769"/>
    <n v="430708"/>
    <n v="8254000000"/>
    <n v="4.0000000000000002E-4"/>
    <n v="46.66"/>
    <n v="40.590000000000003"/>
    <n v="43.67"/>
    <n v="40.6"/>
    <n v="48.58"/>
    <n v="47.06"/>
    <n v="44.46"/>
    <n v="46.98"/>
    <n v="42.17"/>
    <n v="44.75"/>
    <n v="52.85"/>
    <n v="54.41"/>
    <n v="54.32"/>
    <n v="0.36"/>
    <n v="0.31"/>
    <n v="0.31"/>
    <n v="0.31"/>
    <n v="-0.1221603086155164"/>
    <n v="0.10270935960591131"/>
    <n v="1.3495276653171372E-2"/>
    <n v="0.22078212290502794"/>
    <n v="0.19181311615945143"/>
    <n v="-0.13009001285897973"/>
    <n v="7.5880758807588031E-2"/>
    <n v="-6.2056331577742166E-2"/>
    <n v="0.19655172413793096"/>
    <n v="-2.4907369287772665E-2"/>
    <n v="-4.8661283467913326E-2"/>
    <n v="5.6680161943319748E-2"/>
    <n v="-9.5785440613026726E-2"/>
    <n v="6.8532131847284752E-2"/>
    <n v="0.1810055865921788"/>
    <n v="3.5383159886471054E-2"/>
    <n v="4.0433743797096801E-3"/>
  </r>
  <r>
    <x v="70"/>
    <x v="70"/>
    <x v="70"/>
    <n v="2820898"/>
    <n v="0"/>
    <n v="2820898"/>
    <n v="1769000000"/>
    <n v="3.2000000000000002E-3"/>
    <n v="48.274999999999999"/>
    <n v="46.34"/>
    <n v="48.445"/>
    <n v="50"/>
    <n v="49.94"/>
    <n v="50.884999999999998"/>
    <n v="54.475000000000001"/>
    <n v="57.755000000000003"/>
    <n v="54.49"/>
    <n v="61.58"/>
    <n v="65.864999999999995"/>
    <n v="66.06"/>
    <n v="61.11"/>
    <n v="0.32"/>
    <n v="0.28000000000000003"/>
    <n v="0.28000000000000003"/>
    <n v="0.28000000000000003"/>
    <n v="4.2361470740548968E-2"/>
    <n v="9.5100000000000032E-2"/>
    <n v="0.13556677374942627"/>
    <n v="-3.0854173432932584E-3"/>
    <n v="0.2899016053858105"/>
    <n v="-4.0082858622475299E-2"/>
    <n v="4.5425118687958496E-2"/>
    <n v="3.8703684590773037E-2"/>
    <n v="-1.2000000000000454E-3"/>
    <n v="2.4529435322386873E-2"/>
    <n v="7.6053846909698408E-2"/>
    <n v="6.0211106011932101E-2"/>
    <n v="-5.1683836897238336E-2"/>
    <n v="0.13525417507799589"/>
    <n v="6.9584280610587801E-2"/>
    <n v="7.2117209443559923E-3"/>
    <n v="-7.0693309112927677E-2"/>
  </r>
  <r>
    <x v="71"/>
    <x v="71"/>
    <x v="71"/>
    <n v="124004"/>
    <n v="326906"/>
    <n v="124004"/>
    <n v="387000000"/>
    <n v="1.1999999999999999E-3"/>
    <n v="64.97"/>
    <n v="55.16"/>
    <n v="54.25"/>
    <n v="50.19"/>
    <n v="54.35"/>
    <n v="49.16"/>
    <n v="48.26"/>
    <n v="41.74"/>
    <n v="40.770000000000003"/>
    <n v="38.299999999999997"/>
    <n v="37.28"/>
    <n v="37.39"/>
    <n v="33.51"/>
    <n v="0.46"/>
    <n v="0.46"/>
    <n v="0.46"/>
    <n v="0.46"/>
    <n v="-0.22040941973218409"/>
    <n v="-2.928870292887029E-2"/>
    <n v="-0.19685039370078741"/>
    <n v="-0.11305483028720625"/>
    <n v="-0.45590272433430817"/>
    <n v="-0.15099276589195018"/>
    <n v="-1.6497461928933949E-2"/>
    <n v="-6.6359447004608343E-2"/>
    <n v="8.2885036859932329E-2"/>
    <n v="-8.7028518859245715E-2"/>
    <n v="-8.9503661513425266E-3"/>
    <n v="-0.1351015333609614"/>
    <n v="-1.2218495448011473E-2"/>
    <n v="-4.9300956585724941E-2"/>
    <n v="-2.6631853785900682E-2"/>
    <n v="1.5289699570815433E-2"/>
    <n v="-9.146830703396637E-2"/>
  </r>
  <r>
    <x v="72"/>
    <x v="72"/>
    <x v="72"/>
    <n v="806596"/>
    <n v="0"/>
    <n v="806596"/>
    <n v="304000000"/>
    <n v="2.7000000000000001E-3"/>
    <n v="110.7"/>
    <n v="102.2"/>
    <n v="109.61"/>
    <n v="102.65"/>
    <n v="101.54"/>
    <n v="92.48"/>
    <n v="87.88"/>
    <n v="84.27"/>
    <n v="76.23"/>
    <n v="77.23"/>
    <n v="79.08"/>
    <n v="95.2"/>
    <n v="83.64"/>
    <n v="0.59"/>
    <n v="0.59"/>
    <n v="0.59"/>
    <n v="0.59"/>
    <n v="-6.7389340560072244E-2"/>
    <n v="-0.13813930832927432"/>
    <n v="-0.11447428311333628"/>
    <n v="9.0638352971643091E-2"/>
    <n v="-0.22312556458897925"/>
    <n v="-7.6784101174345074E-2"/>
    <n v="7.2504892367906026E-2"/>
    <n v="-5.8115135480339329E-2"/>
    <n v="-1.0813443740867018E-2"/>
    <n v="-8.3415402796927343E-2"/>
    <n v="-4.3360726643598704E-2"/>
    <n v="-4.1078743741465633E-2"/>
    <n v="-8.8406313041414414E-2"/>
    <n v="2.0857929948839036E-2"/>
    <n v="2.3954421856791329E-2"/>
    <n v="0.21130500758725348"/>
    <n v="-0.11523109243697481"/>
  </r>
  <r>
    <x v="73"/>
    <x v="73"/>
    <x v="73"/>
    <n v="1161761324"/>
    <n v="0"/>
    <n v="1161761324"/>
    <n v="4503000000"/>
    <n v="0.25800000000000001"/>
    <n v="45.02"/>
    <n v="42.21"/>
    <n v="43.81"/>
    <n v="42.99"/>
    <n v="43.44"/>
    <n v="43.84"/>
    <n v="40.61"/>
    <n v="39.950000000000003"/>
    <n v="36.33"/>
    <n v="36.229999999999997"/>
    <n v="39.049999999999997"/>
    <n v="39.090000000000003"/>
    <n v="36.01"/>
    <n v="0.15"/>
    <n v="0.15"/>
    <n v="0.15"/>
    <n v="0.12"/>
    <n v="-4.1759218125277678E-2"/>
    <n v="-5.1872528494998897E-2"/>
    <n v="-0.104161536567348"/>
    <n v="-2.7601435274633972E-3"/>
    <n v="-0.1874722345624168"/>
    <n v="-6.2416703687250157E-2"/>
    <n v="3.7905709547500624E-2"/>
    <n v="-1.5293312029217078E-2"/>
    <n v="1.0467550593161101E-2"/>
    <n v="1.2661141804788346E-2"/>
    <n v="-7.0255474452554825E-2"/>
    <n v="-1.6252154641713781E-2"/>
    <n v="-8.6858573216520754E-2"/>
    <n v="1.3762730525735914E-3"/>
    <n v="7.7836047474468692E-2"/>
    <n v="4.0973111395648208E-3"/>
    <n v="-7.5722691225377461E-2"/>
  </r>
  <r>
    <x v="74"/>
    <x v="74"/>
    <x v="74"/>
    <n v="1990561"/>
    <n v="162668"/>
    <n v="1990561"/>
    <n v="766000000"/>
    <n v="2.8E-3"/>
    <n v="79.975399999999993"/>
    <n v="81.744699999999995"/>
    <n v="77.826400000000007"/>
    <n v="74.187899999999999"/>
    <n v="79.9255"/>
    <n v="78.855900000000005"/>
    <n v="77.496499999999997"/>
    <n v="69.44"/>
    <n v="70.939300000000003"/>
    <n v="67.001000000000005"/>
    <n v="73.957999999999998"/>
    <n v="75.647300000000001"/>
    <n v="67.061000000000007"/>
    <n v="0.75"/>
    <n v="0.75"/>
    <n v="0.75"/>
    <n v="0.72"/>
    <n v="-6.2988118846545246E-2"/>
    <n v="5.4707034435534617E-2"/>
    <n v="-0.12575406631267211"/>
    <n v="1.1641617289294222E-2"/>
    <n v="-0.12434323554492992"/>
    <n v="2.2123052838747933E-2"/>
    <n v="-4.7933382837052285E-2"/>
    <n v="-3.7114655181275345E-2"/>
    <n v="7.7338757398443689E-2"/>
    <n v="-3.9987238115494319E-3"/>
    <n v="-7.7280203510454882E-3"/>
    <n v="-0.10395953365635867"/>
    <n v="3.2391993087557677E-2"/>
    <n v="-4.4944057807167509E-2"/>
    <n v="0.10383427113028154"/>
    <n v="3.2576597528326923E-2"/>
    <n v="-0.10398652694808663"/>
  </r>
  <r>
    <x v="75"/>
    <x v="75"/>
    <x v="75"/>
    <n v="2848362"/>
    <n v="49624"/>
    <n v="2848362"/>
    <n v="1485000000"/>
    <n v="2E-3"/>
    <n v="94.93"/>
    <n v="93.86"/>
    <n v="98.9"/>
    <n v="95.16"/>
    <n v="95.16"/>
    <n v="96.59"/>
    <n v="93.8"/>
    <n v="96.19"/>
    <n v="91.12"/>
    <n v="94.2"/>
    <n v="102.14"/>
    <n v="100.11"/>
    <n v="98.56"/>
    <n v="0.70250000000000001"/>
    <n v="0.70250000000000001"/>
    <n v="0.70250000000000001"/>
    <n v="0.65500000000000003"/>
    <n v="9.8230274939427962E-3"/>
    <n v="-6.9094157208911249E-3"/>
    <n v="1.1753731343283644E-2"/>
    <n v="5.3237791932059443E-2"/>
    <n v="6.7339091962498626E-2"/>
    <n v="-1.127146318339837E-2"/>
    <n v="5.3696995525250438E-2"/>
    <n v="-3.0712841253791798E-2"/>
    <n v="0"/>
    <n v="2.2409625893232525E-2"/>
    <n v="-2.1611968112641124E-2"/>
    <n v="2.547974413646056E-2"/>
    <n v="-4.5404927747167E-2"/>
    <n v="4.1511194029850727E-2"/>
    <n v="8.4288747346072154E-2"/>
    <n v="-1.346191501860193E-2"/>
    <n v="-8.9401658176006104E-3"/>
  </r>
  <r>
    <x v="76"/>
    <x v="76"/>
    <x v="76"/>
    <n v="1024268"/>
    <n v="566751"/>
    <n v="1024268"/>
    <n v="6257000000"/>
    <n v="2.9999999999999997E-4"/>
    <n v="29.642399999999999"/>
    <n v="29.8035"/>
    <n v="32.287199999999999"/>
    <n v="33.026600000000002"/>
    <n v="32.0976"/>
    <n v="32.9602"/>
    <n v="31.813199999999998"/>
    <n v="34.4011"/>
    <n v="29.822500000000002"/>
    <n v="29.6708"/>
    <n v="32.391500000000001"/>
    <n v="31.282399999999999"/>
    <n v="30.1922"/>
    <n v="0.28000000000000003"/>
    <n v="0.28000000000000003"/>
    <n v="0.28000000000000003"/>
    <n v="0.28000000000000003"/>
    <n v="0.12361347259331242"/>
    <n v="-2.8262067545554295E-2"/>
    <n v="-5.8541737392025908E-2"/>
    <n v="2.7009719994068239E-2"/>
    <n v="5.6331471135940454E-2"/>
    <n v="5.4347826086956902E-3"/>
    <n v="8.3335849816296714E-2"/>
    <n v="3.1572883371738754E-2"/>
    <n v="-2.8128841600407004E-2"/>
    <n v="3.5597677084891095E-2"/>
    <n v="-2.6304452036092073E-2"/>
    <n v="8.1346736574755177E-2"/>
    <n v="-0.12495530666170553"/>
    <n v="4.3021208818844262E-3"/>
    <n v="9.1696213111881072E-2"/>
    <n v="-2.5596221230878517E-2"/>
    <n v="-2.5899547349308216E-2"/>
  </r>
  <r>
    <x v="77"/>
    <x v="77"/>
    <x v="77"/>
    <n v="2308675"/>
    <n v="534767"/>
    <n v="2308675"/>
    <n v="2884000000"/>
    <n v="1E-3"/>
    <n v="90.84"/>
    <n v="84.58"/>
    <n v="85.02"/>
    <n v="82.44"/>
    <n v="79.760000000000005"/>
    <n v="78.650000000000006"/>
    <n v="78.39"/>
    <n v="76.510000000000005"/>
    <n v="69.37"/>
    <n v="71.760000000000005"/>
    <n v="76.569999999999993"/>
    <n v="74.87"/>
    <n v="78.36"/>
    <n v="0.66290000000000004"/>
    <n v="0.66290000000000004"/>
    <n v="0.66290000000000004"/>
    <n v="0.64359999999999995"/>
    <n v="-8.5172831351827447E-2"/>
    <n v="-4.108563803978648E-2"/>
    <n v="-7.6120678657992019E-2"/>
    <n v="0.10094202898550717"/>
    <n v="-0.10840708938793486"/>
    <n v="-6.8912373403786933E-2"/>
    <n v="5.2021754551903254E-3"/>
    <n v="-2.2548812044224868E-2"/>
    <n v="-3.2508491023774781E-2"/>
    <n v="-5.605566700100293E-3"/>
    <n v="5.1226954863317848E-3"/>
    <n v="-2.3982650848322431E-2"/>
    <n v="-8.4656907593778585E-2"/>
    <n v="4.4008937581086933E-2"/>
    <n v="6.7028985507246203E-2"/>
    <n v="-1.3796526054590424E-2"/>
    <n v="5.5210364632028781E-2"/>
  </r>
  <r>
    <x v="78"/>
    <x v="78"/>
    <x v="78"/>
    <n v="952814"/>
    <n v="0"/>
    <n v="952814"/>
    <n v="1549000000"/>
    <n v="5.9999999999999995E-4"/>
    <n v="81.599999999999994"/>
    <n v="80.239999999999995"/>
    <n v="82.88"/>
    <n v="75.27"/>
    <n v="83.47"/>
    <n v="82.9"/>
    <n v="80.36"/>
    <n v="85.5"/>
    <n v="78.209999999999994"/>
    <n v="79.680000000000007"/>
    <n v="88.73"/>
    <n v="87.44"/>
    <n v="86.85"/>
    <n v="0"/>
    <n v="0"/>
    <n v="0"/>
    <n v="0"/>
    <n v="-7.7573529411764694E-2"/>
    <n v="6.7623223063637619E-2"/>
    <n v="-8.4619213539073243E-3"/>
    <n v="8.9984939759035987E-2"/>
    <n v="6.4338235294117654E-2"/>
    <n v="-1.6666666666666659E-2"/>
    <n v="3.2901296111665014E-2"/>
    <n v="-9.1819498069498073E-2"/>
    <n v="0.10894114521057531"/>
    <n v="-6.8288007667424606E-3"/>
    <n v="-3.063932448733421E-2"/>
    <n v="6.3962170233947249E-2"/>
    <n v="-8.5263157894736916E-2"/>
    <n v="1.8795550441120232E-2"/>
    <n v="0.11357931726907626"/>
    <n v="-1.4538487546489419E-2"/>
    <n v="-6.7474839890210823E-3"/>
  </r>
  <r>
    <x v="79"/>
    <x v="79"/>
    <x v="79"/>
    <n v="2344151"/>
    <n v="1009272.552"/>
    <n v="2344151"/>
    <n v="1639000000"/>
    <n v="2E-3"/>
    <n v="74.510000000000005"/>
    <n v="62.49"/>
    <n v="71.8"/>
    <n v="68.47"/>
    <n v="68.31"/>
    <n v="69.510000000000005"/>
    <n v="63.1"/>
    <n v="64.349999999999994"/>
    <n v="55.25"/>
    <n v="53.6"/>
    <n v="59.7"/>
    <n v="48.75"/>
    <n v="49.43"/>
    <n v="0.48"/>
    <n v="0.48"/>
    <n v="0.48"/>
    <n v="0.42"/>
    <n v="-7.4620856260904644E-2"/>
    <n v="-7.1418139331093866E-2"/>
    <n v="-0.14294770206022187"/>
    <n v="-6.9962686567164215E-2"/>
    <n v="-0.31163602201046847"/>
    <n v="-0.16132062810361028"/>
    <n v="0.14898383741398616"/>
    <n v="-3.9693593314763208E-2"/>
    <n v="-2.3367898349641683E-3"/>
    <n v="2.4593763724198546E-2"/>
    <n v="-8.5311465976118592E-2"/>
    <n v="1.9809825673533961E-2"/>
    <n v="-0.13395493395493388"/>
    <n v="-2.1176470588235269E-2"/>
    <n v="0.11380597014925375"/>
    <n v="-0.17638190954773875"/>
    <n v="2.2564102564102555E-2"/>
  </r>
  <r>
    <x v="80"/>
    <x v="80"/>
    <x v="80"/>
    <n v="144675"/>
    <n v="77918"/>
    <n v="144675"/>
    <n v="883000000"/>
    <n v="4.0000000000000001E-3"/>
    <n v="659"/>
    <n v="725"/>
    <n v="740.5"/>
    <n v="678.5"/>
    <n v="680"/>
    <n v="688"/>
    <n v="696.5"/>
    <n v="674"/>
    <n v="670.5"/>
    <n v="677.5"/>
    <n v="717.5"/>
    <n v="657"/>
    <n v="682.5"/>
    <n v="0.67"/>
    <n v="0.67"/>
    <n v="0.67"/>
    <n v="0.60499999999999998"/>
    <n v="3.0606980273141127E-2"/>
    <n v="2.7516580692704497E-2"/>
    <n v="-2.6317300789662598E-2"/>
    <n v="8.2730627306273063E-3"/>
    <n v="3.9628224582701065E-2"/>
    <n v="0.10015174506828528"/>
    <n v="2.1379310344827585E-2"/>
    <n v="-8.282241728561783E-2"/>
    <n v="2.2107590272660281E-3"/>
    <n v="1.2749999999999999E-2"/>
    <n v="1.3328488372093023E-2"/>
    <n v="-3.2304379038047379E-2"/>
    <n v="-4.1988130563798218E-3"/>
    <n v="1.1439224459358688E-2"/>
    <n v="5.9040590405904057E-2"/>
    <n v="-8.3477351916376313E-2"/>
    <n v="3.9733637747336376E-2"/>
  </r>
  <r>
    <x v="81"/>
    <x v="81"/>
    <x v="81"/>
    <n v="19801103"/>
    <n v="3357063"/>
    <n v="19801103"/>
    <n v="1513000000"/>
    <n v="3.0599999999999999E-2"/>
    <n v="41.064999999999998"/>
    <n v="43.84"/>
    <n v="46.664999999999999"/>
    <n v="47.14"/>
    <n v="49.95"/>
    <n v="51.96"/>
    <n v="53.86"/>
    <n v="58.62"/>
    <n v="53"/>
    <n v="56.99"/>
    <n v="63.01"/>
    <n v="61.08"/>
    <n v="58.77"/>
    <n v="0.2"/>
    <n v="0.16"/>
    <n v="0.16"/>
    <n v="0.32"/>
    <n v="0.15280652623888966"/>
    <n v="0.1459482392872295"/>
    <n v="6.1084292610471644E-2"/>
    <n v="3.6848569924548179E-2"/>
    <n v="0.45160112017533194"/>
    <n v="6.7575794472178402E-2"/>
    <n v="6.4438868613138578E-2"/>
    <n v="1.44648023143684E-2"/>
    <n v="5.9609673313534201E-2"/>
    <n v="4.3443443443443405E-2"/>
    <n v="3.9645881447267106E-2"/>
    <n v="8.837727441515035E-2"/>
    <n v="-9.3142272262026565E-2"/>
    <n v="7.8301886792452868E-2"/>
    <n v="0.105632567117038"/>
    <n v="-2.5551499761942546E-2"/>
    <n v="-3.2580222658808042E-2"/>
  </r>
  <r>
    <x v="82"/>
    <x v="82"/>
    <x v="82"/>
    <n v="588357"/>
    <n v="0"/>
    <n v="588357"/>
    <n v="1275000000"/>
    <n v="5.0000000000000001E-4"/>
    <n v="84.81"/>
    <n v="83.99"/>
    <n v="83.69"/>
    <n v="84"/>
    <n v="94.48"/>
    <n v="90.19"/>
    <n v="86.42"/>
    <n v="82.04"/>
    <n v="75.3"/>
    <n v="70.11"/>
    <n v="77.650000000000006"/>
    <n v="76.81"/>
    <n v="69.45"/>
    <n v="0.5"/>
    <n v="0.5"/>
    <n v="0.5"/>
    <n v="0.5"/>
    <n v="-3.6552293361632152E-3"/>
    <n v="3.4761904761904786E-2"/>
    <n v="-0.18294376301781998"/>
    <n v="-2.2821280844386904E-3"/>
    <n v="-0.15752859332625868"/>
    <n v="-9.6686711472704565E-3"/>
    <n v="-3.5718537921180758E-3"/>
    <n v="9.6785756960210568E-3"/>
    <n v="0.12476190476190481"/>
    <n v="-4.0114309906858658E-2"/>
    <n v="-3.62567912185386E-2"/>
    <n v="-5.0682712335107558E-2"/>
    <n v="-7.6060458313018151E-2"/>
    <n v="-6.2284196547144725E-2"/>
    <n v="0.10754528597917568"/>
    <n v="-4.3786220218931535E-3"/>
    <n v="-8.9311287592761343E-2"/>
  </r>
  <r>
    <x v="83"/>
    <x v="83"/>
    <x v="83"/>
    <n v="1461568"/>
    <n v="1415361"/>
    <n v="1461568"/>
    <n v="914000000"/>
    <n v="3.0999999999999999E-3"/>
    <n v="49.19"/>
    <n v="50.65"/>
    <n v="45.8"/>
    <n v="44.35"/>
    <n v="44.24"/>
    <n v="43.77"/>
    <n v="42.01"/>
    <n v="44.75"/>
    <n v="42.94"/>
    <n v="44.83"/>
    <n v="45.1"/>
    <n v="44.84"/>
    <n v="46.42"/>
    <n v="0.54249999999999998"/>
    <n v="0.54249999999999998"/>
    <n v="0.54249999999999998"/>
    <n v="0.52500000000000002"/>
    <n v="-8.7365318154096275E-2"/>
    <n v="-4.0529875986471328E-2"/>
    <n v="8.0040466555582016E-2"/>
    <n v="4.7178228864599672E-2"/>
    <n v="-1.255336450498061E-2"/>
    <n v="2.9680829436877432E-2"/>
    <n v="-9.5755182625863799E-2"/>
    <n v="-1.9814410480349254E-2"/>
    <n v="-2.4802705749718021E-3"/>
    <n v="1.6387884267631354E-3"/>
    <n v="-2.7815855608864633E-2"/>
    <n v="6.5222566055701078E-2"/>
    <n v="-2.8324022346368768E-2"/>
    <n v="5.6648812296227306E-2"/>
    <n v="6.0227526210127847E-3"/>
    <n v="5.8758314855876272E-3"/>
    <n v="4.6944692239072217E-2"/>
  </r>
  <r>
    <x v="84"/>
    <x v="84"/>
    <x v="84"/>
    <n v="26792223"/>
    <n v="0"/>
    <n v="26792223"/>
    <n v="310000000"/>
    <n v="8.6400000000000005E-2"/>
    <n v="183.15"/>
    <n v="199.04"/>
    <n v="190.49"/>
    <n v="195.82"/>
    <n v="181.76"/>
    <n v="181.64"/>
    <n v="171.87"/>
    <n v="187.15"/>
    <n v="176.64"/>
    <n v="184.68"/>
    <n v="201.59"/>
    <n v="187.04"/>
    <n v="192.31"/>
    <n v="0"/>
    <n v="0"/>
    <n v="0"/>
    <n v="0"/>
    <n v="6.9178269178269108E-2"/>
    <n v="-0.12230619957103457"/>
    <n v="7.4533077325885849E-2"/>
    <n v="4.1314706519384854E-2"/>
    <n v="5.0013650013649991E-2"/>
    <n v="8.6759486759486679E-2"/>
    <n v="-4.2956189710610847E-2"/>
    <n v="2.7980471415822269E-2"/>
    <n v="-7.1800633234603214E-2"/>
    <n v="-6.6021126760565884E-4"/>
    <n v="-5.3787711957718469E-2"/>
    <n v="8.8904404491767036E-2"/>
    <n v="-5.6158161902217577E-2"/>
    <n v="4.5516304347826206E-2"/>
    <n v="9.1563786008230424E-2"/>
    <n v="-7.2176199216231016E-2"/>
    <n v="2.8175791274593725E-2"/>
  </r>
  <r>
    <x v="85"/>
    <x v="85"/>
    <x v="85"/>
    <n v="2005134"/>
    <n v="192858"/>
    <n v="2005134"/>
    <n v="5646000000"/>
    <n v="5.0000000000000001E-4"/>
    <n v="25.494900000000001"/>
    <n v="25.155000000000001"/>
    <n v="25.955500000000001"/>
    <n v="24.634"/>
    <n v="26.099"/>
    <n v="26.0764"/>
    <n v="26.876899999999999"/>
    <n v="26.3935"/>
    <n v="24.6189"/>
    <n v="24.528199999999998"/>
    <n v="25.442"/>
    <n v="25.51"/>
    <n v="25.736499999999999"/>
    <n v="0.47"/>
    <n v="0.47"/>
    <n v="0.47"/>
    <n v="0.47"/>
    <n v="-1.5332478260357989E-2"/>
    <n v="0.11012827798977018"/>
    <n v="-6.9900174499291243E-2"/>
    <n v="6.8423284219796043E-2"/>
    <n v="8.3216643328665657E-2"/>
    <n v="-1.3332078180341954E-2"/>
    <n v="3.182269926455971E-2"/>
    <n v="-3.2806148985764109E-2"/>
    <n v="5.947065032069497E-2"/>
    <n v="1.7142419249779661E-2"/>
    <n v="4.8722216256845252E-2"/>
    <n v="-1.7985705196655849E-2"/>
    <n v="-4.9428836645386158E-2"/>
    <n v="1.5406862207490919E-2"/>
    <n v="3.7255077828784906E-2"/>
    <n v="2.1146136310038574E-2"/>
    <n v="2.7303018424147309E-2"/>
  </r>
  <r>
    <x v="86"/>
    <x v="86"/>
    <x v="86"/>
    <n v="37804"/>
    <n v="145587"/>
    <n v="37804"/>
    <n v="640000000"/>
    <n v="2.9999999999999997E-4"/>
    <n v="76.11"/>
    <n v="73.19"/>
    <n v="76.84"/>
    <n v="81.83"/>
    <n v="78.7"/>
    <n v="79.5"/>
    <n v="82.1"/>
    <n v="81.180000000000007"/>
    <n v="76.42"/>
    <n v="78.349999999999994"/>
    <n v="77"/>
    <n v="73.069999999999993"/>
    <n v="71.84"/>
    <n v="0.56000000000000005"/>
    <n v="0.56000000000000005"/>
    <n v="0.52"/>
    <n v="0.52"/>
    <n v="8.2512153462094326E-2"/>
    <n v="1.0142979347427547E-2"/>
    <n v="-3.9342265529841658E-2"/>
    <n v="-7.645181876196544E-2"/>
    <n v="-2.7723032453028457E-2"/>
    <n v="-3.8365523584285924E-2"/>
    <n v="4.9870200847110344E-2"/>
    <n v="7.2228006246746426E-2"/>
    <n v="-3.825003055114256E-2"/>
    <n v="1.7280813214739482E-2"/>
    <n v="3.9748427672955902E-2"/>
    <n v="-1.1205846528623479E-2"/>
    <n v="-5.2229613205223027E-2"/>
    <n v="3.2059670243391687E-2"/>
    <n v="-1.7230376515634901E-2"/>
    <n v="-4.4285714285714373E-2"/>
    <n v="-9.7167100041055127E-3"/>
  </r>
  <r>
    <x v="87"/>
    <x v="87"/>
    <x v="87"/>
    <n v="79620"/>
    <n v="125171"/>
    <n v="79620"/>
    <n v="656000000"/>
    <n v="2.9999999999999997E-4"/>
    <n v="82.93"/>
    <n v="82.23"/>
    <n v="82.34"/>
    <n v="81.97"/>
    <n v="83.63"/>
    <n v="84.85"/>
    <n v="83.12"/>
    <n v="82.12"/>
    <n v="81.83"/>
    <n v="81.94"/>
    <n v="82.32"/>
    <n v="82.62"/>
    <n v="82.32"/>
    <n v="0"/>
    <n v="0.35"/>
    <n v="0.35"/>
    <n v="0"/>
    <n v="-1.1576027975401035E-2"/>
    <n v="1.829937782115415E-2"/>
    <n v="-9.9855630413860294E-3"/>
    <n v="4.6375396631681163E-3"/>
    <n v="1.085252622693673E-3"/>
    <n v="-8.440853732063219E-3"/>
    <n v="1.3377112975799517E-3"/>
    <n v="-4.4935632742288626E-3"/>
    <n v="2.0251311455410474E-2"/>
    <n v="1.8773167523615915E-2"/>
    <n v="-1.6263995285798347E-2"/>
    <n v="-1.203079884504331E-2"/>
    <n v="7.3063809059904674E-4"/>
    <n v="5.621410240742997E-3"/>
    <n v="4.6375396631681163E-3"/>
    <n v="3.6443148688048033E-3"/>
    <n v="-3.6310820624547487E-3"/>
  </r>
  <r>
    <x v="88"/>
    <x v="88"/>
    <x v="88"/>
    <n v="602692"/>
    <n v="111137"/>
    <n v="602692"/>
    <n v="1043000000"/>
    <n v="6.9999999999999999E-4"/>
    <n v="53.56"/>
    <n v="53.5"/>
    <n v="59.07"/>
    <n v="57.05"/>
    <n v="54.71"/>
    <n v="55.7"/>
    <n v="52.15"/>
    <n v="50.08"/>
    <n v="46.4"/>
    <n v="49.84"/>
    <n v="56.9"/>
    <n v="57.47"/>
    <n v="53.55"/>
    <n v="0.38"/>
    <n v="0.34"/>
    <n v="0.34"/>
    <n v="0.34"/>
    <n v="7.2255414488424097E-2"/>
    <n v="-7.9929886064855377E-2"/>
    <n v="-3.7775647171620234E-2"/>
    <n v="8.1260032102728599E-2"/>
    <n v="2.5952203136669062E-2"/>
    <n v="-1.1202389843166967E-3"/>
    <n v="0.10411214953271028"/>
    <n v="-2.7763670221770835E-2"/>
    <n v="-4.101665205959678E-2"/>
    <n v="2.4309998172180627E-2"/>
    <n v="-5.7630161579892356E-2"/>
    <n v="-3.9693192713326948E-2"/>
    <n v="-6.6693290734824287E-2"/>
    <n v="8.1465517241379418E-2"/>
    <n v="0.14165329052969491"/>
    <n v="1.5992970123022855E-2"/>
    <n v="-6.2293370454150024E-2"/>
  </r>
  <r>
    <x v="89"/>
    <x v="89"/>
    <x v="89"/>
    <n v="286908"/>
    <n v="180465"/>
    <n v="286908"/>
    <n v="967000000"/>
    <n v="5.0000000000000001E-4"/>
    <n v="101.5"/>
    <n v="106.73"/>
    <n v="113.77"/>
    <n v="119.52"/>
    <n v="112.29"/>
    <n v="120.54"/>
    <n v="122.95"/>
    <n v="121.61"/>
    <n v="113.36"/>
    <n v="115.94"/>
    <n v="118.64"/>
    <n v="113.53"/>
    <n v="116.91"/>
    <n v="0.5"/>
    <n v="0.5"/>
    <n v="0.5"/>
    <n v="0.375"/>
    <n v="0.18246305418719208"/>
    <n v="3.2881526104417726E-2"/>
    <n v="-5.2948352989019967E-2"/>
    <n v="1.1600828014490245E-2"/>
    <n v="0.17029556650246302"/>
    <n v="5.1527093596059149E-2"/>
    <n v="6.5960835753771124E-2"/>
    <n v="5.4935395974334188E-2"/>
    <n v="-6.0491967871485863E-2"/>
    <n v="7.7923234482144443E-2"/>
    <n v="2.4141363862618188E-2"/>
    <n v="-1.0898739324928861E-2"/>
    <n v="-6.3728311816462463E-2"/>
    <n v="2.7170077628793209E-2"/>
    <n v="2.3287907538381947E-2"/>
    <n v="-3.9910654079568439E-2"/>
    <n v="3.3074958160838504E-2"/>
  </r>
  <r>
    <x v="90"/>
    <x v="90"/>
    <x v="90"/>
    <n v="1106570"/>
    <n v="0"/>
    <n v="1106570"/>
    <n v="869000000"/>
    <n v="1.2999999999999999E-3"/>
    <n v="119.93"/>
    <n v="118.13"/>
    <n v="120.26"/>
    <n v="107.76"/>
    <n v="106.66"/>
    <n v="101.16"/>
    <n v="96.34"/>
    <n v="97.56"/>
    <n v="83.63"/>
    <n v="89.24"/>
    <n v="89.36"/>
    <n v="83.95"/>
    <n v="76.87"/>
    <n v="0.55000000000000004"/>
    <n v="0.55000000000000004"/>
    <n v="0.55000000000000004"/>
    <n v="0.55000000000000004"/>
    <n v="-9.6889852413908115E-2"/>
    <n v="-0.10087230883444692"/>
    <n v="-6.7988374506954621E-2"/>
    <n v="-0.13245181532944858"/>
    <n v="-0.34069874093221042"/>
    <n v="-1.500875510714593E-2"/>
    <n v="1.803098281554228E-2"/>
    <n v="-9.9368035922168627E-2"/>
    <n v="-1.0207869339272537E-2"/>
    <n v="-4.6409150571910744E-2"/>
    <n v="-4.2210359826018125E-2"/>
    <n v="1.2663483495951824E-2"/>
    <n v="-0.13714637146371469"/>
    <n v="7.3657778309219171E-2"/>
    <n v="1.3446884805020682E-3"/>
    <n v="-5.438675022381375E-2"/>
    <n v="-7.778439547349611E-2"/>
  </r>
  <r>
    <x v="91"/>
    <x v="91"/>
    <x v="91"/>
    <n v="260724"/>
    <n v="74419"/>
    <n v="260724"/>
    <n v="906000000"/>
    <n v="4.0000000000000002E-4"/>
    <n v="111.27"/>
    <n v="99"/>
    <n v="101.67"/>
    <n v="96.49"/>
    <n v="100.95"/>
    <n v="99.77"/>
    <n v="97.52"/>
    <n v="102.49"/>
    <n v="95.81"/>
    <n v="99"/>
    <n v="103.01"/>
    <n v="103.46"/>
    <n v="95.34"/>
    <n v="0.73"/>
    <n v="0.73"/>
    <n v="0.73"/>
    <n v="0.73"/>
    <n v="-0.12626943470836705"/>
    <n v="1.8240232148409172E-2"/>
    <n v="2.2662018047580026E-2"/>
    <n v="-2.9595959595959561E-2"/>
    <n v="-0.11692280039543447"/>
    <n v="-0.11027231059584791"/>
    <n v="2.6969696969696987E-2"/>
    <n v="-4.3769056752237696E-2"/>
    <n v="4.6222406466991481E-2"/>
    <n v="-4.457652303120424E-3"/>
    <n v="-1.5235040593364739E-2"/>
    <n v="5.0963904840032805E-2"/>
    <n v="-5.8054444336032712E-2"/>
    <n v="4.0914309571025965E-2"/>
    <n v="4.0505050505050558E-2"/>
    <n v="1.1455198524414994E-2"/>
    <n v="-7.1428571428571341E-2"/>
  </r>
  <r>
    <x v="92"/>
    <x v="92"/>
    <x v="92"/>
    <n v="611908"/>
    <n v="4125349"/>
    <n v="611908"/>
    <n v="1772000000"/>
    <n v="2.7000000000000001E-3"/>
    <n v="45.43"/>
    <n v="42.2"/>
    <n v="44.56"/>
    <n v="43.54"/>
    <n v="43"/>
    <n v="43.25"/>
    <n v="43.92"/>
    <n v="45.13"/>
    <n v="41.34"/>
    <n v="41.02"/>
    <n v="42.24"/>
    <n v="44.14"/>
    <n v="41.75"/>
    <n v="0.255"/>
    <n v="0.255"/>
    <n v="0.255"/>
    <n v="0.245"/>
    <n v="-3.5989434294519056E-2"/>
    <n v="1.4584290307763035E-2"/>
    <n v="-6.0223132969034573E-2"/>
    <n v="2.3768893222818058E-2"/>
    <n v="-5.8771736737838434E-2"/>
    <n v="-7.1098393132291368E-2"/>
    <n v="5.5924170616113725E-2"/>
    <n v="-1.71678635547577E-2"/>
    <n v="-1.2402388608176371E-2"/>
    <n v="1.1744186046511628E-2"/>
    <n v="2.1387283236994258E-2"/>
    <n v="2.7550091074681256E-2"/>
    <n v="-7.8329270994903596E-2"/>
    <n v="-1.5723270440251638E-3"/>
    <n v="2.9741589468551898E-2"/>
    <n v="5.0781249999999965E-2"/>
    <n v="-4.8595378341640245E-2"/>
  </r>
  <r>
    <x v="93"/>
    <x v="93"/>
    <x v="93"/>
    <n v="1886183"/>
    <n v="1200752"/>
    <n v="1886183"/>
    <n v="883000000"/>
    <n v="3.5000000000000001E-3"/>
    <n v="118.38"/>
    <n v="118.43"/>
    <n v="119.32"/>
    <n v="115.83"/>
    <n v="123.51"/>
    <n v="124.84"/>
    <n v="123.43"/>
    <n v="121.34"/>
    <n v="120.83"/>
    <n v="121.84"/>
    <n v="122.53"/>
    <n v="122.43"/>
    <n v="121.84"/>
    <n v="0"/>
    <n v="0.64"/>
    <n v="0.64"/>
    <n v="0.64"/>
    <n v="-2.1540800810947773E-2"/>
    <n v="7.1138737805404556E-2"/>
    <n v="-7.6966701774285294E-3"/>
    <n v="5.2527905449770186E-3"/>
    <n v="4.5446866024666396E-2"/>
    <n v="4.223686433520136E-4"/>
    <n v="7.5149877564805057E-3"/>
    <n v="-2.9249078109285911E-2"/>
    <n v="6.6304066304066364E-2"/>
    <n v="1.5950125495911249E-2"/>
    <n v="-6.1678949054789853E-3"/>
    <n v="-1.6932674390342732E-2"/>
    <n v="1.0713697049612237E-3"/>
    <n v="1.3655549118596419E-2"/>
    <n v="5.6631648063033297E-3"/>
    <n v="4.4070839794336548E-3"/>
    <n v="4.0839663481170136E-4"/>
  </r>
  <r>
    <x v="94"/>
    <x v="94"/>
    <x v="94"/>
    <n v="223844"/>
    <n v="772912"/>
    <n v="223844"/>
    <n v="2724000000"/>
    <n v="1.5E-3"/>
    <n v="65.844999999999999"/>
    <n v="64.077500000000001"/>
    <n v="69.177499999999995"/>
    <n v="65.45"/>
    <n v="65.22"/>
    <n v="69.13"/>
    <n v="67.94"/>
    <n v="75.59"/>
    <n v="69.41"/>
    <n v="70.09"/>
    <n v="75.19"/>
    <n v="79.53"/>
    <n v="76.06"/>
    <n v="0.14000000000000001"/>
    <n v="0.12"/>
    <n v="0.12"/>
    <n v="0.48"/>
    <n v="-3.8727314146859444E-3"/>
    <n v="3.9877769289533918E-2"/>
    <n v="3.3411833971151099E-2"/>
    <n v="9.2024539877300596E-2"/>
    <n v="0.16819804085351966"/>
    <n v="-2.6843344217480421E-2"/>
    <n v="7.9591120127969942E-2"/>
    <n v="-5.1859347331140795E-2"/>
    <n v="-3.5141329258976924E-3"/>
    <n v="6.1790861698865329E-2"/>
    <n v="-1.5478084767828694E-2"/>
    <n v="0.11259935236973809"/>
    <n v="-8.0169334568064646E-2"/>
    <n v="1.1525716755510833E-2"/>
    <n v="7.2763589670423651E-2"/>
    <n v="6.4104269184732068E-2"/>
    <n v="-3.7595875770149612E-2"/>
  </r>
  <r>
    <x v="95"/>
    <x v="95"/>
    <x v="95"/>
    <n v="225703"/>
    <n v="0"/>
    <n v="225703"/>
    <n v="4093000000"/>
    <n v="1E-4"/>
    <n v="47"/>
    <n v="46.2"/>
    <n v="49.12"/>
    <n v="48.45"/>
    <n v="50.75"/>
    <n v="49.44"/>
    <n v="46.64"/>
    <n v="47.18"/>
    <n v="45.09"/>
    <n v="43.49"/>
    <n v="47.02"/>
    <n v="45.51"/>
    <n v="45.67"/>
    <n v="0.56499999999999995"/>
    <n v="0.55000000000000004"/>
    <n v="0.55000000000000004"/>
    <n v="0.55000000000000004"/>
    <n v="4.2872340425531973E-2"/>
    <n v="-2.6006191950464441E-2"/>
    <n v="-5.5746140651801002E-2"/>
    <n v="6.2773051276155428E-2"/>
    <n v="1.8829787234042588E-2"/>
    <n v="-1.7021276595744619E-2"/>
    <n v="6.3203463203463081E-2"/>
    <n v="-2.1376221498370248E-3"/>
    <n v="4.7471620227038124E-2"/>
    <n v="-1.4975369458128123E-2"/>
    <n v="-4.5509708737864023E-2"/>
    <n v="1.1578044596912503E-2"/>
    <n v="-3.2640949554896062E-2"/>
    <n v="-2.328675981370595E-2"/>
    <n v="8.1168084617153385E-2"/>
    <n v="-2.0416843896214485E-2"/>
    <n v="1.5600966820479099E-2"/>
  </r>
  <r>
    <x v="96"/>
    <x v="96"/>
    <x v="96"/>
    <n v="282497"/>
    <n v="113600"/>
    <n v="282497"/>
    <n v="1054000000"/>
    <n v="4.0000000000000002E-4"/>
    <n v="76.11"/>
    <n v="73.06"/>
    <n v="83.24"/>
    <n v="84.72"/>
    <n v="82.53"/>
    <n v="86.17"/>
    <n v="85.08"/>
    <n v="96.12"/>
    <n v="84.34"/>
    <n v="83.57"/>
    <n v="84.3"/>
    <n v="84.43"/>
    <n v="83.7"/>
    <n v="0.36"/>
    <n v="0.36"/>
    <n v="0.33750000000000002"/>
    <n v="0.33750000000000002"/>
    <n v="0.11785573512022073"/>
    <n v="8.498583569405093E-3"/>
    <n v="-1.3781147155618304E-2"/>
    <n v="5.5941127198756695E-3"/>
    <n v="0.11805281828931813"/>
    <n v="-4.0073577716462978E-2"/>
    <n v="0.13933753079660544"/>
    <n v="2.2104757328207641E-2"/>
    <n v="-2.5849858356940484E-2"/>
    <n v="4.8467224039743136E-2"/>
    <n v="-8.47162585586635E-3"/>
    <n v="0.12976022566995776"/>
    <n v="-0.11904390345401582"/>
    <n v="-5.1280531183306877E-3"/>
    <n v="8.7351920545650844E-3"/>
    <n v="5.5456702253856432E-3"/>
    <n v="-4.6488215089423657E-3"/>
  </r>
  <r>
    <x v="97"/>
    <x v="97"/>
    <x v="97"/>
    <n v="1333711"/>
    <n v="42404"/>
    <n v="1333711"/>
    <n v="9000000000"/>
    <n v="2.0000000000000001E-4"/>
    <n v="55.11"/>
    <n v="52.19"/>
    <n v="54.79"/>
    <n v="54.42"/>
    <n v="55.26"/>
    <n v="56.24"/>
    <n v="57.09"/>
    <n v="58.07"/>
    <n v="52.11"/>
    <n v="51.51"/>
    <n v="54.21"/>
    <n v="55.51"/>
    <n v="53.09"/>
    <n v="0.375"/>
    <n v="0.375"/>
    <n v="0.375"/>
    <n v="0.35"/>
    <n v="-5.7158410451823216E-3"/>
    <n v="5.595369349503862E-2"/>
    <n v="-9.1171833946400507E-2"/>
    <n v="3.7468452727625813E-2"/>
    <n v="-9.8893122845217923E-3"/>
    <n v="-5.2984939212484157E-2"/>
    <n v="4.9817972791722578E-2"/>
    <n v="9.1257528746168238E-5"/>
    <n v="1.543550165380368E-2"/>
    <n v="2.4520448787549838E-2"/>
    <n v="2.178165007112378E-2"/>
    <n v="1.7165878437554682E-2"/>
    <n v="-9.6177027725159306E-2"/>
    <n v="-4.317789291882583E-3"/>
    <n v="5.241700640652306E-2"/>
    <n v="3.0437188710569954E-2"/>
    <n v="-3.7290578274184735E-2"/>
  </r>
  <r>
    <x v="98"/>
    <x v="98"/>
    <x v="98"/>
    <n v="922727"/>
    <n v="0"/>
    <n v="922727"/>
    <n v="3225503170"/>
    <n v="2.9999999999999997E-4"/>
    <n v="86.27"/>
    <n v="84.79"/>
    <n v="83.89"/>
    <n v="82.28"/>
    <n v="78.2"/>
    <n v="74.69"/>
    <n v="71.599999999999994"/>
    <n v="71.84"/>
    <n v="63.8"/>
    <n v="64.760000000000005"/>
    <n v="57.29"/>
    <n v="59.13"/>
    <n v="60.5"/>
    <n v="0.49"/>
    <n v="0.49"/>
    <n v="0.49"/>
    <n v="0.49"/>
    <n v="-4.0570302538541728E-2"/>
    <n v="-0.1238454059309675"/>
    <n v="-8.8687150837988685E-2"/>
    <n v="-5.8214947498455911E-2"/>
    <n v="-0.27599397241219426"/>
    <n v="-1.7155442216297553E-2"/>
    <n v="-1.0614459252270381E-2"/>
    <n v="-1.3350816545476213E-2"/>
    <n v="-4.9586776859504113E-2"/>
    <n v="-3.8618925831202106E-2"/>
    <n v="-3.4810550274467847E-2"/>
    <n v="3.3519553072626973E-3"/>
    <n v="-0.10509465478841878"/>
    <n v="2.2727272727272853E-2"/>
    <n v="-0.11534898085237809"/>
    <n v="4.0670274044335902E-2"/>
    <n v="3.1456113647894426E-2"/>
  </r>
  <r>
    <x v="99"/>
    <x v="99"/>
    <x v="99"/>
    <n v="1855784"/>
    <n v="0"/>
    <n v="1855784"/>
    <n v="4189490092"/>
    <n v="4.0000000000000002E-4"/>
    <n v="92.25"/>
    <n v="87.85"/>
    <n v="88.34"/>
    <n v="85.7"/>
    <n v="87.85"/>
    <n v="85.25"/>
    <n v="83.28"/>
    <n v="78.7"/>
    <n v="73.3"/>
    <n v="75.2"/>
    <n v="82.3"/>
    <n v="81.760000000000005"/>
    <n v="77.5"/>
    <n v="0.73"/>
    <n v="0.73"/>
    <n v="0.73"/>
    <n v="0.69"/>
    <n v="-6.3089430894308907E-2"/>
    <n v="-1.971995332555428E-2"/>
    <n v="-8.8256484149855888E-2"/>
    <n v="3.9760638297872297E-2"/>
    <n v="-0.12867208672086722"/>
    <n v="-4.769647696476971E-2"/>
    <n v="5.5776892430279921E-3"/>
    <n v="-2.1621009735114338E-2"/>
    <n v="2.5087514585764192E-2"/>
    <n v="-2.1286283437677796E-2"/>
    <n v="-1.4545454545454532E-2"/>
    <n v="-5.4995196926032643E-2"/>
    <n v="-5.9339263024142379E-2"/>
    <n v="3.5879945429740871E-2"/>
    <n v="9.4414893617021198E-2"/>
    <n v="1.8226002430134617E-3"/>
    <n v="-4.3664383561643899E-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">
  <r>
    <x v="0"/>
    <x v="0"/>
    <x v="0"/>
    <n v="901474"/>
    <n v="2940000"/>
    <n v="901474"/>
    <n v="20000000000"/>
    <n v="4.5073700000000002E-5"/>
    <n v="42.54"/>
    <n v="41.7913"/>
    <n v="44.634999999999998"/>
    <n v="41.97"/>
    <n v="41.602600000000002"/>
    <n v="46.997799999999998"/>
    <n v="45.954999999999998"/>
    <n v="49.782499999999999"/>
    <n v="57.102499999999999"/>
    <n v="56.987499999999997"/>
    <n v="54.762500000000003"/>
    <n v="46.115000000000002"/>
    <n v="38.722499999999997"/>
    <n v="0.73"/>
    <n v="0.73"/>
    <n v="0.73"/>
    <n v="0.63"/>
    <n v="3.7611659614480417E-3"/>
    <n v="0.11234214915415773"/>
    <n v="0.25595691437275597"/>
    <n v="-0.3094538275937706"/>
    <n v="-2.3448519040902744E-2"/>
    <n v="-1.7599905970850951E-2"/>
    <n v="6.804526300928658E-2"/>
    <n v="-4.3351629886860067E-2"/>
    <n v="-8.7538718131998199E-3"/>
    <n v="0.14723118266646787"/>
    <n v="-6.6556306890960806E-3"/>
    <n v="8.3287999129583304E-2"/>
    <n v="0.16170340983277257"/>
    <n v="1.0770106387636234E-2"/>
    <n v="-3.9043649923228681E-2"/>
    <n v="-0.14640493038119151"/>
    <n v="-0.14664425891792271"/>
  </r>
  <r>
    <x v="1"/>
    <x v="1"/>
    <x v="1"/>
    <n v="279337"/>
    <n v="315900"/>
    <n v="279337"/>
    <n v="1546000000"/>
    <n v="1.8068369987063389E-4"/>
    <n v="97.14"/>
    <n v="112.24"/>
    <n v="115.91"/>
    <n v="94"/>
    <n v="102.1"/>
    <n v="97.93"/>
    <n v="92.06"/>
    <n v="92.29"/>
    <n v="95.97"/>
    <n v="94.74"/>
    <n v="77.709999999999994"/>
    <n v="94.318399999999997"/>
    <n v="91.24"/>
    <n v="0.96"/>
    <n v="0.96"/>
    <n v="0.96"/>
    <n v="0.71"/>
    <n v="-2.2441836524603669E-2"/>
    <n v="-1.0425531914893593E-2"/>
    <n v="3.9539430805996006E-2"/>
    <n v="-2.9449018366054468E-2"/>
    <n v="-2.3780111179740642E-2"/>
    <n v="0.15544574840436479"/>
    <n v="3.269779044903779E-2"/>
    <n v="-0.18074368044172198"/>
    <n v="8.6170212765957391E-2"/>
    <n v="-3.1439764936336802E-2"/>
    <n v="-5.0137853568875769E-2"/>
    <n v="2.4983706278514446E-3"/>
    <n v="5.0276302958066878E-2"/>
    <n v="-2.8133791809941025E-3"/>
    <n v="-0.179755119273802"/>
    <n v="0.2228593488611505"/>
    <n v="-2.5110688900575096E-2"/>
  </r>
  <r>
    <x v="2"/>
    <x v="2"/>
    <x v="2"/>
    <n v="3138480"/>
    <n v="227814"/>
    <n v="3138480"/>
    <n v="1770000000"/>
    <n v="1.7731525423728813E-3"/>
    <n v="58.2"/>
    <n v="61.75"/>
    <n v="60.16"/>
    <n v="59.82"/>
    <n v="57.7"/>
    <n v="61.96"/>
    <n v="60.63"/>
    <n v="65.349999999999994"/>
    <n v="66.739999999999995"/>
    <n v="73.81"/>
    <n v="69.09"/>
    <n v="74.290000000000006"/>
    <n v="70.39"/>
    <n v="0.28000000000000003"/>
    <n v="0.28000000000000003"/>
    <n v="0.28000000000000003"/>
    <n v="0.28000000000000003"/>
    <n v="3.2646048109965589E-2"/>
    <n v="1.8221330658642634E-2"/>
    <n v="0.22200230908791024"/>
    <n v="-4.2541661021541818E-2"/>
    <n v="0.22869415807560134"/>
    <n v="6.0996563573883111E-2"/>
    <n v="-2.5748987854251067E-2"/>
    <n v="-9.9734042553185302E-4"/>
    <n v="-3.5439652290203905E-2"/>
    <n v="7.868284228769494E-2"/>
    <n v="-1.6946417043253684E-2"/>
    <n v="7.7849249546429022E-2"/>
    <n v="2.5554705432287692E-2"/>
    <n v="0.11012885825591862"/>
    <n v="-6.3947974529196566E-2"/>
    <n v="7.9316833116225255E-2"/>
    <n v="-4.8727958002423008E-2"/>
  </r>
  <r>
    <x v="3"/>
    <x v="3"/>
    <x v="3"/>
    <n v="8484"/>
    <n v="5026"/>
    <n v="8484"/>
    <n v="655000000"/>
    <n v="1.295267175572519E-5"/>
    <n v="153.5"/>
    <n v="160.155"/>
    <n v="161.28"/>
    <n v="151.82"/>
    <n v="151.09"/>
    <n v="156.94"/>
    <n v="161.9"/>
    <n v="160.31"/>
    <n v="168.76"/>
    <n v="171.14"/>
    <n v="157.9"/>
    <n v="165.97"/>
    <n v="138.93"/>
    <n v="1.46"/>
    <n v="1.33"/>
    <n v="0"/>
    <n v="0"/>
    <n v="-1.4332247557003704E-3"/>
    <n v="7.5154788565406486E-2"/>
    <n v="5.7072266831377269E-2"/>
    <n v="-0.18820848428187439"/>
    <n v="-7.6742671009771946E-2"/>
    <n v="4.335504885993486E-2"/>
    <n v="7.0244450688395615E-3"/>
    <n v="-4.9603174603174649E-2"/>
    <n v="-4.8083256487945585E-3"/>
    <n v="4.7521344893771883E-2"/>
    <n v="4.0079011087039686E-2"/>
    <n v="-9.8208770846201568E-3"/>
    <n v="5.2710373651051017E-2"/>
    <n v="1.4102867978193859E-2"/>
    <n v="-7.7363561996026536E-2"/>
    <n v="5.1108296390120288E-2"/>
    <n v="-0.16292100982105195"/>
  </r>
  <r>
    <x v="4"/>
    <x v="4"/>
    <x v="4"/>
    <n v="119222"/>
    <n v="349349"/>
    <n v="119222"/>
    <n v="96000000"/>
    <n v="1.2418958333333333E-3"/>
    <n v="5.3360000000000003"/>
    <n v="5.5460000000000003"/>
    <n v="5.7039999999999997"/>
    <n v="5.42"/>
    <n v="6.0860000000000003"/>
    <n v="5.3940000000000001"/>
    <n v="5.09"/>
    <n v="5.6420000000000003"/>
    <n v="5.1580000000000004"/>
    <n v="5.5919999999999996"/>
    <n v="5.4320000000000004"/>
    <n v="5.032"/>
    <n v="4.03"/>
    <n v="0.72"/>
    <n v="0.72"/>
    <n v="0.72"/>
    <n v="0.72"/>
    <n v="0.15067466266866558"/>
    <n v="7.1955719557195555E-2"/>
    <n v="0.24007858546168956"/>
    <n v="-0.15057224606580821"/>
    <n v="0.29497751124437777"/>
    <n v="3.9355322338830573E-2"/>
    <n v="2.8489001081860706E-2"/>
    <n v="7.6437587657784037E-2"/>
    <n v="0.12287822878228789"/>
    <n v="4.6007229707525146E-3"/>
    <n v="7.7122728958101544E-2"/>
    <n v="0.10844793713163074"/>
    <n v="4.182913860333215E-2"/>
    <n v="0.22373012795657216"/>
    <n v="-2.8612303290414746E-2"/>
    <n v="5.8910162002945431E-2"/>
    <n v="-5.6041335453100118E-2"/>
  </r>
  <r>
    <x v="5"/>
    <x v="5"/>
    <x v="5"/>
    <n v="80000"/>
    <m/>
    <n v="80000"/>
    <n v="9100000000"/>
    <n v="8.7912087912087919E-6"/>
    <n v="60"/>
    <n v="63.74"/>
    <n v="57.34"/>
    <n v="54.23"/>
    <n v="55.9"/>
    <n v="53.41"/>
    <n v="52.84"/>
    <n v="55.53"/>
    <n v="52.77"/>
    <n v="53.44"/>
    <n v="43.36"/>
    <n v="43.84"/>
    <n v="38.9"/>
    <n v="0.72"/>
    <n v="0.72"/>
    <n v="0.72"/>
    <n v="0.72"/>
    <n v="-8.4166666666666723E-2"/>
    <n v="-1.2354785174257671E-2"/>
    <n v="2.4981074943224719E-2"/>
    <n v="-0.25860778443113769"/>
    <n v="-0.3036666666666667"/>
    <n v="6.2333333333333366E-2"/>
    <n v="-0.10040790712268588"/>
    <n v="-4.1681199860481452E-2"/>
    <n v="3.0794763046284378E-2"/>
    <n v="-3.166368515205728E-2"/>
    <n v="2.8084628346752819E-3"/>
    <n v="5.0908402725208128E-2"/>
    <n v="-3.673689897352779E-2"/>
    <n v="2.6340723896153013E-2"/>
    <n v="-0.18862275449101795"/>
    <n v="2.7675276752767618E-2"/>
    <n v="-9.6259124087591352E-2"/>
  </r>
  <r>
    <x v="6"/>
    <x v="6"/>
    <x v="6"/>
    <n v="612730"/>
    <n v="2138705"/>
    <n v="612730"/>
    <n v="353000000"/>
    <n v="1.7357790368271954E-3"/>
    <n v="104.07"/>
    <n v="98.57"/>
    <n v="92.33"/>
    <n v="95.94"/>
    <n v="97.6"/>
    <n v="94.25"/>
    <n v="91.04"/>
    <n v="95.15"/>
    <n v="100.59"/>
    <n v="99.13"/>
    <n v="91"/>
    <n v="89.68"/>
    <n v="81.44"/>
    <n v="0.46"/>
    <n v="0.46"/>
    <n v="0.46"/>
    <n v="0.46"/>
    <n v="-7.3700393965600033E-2"/>
    <n v="-4.627892432770473E-2"/>
    <n v="9.3914762741651905E-2"/>
    <n v="-0.17381216584283263"/>
    <n v="-0.19976938599019889"/>
    <n v="-5.284904391275104E-2"/>
    <n v="-6.3305265293699856E-2"/>
    <n v="4.4081013755009203E-2"/>
    <n v="1.7302480717114828E-2"/>
    <n v="-2.9610655737704862E-2"/>
    <n v="-2.9177718832891181E-2"/>
    <n v="4.5144991212653772E-2"/>
    <n v="6.2007356805044642E-2"/>
    <n v="-9.941346058256367E-3"/>
    <n v="-8.2013517603147346E-2"/>
    <n v="-9.4505494505493764E-3"/>
    <n v="-8.6752899197145503E-2"/>
  </r>
  <r>
    <x v="7"/>
    <x v="7"/>
    <x v="7"/>
    <n v="629319"/>
    <n v="244921"/>
    <n v="629319"/>
    <n v="661000000"/>
    <n v="9.5207110438729197E-4"/>
    <n v="175.35"/>
    <n v="185"/>
    <n v="184.21"/>
    <n v="169.92"/>
    <n v="172.15"/>
    <n v="180.75"/>
    <n v="184.09"/>
    <n v="196.33"/>
    <n v="199.25"/>
    <n v="207.73"/>
    <n v="192.81"/>
    <n v="208.1"/>
    <n v="192.52"/>
    <n v="1.32"/>
    <n v="1.32"/>
    <n v="1.32"/>
    <n v="1.32"/>
    <n v="-2.3438836612489345E-2"/>
    <n v="9.1160546139359797E-2"/>
    <n v="0.13558585474496163"/>
    <n v="-6.6865642901843644E-2"/>
    <n v="0.12802965497576285"/>
    <n v="5.5032791559737705E-2"/>
    <n v="-4.2702702702702268E-3"/>
    <n v="-7.0408772596493238E-2"/>
    <n v="1.3123822975517998E-2"/>
    <n v="5.762416497240775E-2"/>
    <n v="2.5781466113416342E-2"/>
    <n v="6.6489217230702419E-2"/>
    <n v="2.1596291957418568E-2"/>
    <n v="4.9184441656210741E-2"/>
    <n v="-7.1824002310691706E-2"/>
    <n v="8.6146984077589292E-2"/>
    <n v="-6.8524747717443463E-2"/>
  </r>
  <r>
    <x v="8"/>
    <x v="8"/>
    <x v="8"/>
    <n v="78893033"/>
    <m/>
    <n v="1577860660"/>
    <n v="10000000000"/>
    <n v="0.157786066"/>
    <n v="58.6"/>
    <n v="72.25"/>
    <n v="75.680000000000007"/>
    <n v="70.881"/>
    <n v="78.161000000000001"/>
    <n v="81.851500000000001"/>
    <n v="84.135000000000005"/>
    <n v="89.2"/>
    <n v="101.325"/>
    <n v="101.09950000000001"/>
    <n v="81.176500000000004"/>
    <n v="88.472999999999999"/>
    <n v="73.260000000000005"/>
    <n v="0"/>
    <n v="0"/>
    <n v="0"/>
    <n v="0"/>
    <n v="0.20957337883959043"/>
    <n v="0.18698946120963311"/>
    <n v="0.20163427824329946"/>
    <n v="-0.27536733613915004"/>
    <n v="0.25017064846416387"/>
    <n v="0.23293515358361772"/>
    <n v="4.7474048442906668E-2"/>
    <n v="-6.3411733615222066E-2"/>
    <n v="0.10270735458021192"/>
    <n v="4.7216642571103237E-2"/>
    <n v="2.7898083724794336E-2"/>
    <n v="6.0200867653176414E-2"/>
    <n v="0.13593049327354259"/>
    <n v="-2.2255119664445762E-3"/>
    <n v="-0.19706328913595023"/>
    <n v="8.9884387723047854E-2"/>
    <n v="-0.17195076464005962"/>
  </r>
  <r>
    <x v="9"/>
    <x v="9"/>
    <x v="9"/>
    <n v="1313567"/>
    <n v="1299417"/>
    <n v="1313567"/>
    <n v="859000000"/>
    <n v="1.5291816065192085E-3"/>
    <n v="99.73"/>
    <n v="98.95"/>
    <n v="97.82"/>
    <n v="93.14"/>
    <n v="98.82"/>
    <n v="99.34"/>
    <n v="97.4"/>
    <n v="99.9"/>
    <n v="106.35"/>
    <n v="107.81"/>
    <n v="103.26"/>
    <n v="113.99"/>
    <n v="93.91"/>
    <n v="0.39"/>
    <n v="0.35"/>
    <n v="0.35"/>
    <n v="0.35"/>
    <n v="-6.2167853203649891E-2"/>
    <n v="4.9495383293966126E-2"/>
    <n v="0.11047227926078024"/>
    <n v="-0.1256840738335962"/>
    <n v="-4.3918580166449492E-2"/>
    <n v="-7.8211170159430566E-3"/>
    <n v="-1.1419909044972306E-2"/>
    <n v="-4.3856062154978462E-2"/>
    <n v="6.0983465750483065E-2"/>
    <n v="8.8038858530662852E-3"/>
    <n v="-1.6005637205556651E-2"/>
    <n v="2.5667351129363448E-2"/>
    <n v="6.806806806806795E-2"/>
    <n v="1.7019275975552497E-2"/>
    <n v="-4.2203877191355134E-2"/>
    <n v="0.1073019562269997"/>
    <n v="-0.17308535836476882"/>
  </r>
  <r>
    <x v="10"/>
    <x v="10"/>
    <x v="10"/>
    <n v="143236"/>
    <n v="97432"/>
    <n v="143236"/>
    <n v="586000000"/>
    <n v="2.4443003412969285E-4"/>
    <n v="295.75"/>
    <n v="352.95"/>
    <n v="362.33"/>
    <n v="325.2"/>
    <n v="332.5"/>
    <n v="355.79"/>
    <n v="330.69"/>
    <n v="354.09"/>
    <n v="341.6"/>
    <n v="375.16"/>
    <n v="357.47"/>
    <n v="364.31"/>
    <n v="316.19"/>
    <n v="1.71"/>
    <n v="1.71"/>
    <n v="1.71"/>
    <n v="1.71"/>
    <n v="0.10535925612848686"/>
    <n v="2.2140221402214052E-2"/>
    <n v="0.1396474039130304"/>
    <n v="-0.15262821196289589"/>
    <n v="9.2240067624682995E-2"/>
    <n v="0.19340659340659336"/>
    <n v="2.6576002266609989E-2"/>
    <n v="-9.7756189109375419E-2"/>
    <n v="2.2447724477244808E-2"/>
    <n v="7.5187969924812095E-2"/>
    <n v="-6.5741027010315131E-2"/>
    <n v="7.0761135806949038E-2"/>
    <n v="-3.0444237340788931E-2"/>
    <n v="0.10324941451990632"/>
    <n v="-4.7153214628425193E-2"/>
    <n v="2.3918091028617718E-2"/>
    <n v="-0.12739150723285114"/>
  </r>
  <r>
    <x v="11"/>
    <x v="11"/>
    <x v="11"/>
    <n v="1175308"/>
    <n v="1853170"/>
    <n v="1175308"/>
    <n v="10237000000"/>
    <n v="1.1480980756080882E-4"/>
    <n v="29.75"/>
    <n v="32"/>
    <n v="32.07"/>
    <n v="29.8"/>
    <n v="29.92"/>
    <n v="29.49"/>
    <n v="28.08"/>
    <n v="31.22"/>
    <n v="30.91"/>
    <n v="29.68"/>
    <n v="27.77"/>
    <n v="28.99"/>
    <n v="24.08"/>
    <n v="0.15"/>
    <n v="0.15"/>
    <n v="0.12"/>
    <n v="0.12"/>
    <n v="6.7226890756302759E-3"/>
    <n v="-5.2684563758389341E-2"/>
    <n v="6.1253561253561309E-2"/>
    <n v="-0.1846361185983828"/>
    <n v="-0.17243697478991601"/>
    <n v="7.5630252100840331E-2"/>
    <n v="2.1875000000000089E-3"/>
    <n v="-6.6105394449641391E-2"/>
    <n v="4.026845637583926E-3"/>
    <n v="-9.3582887700535845E-3"/>
    <n v="-4.2726347914547318E-2"/>
    <n v="0.11182336182336185"/>
    <n v="-6.0858424087123237E-3"/>
    <n v="-3.5910708508573287E-2"/>
    <n v="-6.4353099730458233E-2"/>
    <n v="4.8253510983075225E-2"/>
    <n v="-0.16522938944463608"/>
  </r>
  <r>
    <x v="12"/>
    <x v="12"/>
    <x v="12"/>
    <n v="8432"/>
    <n v="3244"/>
    <n v="8432"/>
    <n v="205000000"/>
    <n v="4.1131707317073174E-5"/>
    <n v="321.14999999999998"/>
    <n v="348.18"/>
    <n v="288.11"/>
    <n v="272.02"/>
    <n v="274.89"/>
    <n v="294.94"/>
    <n v="290.3"/>
    <n v="335.84"/>
    <n v="353.85"/>
    <n v="355.3"/>
    <n v="304.43"/>
    <n v="335"/>
    <n v="296.83999999999997"/>
    <n v="0"/>
    <n v="0"/>
    <n v="0"/>
    <n v="0"/>
    <n v="-0.15298147283200997"/>
    <n v="6.7200941107271636E-2"/>
    <n v="0.22390630382363072"/>
    <n v="-0.16453701097663956"/>
    <n v="-7.5696714930717751E-2"/>
    <n v="8.4166277440448481E-2"/>
    <n v="-0.17252570509506573"/>
    <n v="-5.5846725209121623E-2"/>
    <n v="1.0550694801852823E-2"/>
    <n v="7.2938266215577183E-2"/>
    <n v="-1.5732013290838769E-2"/>
    <n v="0.15687220117120207"/>
    <n v="5.3626727012863418E-2"/>
    <n v="4.0977815458527302E-3"/>
    <n v="-0.14317478187447227"/>
    <n v="0.10041717307755475"/>
    <n v="-0.11391044776119411"/>
  </r>
  <r>
    <x v="13"/>
    <x v="13"/>
    <x v="13"/>
    <n v="224165"/>
    <m/>
    <n v="224165"/>
    <n v="1007000000"/>
    <n v="2.2260675273088381E-4"/>
    <n v="54.27"/>
    <n v="56.68"/>
    <n v="57.04"/>
    <n v="51.26"/>
    <n v="54.39"/>
    <n v="55.45"/>
    <n v="53.47"/>
    <n v="53.6"/>
    <n v="52.16"/>
    <n v="51.15"/>
    <n v="47.61"/>
    <n v="51.8"/>
    <n v="46.55"/>
    <n v="0.28000000000000003"/>
    <n v="0.28000000000000003"/>
    <n v="0.24"/>
    <n v="0.24"/>
    <n v="-5.0304035378662335E-2"/>
    <n v="4.857588763168165E-2"/>
    <n v="-3.8900317935290821E-2"/>
    <n v="-8.5239491691104619E-2"/>
    <n v="-0.12308826239174508"/>
    <n v="4.44075916712732E-2"/>
    <n v="6.3514467184191854E-3"/>
    <n v="-9.6423562412342234E-2"/>
    <n v="6.1061256340226348E-2"/>
    <n v="2.4636881779738964E-2"/>
    <n v="-3.0658250676285012E-2"/>
    <n v="2.431269870955724E-3"/>
    <n v="-2.2388059701492626E-2"/>
    <n v="-1.476226993865027E-2"/>
    <n v="-6.9208211143695006E-2"/>
    <n v="9.3047679059021171E-2"/>
    <n v="-9.6718146718146714E-2"/>
  </r>
  <r>
    <x v="14"/>
    <x v="14"/>
    <x v="14"/>
    <n v="22657"/>
    <m/>
    <n v="22657"/>
    <n v="48000000"/>
    <n v="4.7202083333333335E-4"/>
    <n v="1750.09"/>
    <n v="1903.99"/>
    <n v="2034.61"/>
    <n v="2070.4299999999998"/>
    <n v="2170.4"/>
    <n v="2120.9899999999998"/>
    <n v="2012.67"/>
    <n v="2030.65"/>
    <n v="1950.61"/>
    <n v="1997.73"/>
    <n v="1882.73"/>
    <n v="1925.47"/>
    <n v="1691.25"/>
    <n v="0"/>
    <n v="0"/>
    <n v="0"/>
    <n v="0"/>
    <n v="0.18304201498208661"/>
    <n v="-2.789758649169485E-2"/>
    <n v="-7.4229754505209765E-3"/>
    <n v="-0.15341412503191124"/>
    <n v="-3.3621128056271349E-2"/>
    <n v="8.7938334599934914E-2"/>
    <n v="6.8603301487927926E-2"/>
    <n v="1.7605339598252213E-2"/>
    <n v="4.8284655844438237E-2"/>
    <n v="-2.2765388868411493E-2"/>
    <n v="-5.1070490667094008E-2"/>
    <n v="8.9334068674944318E-3"/>
    <n v="-3.9415950557703291E-2"/>
    <n v="2.4156545901025894E-2"/>
    <n v="-5.7565336657105816E-2"/>
    <n v="2.2701077690375153E-2"/>
    <n v="-0.12164302741668269"/>
  </r>
  <r>
    <x v="15"/>
    <x v="15"/>
    <x v="15"/>
    <n v="1086024"/>
    <n v="20150"/>
    <n v="1086024"/>
    <n v="162000000"/>
    <n v="6.7038518518518515E-3"/>
    <n v="518.78"/>
    <n v="561.41"/>
    <n v="548.6"/>
    <n v="537.76"/>
    <n v="517.97"/>
    <n v="540.65"/>
    <n v="494.06"/>
    <n v="505.185"/>
    <n v="476.23"/>
    <n v="474.36"/>
    <n v="413.74"/>
    <n v="436.79"/>
    <n v="386.28"/>
    <n v="3.13"/>
    <n v="3.13"/>
    <n v="2.88"/>
    <n v="2.88"/>
    <n v="4.2619222020895214E-2"/>
    <n v="-7.5442576614102919E-2"/>
    <n v="-3.4044448042747824E-2"/>
    <n v="-0.17961042246395151"/>
    <n v="-0.23223717182620765"/>
    <n v="8.2173561047071977E-2"/>
    <n v="-2.2817548672093384E-2"/>
    <n v="-1.4053955523149893E-2"/>
    <n v="-3.6800803332341495E-2"/>
    <n v="4.9829140683823284E-2"/>
    <n v="-8.0384722093775965E-2"/>
    <n v="2.2517507994980368E-2"/>
    <n v="-5.1614754990745935E-2"/>
    <n v="2.1208239716103464E-3"/>
    <n v="-0.12779323720381144"/>
    <n v="6.2672209600232051E-2"/>
    <n v="-0.10904553675679399"/>
  </r>
  <r>
    <x v="16"/>
    <x v="16"/>
    <x v="16"/>
    <n v="298307"/>
    <n v="8040"/>
    <n v="298307"/>
    <n v="1637000000"/>
    <n v="1.8222785583384238E-4"/>
    <n v="61.4"/>
    <n v="62.18"/>
    <n v="66.099999999999994"/>
    <n v="62.93"/>
    <n v="51.98"/>
    <n v="52.91"/>
    <n v="55.17"/>
    <n v="58.86"/>
    <n v="60.5"/>
    <n v="62.37"/>
    <n v="50.68"/>
    <n v="53.58"/>
    <n v="51.34"/>
    <n v="0.4"/>
    <n v="0.4"/>
    <n v="0.4"/>
    <n v="0.4"/>
    <n v="3.1433224755700345E-2"/>
    <n v="-0.116955347211187"/>
    <n v="0.13775602682617358"/>
    <n v="-0.170434503767837"/>
    <n v="-0.13778501628664488"/>
    <n v="1.2703583061889269E-2"/>
    <n v="6.3042779028626483E-2"/>
    <n v="-4.1906202723146671E-2"/>
    <n v="-0.17400286032099163"/>
    <n v="2.5586764140053862E-2"/>
    <n v="5.0274050274050373E-2"/>
    <n v="6.688417618270795E-2"/>
    <n v="3.4658511722731912E-2"/>
    <n v="3.7520661157024751E-2"/>
    <n v="-0.18742985409652074"/>
    <n v="6.5114443567482208E-2"/>
    <n v="-3.4341172079133911E-2"/>
  </r>
  <r>
    <x v="17"/>
    <x v="17"/>
    <x v="17"/>
    <n v="282511"/>
    <m/>
    <n v="282511"/>
    <n v="747383.59788359783"/>
    <n v="0.378"/>
    <n v="198.87"/>
    <n v="214.49"/>
    <n v="206.82"/>
    <n v="199.01"/>
    <n v="193.76"/>
    <n v="192.9"/>
    <n v="186.09"/>
    <n v="198.8"/>
    <n v="209.21"/>
    <n v="215.92"/>
    <n v="205.6"/>
    <n v="221.98"/>
    <n v="201.73"/>
    <n v="0"/>
    <n v="0"/>
    <n v="0"/>
    <n v="0"/>
    <n v="7.0397747272080429E-4"/>
    <n v="-6.4921360735641365E-2"/>
    <n v="0.16029878016013749"/>
    <n v="-6.5718784735087063E-2"/>
    <n v="1.4381254085583472E-2"/>
    <n v="7.8543772313571694E-2"/>
    <n v="-3.5759242855144834E-2"/>
    <n v="-3.7762305386326286E-2"/>
    <n v="-2.6380583890256774E-2"/>
    <n v="-4.4384805945498823E-3"/>
    <n v="-3.530326594090203E-2"/>
    <n v="6.8300284808426079E-2"/>
    <n v="5.2364185110663965E-2"/>
    <n v="3.2073036661727353E-2"/>
    <n v="-4.7795479807336019E-2"/>
    <n v="7.9669260700389086E-2"/>
    <n v="-9.1224434633750795E-2"/>
  </r>
  <r>
    <x v="18"/>
    <x v="18"/>
    <x v="18"/>
    <n v="279664"/>
    <m/>
    <n v="279664"/>
    <n v="2493000000"/>
    <n v="1.1217970316887284E-4"/>
    <n v="75.09"/>
    <n v="78.27"/>
    <n v="75.5"/>
    <n v="68.33"/>
    <n v="68.239999999999995"/>
    <n v="67.489999999999995"/>
    <n v="66.209999999999994"/>
    <n v="72.5"/>
    <n v="70.989999999999995"/>
    <n v="72.239999999999995"/>
    <n v="66.09"/>
    <n v="66.040000000000006"/>
    <n v="50.68"/>
    <n v="0.45"/>
    <n v="0.45"/>
    <n v="0.32"/>
    <n v="0.32"/>
    <n v="-8.4032494340125247E-2"/>
    <n v="-2.4440216595931576E-2"/>
    <n v="9.590696269445706E-2"/>
    <n v="-0.2940199335548172"/>
    <n v="-0.30456785191104013"/>
    <n v="4.2349180982820513E-2"/>
    <n v="-3.5390315574294062E-2"/>
    <n v="-8.9006622516556305E-2"/>
    <n v="-1.3171374213376762E-3"/>
    <n v="-4.3962485345838218E-3"/>
    <n v="-1.2298118239739239E-2"/>
    <n v="9.5000755172934701E-2"/>
    <n v="-1.6413793103448347E-2"/>
    <n v="2.2115790956472745E-2"/>
    <n v="-8.5132890365448396E-2"/>
    <n v="4.0853381752156579E-3"/>
    <n v="-0.22774076317383413"/>
  </r>
  <r>
    <x v="19"/>
    <x v="19"/>
    <x v="19"/>
    <n v="320022"/>
    <n v="59490"/>
    <n v="320022"/>
    <n v="5990000000"/>
    <n v="5.3426043405676128E-5"/>
    <n v="158.30000000000001"/>
    <n v="161.24"/>
    <n v="153.66999999999999"/>
    <n v="146.44"/>
    <n v="143.08000000000001"/>
    <n v="153.30000000000001"/>
    <n v="133.80000000000001"/>
    <n v="142.97"/>
    <n v="137.86000000000001"/>
    <n v="153.61000000000001"/>
    <n v="122.59"/>
    <n v="141.88"/>
    <n v="124.03"/>
    <n v="0.86"/>
    <n v="0.86"/>
    <n v="0.78"/>
    <n v="0.78"/>
    <n v="-6.9488313329122003E-2"/>
    <n v="-8.0442502048620509E-2"/>
    <n v="0.15388639760837072"/>
    <n v="-0.18748779376342692"/>
    <n v="-0.19576753000631716"/>
    <n v="1.8572331017056208E-2"/>
    <n v="-4.6948647978169319E-2"/>
    <n v="-4.1452463070215329E-2"/>
    <n v="-2.2944550669215961E-2"/>
    <n v="7.7439194856024587E-2"/>
    <n v="-0.12159165035877365"/>
    <n v="6.853512705530633E-2"/>
    <n v="-3.0286074001538679E-2"/>
    <n v="0.11990425068910489"/>
    <n v="-0.20193997786602438"/>
    <n v="0.16371645321804382"/>
    <n v="-0.12031294051310963"/>
  </r>
  <r>
    <x v="20"/>
    <x v="20"/>
    <x v="20"/>
    <n v="695352"/>
    <m/>
    <n v="695352"/>
    <n v="1637000000"/>
    <n v="4.247721441661576E-4"/>
    <n v="64.09"/>
    <n v="72.22"/>
    <n v="71.599999999999994"/>
    <n v="89.49"/>
    <n v="94.45"/>
    <n v="90.09"/>
    <n v="79.42"/>
    <n v="78.680000000000007"/>
    <n v="87.1"/>
    <n v="89.21"/>
    <n v="87.12"/>
    <n v="101.16"/>
    <n v="102.3"/>
    <n v="0"/>
    <n v="0"/>
    <n v="0"/>
    <n v="0"/>
    <n v="0.3963176782649398"/>
    <n v="-0.11252653927813157"/>
    <n v="0.12326869806094172"/>
    <n v="0.14673242909987674"/>
    <n v="0.5961928537993445"/>
    <n v="0.12685286316117952"/>
    <n v="-8.5848795347549783E-3"/>
    <n v="0.24986033519553075"/>
    <n v="5.5425187171751128E-2"/>
    <n v="-4.6161990471148752E-2"/>
    <n v="-0.11843711843711845"/>
    <n v="-9.3175522538402784E-3"/>
    <n v="0.1070157600406709"/>
    <n v="2.4225028702640639E-2"/>
    <n v="-2.3427866831072629E-2"/>
    <n v="0.16115702479338834"/>
    <n v="1.1269276393831559E-2"/>
  </r>
  <r>
    <x v="21"/>
    <x v="21"/>
    <x v="21"/>
    <n v="945951"/>
    <m/>
    <n v="945951"/>
    <n v="236000000"/>
    <n v="4.0082669491525421E-3"/>
    <n v="338.43"/>
    <n v="376.11"/>
    <n v="342.72"/>
    <n v="308.91000000000003"/>
    <n v="270.58"/>
    <n v="261.7"/>
    <n v="292.13"/>
    <n v="304.99"/>
    <n v="309.82"/>
    <n v="327.66000000000003"/>
    <n v="319.77999999999997"/>
    <n v="331.71"/>
    <n v="279.89"/>
    <n v="0"/>
    <n v="0"/>
    <n v="0"/>
    <n v="0"/>
    <n v="-8.7226309724315165E-2"/>
    <n v="-5.4320028487261751E-2"/>
    <n v="0.12162393454968688"/>
    <n v="-0.14579136910211815"/>
    <n v="-0.17297520905357094"/>
    <n v="0.11133764737168693"/>
    <n v="-8.8777219430485721E-2"/>
    <n v="-9.8651960784313722E-2"/>
    <n v="-0.12408144767084277"/>
    <n v="-3.281839012491683E-2"/>
    <n v="0.11627818112342379"/>
    <n v="4.4021497278608886E-2"/>
    <n v="1.5836584806059161E-2"/>
    <n v="5.7581821702924384E-2"/>
    <n v="-2.404931941646845E-2"/>
    <n v="3.7306898492713764E-2"/>
    <n v="-0.15622079527297941"/>
  </r>
  <r>
    <x v="22"/>
    <x v="22"/>
    <x v="22"/>
    <n v="1491735"/>
    <n v="2877713"/>
    <n v="1491735"/>
    <n v="837000000"/>
    <n v="1.7822401433691757E-3"/>
    <n v="75.430000000000007"/>
    <n v="74.33"/>
    <n v="68.87"/>
    <n v="71.319999999999993"/>
    <n v="64.78"/>
    <n v="63.25"/>
    <n v="64.599999999999994"/>
    <n v="66.83"/>
    <n v="65.739999999999995"/>
    <n v="66.959999999999994"/>
    <n v="59.63"/>
    <n v="63.46"/>
    <n v="59.24"/>
    <n v="0.42"/>
    <n v="0.42"/>
    <n v="0.42"/>
    <n v="0.4"/>
    <n v="-4.8919528039241857E-2"/>
    <n v="-8.8334268087492979E-2"/>
    <n v="4.3034055727554171E-2"/>
    <n v="-0.10931899641577049"/>
    <n v="-0.1926289274824341"/>
    <n v="-1.4583057139069447E-2"/>
    <n v="-7.345620879860075E-2"/>
    <n v="4.167271671264685E-2"/>
    <n v="-9.169938306225453E-2"/>
    <n v="-1.7134918184624901E-2"/>
    <n v="2.7984189723320067E-2"/>
    <n v="3.4520123839009355E-2"/>
    <n v="-1.0025437677689713E-2"/>
    <n v="2.4946759963492531E-2"/>
    <n v="-0.10946833930704886"/>
    <n v="7.0937447593493186E-2"/>
    <n v="-6.019539867633153E-2"/>
  </r>
  <r>
    <x v="23"/>
    <x v="23"/>
    <x v="23"/>
    <n v="34644635"/>
    <n v="9444375"/>
    <n v="69289270"/>
    <n v="4640000000"/>
    <n v="1.4933032327586207E-2"/>
    <n v="40.39"/>
    <n v="42.164999999999999"/>
    <n v="36.44"/>
    <n v="34.090000000000003"/>
    <n v="31.38"/>
    <n v="31.34"/>
    <n v="32.44"/>
    <n v="35.9"/>
    <n v="36.75"/>
    <n v="35.53"/>
    <n v="38.1"/>
    <n v="39.090000000000003"/>
    <n v="33.49"/>
    <n v="0.19"/>
    <n v="0.19"/>
    <n v="0.19"/>
    <n v="0.1575"/>
    <n v="-0.15127506808615987"/>
    <n v="-4.2827808741566609E-2"/>
    <n v="0.10110974106041934"/>
    <n v="-5.2983394314663639E-2"/>
    <n v="-0.15282248081208216"/>
    <n v="4.394652141619209E-2"/>
    <n v="-0.13577611763310807"/>
    <n v="-5.9275521405049249E-2"/>
    <n v="-7.9495453212085773E-2"/>
    <n v="4.7801147227533739E-3"/>
    <n v="4.1161455009572363E-2"/>
    <n v="0.10665844636251545"/>
    <n v="2.8969359331476364E-2"/>
    <n v="-2.8027210884353712E-2"/>
    <n v="7.2333239515902065E-2"/>
    <n v="3.0118110236220522E-2"/>
    <n v="-0.13922998209260684"/>
  </r>
  <r>
    <x v="24"/>
    <x v="24"/>
    <x v="24"/>
    <n v="2386782"/>
    <n v="2805330"/>
    <n v="2386782"/>
    <n v="483000000"/>
    <n v="4.9415776397515529E-3"/>
    <n v="100.08"/>
    <n v="103.77"/>
    <n v="98.01"/>
    <n v="95.53"/>
    <n v="90.35"/>
    <n v="94.94"/>
    <n v="92.22"/>
    <n v="94.51"/>
    <n v="99.24"/>
    <n v="95.58"/>
    <n v="89.31"/>
    <n v="90.67"/>
    <n v="74.489999999999995"/>
    <n v="0.4"/>
    <n v="0.4"/>
    <n v="0.4"/>
    <n v="0.4"/>
    <n v="-4.1466826538768951E-2"/>
    <n v="-3.0461635088453912E-2"/>
    <n v="4.0772066796790275E-2"/>
    <n v="-0.21646788030968828"/>
    <n v="-0.23970823341326941"/>
    <n v="3.6870503597122281E-2"/>
    <n v="-5.5507372072853341E-2"/>
    <n v="-2.1222324252627323E-2"/>
    <n v="-5.4223804040615581E-2"/>
    <n v="5.5229662423907075E-2"/>
    <n v="-2.4436486201811661E-2"/>
    <n v="2.4831923660811172E-2"/>
    <n v="5.4279970373505342E-2"/>
    <n v="-3.2849657396211172E-2"/>
    <n v="-6.5599497802887596E-2"/>
    <n v="1.9706639793976032E-2"/>
    <n v="-0.17403771920150002"/>
  </r>
  <r>
    <x v="25"/>
    <x v="25"/>
    <x v="25"/>
    <n v="107260"/>
    <n v="474549"/>
    <n v="107260"/>
    <n v="1176000000"/>
    <n v="9.1207482993197272E-5"/>
    <n v="55.09"/>
    <n v="59"/>
    <n v="54.5"/>
    <n v="59.27"/>
    <n v="65.05"/>
    <n v="67.760000000000005"/>
    <n v="68.91"/>
    <n v="71.52"/>
    <n v="73.930000000000007"/>
    <n v="77.77"/>
    <n v="70.2"/>
    <n v="68.099999999999994"/>
    <n v="60.69"/>
    <n v="0.30499999999999999"/>
    <n v="0.28499999999999998"/>
    <n v="0.28499999999999998"/>
    <n v="0.28499999999999998"/>
    <n v="8.1412234525322189E-2"/>
    <n v="0.16745402395815748"/>
    <n v="0.13270933101146423"/>
    <n v="-0.21595731001671595"/>
    <n v="0.12270829551642756"/>
    <n v="7.0974768560537235E-2"/>
    <n v="-7.6271186440677971E-2"/>
    <n v="9.3119266055045918E-2"/>
    <n v="9.7519824531803509E-2"/>
    <n v="4.6041506533435944E-2"/>
    <n v="2.1177685950413094E-2"/>
    <n v="3.7875489769264255E-2"/>
    <n v="3.7681767337807759E-2"/>
    <n v="5.5796023265250766E-2"/>
    <n v="-9.7338305259097258E-2"/>
    <n v="-2.5854700854700978E-2"/>
    <n v="-0.1046255506607929"/>
  </r>
  <r>
    <x v="26"/>
    <x v="26"/>
    <x v="26"/>
    <n v="318631"/>
    <n v="38106"/>
    <n v="318631"/>
    <n v="442000000"/>
    <n v="7.2088461538461542E-4"/>
    <n v="187.23"/>
    <n v="193.41"/>
    <n v="191.31"/>
    <n v="186.91"/>
    <n v="196.49"/>
    <n v="195.45"/>
    <n v="208.42"/>
    <n v="218.65"/>
    <n v="233.14"/>
    <n v="235.81"/>
    <n v="228.18"/>
    <n v="230.72"/>
    <n v="200.5"/>
    <n v="0.56999999999999995"/>
    <n v="0.56999999999999995"/>
    <n v="0.56999999999999995"/>
    <n v="0.5"/>
    <n v="1.335256102120423E-3"/>
    <n v="0.11813172114921615"/>
    <n v="0.13415219268784193"/>
    <n v="-0.14761884568084477"/>
    <n v="8.2679057843294407E-2"/>
    <n v="3.3007530844415996E-2"/>
    <n v="-1.0857763300760014E-2"/>
    <n v="-2.001986304950084E-2"/>
    <n v="5.1254614520357462E-2"/>
    <n v="-2.3919792355846124E-3"/>
    <n v="6.9276029675108722E-2"/>
    <n v="4.9083581230208326E-2"/>
    <n v="6.8877201006174157E-2"/>
    <n v="1.3897229132710028E-2"/>
    <n v="-3.2356558246045525E-2"/>
    <n v="1.3322815321237583E-2"/>
    <n v="-0.12881414701803051"/>
  </r>
  <r>
    <x v="27"/>
    <x v="27"/>
    <x v="27"/>
    <n v="139189"/>
    <n v="355149"/>
    <n v="139189"/>
    <n v="4881000000"/>
    <n v="2.8516492522024175E-5"/>
    <n v="38.67"/>
    <n v="41.09"/>
    <n v="44.68"/>
    <n v="42.52"/>
    <n v="43.91"/>
    <n v="42.91"/>
    <n v="42.56"/>
    <n v="41.99"/>
    <n v="47.84"/>
    <n v="49"/>
    <n v="45.67"/>
    <n v="48.32"/>
    <n v="42.28"/>
    <n v="0.33"/>
    <n v="0.33"/>
    <n v="0.33"/>
    <n v="0.28999999999999998"/>
    <n v="0.10809412981639517"/>
    <n v="8.7017873941674304E-3"/>
    <n v="0.15906954887218039"/>
    <n v="-0.13122448979591833"/>
    <n v="0.12645461598138091"/>
    <n v="6.2580811998965646E-2"/>
    <n v="8.7369189583840254E-2"/>
    <n v="-4.0957923008057222E-2"/>
    <n v="3.2690498588899185E-2"/>
    <n v="-1.5258483261216123E-2"/>
    <n v="-4.6609182008842465E-4"/>
    <n v="-1.3392857142857149E-2"/>
    <n v="0.14717789949988094"/>
    <n v="3.1145484949832703E-2"/>
    <n v="-6.7959183673469356E-2"/>
    <n v="6.4374863148675243E-2"/>
    <n v="-0.1189983443708609"/>
  </r>
  <r>
    <x v="28"/>
    <x v="28"/>
    <x v="28"/>
    <n v="2916541"/>
    <n v="1416466"/>
    <n v="2916541"/>
    <n v="1044000000"/>
    <n v="2.7936216475095785E-3"/>
    <n v="73.06"/>
    <n v="78.3"/>
    <n v="67.7"/>
    <n v="62.06"/>
    <n v="69.23"/>
    <n v="63.85"/>
    <n v="63.94"/>
    <n v="65"/>
    <n v="74.98"/>
    <n v="79.05"/>
    <n v="72.739999999999995"/>
    <n v="80.2"/>
    <n v="64.86"/>
    <n v="0.5"/>
    <n v="0.5"/>
    <n v="0.5"/>
    <n v="0.5"/>
    <n v="-0.14371749247194088"/>
    <n v="3.8349983886561315E-2"/>
    <n v="0.24413512668126369"/>
    <n v="-0.17318153067678682"/>
    <n v="-8.4861757459622267E-2"/>
    <n v="7.1721872433616135E-2"/>
    <n v="-0.13537675606641117"/>
    <n v="-7.592319054652881E-2"/>
    <n v="0.11553335481791817"/>
    <n v="-7.0489672107467899E-2"/>
    <n v="9.2404072043852196E-3"/>
    <n v="1.6578041914294687E-2"/>
    <n v="0.16123076923076929"/>
    <n v="6.0949586556414949E-2"/>
    <n v="-7.98228969006958E-2"/>
    <n v="0.10943084960131988"/>
    <n v="-0.18503740648379055"/>
  </r>
  <r>
    <x v="29"/>
    <x v="29"/>
    <x v="29"/>
    <n v="1067637"/>
    <n v="6049"/>
    <n v="1067637"/>
    <n v="1914000000"/>
    <n v="5.5780407523510977E-4"/>
    <n v="125.71"/>
    <n v="125.6"/>
    <n v="111.53"/>
    <n v="113.89"/>
    <n v="124.03"/>
    <n v="125.49"/>
    <n v="125.28"/>
    <n v="125.31"/>
    <n v="118.93"/>
    <n v="123.11"/>
    <n v="111.765"/>
    <n v="120.77"/>
    <n v="107.34"/>
    <n v="1.1200000000000001"/>
    <n v="1.1200000000000001"/>
    <n v="1.1200000000000001"/>
    <n v="1.1200000000000001"/>
    <n v="-8.511653806379757E-2"/>
    <n v="0.10984283080165073"/>
    <n v="-8.3812260536398602E-3"/>
    <n v="-0.1189992689464706"/>
    <n v="-0.11049240315010732"/>
    <n v="-8.7502983056240101E-4"/>
    <n v="-0.11202229299363052"/>
    <n v="3.1202367076123012E-2"/>
    <n v="8.9033277724119772E-2"/>
    <n v="2.0801419011529418E-2"/>
    <n v="7.2515738305841612E-3"/>
    <n v="2.3946360153257612E-4"/>
    <n v="-4.1975899768573896E-2"/>
    <n v="4.4564029260909716E-2"/>
    <n v="-9.215335878482657E-2"/>
    <n v="9.0591866863508216E-2"/>
    <n v="-0.10192928707460455"/>
  </r>
  <r>
    <x v="30"/>
    <x v="30"/>
    <x v="30"/>
    <n v="557647"/>
    <n v="386055"/>
    <n v="557647"/>
    <n v="710000000"/>
    <n v="7.854183098591549E-4"/>
    <n v="93.18"/>
    <n v="100.92"/>
    <n v="97.75"/>
    <n v="97.62"/>
    <n v="100.35"/>
    <n v="100.1"/>
    <n v="98.18"/>
    <n v="102.6"/>
    <n v="103.66"/>
    <n v="109.18"/>
    <n v="99.39"/>
    <n v="110.5"/>
    <n v="101.66"/>
    <n v="0.16"/>
    <n v="0.16"/>
    <n v="0.16"/>
    <n v="0.16"/>
    <n v="4.9366816913500727E-2"/>
    <n v="7.3755377996312464E-3"/>
    <n v="0.11366877164391932"/>
    <n v="-6.7411613848690322E-2"/>
    <n v="9.7875080489375293E-2"/>
    <n v="8.3065035415325117E-2"/>
    <n v="-3.1411018628616741E-2"/>
    <n v="3.0690537084403631E-4"/>
    <n v="2.7965580823601614E-2"/>
    <n v="-8.9686098654708521E-4"/>
    <n v="-1.7582417582417461E-2"/>
    <n v="4.5019352210225988E-2"/>
    <n v="1.1890838206627702E-2"/>
    <n v="5.4794520547945307E-2"/>
    <n v="-8.9668437442755142E-2"/>
    <n v="0.11339168930475903"/>
    <n v="-7.8552036199095052E-2"/>
  </r>
  <r>
    <x v="31"/>
    <x v="31"/>
    <x v="31"/>
    <n v="1188092"/>
    <n v="2785925"/>
    <n v="1188092"/>
    <n v="1507000000"/>
    <n v="7.8838221632382215E-4"/>
    <n v="108.95"/>
    <n v="108.62"/>
    <n v="103.2"/>
    <n v="100.18"/>
    <n v="100.18"/>
    <n v="99.69"/>
    <n v="104.15"/>
    <n v="113.68"/>
    <n v="111.8"/>
    <n v="117.28"/>
    <n v="115.2"/>
    <n v="116.65"/>
    <n v="108.1"/>
    <n v="0.88"/>
    <n v="0.84"/>
    <n v="0"/>
    <n v="0"/>
    <n v="-7.2418540614960961E-2"/>
    <n v="4.8013575563984813E-2"/>
    <n v="0.12606817090734512"/>
    <n v="-7.8274215552523937E-2"/>
    <n v="7.985314364387255E-3"/>
    <n v="-3.0289123451124212E-3"/>
    <n v="-4.9898729515742972E-2"/>
    <n v="-2.0736434108527095E-2"/>
    <n v="0"/>
    <n v="3.4937113196245842E-3"/>
    <n v="5.3164810913832961E-2"/>
    <n v="9.1502640422467599E-2"/>
    <n v="-1.6537649542575736E-2"/>
    <n v="4.9016100178890916E-2"/>
    <n v="-1.7735334242837637E-2"/>
    <n v="1.258680555555558E-2"/>
    <n v="-7.3296185169309996E-2"/>
  </r>
  <r>
    <x v="32"/>
    <x v="32"/>
    <x v="32"/>
    <n v="120876"/>
    <n v="120950"/>
    <n v="120876"/>
    <n v="708000000"/>
    <n v="1.7072881355932202E-4"/>
    <n v="84.28"/>
    <n v="78.319999999999993"/>
    <n v="75.349999999999994"/>
    <n v="77.55"/>
    <n v="80.16"/>
    <n v="77.12"/>
    <n v="79.209999999999994"/>
    <n v="81.14"/>
    <n v="81.38"/>
    <n v="79.91"/>
    <n v="82.57"/>
    <n v="88"/>
    <n v="86.11"/>
    <n v="0.92749999999999999"/>
    <n v="0.92749999999999999"/>
    <n v="0.89"/>
    <n v="0.89"/>
    <n v="-6.8847887992406306E-2"/>
    <n v="3.3365570599613113E-2"/>
    <n v="2.0073223077894244E-2"/>
    <n v="8.8724815417344546E-2"/>
    <n v="6.4843379212149957E-2"/>
    <n v="-7.0716658756525955E-2"/>
    <n v="-3.792134831460673E-2"/>
    <n v="4.1506303915063082E-2"/>
    <n v="3.3655705996131519E-2"/>
    <n v="-2.6353542914171555E-2"/>
    <n v="3.9127334024896127E-2"/>
    <n v="2.4365610402727018E-2"/>
    <n v="1.3926546709391113E-2"/>
    <n v="-7.1270582452690944E-3"/>
    <n v="3.3287448379426814E-2"/>
    <n v="7.6541116628315448E-2"/>
    <n v="-1.1363636363636369E-2"/>
  </r>
  <r>
    <x v="33"/>
    <x v="33"/>
    <x v="33"/>
    <n v="67520"/>
    <n v="460680"/>
    <n v="67520"/>
    <n v="772000000"/>
    <n v="8.7461139896373059E-5"/>
    <n v="70.06"/>
    <n v="71.430000000000007"/>
    <n v="70.959999999999994"/>
    <n v="68.05"/>
    <n v="66.44"/>
    <n v="71.55"/>
    <n v="68.5"/>
    <n v="71.98"/>
    <n v="76.7"/>
    <n v="77.12"/>
    <n v="68.39"/>
    <n v="69.38"/>
    <n v="58.8"/>
    <n v="0"/>
    <n v="0"/>
    <n v="0"/>
    <n v="0"/>
    <n v="-2.8689694547530759E-2"/>
    <n v="6.6127847171198071E-3"/>
    <n v="0.12583941605839422"/>
    <n v="-0.23755186721991708"/>
    <n v="-0.16071938338566949"/>
    <n v="1.955466742791899E-2"/>
    <n v="-6.5798684026321299E-3"/>
    <n v="-4.1009019165727127E-2"/>
    <n v="-2.3659074210139595E-2"/>
    <n v="7.6911499096929556E-2"/>
    <n v="-4.2627533193570891E-2"/>
    <n v="5.0802919708029255E-2"/>
    <n v="6.5573770491803254E-2"/>
    <n v="5.4758800521512606E-3"/>
    <n v="-0.11320020746887971"/>
    <n v="1.4475800555636714E-2"/>
    <n v="-0.15249351398097433"/>
  </r>
  <r>
    <x v="34"/>
    <x v="34"/>
    <x v="34"/>
    <n v="2861391"/>
    <m/>
    <n v="2861391"/>
    <n v="635000000"/>
    <n v="4.5061275590551177E-3"/>
    <n v="28.194800000000001"/>
    <n v="27.474599999999999"/>
    <n v="26.511900000000001"/>
    <n v="27.881"/>
    <n v="28.5228"/>
    <n v="29.513999999999999"/>
    <n v="30.4267"/>
    <n v="30.077300000000001"/>
    <n v="31.439299999999999"/>
    <n v="30.99"/>
    <n v="31.3323"/>
    <n v="33.050800000000002"/>
    <n v="31.9313"/>
    <n v="0.49"/>
    <n v="0.48499999999999999"/>
    <n v="0.48499999999999999"/>
    <n v="0.48499999999999999"/>
    <n v="6.249379318172126E-3"/>
    <n v="0.10870126609519028"/>
    <n v="3.4453292667295438E-2"/>
    <n v="4.6024524040012962E-2"/>
    <n v="0.2015087888546824"/>
    <n v="-2.5543717281200858E-2"/>
    <n v="-3.5039636609814087E-2"/>
    <n v="7.0123227682663242E-2"/>
    <n v="2.3019260428248624E-2"/>
    <n v="5.1755087158343469E-2"/>
    <n v="4.7357186420004097E-2"/>
    <n v="-1.1483335360062026E-2"/>
    <n v="6.1408437592470007E-2"/>
    <n v="1.1355214651725409E-3"/>
    <n v="1.1045498547918736E-2"/>
    <n v="7.0326787372775132E-2"/>
    <n v="-1.9197719873649113E-2"/>
  </r>
  <r>
    <x v="35"/>
    <x v="35"/>
    <x v="35"/>
    <n v="589478"/>
    <n v="509000"/>
    <n v="589478"/>
    <n v="969000000"/>
    <n v="6.0833642930856549E-4"/>
    <n v="12.3803"/>
    <n v="10.95"/>
    <n v="10.65"/>
    <n v="11.06"/>
    <n v="11.25"/>
    <n v="11.67"/>
    <n v="11.02"/>
    <n v="10.06"/>
    <n v="9.5299999999999994"/>
    <n v="9.43"/>
    <n v="9.5399999999999991"/>
    <n v="9.7100000000000009"/>
    <n v="7.53"/>
    <n v="0.34499999999999997"/>
    <n v="0.34499999999999997"/>
    <n v="0.34499999999999997"/>
    <n v="0.34499999999999997"/>
    <n v="-7.8778381783963194E-2"/>
    <n v="2.7576853526220527E-2"/>
    <n v="-0.11297640653357531"/>
    <n v="-0.164899257688229"/>
    <n v="-0.28030823162605106"/>
    <n v="-0.11553031832831198"/>
    <n v="-2.7397260273972508E-2"/>
    <n v="7.089201877934273E-2"/>
    <n v="1.7179023508137388E-2"/>
    <n v="6.7999999999999991E-2"/>
    <n v="-2.613538988860329E-2"/>
    <n v="-8.711433756805799E-2"/>
    <n v="-1.8389662027833115E-2"/>
    <n v="2.5708289611752397E-2"/>
    <n v="1.1664899257688169E-2"/>
    <n v="5.3983228511530576E-2"/>
    <n v="-0.18898043254376937"/>
  </r>
  <r>
    <x v="36"/>
    <x v="36"/>
    <x v="36"/>
    <n v="471352"/>
    <n v="1063"/>
    <n v="471352"/>
    <n v="3998000000"/>
    <n v="1.1789694847423712E-4"/>
    <n v="177"/>
    <n v="177"/>
    <n v="170"/>
    <n v="151"/>
    <n v="176"/>
    <n v="189"/>
    <n v="190"/>
    <n v="172"/>
    <n v="170"/>
    <n v="160"/>
    <n v="153"/>
    <n v="144.4"/>
    <n v="132"/>
    <n v="0.15"/>
    <n v="0.15"/>
    <n v="0.15"/>
    <n v="0.15"/>
    <n v="-0.14604519774011301"/>
    <n v="0.25927152317880792"/>
    <n v="-0.15710526315789475"/>
    <n v="-0.17406250000000001"/>
    <n v="-0.25084745762711863"/>
    <n v="0"/>
    <n v="-3.954802259887006E-2"/>
    <n v="-0.11088235294117647"/>
    <n v="0.16556291390728478"/>
    <n v="7.4715909090909097E-2"/>
    <n v="6.0846560846560841E-3"/>
    <n v="-9.4736842105263161E-2"/>
    <n v="-1.0755813953488373E-2"/>
    <n v="-5.7941176470588232E-2"/>
    <n v="-4.3749999999999997E-2"/>
    <n v="-5.5228758169934604E-2"/>
    <n v="-8.4833795013850452E-2"/>
  </r>
  <r>
    <x v="37"/>
    <x v="37"/>
    <x v="37"/>
    <n v="392712180"/>
    <m/>
    <n v="392712180"/>
    <n v="2956000000"/>
    <n v="0.13285256427604872"/>
    <n v="250.83"/>
    <n v="258.14999999999998"/>
    <n v="246.35"/>
    <n v="239.19"/>
    <n v="247.23"/>
    <n v="251.57"/>
    <n v="225.37"/>
    <n v="245.7"/>
    <n v="243.9"/>
    <n v="242.48"/>
    <n v="221"/>
    <n v="232.66"/>
    <n v="158.52000000000001"/>
    <n v="0"/>
    <n v="0"/>
    <n v="0"/>
    <n v="0"/>
    <n v="-4.6405932304748293E-2"/>
    <n v="-5.7778335214682862E-2"/>
    <n v="7.591959888183869E-2"/>
    <n v="-0.34625536126690853"/>
    <n v="-0.3680181796435833"/>
    <n v="2.9183112067934315E-2"/>
    <n v="-4.5709858609335595E-2"/>
    <n v="-2.9064339354576807E-2"/>
    <n v="3.3613445378151224E-2"/>
    <n v="1.7554503903248003E-2"/>
    <n v="-0.10414596335016095"/>
    <n v="9.0207214802324992E-2"/>
    <n v="-7.3260073260072566E-3"/>
    <n v="-5.8220582205822709E-3"/>
    <n v="-8.8584625536126657E-2"/>
    <n v="5.2760180995475095E-2"/>
    <n v="-0.3186624258574744"/>
  </r>
  <r>
    <x v="38"/>
    <x v="38"/>
    <x v="38"/>
    <n v="19451851"/>
    <n v="1417555"/>
    <n v="19451851"/>
    <n v="272000000"/>
    <n v="7.1514158088235288E-2"/>
    <n v="250.83"/>
    <n v="251.5"/>
    <n v="248.42"/>
    <n v="254.92"/>
    <n v="255.93"/>
    <n v="252.37"/>
    <n v="249.19"/>
    <n v="255.93"/>
    <n v="244.93"/>
    <n v="256.64"/>
    <n v="259.23"/>
    <n v="260.41000000000003"/>
    <n v="261.32"/>
    <n v="0.65"/>
    <n v="0.65"/>
    <n v="0.65"/>
    <n v="0.5"/>
    <n v="1.8897261093170574E-2"/>
    <n v="-1.9927820492703554E-2"/>
    <n v="3.250531722781809E-2"/>
    <n v="2.0183915211970101E-2"/>
    <n v="5.1588725431567117E-2"/>
    <n v="2.6711318422835686E-3"/>
    <n v="-1.2246520874751541E-2"/>
    <n v="2.8781901618227197E-2"/>
    <n v="3.9620273026832707E-3"/>
    <n v="-1.1370296565467128E-2"/>
    <n v="-1.0024963347466049E-2"/>
    <n v="2.7047634335246235E-2"/>
    <n v="-4.0440745516352128E-2"/>
    <n v="5.0463397705466782E-2"/>
    <n v="1.0091957605985162E-2"/>
    <n v="6.4807313968290965E-3"/>
    <n v="5.4145386121883495E-3"/>
  </r>
  <r>
    <x v="39"/>
    <x v="39"/>
    <x v="39"/>
    <n v="2179992"/>
    <n v="1644"/>
    <n v="2179992"/>
    <n v="621000000"/>
    <n v="3.5104541062801931E-3"/>
    <n v="30.49"/>
    <n v="29.39"/>
    <n v="28.91"/>
    <n v="31.19"/>
    <n v="32.92"/>
    <n v="31.1"/>
    <n v="32.43"/>
    <n v="34.53"/>
    <n v="33.11"/>
    <n v="32.94"/>
    <n v="33.42"/>
    <n v="34.554000000000002"/>
    <n v="35.909999999999997"/>
    <n v="0"/>
    <n v="0"/>
    <n v="0"/>
    <n v="0"/>
    <n v="2.2958346999016166E-2"/>
    <n v="3.9756332157742817E-2"/>
    <n v="1.5726179463459698E-2"/>
    <n v="9.0163934426229483E-2"/>
    <n v="0.17776320104952439"/>
    <n v="-3.6077402427025188E-2"/>
    <n v="-1.6332085743450166E-2"/>
    <n v="7.8865444482877939E-2"/>
    <n v="5.5466495671689653E-2"/>
    <n v="-5.5285540704738768E-2"/>
    <n v="4.2765273311897049E-2"/>
    <n v="6.4754856614246112E-2"/>
    <n v="-4.1123660584998598E-2"/>
    <n v="-5.134400483237744E-3"/>
    <n v="1.4571948998178628E-2"/>
    <n v="3.3931777378815087E-2"/>
    <n v="3.9242924118770457E-2"/>
  </r>
  <r>
    <x v="40"/>
    <x v="40"/>
    <x v="39"/>
    <n v="2179992"/>
    <n v="1644"/>
    <n v="2179992"/>
    <n v="621000000"/>
    <n v="3.5104541062801931E-3"/>
    <n v="30.49"/>
    <n v="29.39"/>
    <n v="28.91"/>
    <n v="31.19"/>
    <n v="32.92"/>
    <n v="31.1"/>
    <n v="32.43"/>
    <n v="34.53"/>
    <n v="33.11"/>
    <n v="32.94"/>
    <n v="33.42"/>
    <n v="34.554000000000002"/>
    <n v="35.909999999999997"/>
    <n v="0"/>
    <n v="0"/>
    <n v="0"/>
    <n v="0"/>
    <n v="2.2958346999016166E-2"/>
    <n v="3.9756332157742817E-2"/>
    <n v="1.5726179463459698E-2"/>
    <n v="9.0163934426229483E-2"/>
    <n v="0.17776320104952439"/>
    <n v="-3.6077402427025188E-2"/>
    <n v="-1.6332085743450166E-2"/>
    <n v="7.8865444482877939E-2"/>
    <n v="5.5466495671689653E-2"/>
    <n v="-5.5285540704738768E-2"/>
    <n v="4.2765273311897049E-2"/>
    <n v="6.4754856614246112E-2"/>
    <n v="-4.1123660584998598E-2"/>
    <n v="-5.134400483237744E-3"/>
    <n v="1.4571948998178628E-2"/>
    <n v="3.3931777378815087E-2"/>
    <n v="3.9242924118770457E-2"/>
  </r>
  <r>
    <x v="41"/>
    <x v="41"/>
    <x v="40"/>
    <n v="424592"/>
    <n v="20060"/>
    <n v="424592"/>
    <n v="2990000000"/>
    <n v="1.4200401337792642E-4"/>
    <n v="105.4943"/>
    <n v="96.373099999999994"/>
    <n v="84.971500000000006"/>
    <n v="80.710999999999999"/>
    <n v="84.491500000000002"/>
    <n v="84.611500000000007"/>
    <n v="80.891000000000005"/>
    <n v="81.311000000000007"/>
    <n v="77.290499999999994"/>
    <n v="78.130600000000001"/>
    <n v="60.068199999999997"/>
    <n v="45.246099999999998"/>
    <n v="44.766100000000002"/>
    <n v="0.93"/>
    <n v="0.93"/>
    <n v="0.93"/>
    <n v="0.84"/>
    <n v="-0.22610984669313886"/>
    <n v="1.3752772236746008E-2"/>
    <n v="-2.2627980863136863E-2"/>
    <n v="-0.41628376078002721"/>
    <n v="-0.54124440846567057"/>
    <n v="-8.6461543419881479E-2"/>
    <n v="-0.11830687193833123"/>
    <n v="-3.9195494960074934E-2"/>
    <n v="4.6839959856772972E-2"/>
    <n v="1.2427285584940552E-2"/>
    <n v="-3.298015045236169E-2"/>
    <n v="5.1921721823194383E-3"/>
    <n v="-3.8008387549040255E-2"/>
    <n v="2.290190903151108E-2"/>
    <n v="-0.2311821488635695"/>
    <n v="-0.23277041762529924"/>
    <n v="7.956486857430875E-3"/>
  </r>
  <r>
    <x v="42"/>
    <x v="42"/>
    <x v="41"/>
    <n v="141800"/>
    <n v="600000"/>
    <n v="141800"/>
    <n v="1086000000"/>
    <n v="1.305709023941068E-4"/>
    <n v="72.19"/>
    <n v="83.2"/>
    <n v="78.94"/>
    <n v="74.930000000000007"/>
    <n v="72.290000000000006"/>
    <n v="67.62"/>
    <n v="70.7"/>
    <n v="77.5"/>
    <n v="75.36"/>
    <n v="77.319999999999993"/>
    <n v="68.2"/>
    <n v="72.739999999999995"/>
    <n v="61.76"/>
    <n v="7.6923000000000005E-2"/>
    <n v="0.92307700000000004"/>
    <n v="0.92307700000000004"/>
    <n v="0.92307700000000004"/>
    <n v="3.902095858152111E-2"/>
    <n v="-4.4133497931402692E-2"/>
    <n v="0.10669132956152744"/>
    <n v="-0.18930319451629588"/>
    <n v="-0.10505396869372489"/>
    <n v="0.15251419864247134"/>
    <n v="-5.1201923076923138E-2"/>
    <n v="-4.9823625538383473E-2"/>
    <n v="-3.5232884025090089E-2"/>
    <n v="-5.1831830128648518E-2"/>
    <n v="5.9199600709849129E-2"/>
    <n v="9.6181046676096144E-2"/>
    <n v="-1.5702232258064521E-2"/>
    <n v="3.8257391188959579E-2"/>
    <n v="-0.11795137092602161"/>
    <n v="8.0103768328445624E-2"/>
    <n v="-0.13825849601319767"/>
  </r>
  <r>
    <x v="43"/>
    <x v="43"/>
    <x v="42"/>
    <n v="1157347"/>
    <n v="1792907"/>
    <n v="2950254"/>
    <n v="1308000000"/>
    <n v="2.2555458715596329E-3"/>
    <n v="41.24"/>
    <n v="42.12"/>
    <n v="39.590000000000003"/>
    <n v="36.1"/>
    <n v="36.76"/>
    <n v="42.98"/>
    <n v="39.08"/>
    <n v="37.89"/>
    <n v="36"/>
    <n v="34.299999999999997"/>
    <n v="36.24"/>
    <n v="39"/>
    <n v="32.85"/>
    <n v="0.56999999999999995"/>
    <n v="0.56999999999999995"/>
    <n v="0.56999999999999995"/>
    <n v="0.56999999999999995"/>
    <n v="-0.11081474296799224"/>
    <n v="9.8337950138504063E-2"/>
    <n v="-0.10772773797338794"/>
    <n v="-2.565597667638472E-2"/>
    <n v="-0.14815712900096994"/>
    <n v="2.1338506304558569E-2"/>
    <n v="-6.0066476733143262E-2"/>
    <n v="-7.3755998989643898E-2"/>
    <n v="1.8282548476454198E-2"/>
    <n v="0.18471164309031554"/>
    <n v="-7.7477896696137721E-2"/>
    <n v="-3.0450358239508642E-2"/>
    <n v="-3.4837688044338892E-2"/>
    <n v="-3.1388888888888973E-2"/>
    <n v="5.6559766763848544E-2"/>
    <n v="9.1887417218542988E-2"/>
    <n v="-0.14307692307692305"/>
  </r>
  <r>
    <x v="44"/>
    <x v="44"/>
    <x v="43"/>
    <n v="696981"/>
    <n v="1779360"/>
    <n v="696981"/>
    <n v="1431000000"/>
    <n v="4.8705870020964359E-4"/>
    <n v="52.417000000000002"/>
    <n v="58.130499999999998"/>
    <n v="55.393500000000003"/>
    <n v="51.140999999999998"/>
    <n v="50.683"/>
    <n v="54.967500000000001"/>
    <n v="54.95"/>
    <n v="61.4"/>
    <n v="60.213500000000003"/>
    <n v="59.994500000000002"/>
    <n v="53.79"/>
    <n v="56.156999999999996"/>
    <n v="50.828499999999998"/>
    <n v="0.38"/>
    <n v="0.38"/>
    <n v="0.38"/>
    <n v="0.38"/>
    <n v="-1.7093690978117849E-2"/>
    <n v="8.1910795643417314E-2"/>
    <n v="9.8717015468607811E-2"/>
    <n v="-0.1464467576194485"/>
    <n v="-1.3068279375012559E-3"/>
    <n v="0.10900089665566508"/>
    <n v="-4.708371680959212E-2"/>
    <n v="-6.9908924332277342E-2"/>
    <n v="-8.9556324671007295E-3"/>
    <n v="9.203283152141746E-2"/>
    <n v="6.5948060217401504E-3"/>
    <n v="0.11737943585077334"/>
    <n v="-1.3135179153094385E-2"/>
    <n v="2.673818994079381E-3"/>
    <n v="-0.10341781329955251"/>
    <n v="5.1068971927867579E-2"/>
    <n v="-8.8119023452107467E-2"/>
  </r>
  <r>
    <x v="45"/>
    <x v="45"/>
    <x v="44"/>
    <n v="16332"/>
    <m/>
    <n v="16332"/>
    <n v="15003000000"/>
    <n v="1.0885822835432914E-6"/>
    <n v="52.651000000000003"/>
    <n v="58.799500000000002"/>
    <n v="55.476999999999997"/>
    <n v="51.381"/>
    <n v="50.814999999999998"/>
    <n v="55.643500000000003"/>
    <n v="55.767499999999998"/>
    <n v="61.955500000000001"/>
    <n v="61.125999999999998"/>
    <n v="60.65"/>
    <n v="54.57"/>
    <n v="56.607999999999997"/>
    <n v="51.36"/>
    <n v="0"/>
    <n v="0"/>
    <n v="0"/>
    <n v="0"/>
    <n v="-2.4121099314353061E-2"/>
    <n v="8.5372024678383021E-2"/>
    <n v="8.7550992961850552E-2"/>
    <n v="-0.15317394888705688"/>
    <n v="-2.4519952137661276E-2"/>
    <n v="0.11677840876716489"/>
    <n v="-5.6505582530463783E-2"/>
    <n v="-7.3832399012203204E-2"/>
    <n v="-1.1015745119791412E-2"/>
    <n v="9.5021155170717422E-2"/>
    <n v="2.2284723283042085E-3"/>
    <n v="0.1109606849867755"/>
    <n v="-1.3388641847777889E-2"/>
    <n v="-7.7871936655432893E-3"/>
    <n v="-0.10024732069249791"/>
    <n v="3.7346527396005073E-2"/>
    <n v="-9.27077444884115E-2"/>
  </r>
  <r>
    <x v="46"/>
    <x v="46"/>
    <x v="45"/>
    <n v="19952558"/>
    <m/>
    <n v="19952558"/>
    <n v="15003000000"/>
    <n v="1.3299045524228488E-3"/>
    <n v="257.77"/>
    <n v="266.14999999999998"/>
    <n v="262.61"/>
    <n v="251.26"/>
    <n v="237.51"/>
    <n v="228.4"/>
    <n v="219.75"/>
    <n v="238.5"/>
    <n v="237.76"/>
    <n v="226.22"/>
    <n v="225.76"/>
    <n v="194"/>
    <n v="164.33"/>
    <n v="0"/>
    <n v="0"/>
    <n v="0"/>
    <n v="0"/>
    <n v="-2.525507235132091E-2"/>
    <n v="-0.12540794396242932"/>
    <n v="2.9442548350398175E-2"/>
    <n v="-0.27358323755636099"/>
    <n v="-0.36249369593048059"/>
    <n v="3.2509601582806365E-2"/>
    <n v="-1.3300770242344407E-2"/>
    <n v="-4.3219984006702038E-2"/>
    <n v="-5.4724190081986791E-2"/>
    <n v="-3.835627973559002E-2"/>
    <n v="-3.7872154115586712E-2"/>
    <n v="8.5324232081911269E-2"/>
    <n v="-3.1027253668763485E-3"/>
    <n v="-4.8536339165545055E-2"/>
    <n v="-2.0334187958624701E-3"/>
    <n v="-0.14068036853295532"/>
    <n v="-0.15293814432989683"/>
  </r>
  <r>
    <x v="47"/>
    <x v="47"/>
    <x v="46"/>
    <n v="2329798"/>
    <n v="15156"/>
    <n v="2329798"/>
    <n v="390000000"/>
    <n v="5.9738410256410255E-3"/>
    <n v="48.92"/>
    <n v="53.63"/>
    <n v="45.93"/>
    <n v="46.69"/>
    <n v="52.66"/>
    <n v="50"/>
    <n v="44.88"/>
    <n v="41.99"/>
    <n v="39.92"/>
    <n v="40.72"/>
    <n v="34.9"/>
    <n v="32.35"/>
    <n v="26.11"/>
    <n v="0.8"/>
    <n v="0.8"/>
    <n v="0.8"/>
    <n v="0.75"/>
    <n v="-2.9231398201144804E-2"/>
    <n v="-2.163204112229589E-2"/>
    <n v="-7.4866310160427885E-2"/>
    <n v="-0.34037328094302555"/>
    <n v="-0.40188062142273107"/>
    <n v="9.6279640228945237E-2"/>
    <n v="-0.14357635651687492"/>
    <n v="3.3964728935336343E-2"/>
    <n v="0.12786463910901691"/>
    <n v="-3.5320926699582166E-2"/>
    <n v="-8.6399999999999949E-2"/>
    <n v="-6.4393939393939406E-2"/>
    <n v="-3.0245296499166473E-2"/>
    <n v="4.0080160320641212E-2"/>
    <n v="-0.14292730844793713"/>
    <n v="-5.1575931232091608E-2"/>
    <n v="-0.16970633693972184"/>
  </r>
  <r>
    <x v="48"/>
    <x v="48"/>
    <x v="47"/>
    <n v="1455623"/>
    <n v="115847"/>
    <n v="1455623"/>
    <n v="877000000"/>
    <n v="1.659775370581528E-3"/>
    <n v="190.21"/>
    <n v="199.34"/>
    <n v="182.75"/>
    <n v="177.15"/>
    <n v="184.73"/>
    <n v="187.21"/>
    <n v="193.82"/>
    <n v="196.86"/>
    <n v="200.69"/>
    <n v="208.52"/>
    <n v="176.84"/>
    <n v="183.29"/>
    <n v="169.71"/>
    <n v="0.18"/>
    <n v="0.18"/>
    <n v="0.18"/>
    <m/>
    <n v="-6.771463119709796E-2"/>
    <n v="9.5117132373694541E-2"/>
    <n v="7.67722629243629E-2"/>
    <n v="-0.18612123537310571"/>
    <n v="-0.10493664896693129"/>
    <n v="4.7999579412228564E-2"/>
    <n v="-8.3224641316343953E-2"/>
    <n v="-2.9658002735978083E-2"/>
    <n v="4.2788597233982407E-2"/>
    <n v="1.4399393709738638E-2"/>
    <n v="3.6269430051813392E-2"/>
    <n v="1.5684655866267778E-2"/>
    <n v="2.0369805953469388E-2"/>
    <n v="3.9912302556181237E-2"/>
    <n v="-0.151927872626127"/>
    <n v="3.6473648495815358E-2"/>
    <n v="-7.4090239511157105E-2"/>
  </r>
  <r>
    <x v="49"/>
    <x v="49"/>
    <x v="48"/>
    <n v="796587"/>
    <n v="10946"/>
    <n v="796587"/>
    <n v="1184000000"/>
    <n v="6.7279307432432434E-4"/>
    <n v="147.27430000000001"/>
    <n v="152.2338"/>
    <n v="144.89019999999999"/>
    <n v="137.71899999999999"/>
    <n v="138.22640000000001"/>
    <n v="142.51580000000001"/>
    <n v="137.2594"/>
    <n v="153.1147"/>
    <n v="152.30080000000001"/>
    <n v="161.08109999999999"/>
    <n v="145.44"/>
    <n v="150"/>
    <n v="130.19"/>
    <n v="1.03"/>
    <n v="1.03"/>
    <n v="1.03"/>
    <n v="1.03"/>
    <n v="-5.7887221327821738E-2"/>
    <n v="4.1417669312150494E-3"/>
    <n v="0.18105645223569383"/>
    <n v="-0.18537929030780145"/>
    <n v="-8.802825747601592E-2"/>
    <n v="3.3675257665458203E-2"/>
    <n v="-4.8238958759487111E-2"/>
    <n v="-4.2385199275037228E-2"/>
    <n v="3.6843137112527562E-3"/>
    <n v="3.848324198561201E-2"/>
    <n v="-2.9655659232169437E-2"/>
    <n v="0.11551340017514283"/>
    <n v="1.4113602417012239E-3"/>
    <n v="6.4413975501113468E-2"/>
    <n v="-9.7100777186150303E-2"/>
    <n v="3.8435093509350954E-2"/>
    <n v="-0.12520000000000001"/>
  </r>
  <r>
    <x v="50"/>
    <x v="50"/>
    <x v="49"/>
    <n v="38456"/>
    <n v="583509"/>
    <n v="38456"/>
    <n v="753000000"/>
    <n v="5.1070385126162017E-5"/>
    <n v="154.5"/>
    <n v="163.19"/>
    <n v="155.53"/>
    <n v="153.34"/>
    <n v="144.65"/>
    <n v="142.43"/>
    <n v="138.28"/>
    <n v="144.76"/>
    <n v="145.97999999999999"/>
    <n v="151.71"/>
    <n v="115.5"/>
    <n v="125.67"/>
    <n v="112.01"/>
    <n v="0.82"/>
    <n v="0.745"/>
    <n v="0.745"/>
    <n v="0.745"/>
    <n v="-2.2006472491909166E-3"/>
    <n v="-9.3354636754923712E-2"/>
    <n v="0.10250940121492629"/>
    <n v="-0.25677279019181337"/>
    <n v="-0.2552427184466019"/>
    <n v="5.6245954692556617E-2"/>
    <n v="-4.6939150683252627E-2"/>
    <n v="-8.8085899826399923E-3"/>
    <n v="-5.6671449067431837E-2"/>
    <n v="-1.0197027307293457E-2"/>
    <n v="-2.390648037632525E-2"/>
    <n v="4.6861440555394776E-2"/>
    <n v="1.357419176568112E-2"/>
    <n v="4.4355391149472657E-2"/>
    <n v="-0.23867905873047265"/>
    <n v="9.4502164502164504E-2"/>
    <n v="-0.10276915731678203"/>
  </r>
  <r>
    <x v="51"/>
    <x v="51"/>
    <x v="50"/>
    <n v="205858"/>
    <n v="301417"/>
    <n v="205858"/>
    <n v="916000000"/>
    <n v="2.24735807860262E-4"/>
    <n v="46.38"/>
    <n v="47.695"/>
    <n v="49.5"/>
    <n v="51.69"/>
    <n v="51.64"/>
    <n v="55.84"/>
    <n v="49.04"/>
    <n v="48.055"/>
    <n v="48.38"/>
    <n v="46.79"/>
    <n v="46.95"/>
    <n v="50"/>
    <n v="45.96"/>
    <n v="1.57"/>
    <n v="1.57"/>
    <n v="1.57"/>
    <n v="1.5"/>
    <n v="0.14833980163863725"/>
    <n v="-2.0893789901334853E-2"/>
    <n v="-1.3866231647634583E-2"/>
    <n v="1.4319298995511898E-2"/>
    <n v="0.1248382923673997"/>
    <n v="2.8352738249245314E-2"/>
    <n v="3.7844637802704681E-2"/>
    <n v="7.5959595959595921E-2"/>
    <n v="-9.6730508802470808E-4"/>
    <n v="0.11173508907823398"/>
    <n v="-9.3660458452722126E-2"/>
    <n v="-2.0085644371941262E-2"/>
    <n v="3.943398189574452E-2"/>
    <n v="-4.1339396444818827E-4"/>
    <n v="3.4195340884805234E-3"/>
    <n v="9.6911608093716656E-2"/>
    <n v="-5.0799999999999984E-2"/>
  </r>
  <r>
    <x v="52"/>
    <x v="52"/>
    <x v="51"/>
    <n v="1280"/>
    <m/>
    <n v="1280"/>
    <n v="4701000000"/>
    <n v="2.7228249308657735E-7"/>
    <n v="139.66"/>
    <n v="137.53"/>
    <n v="129.11000000000001"/>
    <n v="127.82"/>
    <n v="126.32"/>
    <n v="120.38"/>
    <n v="121.34"/>
    <n v="132.38999999999999"/>
    <n v="134.69"/>
    <n v="138.26"/>
    <n v="140.07"/>
    <n v="145.57"/>
    <n v="128.13"/>
    <n v="0.3"/>
    <n v="0.3"/>
    <n v="0.3"/>
    <n v="0.3"/>
    <n v="-8.2629242445940165E-2"/>
    <n v="-4.8349241120325383E-2"/>
    <n v="0.14191527938025372"/>
    <n v="-7.1097931433530992E-2"/>
    <n v="-7.3965344407847647E-2"/>
    <n v="-1.5251324645567775E-2"/>
    <n v="-6.122300588962399E-2"/>
    <n v="-7.6678801022385589E-3"/>
    <n v="-1.1735252699108122E-2"/>
    <n v="-4.464851171627611E-2"/>
    <n v="1.046685495929563E-2"/>
    <n v="9.1066424921707453E-2"/>
    <n v="1.9638945539693416E-2"/>
    <n v="2.8732645333729254E-2"/>
    <n v="1.3091277303630858E-2"/>
    <n v="4.1407867494824016E-2"/>
    <n v="-0.11774404066771998"/>
  </r>
  <r>
    <x v="53"/>
    <x v="53"/>
    <x v="52"/>
    <n v="338096"/>
    <n v="1966381"/>
    <n v="338096"/>
    <n v="2729000000"/>
    <n v="1.2389006962257236E-4"/>
    <n v="107.63"/>
    <n v="115.77"/>
    <n v="115.48"/>
    <n v="109.96"/>
    <n v="108.45"/>
    <n v="108.34"/>
    <n v="103.72"/>
    <n v="115.75"/>
    <n v="114.34"/>
    <n v="113.37"/>
    <n v="109.62"/>
    <n v="112.38"/>
    <n v="95.95"/>
    <n v="0.9"/>
    <n v="0.9"/>
    <n v="0.9"/>
    <n v="0.84"/>
    <n v="3.0010220198829308E-2"/>
    <n v="-4.8563113859585255E-2"/>
    <n v="0.10171615888931745"/>
    <n v="-0.14624680250507191"/>
    <n v="-7.5629471336987775E-2"/>
    <n v="7.5629471336987844E-2"/>
    <n v="-2.5049667444069453E-3"/>
    <n v="-4.0006927606512033E-2"/>
    <n v="-1.3732266278646699E-2"/>
    <n v="7.2844628861226425E-3"/>
    <n v="-3.4336348532398045E-2"/>
    <n v="0.11598534516004629"/>
    <n v="-4.4060475161986747E-3"/>
    <n v="-6.1220920062969076E-4"/>
    <n v="-3.3077533739084411E-2"/>
    <n v="3.2840722495894821E-2"/>
    <n v="-0.13872575191315176"/>
  </r>
  <r>
    <x v="54"/>
    <x v="54"/>
    <x v="53"/>
    <n v="7420582"/>
    <n v="1493369"/>
    <n v="7420582"/>
    <n v="3414000000"/>
    <n v="2.1735741066198008E-3"/>
    <n v="78.22"/>
    <n v="78.12"/>
    <n v="67.14"/>
    <n v="61.94"/>
    <n v="56.32"/>
    <n v="57.64"/>
    <n v="62.5"/>
    <n v="60"/>
    <n v="58.45"/>
    <n v="55.49"/>
    <n v="55.13"/>
    <n v="51.4"/>
    <n v="42.75"/>
    <n v="0.8"/>
    <n v="0.56000000000000005"/>
    <n v="0.56000000000000005"/>
    <n v="0.56000000000000005"/>
    <n v="-0.19790334952697522"/>
    <n v="1.8082014853083667E-2"/>
    <n v="-0.10319999999999996"/>
    <n v="-0.21949900883041992"/>
    <n v="-0.42175914088468419"/>
    <n v="-1.2784454103809042E-3"/>
    <n v="-0.1405529953917051"/>
    <n v="-6.5534703604408745E-2"/>
    <n v="-9.07329673877946E-2"/>
    <n v="3.3380681818181823E-2"/>
    <n v="9.4031922276197083E-2"/>
    <n v="-0.04"/>
    <n v="-1.6499999999999952E-2"/>
    <n v="-4.1060735671514123E-2"/>
    <n v="-6.4876554334114154E-3"/>
    <n v="-5.7500453473607903E-2"/>
    <n v="-0.15739299610894938"/>
  </r>
  <r>
    <x v="55"/>
    <x v="55"/>
    <x v="54"/>
    <n v="57252"/>
    <m/>
    <n v="57252"/>
    <n v="1219000000"/>
    <n v="4.6966365873666938E-5"/>
    <n v="18.32"/>
    <n v="18.02"/>
    <n v="16.18"/>
    <n v="15.02"/>
    <n v="15.79"/>
    <n v="16.73"/>
    <n v="17.600000000000001"/>
    <n v="17.7"/>
    <n v="17.66"/>
    <n v="17.760000000000002"/>
    <n v="17.09"/>
    <n v="17.22"/>
    <n v="15.2"/>
    <n v="0.625"/>
    <n v="0.625"/>
    <n v="0.625"/>
    <n v="0.625"/>
    <n v="-0.1460152838427948"/>
    <n v="0.21338215712383501"/>
    <n v="4.4602272727272733E-2"/>
    <n v="-0.10895270270270282"/>
    <n v="-3.3842794759825379E-2"/>
    <n v="-1.6375545851528422E-2"/>
    <n v="-0.10210876803551609"/>
    <n v="-3.3065512978986411E-2"/>
    <n v="5.126498002663113E-2"/>
    <n v="9.9113362887903816E-2"/>
    <n v="8.9360430364614524E-2"/>
    <n v="5.6818181818180605E-3"/>
    <n v="3.3050847457627167E-2"/>
    <n v="4.1053227633069164E-2"/>
    <n v="-3.7725225225225319E-2"/>
    <n v="4.4177881802223463E-2"/>
    <n v="-8.1010452961672461E-2"/>
  </r>
  <r>
    <x v="56"/>
    <x v="56"/>
    <x v="55"/>
    <n v="7009034"/>
    <n v="754717"/>
    <n v="7763751"/>
    <n v="2216000000"/>
    <n v="3.5034977436823106E-3"/>
    <n v="45.91"/>
    <n v="47.41"/>
    <n v="43.1"/>
    <n v="43.44"/>
    <n v="42.96"/>
    <n v="43.1"/>
    <n v="43.78"/>
    <n v="46.45"/>
    <n v="44.6"/>
    <n v="46.17"/>
    <n v="47.81"/>
    <n v="49.87"/>
    <n v="46.94"/>
    <n v="0.2"/>
    <n v="0.2"/>
    <n v="0.2"/>
    <n v="0.125"/>
    <n v="-4.9444565454149395E-2"/>
    <n v="1.2430939226519415E-2"/>
    <n v="5.915943353129284E-2"/>
    <n v="1.9384881957981288E-2"/>
    <n v="3.8226965802657401E-2"/>
    <n v="3.2672620344151602E-2"/>
    <n v="-9.0909090909090814E-2"/>
    <n v="1.2529002320185528E-2"/>
    <n v="-1.1049723756906006E-2"/>
    <n v="7.9143389199255246E-3"/>
    <n v="2.0417633410672844E-2"/>
    <n v="6.0986751941525849E-2"/>
    <n v="-3.5522066738428448E-2"/>
    <n v="3.9686098654708526E-2"/>
    <n v="3.5520901017977051E-2"/>
    <n v="4.5701736038485569E-2"/>
    <n v="-5.6246240224583917E-2"/>
  </r>
  <r>
    <x v="57"/>
    <x v="57"/>
    <x v="56"/>
    <n v="1088475"/>
    <n v="989702"/>
    <n v="1088475"/>
    <n v="4299000000"/>
    <n v="2.5319260293091419E-4"/>
    <n v="84.46"/>
    <n v="81.540000000000006"/>
    <n v="77.06"/>
    <n v="76.88"/>
    <n v="80.680000000000007"/>
    <n v="85.2"/>
    <n v="85.06"/>
    <n v="98.74"/>
    <n v="105.31"/>
    <n v="107.67"/>
    <n v="108.74"/>
    <n v="118.64"/>
    <n v="114.79"/>
    <n v="0.39"/>
    <n v="0.39"/>
    <n v="0.39"/>
    <n v="0.39"/>
    <n v="-8.5129055174046869E-2"/>
    <n v="0.11147242455775244"/>
    <n v="0.27039736656477781"/>
    <n v="6.9750162533667726E-2"/>
    <n v="0.37757518351882563"/>
    <n v="-3.4572578735495949E-2"/>
    <n v="-5.4942359578121214E-2"/>
    <n v="2.7251492343627459E-3"/>
    <n v="4.942767950052044E-2"/>
    <n v="6.0857709469509115E-2"/>
    <n v="2.9342723004694769E-3"/>
    <n v="0.16082765106983296"/>
    <n v="7.0488150698805013E-2"/>
    <n v="2.6113379546101979E-2"/>
    <n v="9.9377728243706994E-3"/>
    <n v="9.4629391208387037E-2"/>
    <n v="-2.9163857046527259E-2"/>
  </r>
  <r>
    <x v="58"/>
    <x v="58"/>
    <x v="57"/>
    <n v="136553"/>
    <m/>
    <n v="136553"/>
    <n v="1034000000"/>
    <n v="1.3206286266924565E-4"/>
    <n v="322"/>
    <n v="354.26"/>
    <n v="352.46"/>
    <n v="337.06"/>
    <n v="320.49"/>
    <n v="316.92"/>
    <n v="294.17"/>
    <n v="325.58999999999997"/>
    <n v="320"/>
    <n v="347.09"/>
    <n v="295.73"/>
    <n v="304.94"/>
    <n v="258.36"/>
    <n v="0.5625"/>
    <n v="0.5625"/>
    <n v="0.5625"/>
    <n v="0.5625"/>
    <n v="4.8517080745341619E-2"/>
    <n v="-0.12557853201210462"/>
    <n v="0.18180813815140889"/>
    <n v="-0.25401913048488856"/>
    <n v="-0.19065217391304343"/>
    <n v="0.10018633540372668"/>
    <n v="-5.0810139445605241E-3"/>
    <n v="-4.2096975543324006E-2"/>
    <n v="-4.9160386874740385E-2"/>
    <n v="-9.3840681456519495E-3"/>
    <n v="-7.0009781648365521E-2"/>
    <n v="0.10680898800013583"/>
    <n v="-1.5441199054024924E-2"/>
    <n v="8.6414062499999916E-2"/>
    <n v="-0.14797314817482485"/>
    <n v="3.3045345416427077E-2"/>
    <n v="-0.15090673575129529"/>
  </r>
  <r>
    <x v="59"/>
    <x v="59"/>
    <x v="58"/>
    <n v="236572"/>
    <n v="41701"/>
    <n v="236572"/>
    <n v="287000000"/>
    <n v="8.2429268292682925E-4"/>
    <n v="93.02"/>
    <n v="103.84"/>
    <n v="89.57"/>
    <n v="87.35"/>
    <n v="81.75"/>
    <n v="95.44"/>
    <n v="95.36"/>
    <n v="98.99"/>
    <n v="108.39"/>
    <n v="115.58"/>
    <n v="95.29"/>
    <n v="95.49"/>
    <n v="91.22"/>
    <n v="2.2000000000000002"/>
    <n v="2"/>
    <n v="2"/>
    <n v="2"/>
    <n v="-3.7303805633197178E-2"/>
    <n v="0.11459645105895828"/>
    <n v="0.23301174496644295"/>
    <n v="-0.19345907596469977"/>
    <n v="6.8802408084282979E-2"/>
    <n v="0.11631907116749095"/>
    <n v="-0.13742295839753477"/>
    <n v="-2.2328904767219702E-4"/>
    <n v="-6.4109902690326209E-2"/>
    <n v="0.19192660550458712"/>
    <n v="2.011735121542332E-2"/>
    <n v="3.8066275167785185E-2"/>
    <n v="0.11516314779270639"/>
    <n v="8.4786419411384789E-2"/>
    <n v="-0.17554940301090147"/>
    <n v="2.3087417357540021E-2"/>
    <n v="-2.3772122735364918E-2"/>
  </r>
  <r>
    <x v="60"/>
    <x v="60"/>
    <x v="59"/>
    <n v="1769751"/>
    <n v="1019238"/>
    <n v="1769751"/>
    <n v="840000000"/>
    <n v="2.1068464285714287E-3"/>
    <n v="152.01"/>
    <n v="172.51"/>
    <n v="176.35"/>
    <n v="174.64"/>
    <n v="178.27"/>
    <n v="192.03"/>
    <n v="195.74"/>
    <n v="199.27"/>
    <n v="215.68"/>
    <n v="224.84"/>
    <n v="198.89"/>
    <n v="206.01"/>
    <n v="185.83"/>
    <n v="0.48"/>
    <n v="0.48"/>
    <n v="0.41"/>
    <n v="0.41"/>
    <n v="0.15202947174527989"/>
    <n v="0.12356848373797541"/>
    <n v="0.1507612138551139"/>
    <n v="-0.17167763743106207"/>
    <n v="0.23419511874218818"/>
    <n v="0.13485954871390041"/>
    <n v="2.2259579154831625E-2"/>
    <n v="-6.9747660901616562E-3"/>
    <n v="2.0785616124599313E-2"/>
    <n v="7.9878835474280527E-2"/>
    <n v="2.181950736864036E-2"/>
    <n v="1.8034126903034641E-2"/>
    <n v="8.44080895267727E-2"/>
    <n v="4.437129080118693E-2"/>
    <n v="-0.115415406511297"/>
    <n v="3.7860123686459878E-2"/>
    <n v="-9.5966215232270183E-2"/>
  </r>
  <r>
    <x v="61"/>
    <x v="61"/>
    <x v="60"/>
    <n v="282001"/>
    <n v="1489700"/>
    <n v="282001"/>
    <n v="1047000000"/>
    <n v="2.6934192932187204E-4"/>
    <n v="173.73"/>
    <n v="170.27"/>
    <n v="157.80000000000001"/>
    <n v="158.27000000000001"/>
    <n v="166.38"/>
    <n v="159.9"/>
    <n v="155.99"/>
    <n v="156.57"/>
    <n v="161.81"/>
    <n v="168.37"/>
    <n v="176.67"/>
    <n v="188.1"/>
    <n v="175.41"/>
    <n v="0.25"/>
    <n v="0.25"/>
    <n v="0.25"/>
    <n v="0.25"/>
    <n v="-8.7549646002417436E-2"/>
    <n v="-1.2826183104820883E-2"/>
    <n v="8.0966728636451019E-2"/>
    <n v="4.3297499554552428E-2"/>
    <n v="1.5426236113509509E-2"/>
    <n v="-1.9915961549530764E-2"/>
    <n v="-7.3236624185117741E-2"/>
    <n v="4.5627376425855437E-3"/>
    <n v="5.1241549251279363E-2"/>
    <n v="-3.7444404375525847E-2"/>
    <n v="-2.2889305816135061E-2"/>
    <n v="3.7181870632731844E-3"/>
    <n v="3.5064188541866319E-2"/>
    <n v="4.2086397626846316E-2"/>
    <n v="4.9296192908475277E-2"/>
    <n v="6.6111960151695293E-2"/>
    <n v="-6.6135034556087172E-2"/>
  </r>
  <r>
    <x v="62"/>
    <x v="62"/>
    <x v="61"/>
    <n v="234040"/>
    <n v="7903"/>
    <n v="234040"/>
    <n v="782000000"/>
    <n v="2.9928388746803066E-4"/>
    <n v="43.22"/>
    <n v="44.36"/>
    <n v="43.97"/>
    <n v="41.57"/>
    <n v="39.42"/>
    <n v="39.380000000000003"/>
    <n v="40.93"/>
    <n v="43.28"/>
    <n v="42.68"/>
    <n v="43.02"/>
    <n v="42.03"/>
    <n v="44.83"/>
    <n v="39.700000000000003"/>
    <n v="1.1599999999999999"/>
    <n v="1.01"/>
    <n v="1.01"/>
    <n v="1.01"/>
    <n v="-1.1337343822304459E-2"/>
    <n v="8.9006495068558924E-3"/>
    <n v="7.5739066699242685E-2"/>
    <n v="-5.3695955369595545E-2"/>
    <n v="1.5502082369273565E-2"/>
    <n v="2.6376677464136987E-2"/>
    <n v="-8.7917042380523131E-3"/>
    <n v="-2.8201046167841682E-2"/>
    <n v="-5.1719990377676175E-2"/>
    <n v="2.4606798579401339E-2"/>
    <n v="6.500761808024369E-2"/>
    <n v="5.7415098949425883E-2"/>
    <n v="9.4731977818853647E-3"/>
    <n v="3.1630740393627073E-2"/>
    <n v="-2.3012552301255276E-2"/>
    <n v="9.0649536045681586E-2"/>
    <n v="-9.1902743698416139E-2"/>
  </r>
  <r>
    <x v="63"/>
    <x v="63"/>
    <x v="62"/>
    <n v="76798"/>
    <n v="349135"/>
    <n v="76798"/>
    <n v="1486000000"/>
    <n v="5.1681022880215343E-5"/>
    <n v="82.16"/>
    <n v="85.38"/>
    <n v="79.790000000000006"/>
    <n v="79.790000000000006"/>
    <n v="79.599999999999994"/>
    <n v="86.85"/>
    <n v="84.38"/>
    <n v="89.96"/>
    <n v="96.57"/>
    <n v="98.72"/>
    <n v="90.13"/>
    <n v="98"/>
    <n v="89.53"/>
    <n v="0.26"/>
    <n v="0.26"/>
    <n v="0.22"/>
    <n v="0.22"/>
    <n v="-2.5681596884128417E-2"/>
    <n v="6.0784559468604948E-2"/>
    <n v="0.17255273761554876"/>
    <n v="-9.086304700162072E-2"/>
    <n v="0.10138753651411886"/>
    <n v="3.9191820837390444E-2"/>
    <n v="-6.5472007495900555E-2"/>
    <n v="3.258553703471613E-3"/>
    <n v="-2.3812507833063283E-3"/>
    <n v="9.4346733668341717E-2"/>
    <n v="-2.5446171560161188E-2"/>
    <n v="6.6129414553211641E-2"/>
    <n v="7.5922632281013785E-2"/>
    <n v="2.454178316247288E-2"/>
    <n v="-8.7013776337115115E-2"/>
    <n v="8.9759236658160491E-2"/>
    <n v="-8.4183673469387738E-2"/>
  </r>
  <r>
    <x v="64"/>
    <x v="64"/>
    <x v="51"/>
    <n v="1364906"/>
    <n v="1260073"/>
    <n v="1364906"/>
    <n v="1368000000"/>
    <n v="9.9773830409356735E-4"/>
    <n v="50.81"/>
    <n v="48.01"/>
    <n v="46.23"/>
    <n v="45.85"/>
    <n v="47.59"/>
    <n v="46.75"/>
    <n v="43.31"/>
    <n v="45.98"/>
    <n v="45.76"/>
    <n v="46.98"/>
    <n v="41.54"/>
    <n v="45.3"/>
    <n v="40.61"/>
    <n v="0.5"/>
    <n v="0.5"/>
    <n v="0.5"/>
    <n v="0.46"/>
    <n v="-8.7777996457390289E-2"/>
    <n v="-4.4492911668484167E-2"/>
    <n v="9.6282613715077223E-2"/>
    <n v="-0.12579821200510852"/>
    <n v="-0.1621728006297973"/>
    <n v="-5.5107262349931199E-2"/>
    <n v="-3.7075609248073342E-2"/>
    <n v="2.5957170668398132E-3"/>
    <n v="3.7949836423118909E-2"/>
    <n v="-7.1443580584157045E-3"/>
    <n v="-6.2887700534759311E-2"/>
    <n v="6.1648580004617745E-2"/>
    <n v="6.0896041757286029E-3"/>
    <n v="3.7587412587412564E-2"/>
    <n v="-0.1157939548744146"/>
    <n v="0.10158883004333168"/>
    <n v="-9.3377483443708567E-2"/>
  </r>
  <r>
    <x v="65"/>
    <x v="65"/>
    <x v="63"/>
    <n v="1924007"/>
    <n v="1611054"/>
    <n v="2158735.8540000003"/>
    <n v="1041000000"/>
    <n v="2.0737135965417869E-3"/>
    <n v="235.78"/>
    <n v="247.44"/>
    <n v="236.15"/>
    <n v="218.05"/>
    <n v="194.03"/>
    <n v="198.75"/>
    <n v="195.46"/>
    <n v="210.98"/>
    <n v="210.55"/>
    <n v="212.4"/>
    <n v="190.61"/>
    <n v="211.21"/>
    <n v="187.82"/>
    <n v="0.42"/>
    <n v="0.42"/>
    <n v="0.42"/>
    <n v="0.4"/>
    <n v="-7.3415896174399808E-2"/>
    <n v="-0.10167392799816556"/>
    <n v="8.8816126061598277E-2"/>
    <n v="-0.11384180790960458"/>
    <n v="-0.19636949698871833"/>
    <n v="4.9452879803206361E-2"/>
    <n v="-4.5627222761073359E-2"/>
    <n v="-7.4867668854541575E-2"/>
    <n v="-0.11015822059160747"/>
    <n v="2.6490748853270105E-2"/>
    <n v="-1.4440251572327005E-2"/>
    <n v="7.9402435280875788E-2"/>
    <n v="-4.7397857616733415E-5"/>
    <n v="1.0781287105200637E-2"/>
    <n v="-0.10258945386064026"/>
    <n v="0.11017260374586849"/>
    <n v="-0.10884901283083194"/>
  </r>
  <r>
    <x v="66"/>
    <x v="66"/>
    <x v="64"/>
    <n v="254311"/>
    <n v="48549"/>
    <n v="254311"/>
    <n v="602000000"/>
    <n v="4.2244352159468438E-4"/>
    <n v="71.510000000000005"/>
    <n v="69.900000000000006"/>
    <n v="62.75"/>
    <n v="62.52"/>
    <n v="55.72"/>
    <n v="55.91"/>
    <n v="56.4"/>
    <n v="58.52"/>
    <n v="58.64"/>
    <n v="60.34"/>
    <n v="64.7"/>
    <n v="54.7"/>
    <n v="48.91"/>
    <n v="1.36"/>
    <n v="1.36"/>
    <n v="1.36"/>
    <n v="1.36"/>
    <n v="-0.1066983638651937"/>
    <n v="-7.6135636596289247E-2"/>
    <n v="9.3971631205673853E-2"/>
    <n v="-0.16688763672522386"/>
    <n v="-0.23996643826038325"/>
    <n v="-2.2514333659628013E-2"/>
    <n v="-0.10228898426323327"/>
    <n v="1.8007968127490091E-2"/>
    <n v="-0.10876519513755604"/>
    <n v="2.7817659727207428E-2"/>
    <n v="3.3088892863530714E-2"/>
    <n v="3.7588652482269586E-2"/>
    <n v="2.5290498974709457E-2"/>
    <n v="5.2182810368349306E-2"/>
    <n v="7.2257209148160417E-2"/>
    <n v="-0.13353941267387945"/>
    <n v="-8.0987202925045812E-2"/>
  </r>
  <r>
    <x v="67"/>
    <x v="67"/>
    <x v="65"/>
    <n v="208993"/>
    <m/>
    <n v="208993"/>
    <n v="1888000000"/>
    <n v="1.1069544491525424E-4"/>
    <n v="53.960299999999997"/>
    <n v="56.420400000000001"/>
    <n v="51.738500000000002"/>
    <n v="51.872"/>
    <n v="56.258299999999998"/>
    <n v="57.106900000000003"/>
    <n v="57.736199999999997"/>
    <n v="62.656500000000001"/>
    <n v="65.192800000000005"/>
    <n v="67.767399999999995"/>
    <n v="70.370500000000007"/>
    <n v="75.824700000000007"/>
    <n v="71.791300000000007"/>
    <n v="0.8"/>
    <n v="0.8"/>
    <n v="0.7"/>
    <n v="0.7"/>
    <n v="-2.3874959924240539E-2"/>
    <n v="0.12847393584207273"/>
    <n v="0.18586605976839485"/>
    <n v="6.9707558501580585E-2"/>
    <n v="0.38604307240693642"/>
    <n v="4.5590925180178841E-2"/>
    <n v="-8.2982396438167738E-2"/>
    <n v="1.804265682228897E-2"/>
    <n v="8.4560070943861781E-2"/>
    <n v="2.9304120458670185E-2"/>
    <n v="2.5028499183110859E-2"/>
    <n v="8.5220364346805036E-2"/>
    <n v="5.1651464732310366E-2"/>
    <n v="5.0229473193358617E-2"/>
    <n v="3.8412274928653192E-2"/>
    <n v="8.7454259952679025E-2"/>
    <n v="-4.3961927973338498E-2"/>
  </r>
  <r>
    <x v="68"/>
    <x v="68"/>
    <x v="66"/>
    <n v="714597"/>
    <n v="3443821"/>
    <n v="714597"/>
    <n v="2679000000"/>
    <n v="2.6674020156774916E-4"/>
    <n v="52.76"/>
    <n v="56.5"/>
    <n v="55.89"/>
    <n v="53.83"/>
    <n v="51.39"/>
    <n v="50.93"/>
    <n v="46.96"/>
    <n v="50.94"/>
    <n v="48.86"/>
    <n v="46.92"/>
    <n v="45.82"/>
    <n v="45.07"/>
    <n v="39.020000000000003"/>
    <n v="0.55000000000000004"/>
    <n v="0.48"/>
    <n v="0.48"/>
    <n v="0.48"/>
    <n v="3.0705079605761947E-2"/>
    <n v="-0.11870704068363361"/>
    <n v="9.3696763202725901E-3"/>
    <n v="-0.1581415174765558"/>
    <n v="-0.22270659590598929"/>
    <n v="7.0887035633055387E-2"/>
    <n v="-1.079646017699114E-2"/>
    <n v="-2.7017355519771018E-2"/>
    <n v="-4.532788407950953E-2"/>
    <n v="3.8918077446972423E-4"/>
    <n v="-6.8525427056744526E-2"/>
    <n v="8.4752981260647287E-2"/>
    <n v="-3.1409501374165656E-2"/>
    <n v="-2.9881293491608632E-2"/>
    <n v="-2.3444160272804805E-2"/>
    <n v="-5.8926233085988657E-3"/>
    <n v="-0.12358553361437756"/>
  </r>
  <r>
    <x v="69"/>
    <x v="69"/>
    <x v="67"/>
    <n v="640352"/>
    <n v="694405"/>
    <n v="640352"/>
    <n v="16000000000"/>
    <n v="4.0021999999999997E-5"/>
    <n v="86.125"/>
    <n v="94.79"/>
    <n v="93.99"/>
    <n v="90.47"/>
    <n v="93.21"/>
    <n v="99.279799999999994"/>
    <n v="98.1"/>
    <n v="106.03"/>
    <n v="110.85"/>
    <n v="114.75"/>
    <n v="107.05"/>
    <n v="113"/>
    <n v="99.55"/>
    <n v="0.3"/>
    <n v="0.3"/>
    <n v="0.25"/>
    <n v="0.25"/>
    <n v="5.3933236574745996E-2"/>
    <n v="8.7653365756604346E-2"/>
    <n v="0.17227319062181454"/>
    <n v="-0.13028322440087148"/>
    <n v="0.16865021770682145"/>
    <n v="0.10060957910014522"/>
    <n v="-8.4397088300454826E-3"/>
    <n v="-3.4258963719544594E-2"/>
    <n v="3.0286282745661489E-2"/>
    <n v="6.8338161141508438E-2"/>
    <n v="-8.8618228481523956E-3"/>
    <n v="8.0835881753313021E-2"/>
    <n v="4.78166556634914E-2"/>
    <n v="3.7437979251240469E-2"/>
    <n v="-6.710239651416125E-2"/>
    <n v="5.7916861279775834E-2"/>
    <n v="-0.11681415929203542"/>
  </r>
  <r>
    <x v="70"/>
    <x v="70"/>
    <x v="68"/>
    <n v="756663"/>
    <n v="2097271"/>
    <n v="756663"/>
    <n v="7795000000"/>
    <n v="9.7070301475304685E-5"/>
    <n v="39.107500000000002"/>
    <n v="39.652500000000003"/>
    <n v="38.174999999999997"/>
    <n v="40.984999999999999"/>
    <n v="40.922499999999999"/>
    <n v="41.417499999999997"/>
    <n v="41.91"/>
    <n v="41.767499999999998"/>
    <n v="42.56"/>
    <n v="41.847499999999997"/>
    <n v="43.38"/>
    <n v="45.102499999999999"/>
    <n v="43.17"/>
    <n v="0.46"/>
    <n v="0.42"/>
    <n v="0.42"/>
    <n v="0.42"/>
    <n v="5.9771143642523748E-2"/>
    <n v="3.2816884225936246E-2"/>
    <n v="8.5301837270341206E-3"/>
    <n v="4.1639285500926104E-2"/>
    <n v="0.14786166336380488"/>
    <n v="1.3935945790449445E-2"/>
    <n v="-3.7261206733497414E-2"/>
    <n v="8.5658153241650353E-2"/>
    <n v="-1.5249481517628401E-3"/>
    <n v="2.235933777261891E-2"/>
    <n v="2.2031749864187836E-2"/>
    <n v="-3.4001431639226511E-3"/>
    <n v="2.902974800981634E-2"/>
    <n v="-6.8726503759399832E-3"/>
    <n v="3.6621064579724145E-2"/>
    <n v="4.9389119409866213E-2"/>
    <n v="-3.3534726456404804E-2"/>
  </r>
  <r>
    <x v="71"/>
    <x v="71"/>
    <x v="69"/>
    <n v="425097"/>
    <n v="143861"/>
    <n v="425097"/>
    <n v="1908000000"/>
    <n v="2.2279716981132077E-4"/>
    <n v="196.1"/>
    <n v="266.41000000000003"/>
    <n v="292.75"/>
    <n v="291.94"/>
    <n v="310.36"/>
    <n v="353.88"/>
    <n v="385.45"/>
    <n v="335.87"/>
    <n v="366.47"/>
    <n v="375.85"/>
    <n v="304.58999999999997"/>
    <n v="293.19"/>
    <n v="259.27999999999997"/>
    <n v="1.1100000000000001"/>
    <n v="1.1100000000000001"/>
    <n v="1.1100000000000001"/>
    <n v="1.1100000000000001"/>
    <n v="0.4943906170321265"/>
    <n v="0.32410769336164963"/>
    <n v="-2.2026203139187874E-2"/>
    <n v="-0.30719702008780109"/>
    <n v="0.34482406935237114"/>
    <n v="0.35854156042835306"/>
    <n v="9.8870162531436406E-2"/>
    <n v="1.024765157984621E-3"/>
    <n v="6.3095156539014915E-2"/>
    <n v="0.14380074751901012"/>
    <n v="9.2347688481971266E-2"/>
    <n v="-0.12862887534051104"/>
    <n v="9.4411528269866388E-2"/>
    <n v="2.8624444019974334E-2"/>
    <n v="-0.18959691366236542"/>
    <n v="-3.3783118290160473E-2"/>
    <n v="-0.11187284695930975"/>
  </r>
  <r>
    <x v="72"/>
    <x v="72"/>
    <x v="70"/>
    <n v="5558947"/>
    <m/>
    <n v="5558947"/>
    <n v="451000000"/>
    <n v="1.2325824833702882E-2"/>
    <n v="62.85"/>
    <n v="67.67"/>
    <n v="67.239999999999995"/>
    <n v="65.97"/>
    <n v="67.98"/>
    <n v="72.12"/>
    <n v="78.58"/>
    <n v="76.5"/>
    <n v="79.39"/>
    <n v="85.1"/>
    <n v="75.23"/>
    <n v="77.099999999999994"/>
    <n v="72.790000000000006"/>
    <n v="0"/>
    <n v="0"/>
    <n v="0"/>
    <n v="0"/>
    <n v="4.9642004773269646E-2"/>
    <n v="0.19114749128391692"/>
    <n v="8.2972766607279161E-2"/>
    <n v="-0.14465334900117496"/>
    <n v="0.15815433571996826"/>
    <n v="7.6690533015115359E-2"/>
    <n v="-6.3543667799616788E-3"/>
    <n v="-1.8887566924449675E-2"/>
    <n v="3.046839472487502E-2"/>
    <n v="6.0900264783759935E-2"/>
    <n v="8.9572933998890644E-2"/>
    <n v="-2.6469839653855923E-2"/>
    <n v="3.7777777777777785E-2"/>
    <n v="7.192341604736105E-2"/>
    <n v="-0.11598119858989414"/>
    <n v="2.4857104878372858E-2"/>
    <n v="-5.5901426718547191E-2"/>
  </r>
  <r>
    <x v="73"/>
    <x v="73"/>
    <x v="71"/>
    <n v="1316194"/>
    <m/>
    <n v="1316194"/>
    <n v="1659000000"/>
    <n v="7.9336588306208556E-4"/>
    <n v="48.945"/>
    <n v="59.63"/>
    <n v="60.477499999999999"/>
    <n v="57.185000000000002"/>
    <n v="56.142499999999998"/>
    <n v="63.5"/>
    <n v="58.522500000000001"/>
    <n v="61.532499999999999"/>
    <n v="70.037499999999994"/>
    <n v="71.040000000000006"/>
    <n v="53.075000000000003"/>
    <n v="43.15"/>
    <n v="32.659999999999997"/>
    <n v="0.22"/>
    <n v="0.2"/>
    <n v="0.2"/>
    <n v="0.2"/>
    <n v="0.17284707324547968"/>
    <n v="2.6886421264317541E-2"/>
    <n v="0.21730958178478371"/>
    <n v="-0.53744369369369371"/>
    <n v="-0.31596690162427221"/>
    <n v="0.21830626213096338"/>
    <n v="1.4212644641958688E-2"/>
    <n v="-5.0804018023231728E-2"/>
    <n v="-1.823030514995198E-2"/>
    <n v="0.13461281560315272"/>
    <n v="-7.5236220472440926E-2"/>
    <n v="5.1433209449357052E-2"/>
    <n v="0.14146995490188102"/>
    <n v="1.7169373549884161E-2"/>
    <n v="-0.25288569819819823"/>
    <n v="-0.18323127649552529"/>
    <n v="-0.23847045191193519"/>
  </r>
  <r>
    <x v="74"/>
    <x v="74"/>
    <x v="72"/>
    <n v="21401650"/>
    <m/>
    <n v="21401650"/>
    <n v="606214893"/>
    <n v="3.5303735106356086E-2"/>
    <n v="47.57"/>
    <n v="51.36"/>
    <n v="50.96"/>
    <n v="45.65"/>
    <n v="45.39"/>
    <n v="47.08"/>
    <n v="43.96"/>
    <n v="47.91"/>
    <n v="48.36"/>
    <n v="51.22"/>
    <n v="48.96"/>
    <n v="49.44"/>
    <n v="44.48"/>
    <n v="0.16"/>
    <n v="0.15"/>
    <n v="0.15"/>
    <n v="0.15"/>
    <n v="-3.6998108051292868E-2"/>
    <n v="-3.3734939759036096E-2"/>
    <n v="0.16856232939035481"/>
    <n v="-0.12866067942210077"/>
    <n v="-5.2133697708639973E-2"/>
    <n v="7.9672062224090789E-2"/>
    <n v="-7.7881619937694426E-3"/>
    <n v="-0.10105965463108324"/>
    <n v="-5.6955093099670976E-3"/>
    <n v="4.0537563339942663E-2"/>
    <n v="-6.3084112149532662E-2"/>
    <n v="8.9854413102820649E-2"/>
    <n v="1.2523481527864807E-2"/>
    <n v="6.2241521918941257E-2"/>
    <n v="-4.4123389301054236E-2"/>
    <n v="1.2867647058823466E-2"/>
    <n v="-9.7289644012945001E-2"/>
  </r>
  <r>
    <x v="75"/>
    <x v="75"/>
    <x v="73"/>
    <n v="674871"/>
    <m/>
    <n v="674871"/>
    <n v="4238000000"/>
    <n v="1.5924280320906087E-4"/>
    <n v="74.010000000000005"/>
    <n v="75.02"/>
    <n v="65.7"/>
    <n v="64.86"/>
    <n v="76.959999999999994"/>
    <n v="84.65"/>
    <n v="83.04"/>
    <n v="83.09"/>
    <n v="80.040000000000006"/>
    <n v="82.32"/>
    <n v="67.180000000000007"/>
    <n v="72.040000000000006"/>
    <n v="60.52"/>
    <n v="0.19"/>
    <n v="0.19"/>
    <n v="0.19"/>
    <n v="0.19"/>
    <n v="-0.12106472098365094"/>
    <n v="0.28322540857230971"/>
    <n v="-6.3824662813103698E-3"/>
    <n v="-0.26251214771622922"/>
    <n v="-0.17200378327253077"/>
    <n v="1.3646804485880163E-2"/>
    <n v="-0.12423353772327371"/>
    <n v="-9.8934550989346025E-3"/>
    <n v="0.18655565834104215"/>
    <n v="0.10239085239085256"/>
    <n v="-1.6774955699940926E-2"/>
    <n v="6.0211946050092908E-4"/>
    <n v="-3.4420507883018377E-2"/>
    <n v="3.0859570214892388E-2"/>
    <n v="-0.18391642371234193"/>
    <n v="7.51711818993748E-2"/>
    <n v="-0.15727373681288176"/>
  </r>
  <r>
    <x v="76"/>
    <x v="76"/>
    <x v="74"/>
    <n v="76697"/>
    <n v="18425"/>
    <n v="76697"/>
    <n v="763000000"/>
    <n v="1.0052031454783749E-4"/>
    <n v="119.93"/>
    <n v="119.92"/>
    <n v="109.21"/>
    <n v="108.62"/>
    <n v="100.36"/>
    <n v="100.54"/>
    <n v="108.7"/>
    <n v="114.42"/>
    <n v="111.82"/>
    <n v="112.15"/>
    <n v="112"/>
    <n v="120.48"/>
    <n v="109.15"/>
    <n v="0.78"/>
    <n v="0.78"/>
    <n v="0.77"/>
    <n v="0.77"/>
    <n v="-8.7801217376803159E-2"/>
    <n v="7.9175105873687934E-3"/>
    <n v="3.8822447102115937E-2"/>
    <n v="-1.9884083816317431E-2"/>
    <n v="-6.4037355123822234E-2"/>
    <n v="-8.3381972817519513E-5"/>
    <n v="-8.9309539693128812E-2"/>
    <n v="1.7397674205659815E-3"/>
    <n v="-7.6044927269379531E-2"/>
    <n v="9.565563969709116E-3"/>
    <n v="8.8919832902327384E-2"/>
    <n v="5.2621895124195017E-2"/>
    <n v="-1.5993707393812343E-2"/>
    <n v="9.8372384188876102E-3"/>
    <n v="-1.3374944271066043E-3"/>
    <n v="8.258928571428574E-2"/>
    <n v="-8.7649402390438239E-2"/>
  </r>
  <r>
    <x v="77"/>
    <x v="77"/>
    <x v="75"/>
    <n v="640684"/>
    <n v="53909"/>
    <n v="640684"/>
    <n v="1425000000"/>
    <n v="4.4960280701754384E-4"/>
    <n v="34.486400000000003"/>
    <n v="34.7044"/>
    <n v="34.24"/>
    <n v="33.5764"/>
    <n v="33.728099999999998"/>
    <n v="34.372700000000002"/>
    <n v="34.126199999999997"/>
    <n v="37.567300000000003"/>
    <n v="39.320999999999998"/>
    <n v="41.738199999999999"/>
    <n v="40.9514"/>
    <n v="43.956400000000002"/>
    <n v="40.875599999999999"/>
    <n v="0.92749999999999999"/>
    <n v="0.92749999999999999"/>
    <n v="0.92749999999999999"/>
    <n v="0.80500000000000005"/>
    <n v="5.0744641365861023E-4"/>
    <n v="4.3998165378063094E-2"/>
    <n v="0.25023295884100788"/>
    <n v="-1.380030763185773E-3"/>
    <n v="0.28929375057993861"/>
    <n v="6.3213324672913495E-3"/>
    <n v="-1.338158850174611E-2"/>
    <n v="7.7073598130840406E-3"/>
    <n v="4.5180543476965422E-3"/>
    <n v="4.6610986091715934E-2"/>
    <n v="1.9812234709522248E-2"/>
    <n v="0.10083454940778658"/>
    <n v="7.137058026528377E-2"/>
    <n v="8.5061417563134248E-2"/>
    <n v="-1.8850836883238842E-2"/>
    <n v="9.3037112284317575E-2"/>
    <n v="-5.1774030630351971E-2"/>
  </r>
  <r>
    <x v="78"/>
    <x v="78"/>
    <x v="76"/>
    <n v="667418"/>
    <n v="214634"/>
    <n v="667418"/>
    <n v="5977000000"/>
    <n v="1.1166438012380793E-4"/>
    <n v="91.92"/>
    <n v="86.15"/>
    <n v="78.400000000000006"/>
    <n v="79.260000000000005"/>
    <n v="72.05"/>
    <n v="73.33"/>
    <n v="77.5"/>
    <n v="80.42"/>
    <n v="82.48"/>
    <n v="83.31"/>
    <n v="88.81"/>
    <n v="94.67"/>
    <n v="91.03"/>
    <n v="0.34"/>
    <n v="0.34"/>
    <n v="0.34"/>
    <n v="0.32257999999999998"/>
    <n v="-0.13402959094865097"/>
    <n v="-1.7915720413827971E-2"/>
    <n v="7.9354838709677453E-2"/>
    <n v="9.653799063737846E-2"/>
    <n v="4.923629242819836E-3"/>
    <n v="-6.2771975630983426E-2"/>
    <n v="-8.9959373186302954E-2"/>
    <n v="1.5306122448979585E-2"/>
    <n v="-9.0966439565985463E-2"/>
    <n v="2.2484385843164485E-2"/>
    <n v="6.1502795581617371E-2"/>
    <n v="3.7677419354838732E-2"/>
    <n v="2.9843322556577991E-2"/>
    <n v="1.4185257032007738E-2"/>
    <n v="6.601848517584924E-2"/>
    <n v="6.9615809030514578E-2"/>
    <n v="-3.5041935143128769E-2"/>
  </r>
  <r>
    <x v="79"/>
    <x v="79"/>
    <x v="77"/>
    <n v="82417"/>
    <n v="118365"/>
    <n v="82417"/>
    <n v="2657000000"/>
    <n v="3.1018818216033122E-5"/>
    <n v="105.82"/>
    <n v="107.04"/>
    <n v="103.67"/>
    <n v="99.59"/>
    <n v="81.400000000000006"/>
    <n v="79.45"/>
    <n v="80.62"/>
    <n v="86.03"/>
    <n v="78"/>
    <n v="81.41"/>
    <n v="88.33"/>
    <n v="86.53"/>
    <n v="66.13"/>
    <n v="0.71719999999999995"/>
    <n v="0.71719999999999995"/>
    <n v="0.71719999999999995"/>
    <n v="0.68959999999999999"/>
    <n v="-5.2096012096012001E-2"/>
    <n v="-0.18327944572748267"/>
    <n v="1.8695112875216968E-2"/>
    <n v="-0.17922122589362488"/>
    <n v="-0.34822150822150821"/>
    <n v="1.1529011529011653E-2"/>
    <n v="-3.148355754858001E-2"/>
    <n v="-3.2437542201215377E-2"/>
    <n v="-0.18264886032734207"/>
    <n v="-1.5144963144963178E-2"/>
    <n v="2.3753303964757732E-2"/>
    <n v="6.710493674026291E-2"/>
    <n v="-8.5002905963036168E-2"/>
    <n v="5.2912820512820473E-2"/>
    <n v="8.50018425254883E-2"/>
    <n v="-1.2571040416619463E-2"/>
    <n v="-0.22778689471859478"/>
  </r>
  <r>
    <x v="80"/>
    <x v="80"/>
    <x v="78"/>
    <n v="610435"/>
    <n v="133330"/>
    <n v="610435"/>
    <n v="1555000000"/>
    <n v="3.925627009646302E-4"/>
    <n v="74.234999999999999"/>
    <n v="79.95"/>
    <n v="79.599999999999994"/>
    <n v="75.23"/>
    <n v="74.150000000000006"/>
    <n v="82.549700000000001"/>
    <n v="82.75"/>
    <n v="82.24"/>
    <n v="91.94"/>
    <n v="88.13"/>
    <n v="84.18"/>
    <n v="87.29"/>
    <n v="82.38"/>
    <n v="1.1399999999999999"/>
    <n v="1.1399999999999999"/>
    <n v="1.07"/>
    <n v="1.04"/>
    <n v="2.8760018859028819E-2"/>
    <n v="0.11511365146882888"/>
    <n v="7.7945619335347383E-2"/>
    <n v="-5.3443776239645982E-2"/>
    <n v="0.16885566107631167"/>
    <n v="7.6985249545362747E-2"/>
    <n v="-4.3777360850532649E-3"/>
    <n v="-4.0577889447236067E-2"/>
    <n v="-1.4355975009969404E-2"/>
    <n v="0.1286540795684423"/>
    <n v="1.6236279477696448E-2"/>
    <n v="-6.1631419939577655E-3"/>
    <n v="0.13095817120622572"/>
    <n v="-2.9802044811833826E-2"/>
    <n v="-4.4820152048110622E-2"/>
    <n v="4.9299120931337599E-2"/>
    <n v="-4.4334975369458247E-2"/>
  </r>
  <r>
    <x v="81"/>
    <x v="81"/>
    <x v="79"/>
    <n v="375297"/>
    <n v="151474"/>
    <n v="375297"/>
    <n v="1203000000"/>
    <n v="3.1196758104738156E-4"/>
    <n v="64.38"/>
    <n v="67"/>
    <n v="65.03"/>
    <n v="55.1"/>
    <n v="50.76"/>
    <n v="58.34"/>
    <n v="55.4"/>
    <n v="63.55"/>
    <n v="68.739999999999995"/>
    <n v="72.459999999999994"/>
    <n v="63.2"/>
    <n v="60.51"/>
    <n v="56.2"/>
    <n v="0"/>
    <n v="0"/>
    <n v="0"/>
    <n v="0"/>
    <n v="-0.14414414414414406"/>
    <n v="5.4446460980035784E-3"/>
    <n v="0.30794223826714795"/>
    <n v="-0.22439966878277659"/>
    <n v="-0.12705809257533385"/>
    <n v="4.0695868282075255E-2"/>
    <n v="-2.9402985074626849E-2"/>
    <n v="-0.15269875442103645"/>
    <n v="-7.8765880217785897E-2"/>
    <n v="0.14933018124507497"/>
    <n v="-5.0394240658210569E-2"/>
    <n v="0.1471119133574007"/>
    <n v="8.1667977970102251E-2"/>
    <n v="5.4116962467267951E-2"/>
    <n v="-0.1277946453215566"/>
    <n v="-4.256329113924058E-2"/>
    <n v="-7.1227896215501491E-2"/>
  </r>
  <r>
    <x v="82"/>
    <x v="82"/>
    <x v="80"/>
    <n v="442818"/>
    <m/>
    <n v="442818"/>
    <n v="1480385450"/>
    <n v="2.9912344788311719E-4"/>
    <n v="299.39999999999998"/>
    <n v="256.8"/>
    <n v="242.6"/>
    <n v="253.2"/>
    <n v="304.39999999999998"/>
    <n v="313.8"/>
    <n v="288.2"/>
    <n v="265.39999999999998"/>
    <n v="299"/>
    <n v="301.39999999999998"/>
    <n v="240.4"/>
    <n v="147"/>
    <n v="141.4"/>
    <n v="0.62"/>
    <n v="0.62"/>
    <n v="0.62"/>
    <n v="0.56999999999999995"/>
    <n v="-0.15223780895123579"/>
    <n v="0.14067930489731437"/>
    <n v="4.7952810548230355E-2"/>
    <n v="-0.52896483078964829"/>
    <n v="-0.51960587842351358"/>
    <n v="-0.14228456913827645"/>
    <n v="-5.5295950155763302E-2"/>
    <n v="4.6248969497114566E-2"/>
    <n v="0.2022116903633491"/>
    <n v="3.2917214191852937E-2"/>
    <n v="-7.9604843849585785E-2"/>
    <n v="-7.9111727966689846E-2"/>
    <n v="0.12893745290128117"/>
    <n v="1.0100334448160459E-2"/>
    <n v="-0.20238885202388845"/>
    <n v="-0.38614808652246263"/>
    <n v="-3.4217687074829889E-2"/>
  </r>
  <r>
    <x v="83"/>
    <x v="83"/>
    <x v="81"/>
    <n v="58931"/>
    <n v="57878"/>
    <n v="58931"/>
    <n v="810000000"/>
    <n v="7.2754320987654318E-5"/>
    <n v="57.95"/>
    <n v="56.28"/>
    <n v="57"/>
    <n v="57.52"/>
    <n v="57.67"/>
    <n v="56.84"/>
    <n v="48.64"/>
    <n v="52.24"/>
    <n v="53.44"/>
    <n v="56.91"/>
    <n v="58.3"/>
    <n v="67.37"/>
    <n v="63.68"/>
    <n v="0.86750000000000005"/>
    <n v="0.86750000000000005"/>
    <n v="0.86750000000000005"/>
    <n v="0.79749999999999999"/>
    <n v="7.5496117342536721E-3"/>
    <n v="-0.13929937413073717"/>
    <n v="0.18785978618421043"/>
    <n v="0.13297311544544024"/>
    <n v="0.15754961173425361"/>
    <n v="-2.8817946505608313E-2"/>
    <n v="1.2793176972281429E-2"/>
    <n v="2.4342105263157953E-2"/>
    <n v="2.607788595271185E-3"/>
    <n v="6.5025143055317766E-4"/>
    <n v="-0.12900246305418725"/>
    <n v="7.4013157894736864E-2"/>
    <n v="3.9576952526799304E-2"/>
    <n v="8.1165793413173634E-2"/>
    <n v="2.4424529959585321E-2"/>
    <n v="0.16925385934819909"/>
    <n v="-4.2934540596704839E-2"/>
  </r>
  <r>
    <x v="84"/>
    <x v="84"/>
    <x v="82"/>
    <n v="122312"/>
    <m/>
    <n v="122312"/>
    <n v="1395000000"/>
    <n v="8.7678853046594987E-5"/>
    <n v="68.069999999999993"/>
    <n v="73.790000000000006"/>
    <n v="65.489999999999995"/>
    <n v="64.37"/>
    <n v="68.11"/>
    <n v="68.64"/>
    <n v="66.45"/>
    <n v="67"/>
    <n v="63.06"/>
    <n v="61.2"/>
    <n v="51.6"/>
    <n v="46.28"/>
    <n v="35.49"/>
    <n v="0.36"/>
    <n v="0.36"/>
    <n v="0.3"/>
    <n v="0.3"/>
    <n v="-4.9067136770970896E-2"/>
    <n v="3.7905856765573995E-2"/>
    <n v="-7.4492099322799099E-2"/>
    <n v="-0.41519607843137252"/>
    <n v="-0.45923314235345958"/>
    <n v="8.4031144410166209E-2"/>
    <n v="-0.11248136603875879"/>
    <n v="-1.1604825164147051E-2"/>
    <n v="5.8101600124281415E-2"/>
    <n v="1.3067097342534152E-2"/>
    <n v="-2.6660839160839129E-2"/>
    <n v="8.2768999247554119E-3"/>
    <n v="-5.4328358208955194E-2"/>
    <n v="-2.4738344433872492E-2"/>
    <n v="-0.15686274509803924"/>
    <n v="-9.7286821705426366E-2"/>
    <n v="-0.22666378565254966"/>
  </r>
  <r>
    <x v="85"/>
    <x v="85"/>
    <x v="83"/>
    <n v="105000"/>
    <m/>
    <n v="105000"/>
    <n v="1393000000"/>
    <n v="7.5376884422110558E-5"/>
    <n v="48.01"/>
    <n v="45.11"/>
    <n v="43.08"/>
    <n v="44.73"/>
    <n v="46"/>
    <n v="44.81"/>
    <n v="46.42"/>
    <n v="48.42"/>
    <n v="43.77"/>
    <n v="43.49"/>
    <n v="45.04"/>
    <n v="47.08"/>
    <n v="43.89"/>
    <n v="0.5"/>
    <n v="0.5"/>
    <n v="0.5"/>
    <n v="0.5"/>
    <n v="-5.7904603207665092E-2"/>
    <n v="4.8960429242119498E-2"/>
    <n v="-5.2348125807841442E-2"/>
    <n v="2.0694412508622639E-2"/>
    <n v="-4.4157467194334464E-2"/>
    <n v="-6.0404082482816056E-2"/>
    <n v="-4.5001108401684795E-2"/>
    <n v="4.9907149489322157E-2"/>
    <n v="2.8392577688352408E-2"/>
    <n v="-1.4999999999999951E-2"/>
    <n v="4.7087703637580886E-2"/>
    <n v="4.3084877208099955E-2"/>
    <n v="-8.5708384964890513E-2"/>
    <n v="5.0262737034498248E-3"/>
    <n v="3.5640377098183421E-2"/>
    <n v="5.6394316163410285E-2"/>
    <n v="-5.7136788445199614E-2"/>
  </r>
  <r>
    <x v="86"/>
    <x v="86"/>
    <x v="84"/>
    <n v="150057"/>
    <n v="50930"/>
    <n v="150057"/>
    <n v="1025000000"/>
    <n v="1.463970731707317E-4"/>
    <n v="172.34"/>
    <n v="163.61000000000001"/>
    <n v="153.30000000000001"/>
    <n v="154.57"/>
    <n v="158.25"/>
    <n v="160.56"/>
    <n v="170.15"/>
    <n v="175.5"/>
    <n v="183"/>
    <n v="176.79"/>
    <n v="184.27"/>
    <n v="186.5"/>
    <n v="166.35"/>
    <n v="0.6"/>
    <n v="0.6"/>
    <n v="0.6"/>
    <n v="0.57999999999999996"/>
    <n v="-9.9628641058373033E-2"/>
    <n v="0.10467749239826625"/>
    <n v="4.2550690567146554E-2"/>
    <n v="-5.577238531591152E-2"/>
    <n v="-2.0946965301148944E-2"/>
    <n v="-5.0655680631310138E-2"/>
    <n v="-6.3015708086302802E-2"/>
    <n v="1.2198303979125778E-2"/>
    <n v="2.3807983437924611E-2"/>
    <n v="1.8388625592417076E-2"/>
    <n v="6.3465371200797233E-2"/>
    <n v="3.144284454892738E-2"/>
    <n v="4.6153846153846149E-2"/>
    <n v="-3.0655737704918078E-2"/>
    <n v="4.2310085412070923E-2"/>
    <n v="1.5249362348727355E-2"/>
    <n v="-0.10493297587131371"/>
  </r>
  <r>
    <x v="87"/>
    <x v="87"/>
    <x v="85"/>
    <n v="27664187"/>
    <m/>
    <n v="27664187"/>
    <n v="310000000"/>
    <n v="8.9239312903225801E-2"/>
    <n v="29.497299999999999"/>
    <n v="29.082000000000001"/>
    <n v="27.4206"/>
    <n v="26.869299999999999"/>
    <n v="24.732099999999999"/>
    <n v="24.528199999999998"/>
    <n v="24.2866"/>
    <n v="24.316800000000001"/>
    <n v="23.999600000000001"/>
    <n v="25.4194"/>
    <n v="23.402999999999999"/>
    <n v="23.9694"/>
    <n v="21.522600000000001"/>
    <n v="2"/>
    <n v="2"/>
    <n v="1.95"/>
    <n v="1.95"/>
    <n v="-2.1290084177195884E-2"/>
    <n v="-2.1686460011983905E-2"/>
    <n v="0.12693419416468341"/>
    <n v="-7.6587173576087519E-2"/>
    <n v="-2.5324351720326338E-3"/>
    <n v="-1.4079254711448115E-2"/>
    <n v="-5.712812048689913E-2"/>
    <n v="5.2832541957506356E-2"/>
    <n v="-7.9540590934635447E-2"/>
    <n v="7.2622219706373461E-2"/>
    <n v="7.1688913169331708E-2"/>
    <n v="1.2434840611695614E-3"/>
    <n v="6.7146993025398088E-2"/>
    <n v="0.14041067351122513"/>
    <n v="-7.9325239777492812E-2"/>
    <n v="0.10752467632354834"/>
    <n v="-2.0726426193396569E-2"/>
  </r>
  <r>
    <x v="88"/>
    <x v="88"/>
    <x v="86"/>
    <n v="1529043"/>
    <n v="374065"/>
    <n v="1529043"/>
    <n v="6806000000"/>
    <n v="2.2466103438142815E-4"/>
    <n v="65.95"/>
    <n v="74.63"/>
    <n v="75.510000000000005"/>
    <n v="69.03"/>
    <n v="71.87"/>
    <n v="72.930000000000007"/>
    <n v="75.75"/>
    <n v="80.599999999999994"/>
    <n v="87.41"/>
    <n v="88.33"/>
    <n v="83.51"/>
    <n v="72.430000000000007"/>
    <n v="65.06"/>
    <n v="0.5"/>
    <n v="0.5"/>
    <n v="0.5"/>
    <n v="0.5"/>
    <n v="5.4283548142532195E-2"/>
    <n v="0.10459220628712153"/>
    <n v="0.17267326732673266"/>
    <n v="-0.2577833125778331"/>
    <n v="1.683093252463987E-2"/>
    <n v="0.13161485974222883"/>
    <n v="1.1791504756800344E-2"/>
    <n v="-7.9194808634617975E-2"/>
    <n v="4.1141532666956443E-2"/>
    <n v="2.1705857798803425E-2"/>
    <n v="4.5523104346633661E-2"/>
    <n v="6.4026402640263949E-2"/>
    <n v="9.0694789081885885E-2"/>
    <n v="1.6245280860313484E-2"/>
    <n v="-5.4568096909317257E-2"/>
    <n v="-0.12669141420189195"/>
    <n v="-9.485020019329013E-2"/>
  </r>
  <r>
    <x v="89"/>
    <x v="89"/>
    <x v="87"/>
    <n v="235852"/>
    <n v="94155"/>
    <n v="235852"/>
    <n v="550000000"/>
    <n v="4.2882181818181816E-4"/>
    <n v="105.11"/>
    <n v="108.75"/>
    <n v="108.93"/>
    <n v="102.86"/>
    <n v="101.1"/>
    <n v="112.55"/>
    <n v="108.94"/>
    <n v="111.16"/>
    <n v="111.02"/>
    <n v="107.67"/>
    <n v="93.38"/>
    <n v="102.5"/>
    <n v="92.76"/>
    <n v="0.64"/>
    <n v="0.64"/>
    <n v="0.62"/>
    <n v="0.62"/>
    <n v="-1.5317286652078774E-2"/>
    <n v="6.5331518568928618E-2"/>
    <n v="-5.9665871121718011E-3"/>
    <n v="-0.13272034921519454"/>
    <n v="-9.3521073161449864E-2"/>
    <n v="3.4630387213395494E-2"/>
    <n v="1.6551724137931661E-3"/>
    <n v="-4.9848526576700698E-2"/>
    <n v="-1.7110635815671838E-2"/>
    <n v="0.11958456973293773"/>
    <n v="-2.6388271879164812E-2"/>
    <n v="2.0378189829263805E-2"/>
    <n v="4.3181000359841619E-3"/>
    <n v="-2.4590163934426177E-2"/>
    <n v="-0.13272034921519463"/>
    <n v="0.10430499036196192"/>
    <n v="-8.8975609756097515E-2"/>
  </r>
  <r>
    <x v="90"/>
    <x v="90"/>
    <x v="88"/>
    <n v="317364"/>
    <n v="483947"/>
    <n v="317364"/>
    <n v="990000000"/>
    <n v="3.2056969696969695E-4"/>
    <n v="221.02"/>
    <n v="235.26"/>
    <n v="225.7"/>
    <n v="218.46"/>
    <n v="237"/>
    <n v="243.74"/>
    <n v="245"/>
    <n v="256.10000000000002"/>
    <n v="268"/>
    <n v="267.25"/>
    <n v="262.92"/>
    <n v="283"/>
    <n v="245"/>
    <n v="0.77"/>
    <n v="0.62"/>
    <n v="0.62"/>
    <n v="0.62"/>
    <n v="-8.0988145869152206E-3"/>
    <n v="0.12432481918886749"/>
    <n v="9.3346938775510202E-2"/>
    <n v="-8.0935453695042098E-2"/>
    <n v="0.12039634422224227"/>
    <n v="6.4428558501492983E-2"/>
    <n v="-4.0635892204369646E-2"/>
    <n v="-2.8666371289322028E-2"/>
    <n v="8.4866794836583312E-2"/>
    <n v="3.1054852320675144E-2"/>
    <n v="7.7131369492081355E-3"/>
    <n v="4.5306122448979684E-2"/>
    <n v="4.888715345568128E-2"/>
    <n v="-4.8507462686567167E-4"/>
    <n v="-1.6202057998129033E-2"/>
    <n v="7.8731172980374201E-2"/>
    <n v="-0.13208480565371025"/>
  </r>
  <r>
    <x v="91"/>
    <x v="91"/>
    <x v="89"/>
    <n v="3251068"/>
    <n v="628018"/>
    <n v="3251068"/>
    <n v="961076816"/>
    <n v="3.3827348094098652E-3"/>
    <n v="134.71"/>
    <n v="132.51"/>
    <n v="130.38999999999999"/>
    <n v="135.28"/>
    <n v="134.16"/>
    <n v="144.69999999999999"/>
    <n v="140.96"/>
    <n v="149.27000000000001"/>
    <n v="149.81"/>
    <n v="164.41"/>
    <n v="147.16"/>
    <n v="157"/>
    <n v="135.65"/>
    <n v="0.9"/>
    <n v="0.9"/>
    <n v="0.9"/>
    <n v="0.75"/>
    <n v="1.0912330190780143E-2"/>
    <n v="4.8639858072146713E-2"/>
    <n v="0.17274404086265596"/>
    <n v="-0.17036676601179973"/>
    <n v="3.2588523494914985E-2"/>
    <n v="-1.6331378516814023E-2"/>
    <n v="-1.5998792543958983E-2"/>
    <n v="4.4405245801058486E-2"/>
    <n v="-8.279124778237763E-3"/>
    <n v="8.5271317829457308E-2"/>
    <n v="-1.9626814098133938E-2"/>
    <n v="5.895289443813849E-2"/>
    <n v="9.6469484826153407E-3"/>
    <n v="0.10346438822508507"/>
    <n v="-0.10492062526610303"/>
    <n v="7.1962489807012794E-2"/>
    <n v="-0.13121019108280252"/>
  </r>
  <r>
    <x v="92"/>
    <x v="92"/>
    <x v="90"/>
    <n v="670282"/>
    <n v="270379"/>
    <n v="670282"/>
    <n v="754000000"/>
    <n v="8.8896816976127325E-4"/>
    <n v="120.04"/>
    <n v="119.22"/>
    <n v="104.96"/>
    <n v="104.33"/>
    <n v="113.55"/>
    <n v="116.69"/>
    <n v="105.87"/>
    <n v="119.89"/>
    <n v="123.79"/>
    <n v="118.55"/>
    <n v="106.89"/>
    <n v="116.62"/>
    <n v="96.12"/>
    <n v="0.8"/>
    <n v="0.8"/>
    <n v="0.73"/>
    <n v="0.73"/>
    <n v="-0.12420859713428863"/>
    <n v="2.2428831592063703E-2"/>
    <n v="0.12666477755738162"/>
    <n v="-0.18304512863770556"/>
    <n v="-0.17377540819726758"/>
    <n v="-6.8310563145618742E-3"/>
    <n v="-0.1196108035564503"/>
    <n v="1.6196646341463854E-3"/>
    <n v="8.8373430461037086E-2"/>
    <n v="3.4698370761778959E-2"/>
    <n v="-8.5868540577598698E-2"/>
    <n v="0.13242656087654667"/>
    <n v="3.8618733839352791E-2"/>
    <n v="-3.6432668228451474E-2"/>
    <n v="-9.8355124420075893E-2"/>
    <n v="9.7857610627748198E-2"/>
    <n v="-0.16952495283827815"/>
  </r>
  <r>
    <x v="93"/>
    <x v="93"/>
    <x v="91"/>
    <n v="399010"/>
    <n v="102937"/>
    <n v="399010"/>
    <n v="861578798"/>
    <n v="4.6311492451558679E-4"/>
    <n v="54.05"/>
    <n v="56.93"/>
    <n v="54.39"/>
    <n v="50.45"/>
    <n v="50.25"/>
    <n v="50.5"/>
    <n v="49.62"/>
    <n v="53.31"/>
    <n v="54.21"/>
    <n v="52.95"/>
    <n v="52.39"/>
    <n v="54.88"/>
    <n v="45.22"/>
    <n v="0.91"/>
    <n v="0.91"/>
    <n v="0.91"/>
    <n v="0.91"/>
    <n v="-4.9768732654949015E-2"/>
    <n v="1.5857284440038578E-3"/>
    <n v="8.5449415558242758E-2"/>
    <n v="-0.12880075542965069"/>
    <n v="-9.6022201665124846E-2"/>
    <n v="5.3283996299722532E-2"/>
    <n v="-4.4616195327595275E-2"/>
    <n v="-5.5708769994484236E-2"/>
    <n v="-3.9643211100099671E-3"/>
    <n v="2.3084577114427865E-2"/>
    <n v="5.9405940594054406E-4"/>
    <n v="7.4365175332527303E-2"/>
    <n v="3.3952354154942764E-2"/>
    <n v="-6.4563733628481453E-3"/>
    <n v="-1.0576015108593054E-2"/>
    <n v="6.4897881275052527E-2"/>
    <n v="-0.15943877551020413"/>
  </r>
  <r>
    <x v="94"/>
    <x v="94"/>
    <x v="92"/>
    <n v="866173"/>
    <n v="152344"/>
    <n v="866173"/>
    <n v="1638000000"/>
    <n v="5.2879914529914526E-4"/>
    <n v="54.05"/>
    <n v="56.93"/>
    <n v="54.39"/>
    <n v="50.45"/>
    <n v="50.25"/>
    <n v="50.5"/>
    <n v="49.62"/>
    <n v="53.31"/>
    <n v="54.21"/>
    <n v="52.95"/>
    <n v="52.39"/>
    <n v="54.88"/>
    <n v="45.22"/>
    <n v="0.37"/>
    <n v="0.37"/>
    <n v="0.3"/>
    <n v="0.3"/>
    <n v="-5.9759481961146985E-2"/>
    <n v="-9.1179385530229008E-3"/>
    <n v="7.3155985489721992E-2"/>
    <n v="-0.14032105760151092"/>
    <n v="-0.13857539315448655"/>
    <n v="5.3283996299722532E-2"/>
    <n v="-4.4616195327595275E-2"/>
    <n v="-6.5637065637065589E-2"/>
    <n v="-3.9643211100099671E-3"/>
    <n v="1.2338308457711443E-2"/>
    <n v="-1.009900990099015E-2"/>
    <n v="7.4365175332527303E-2"/>
    <n v="2.2509848058525579E-2"/>
    <n v="-1.7708909795240691E-2"/>
    <n v="-1.0576015108593054E-2"/>
    <n v="5.3254437869822521E-2"/>
    <n v="-0.17055393586005835"/>
  </r>
  <r>
    <x v="95"/>
    <x v="95"/>
    <x v="93"/>
    <n v="123600"/>
    <n v="188787"/>
    <n v="123600"/>
    <n v="2645000000"/>
    <n v="4.6729678638941402E-5"/>
    <n v="127"/>
    <n v="133"/>
    <n v="143"/>
    <n v="129.94999999999999"/>
    <n v="130.53"/>
    <n v="131.53"/>
    <n v="132"/>
    <n v="134.53"/>
    <n v="136.19999999999999"/>
    <n v="131.19999999999999"/>
    <n v="134.93"/>
    <n v="132.53"/>
    <n v="138.19999999999999"/>
    <n v="0.74"/>
    <n v="0.7"/>
    <n v="0.7"/>
    <n v="0.7"/>
    <n v="2.9055118110236134E-2"/>
    <n v="2.1161985378992009E-2"/>
    <n v="-7.5757575757584399E-4"/>
    <n v="5.8689024390243906E-2"/>
    <n v="0.11055118110236212"/>
    <n v="4.7244094488188976E-2"/>
    <n v="7.5187969924812026E-2"/>
    <n v="-8.6083916083916162E-2"/>
    <n v="4.4632550981147561E-3"/>
    <n v="1.3023825940396843E-2"/>
    <n v="8.8953090549684401E-3"/>
    <n v="1.9166666666666676E-2"/>
    <n v="1.7616888426373208E-2"/>
    <n v="-3.1571218795888402E-2"/>
    <n v="2.8429878048780628E-2"/>
    <n v="-1.2599125472467247E-2"/>
    <n v="4.8064589149626406E-2"/>
  </r>
  <r>
    <x v="96"/>
    <x v="96"/>
    <x v="94"/>
    <n v="51446"/>
    <n v="31870"/>
    <n v="51446"/>
    <n v="2856000000"/>
    <n v="1.8013305322128852E-5"/>
    <n v="114.57"/>
    <n v="124.74"/>
    <n v="123.26"/>
    <n v="119.27"/>
    <n v="126.86"/>
    <n v="131.84"/>
    <n v="131.96"/>
    <n v="137.74"/>
    <n v="146.93"/>
    <n v="150.88999999999999"/>
    <n v="139"/>
    <n v="145"/>
    <n v="130"/>
    <n v="0.25"/>
    <n v="0.21"/>
    <n v="0.21"/>
    <n v="0.21"/>
    <n v="4.3205027494108435E-2"/>
    <n v="0.10815796092898476"/>
    <n v="0.14504395271294315"/>
    <n v="-0.13705348266949424"/>
    <n v="0.14235838352099159"/>
    <n v="8.8766692851531839E-2"/>
    <n v="-1.1864678531345117E-2"/>
    <n v="-3.0342365730975245E-2"/>
    <n v="6.3637125848914261E-2"/>
    <n v="4.091124073782125E-2"/>
    <n v="2.5030339805825583E-3"/>
    <n v="4.3801151864201276E-2"/>
    <n v="6.8244518658341788E-2"/>
    <n v="2.8380861634791938E-2"/>
    <n v="-7.8799125190536071E-2"/>
    <n v="4.4676258992805758E-2"/>
    <n v="-0.10199999999999999"/>
  </r>
  <r>
    <x v="97"/>
    <x v="97"/>
    <x v="95"/>
    <n v="671281"/>
    <n v="740611"/>
    <n v="671281"/>
    <n v="4132000000"/>
    <n v="1.6245909970958374E-4"/>
    <n v="53.16"/>
    <n v="54.49"/>
    <n v="47.69"/>
    <n v="47.62"/>
    <n v="49.49"/>
    <n v="47.89"/>
    <n v="50.25"/>
    <n v="52.02"/>
    <n v="53.55"/>
    <n v="53.61"/>
    <n v="56.98"/>
    <n v="59.5"/>
    <n v="56.16"/>
    <n v="0.60250000000000004"/>
    <n v="0.59"/>
    <n v="0.59"/>
    <n v="0.59"/>
    <n v="-9.2879984951091038E-2"/>
    <n v="6.7618647627047515E-2"/>
    <n v="7.8606965174129337E-2"/>
    <n v="5.8571162096623712E-2"/>
    <n v="0.10106282919488337"/>
    <n v="2.5018811136192729E-2"/>
    <n v="-0.12479354009910082"/>
    <n v="1.1165862864332141E-2"/>
    <n v="3.926921461570778E-2"/>
    <n v="-2.0408163265306152E-2"/>
    <n v="6.1599498851534755E-2"/>
    <n v="3.5223880597014985E-2"/>
    <n v="4.0753556324490459E-2"/>
    <n v="1.2138188608776886E-2"/>
    <n v="6.2861406454019719E-2"/>
    <n v="5.4580554580554635E-2"/>
    <n v="-4.6218487394958041E-2"/>
  </r>
  <r>
    <x v="98"/>
    <x v="98"/>
    <x v="96"/>
    <n v="144879426"/>
    <m/>
    <n v="144879426"/>
    <n v="995000000"/>
    <n v="0.14560746331658292"/>
    <n v="73.28"/>
    <n v="74.53"/>
    <n v="69.06"/>
    <n v="65.099999999999994"/>
    <n v="65.37"/>
    <n v="62.56"/>
    <n v="59.68"/>
    <n v="67.61"/>
    <n v="68.53"/>
    <n v="72.88"/>
    <n v="79.48"/>
    <n v="85.03"/>
    <n v="67.2"/>
    <n v="0.44"/>
    <n v="0.44"/>
    <n v="0.4"/>
    <n v="0.4"/>
    <n v="-0.10562227074235817"/>
    <n v="-7.6497695852534478E-2"/>
    <n v="0.22788203753351199"/>
    <n v="-7.2447859495060274E-2"/>
    <n v="-6.0043668122270723E-2"/>
    <n v="1.7057860262008732E-2"/>
    <n v="-7.3393264457265517E-2"/>
    <n v="-5.0970170865913815E-2"/>
    <n v="4.1474654377881759E-3"/>
    <n v="-3.6255162918770109E-2"/>
    <n v="-3.9002557544757073E-2"/>
    <n v="0.13287533512064342"/>
    <n v="1.9523739091850342E-2"/>
    <n v="6.9312709762147887E-2"/>
    <n v="9.0559824368825592E-2"/>
    <n v="7.4861600402616982E-2"/>
    <n v="-0.20498647536163705"/>
  </r>
  <r>
    <x v="99"/>
    <x v="99"/>
    <x v="97"/>
    <n v="861310"/>
    <n v="42233"/>
    <n v="861310"/>
    <n v="4838000000"/>
    <n v="1.7803017775940472E-4"/>
    <n v="61.04"/>
    <n v="65.37"/>
    <n v="58.25"/>
    <n v="52.37"/>
    <n v="51.76"/>
    <n v="54.56"/>
    <n v="55.2"/>
    <n v="57.96"/>
    <n v="58.45"/>
    <n v="52.74"/>
    <n v="53.43"/>
    <n v="54.78"/>
    <n v="45.524999999999999"/>
    <n v="0.43"/>
    <n v="0.43"/>
    <n v="0.39"/>
    <n v="0.39"/>
    <n v="-0.13499344692005247"/>
    <n v="6.2249379415696117E-2"/>
    <n v="-3.7500000000000012E-2"/>
    <n v="-0.12940841865756547"/>
    <n v="-0.22730996068152032"/>
    <n v="7.0937090432503361E-2"/>
    <n v="-0.10891846412727557"/>
    <n v="-9.3562231759656694E-2"/>
    <n v="-1.164789001336642E-2"/>
    <n v="6.2403400309119096E-2"/>
    <n v="1.9611436950146634E-2"/>
    <n v="4.9999999999999961E-2"/>
    <n v="1.5182884748102173E-2"/>
    <n v="-9.1017964071856305E-2"/>
    <n v="1.3083048919226349E-2"/>
    <n v="3.2565974171813616E-2"/>
    <n v="-0.16182913472070101"/>
  </r>
  <r>
    <x v="100"/>
    <x v="100"/>
    <x v="98"/>
    <n v="1247952"/>
    <n v="155327"/>
    <n v="1247952"/>
    <n v="3010000000"/>
    <n v="4.146019933554817E-4"/>
    <n v="99.3"/>
    <n v="105.96"/>
    <n v="90.17"/>
    <n v="88"/>
    <n v="87.67"/>
    <n v="83.04"/>
    <n v="85.65"/>
    <n v="88.86"/>
    <n v="95.8"/>
    <n v="94.29"/>
    <n v="99.96"/>
    <n v="98.02"/>
    <n v="91.64"/>
    <n v="0.52"/>
    <n v="0.52"/>
    <n v="0.52"/>
    <n v="0.52"/>
    <n v="-0.10855991943605235"/>
    <n v="-2.0795454545454482E-2"/>
    <n v="0.10694687682428487"/>
    <n v="-2.2589882278078326E-2"/>
    <n v="-5.619335347432021E-2"/>
    <n v="6.7069486404833803E-2"/>
    <n v="-0.1490184975462438"/>
    <n v="-1.8298768991904198E-2"/>
    <n v="-3.7499999999999808E-3"/>
    <n v="-4.6880346754876193E-2"/>
    <n v="3.7692678227360298E-2"/>
    <n v="3.7478108581436E-2"/>
    <n v="8.3952284492460019E-2"/>
    <n v="-1.0334029227557317E-2"/>
    <n v="6.0133630289532156E-2"/>
    <n v="-1.4205682272909142E-2"/>
    <n v="-5.9783717608651255E-2"/>
  </r>
  <r>
    <x v="101"/>
    <x v="101"/>
    <x v="99"/>
    <n v="72686"/>
    <m/>
    <n v="72686"/>
    <n v="4270000000"/>
    <n v="1.7022482435597189E-5"/>
    <n v="83.82"/>
    <n v="87.5"/>
    <n v="75.53"/>
    <n v="74.27"/>
    <n v="77.260000000000005"/>
    <n v="81.87"/>
    <n v="81.89"/>
    <n v="80.89"/>
    <n v="80.41"/>
    <n v="85.35"/>
    <n v="79.83"/>
    <n v="80.239999999999995"/>
    <n v="67.349999999999994"/>
    <n v="0.82"/>
    <n v="0.82"/>
    <n v="0.82"/>
    <n v="0.77"/>
    <n v="-0.10415175375805294"/>
    <n v="0.11363942372424943"/>
    <n v="5.2265233850286898E-2"/>
    <n v="-0.20187463386057414"/>
    <n v="-0.1579575280362682"/>
    <n v="4.3903602958721151E-2"/>
    <n v="-0.13679999999999998"/>
    <n v="-5.825499801403484E-3"/>
    <n v="4.0258516224586094E-2"/>
    <n v="7.0282164121149363E-2"/>
    <n v="1.0260168559912006E-2"/>
    <n v="-1.2211503236048358E-2"/>
    <n v="4.2032389664976629E-3"/>
    <n v="7.1632881482402669E-2"/>
    <n v="-6.4674868189806639E-2"/>
    <n v="1.4781410497306734E-2"/>
    <n v="-0.1510468594217348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">
  <r>
    <x v="0"/>
    <x v="0"/>
    <x v="0"/>
    <x v="0"/>
    <x v="0"/>
    <x v="0"/>
    <n v="5825955000"/>
    <x v="0"/>
    <n v="27.8475"/>
    <n v="29.512499999999999"/>
    <n v="32.3125"/>
    <n v="31.204999999999998"/>
    <n v="31.524999999999999"/>
    <n v="32.799999999999997"/>
    <n v="31.725000000000001"/>
    <n v="30.375"/>
    <n v="27.537500000000001"/>
    <n v="27.267499999999998"/>
    <n v="29.967500000000001"/>
    <n v="29.6875"/>
    <n v="25.6525"/>
    <n v="0.52"/>
    <n v="0.52"/>
    <n v="0.52"/>
    <n v="0.47"/>
    <n v="0.13924050632911386"/>
    <n v="3.3327992308924956E-2"/>
    <n v="-0.12411347517730506"/>
    <n v="-4.1991381681488901E-2"/>
    <n v="-5.9251279288984665E-3"/>
    <n v="5.978992728252084E-2"/>
    <n v="9.4875052943667965E-2"/>
    <n v="-1.8181818181818233E-2"/>
    <n v="1.025476686428458E-2"/>
    <n v="5.6938937351308443E-2"/>
    <n v="-1.6920731707316942E-2"/>
    <n v="-4.2553191489361743E-2"/>
    <n v="-7.6296296296296251E-2"/>
    <n v="9.0785292782568083E-3"/>
    <n v="9.9018978637572308E-2"/>
    <n v="6.340201885375785E-3"/>
    <n v="-0.12008421052631581"/>
    <x v="0"/>
  </r>
  <r>
    <x v="1"/>
    <x v="1"/>
    <x v="1"/>
    <x v="1"/>
    <x v="1"/>
    <x v="1"/>
    <n v="1637000000"/>
    <x v="1"/>
    <n v="65.62"/>
    <n v="61.49"/>
    <n v="60.3"/>
    <n v="58.48"/>
    <n v="65.09"/>
    <n v="66.8"/>
    <n v="67.900000000000006"/>
    <n v="70.19"/>
    <n v="61"/>
    <n v="54.68"/>
    <n v="61.6"/>
    <n v="58.23"/>
    <n v="58.06"/>
    <n v="0.51"/>
    <n v="0.51"/>
    <n v="0.51"/>
    <n v="0.49"/>
    <n v="-0.10103626943005192"/>
    <n v="0.16980164158686747"/>
    <n v="-0.18718703976435944"/>
    <n v="7.0775420629114905E-2"/>
    <n v="-8.4425480036574255E-2"/>
    <n v="-6.2938128619323408E-2"/>
    <n v="-1.935274028297292E-2"/>
    <n v="-2.1724709784411284E-2"/>
    <n v="0.11303009575923405"/>
    <n v="3.4106621600860247E-2"/>
    <n v="2.4101796407185759E-2"/>
    <n v="3.3726067746686184E-2"/>
    <n v="-0.1236643396495227"/>
    <n v="-9.5245901639344266E-2"/>
    <n v="0.1265544989027067"/>
    <n v="-4.6753246753246824E-2"/>
    <n v="5.4954490812296995E-3"/>
    <x v="0"/>
  </r>
  <r>
    <x v="2"/>
    <x v="2"/>
    <x v="2"/>
    <x v="2"/>
    <x v="2"/>
    <x v="2"/>
    <n v="1506000000"/>
    <x v="2"/>
    <n v="45.25"/>
    <n v="44.93"/>
    <n v="47.34"/>
    <n v="46.33"/>
    <n v="46.71"/>
    <n v="48.77"/>
    <n v="49.4"/>
    <n v="50.89"/>
    <n v="44.22"/>
    <n v="40.35"/>
    <n v="44.88"/>
    <n v="45.22"/>
    <n v="43.94"/>
    <n v="0.24"/>
    <n v="0.24"/>
    <n v="0.24"/>
    <n v="0.24"/>
    <n v="2.9171270718232008E-2"/>
    <n v="7.1443988776170961E-2"/>
    <n v="-0.17834008097165988"/>
    <n v="9.4919454770755793E-2"/>
    <n v="-7.7348066298343048E-3"/>
    <n v="-7.0718232044198956E-3"/>
    <n v="5.3638993990652209E-2"/>
    <n v="-1.6265314744402303E-2"/>
    <n v="8.2020289229441518E-3"/>
    <n v="4.923999143652328E-2"/>
    <n v="1.7838835349600068E-2"/>
    <n v="3.0161943319838097E-2"/>
    <n v="-0.12635095303595995"/>
    <n v="-8.2089552238805916E-2"/>
    <n v="0.11226765799256508"/>
    <n v="1.2923351158645194E-2"/>
    <n v="-2.2998673153471941E-2"/>
    <x v="0"/>
  </r>
  <r>
    <x v="3"/>
    <x v="3"/>
    <x v="3"/>
    <x v="3"/>
    <x v="0"/>
    <x v="3"/>
    <n v="679000000"/>
    <x v="3"/>
    <n v="57.45"/>
    <n v="58.43"/>
    <n v="54.34"/>
    <n v="53.34"/>
    <n v="57.43"/>
    <n v="59.32"/>
    <n v="60.43"/>
    <n v="61.32"/>
    <n v="59.32"/>
    <n v="57.53"/>
    <n v="56.34"/>
    <n v="59.43"/>
    <n v="60.23"/>
    <n v="0"/>
    <n v="0"/>
    <n v="0"/>
    <n v="0"/>
    <n v="-7.1540469973890325E-2"/>
    <n v="0.13292088488938875"/>
    <n v="-4.7989409233824235E-2"/>
    <n v="4.6932035459760053E-2"/>
    <n v="4.8389904264577788E-2"/>
    <n v="1.70583115752828E-2"/>
    <n v="-6.9998288550402132E-2"/>
    <n v="-1.8402649981597349E-2"/>
    <n v="7.6677915260592353E-2"/>
    <n v="3.2909629113703646E-2"/>
    <n v="1.8712070128118669E-2"/>
    <n v="1.4727784213139179E-2"/>
    <n v="-3.2615786040443573E-2"/>
    <n v="-3.0175320296695871E-2"/>
    <n v="-2.0684860073005348E-2"/>
    <n v="5.4845580404685769E-2"/>
    <n v="1.3461214874642389E-2"/>
    <x v="0"/>
  </r>
  <r>
    <x v="4"/>
    <x v="4"/>
    <x v="4"/>
    <x v="4"/>
    <x v="0"/>
    <x v="4"/>
    <n v="1193916617"/>
    <x v="4"/>
    <n v="56.53"/>
    <n v="49.03"/>
    <n v="55.19"/>
    <n v="54.61"/>
    <n v="56.9"/>
    <n v="58.91"/>
    <n v="62.76"/>
    <n v="64.23"/>
    <n v="58.97"/>
    <n v="57.19"/>
    <n v="63.44"/>
    <n v="63.89"/>
    <n v="60.66"/>
    <n v="0.28000000000000003"/>
    <n v="0.28000000000000003"/>
    <n v="0.125"/>
    <n v="0.125"/>
    <n v="-2.9011144525030987E-2"/>
    <n v="0.15436733199047789"/>
    <n v="-8.6759082217973238E-2"/>
    <n v="6.2860639972023069E-2"/>
    <n v="8.738722802052E-2"/>
    <n v="-0.13267291703520254"/>
    <n v="0.12563736487864566"/>
    <n v="-5.4357673491574245E-3"/>
    <n v="4.1933711774400279E-2"/>
    <n v="4.0246045694200323E-2"/>
    <n v="7.0106942794092714E-2"/>
    <n v="2.3422562141491493E-2"/>
    <n v="-7.994706523431426E-2"/>
    <n v="-2.8065117856537241E-2"/>
    <n v="0.10928484000699423"/>
    <n v="9.06368221941997E-3"/>
    <n v="-4.8599154797307934E-2"/>
    <x v="0"/>
  </r>
  <r>
    <x v="5"/>
    <x v="5"/>
    <x v="5"/>
    <x v="5"/>
    <x v="0"/>
    <x v="5"/>
    <n v="423000000"/>
    <x v="5"/>
    <n v="70.59"/>
    <n v="69.739999999999995"/>
    <n v="70.67"/>
    <n v="71.180000000000007"/>
    <n v="70.13"/>
    <n v="67.650000000000006"/>
    <n v="65.8"/>
    <n v="69.12"/>
    <n v="57.01"/>
    <n v="58.25"/>
    <n v="62.1"/>
    <n v="63.34"/>
    <n v="60.88"/>
    <n v="0.3"/>
    <n v="0.3"/>
    <n v="0.3"/>
    <n v="0.3"/>
    <n v="1.260801813288006E-2"/>
    <n v="-7.1368361899410079E-2"/>
    <n v="-0.11018237082066866"/>
    <n v="5.0300429184549397E-2"/>
    <n v="-0.12055531945034709"/>
    <n v="-1.2041365632525974E-2"/>
    <n v="1.3335245196444034E-2"/>
    <n v="1.1461723503608393E-2"/>
    <n v="-1.4751334644563237E-2"/>
    <n v="-3.1085127620133896E-2"/>
    <n v="-2.2912047302291329E-2"/>
    <n v="5.0455927051671845E-2"/>
    <n v="-0.1708622685185186"/>
    <n v="2.7012804771092826E-2"/>
    <n v="6.6094420600858392E-2"/>
    <n v="2.4798711755233526E-2"/>
    <n v="-3.4101673508051801E-2"/>
    <x v="0"/>
  </r>
  <r>
    <x v="6"/>
    <x v="6"/>
    <x v="6"/>
    <x v="6"/>
    <x v="3"/>
    <x v="6"/>
    <n v="770000000"/>
    <x v="0"/>
    <n v="160.16"/>
    <n v="153.41"/>
    <n v="159.29"/>
    <n v="159.37"/>
    <n v="159.5"/>
    <n v="157.59"/>
    <n v="154.94"/>
    <n v="176.8"/>
    <n v="149.22999999999999"/>
    <n v="138.55000000000001"/>
    <n v="159.01"/>
    <n v="162.71"/>
    <n v="159"/>
    <n v="0.79"/>
    <n v="0.79"/>
    <n v="0.79"/>
    <n v="0.79"/>
    <n v="4.9910125982149893E-17"/>
    <n v="-2.2839932233168141E-2"/>
    <n v="-0.10068413579450101"/>
    <n v="0.15330205701912658"/>
    <n v="1.248751248751251E-2"/>
    <n v="-4.2145354645354648E-2"/>
    <n v="3.8328661756078457E-2"/>
    <n v="5.4617364555214548E-3"/>
    <n v="8.1571186547026067E-4"/>
    <n v="-7.0219435736676898E-3"/>
    <n v="-1.1802779364172889E-2"/>
    <n v="0.14108687233767919"/>
    <n v="-0.15147058823529425"/>
    <n v="-6.6273537492461163E-2"/>
    <n v="0.14767232046192694"/>
    <n v="2.8237217785045076E-2"/>
    <n v="-1.7946038965029856E-2"/>
    <x v="0"/>
  </r>
  <r>
    <x v="7"/>
    <x v="7"/>
    <x v="7"/>
    <x v="7"/>
    <x v="0"/>
    <x v="7"/>
    <n v="9313550100"/>
    <x v="6"/>
    <n v="15.629"/>
    <n v="17.502500000000001"/>
    <n v="19.0425"/>
    <n v="18.605"/>
    <n v="21.190999999999999"/>
    <n v="21.52"/>
    <n v="21.967500000000001"/>
    <n v="26.872499999999999"/>
    <n v="24.957000000000001"/>
    <n v="25.55"/>
    <n v="31.3565"/>
    <n v="33.6875"/>
    <n v="32.814500000000002"/>
    <n v="0"/>
    <n v="0"/>
    <n v="0"/>
    <n v="0"/>
    <n v="0.19041525369505413"/>
    <n v="0.18073098629400702"/>
    <n v="0.16308182542392166"/>
    <n v="0.28432485322896289"/>
    <n v="1.0995905048307637"/>
    <n v="0.11987331243201751"/>
    <n v="8.7987430367090363E-2"/>
    <n v="-2.2974924510962322E-2"/>
    <n v="0.13899489384574032"/>
    <n v="1.5525458921240179E-2"/>
    <n v="2.0794609665427583E-2"/>
    <n v="0.22328439740525766"/>
    <n v="-7.1281049399944105E-2"/>
    <n v="2.3760868694153944E-2"/>
    <n v="0.22726027397260273"/>
    <n v="7.4338653867619134E-2"/>
    <n v="-2.5914656771799556E-2"/>
    <x v="0"/>
  </r>
  <r>
    <x v="8"/>
    <x v="8"/>
    <x v="8"/>
    <x v="8"/>
    <x v="0"/>
    <x v="8"/>
    <n v="377000000"/>
    <x v="7"/>
    <n v="62.18"/>
    <n v="64.03"/>
    <n v="65.459999999999994"/>
    <n v="60.93"/>
    <n v="68.44"/>
    <n v="59.89"/>
    <n v="57.64"/>
    <n v="45.05"/>
    <n v="43.41"/>
    <n v="39.92"/>
    <n v="46.74"/>
    <n v="49.34"/>
    <n v="44.25"/>
    <n v="0.25"/>
    <n v="0.25"/>
    <n v="0.25"/>
    <n v="0.25"/>
    <n v="-1.6082341588935348E-2"/>
    <n v="-4.9893320203512212E-2"/>
    <n v="-0.30308813324080497"/>
    <n v="0.11472945891783562"/>
    <n v="-0.27227404310067543"/>
    <n v="2.9752331939530419E-2"/>
    <n v="2.2333281274402508E-2"/>
    <n v="-6.5383440268866402E-2"/>
    <n v="0.12325619563433445"/>
    <n v="-0.12127410870835764"/>
    <n v="-3.3394556687259977E-2"/>
    <n v="-0.21842470506592648"/>
    <n v="-3.0854605993340747E-2"/>
    <n v="-7.4637180373185785E-2"/>
    <n v="0.17084168336673347"/>
    <n v="6.0975609756097587E-2"/>
    <n v="-9.8094852047020731E-2"/>
    <x v="0"/>
  </r>
  <r>
    <x v="9"/>
    <x v="9"/>
    <x v="9"/>
    <x v="9"/>
    <x v="4"/>
    <x v="9"/>
    <n v="508438647"/>
    <x v="8"/>
    <n v="1.85"/>
    <n v="1.85"/>
    <n v="1.55"/>
    <n v="1.85"/>
    <n v="2.35"/>
    <n v="1.75"/>
    <n v="1.45"/>
    <n v="1.1000000000000001"/>
    <n v="1.2"/>
    <n v="1.1000000000000001"/>
    <n v="1"/>
    <n v="0.8"/>
    <n v="0.5"/>
    <n v="0"/>
    <n v="0"/>
    <n v="0"/>
    <n v="0"/>
    <n v="0"/>
    <n v="-0.21621621621621628"/>
    <n v="-0.24137931034482751"/>
    <n v="-0.54545454545454553"/>
    <n v="-0.72972972972972971"/>
    <n v="0"/>
    <n v="-0.16216216216216217"/>
    <n v="0.19354838709677422"/>
    <n v="0.27027027027027023"/>
    <n v="-0.25531914893617025"/>
    <n v="-0.17142857142857146"/>
    <n v="-0.24137931034482751"/>
    <n v="9.0909090909090787E-2"/>
    <n v="-8.3333333333333232E-2"/>
    <n v="-9.0909090909090981E-2"/>
    <n v="-0.19999999999999996"/>
    <n v="-0.37500000000000006"/>
    <x v="0"/>
  </r>
  <r>
    <x v="10"/>
    <x v="10"/>
    <x v="10"/>
    <x v="10"/>
    <x v="5"/>
    <x v="10"/>
    <n v="1023000000"/>
    <x v="9"/>
    <n v="93.17"/>
    <n v="80.959999999999994"/>
    <n v="81.73"/>
    <n v="78.05"/>
    <n v="77.849999999999994"/>
    <n v="79.94"/>
    <n v="78.64"/>
    <n v="75.86"/>
    <n v="74.849999999999994"/>
    <n v="74.16"/>
    <n v="73.430000000000007"/>
    <n v="72"/>
    <n v="68.09"/>
    <n v="0.28999999999999998"/>
    <n v="0.28999999999999998"/>
    <n v="0.26"/>
    <n v="0.26"/>
    <n v="-0.15917140710529146"/>
    <n v="1.1274823830877688E-2"/>
    <n v="-5.3662258392675535E-2"/>
    <n v="-7.8344120819848886E-2"/>
    <n v="-0.25737898465171188"/>
    <n v="-0.13105076741440386"/>
    <n v="9.5108695652175185E-3"/>
    <n v="-4.1478037440352458E-2"/>
    <n v="-2.5624599615631373E-3"/>
    <n v="3.0571612074502295E-2"/>
    <n v="-1.2634475856892634E-2"/>
    <n v="-3.5350966429298081E-2"/>
    <n v="-9.8866332718165716E-3"/>
    <n v="-5.7448229792918873E-3"/>
    <n v="-9.8435814455230548E-3"/>
    <n v="-1.593354214898552E-2"/>
    <n v="-5.0694444444444403E-2"/>
    <x v="0"/>
  </r>
  <r>
    <x v="11"/>
    <x v="11"/>
    <x v="11"/>
    <x v="11"/>
    <x v="6"/>
    <x v="11"/>
    <n v="662503822"/>
    <x v="10"/>
    <n v="131.07"/>
    <n v="143.72"/>
    <n v="150.75"/>
    <n v="149.97"/>
    <n v="144.41"/>
    <n v="141.44999999999999"/>
    <n v="140.47999999999999"/>
    <n v="144.44"/>
    <n v="128.16"/>
    <n v="131.32"/>
    <n v="148.38"/>
    <n v="146.54"/>
    <n v="141.38"/>
    <n v="0.91"/>
    <n v="0.91"/>
    <n v="0.91"/>
    <n v="0.91"/>
    <n v="0.1511406118867781"/>
    <n v="-5.7211442288457752E-2"/>
    <n v="-5.8727220956719797E-2"/>
    <n v="8.3536399634480688E-2"/>
    <n v="0.10643167772945757"/>
    <n v="9.6513313496604913E-2"/>
    <n v="4.8914556081269142E-2"/>
    <n v="8.6235489220563117E-4"/>
    <n v="-3.7074081482963275E-2"/>
    <n v="-1.4195692819056907E-2"/>
    <n v="-4.241781548250183E-4"/>
    <n v="2.8189066059225571E-2"/>
    <n v="-0.10641096649127667"/>
    <n v="3.1757178526841422E-2"/>
    <n v="0.12991166615900093"/>
    <n v="-6.2676910634856678E-3"/>
    <n v="-2.9002320185614827E-2"/>
    <x v="0"/>
  </r>
  <r>
    <x v="12"/>
    <x v="12"/>
    <x v="12"/>
    <x v="12"/>
    <x v="7"/>
    <x v="12"/>
    <n v="11267000000"/>
    <x v="11"/>
    <n v="17.989999999999998"/>
    <n v="15.27"/>
    <n v="15.79"/>
    <n v="15.42"/>
    <n v="16"/>
    <n v="16.579999999999998"/>
    <n v="17.25"/>
    <n v="17.91"/>
    <n v="15.95"/>
    <n v="15.52"/>
    <n v="16.899999999999999"/>
    <n v="17.52"/>
    <n v="16.45"/>
    <n v="0.05"/>
    <n v="0.05"/>
    <n v="0.05"/>
    <n v="0.05"/>
    <n v="-0.1400778210116731"/>
    <n v="0.12191958495460442"/>
    <n v="-9.7391304347826113E-2"/>
    <n v="6.31443298969072E-2"/>
    <n v="-7.4485825458588062E-2"/>
    <n v="-0.15119510839355194"/>
    <n v="3.4053700065487857E-2"/>
    <n v="-2.0265991133628831E-2"/>
    <n v="3.7613488975356685E-2"/>
    <n v="3.9374999999999896E-2"/>
    <n v="4.3425814234017E-2"/>
    <n v="3.8260869565217397E-2"/>
    <n v="-0.10664433277498608"/>
    <n v="-2.3824451410658292E-2"/>
    <n v="8.891752577319581E-2"/>
    <n v="3.9644970414201251E-2"/>
    <n v="-5.8219178082191798E-2"/>
    <x v="0"/>
  </r>
  <r>
    <x v="13"/>
    <x v="13"/>
    <x v="13"/>
    <x v="13"/>
    <x v="8"/>
    <x v="13"/>
    <n v="547871849"/>
    <x v="12"/>
    <n v="39.989199999999997"/>
    <n v="38.229100000000003"/>
    <n v="37.549999999999997"/>
    <n v="37.050199999999997"/>
    <n v="37.435899999999997"/>
    <n v="36.284199999999998"/>
    <n v="37.549999999999997"/>
    <n v="39.92"/>
    <n v="37.67"/>
    <n v="32.69"/>
    <n v="37.51"/>
    <n v="37.880000000000003"/>
    <n v="37.659999999999997"/>
    <n v="0.115"/>
    <n v="0.115"/>
    <n v="0.52"/>
    <n v="0.52"/>
    <n v="-7.0619067148130002E-2"/>
    <n v="1.659370259809665E-2"/>
    <n v="-0.1155792276964048"/>
    <n v="0.16794126644233706"/>
    <n v="-2.6487151530913352E-2"/>
    <n v="-4.4014383883648443E-2"/>
    <n v="-1.7763954683735827E-2"/>
    <n v="-1.0247669773635167E-2"/>
    <n v="1.0410200214843644E-2"/>
    <n v="-2.7692669336118494E-2"/>
    <n v="3.8055131434618888E-2"/>
    <n v="6.3115845539281082E-2"/>
    <n v="-4.3336673346693382E-2"/>
    <n v="-0.11839660207061334"/>
    <n v="0.14744570204955645"/>
    <n v="2.3727006131698338E-2"/>
    <n v="7.9197465681096636E-3"/>
    <x v="0"/>
  </r>
  <r>
    <x v="14"/>
    <x v="14"/>
    <x v="14"/>
    <x v="14"/>
    <x v="0"/>
    <x v="14"/>
    <n v="236000000"/>
    <x v="11"/>
    <n v="315.7903"/>
    <n v="358.33589999999998"/>
    <n v="378.26850000000002"/>
    <n v="389.80990000000003"/>
    <n v="347.73399999999998"/>
    <n v="367.39960000000002"/>
    <n v="376.10399999999998"/>
    <n v="295.05630000000002"/>
    <n v="269.16410000000002"/>
    <n v="268.95229999999998"/>
    <n v="271.28269999999998"/>
    <n v="266.47449999999998"/>
    <n v="276.64350000000002"/>
    <n v="0"/>
    <n v="0"/>
    <n v="0"/>
    <n v="0"/>
    <n v="0.23439478666697497"/>
    <n v="-3.5160471809464154E-2"/>
    <n v="-0.28489912364665093"/>
    <n v="2.8596892460112957E-2"/>
    <n v="-0.12396454229278095"/>
    <n v="0.13472738079668684"/>
    <n v="5.5625462031574389E-2"/>
    <n v="3.0511131643264001E-2"/>
    <n v="-0.10793953668185452"/>
    <n v="5.6553572558334937E-2"/>
    <n v="2.3691914743510782E-2"/>
    <n v="-0.21549278922851117"/>
    <n v="-8.7753421974043594E-2"/>
    <n v="-7.8688056839689715E-4"/>
    <n v="8.6647334861981017E-3"/>
    <n v="-1.7723946274495202E-2"/>
    <n v="3.8161249950745907E-2"/>
    <x v="0"/>
  </r>
  <r>
    <x v="15"/>
    <x v="15"/>
    <x v="15"/>
    <x v="15"/>
    <x v="0"/>
    <x v="15"/>
    <n v="1126000000"/>
    <x v="13"/>
    <n v="40.75"/>
    <n v="36.119999999999997"/>
    <n v="39.200000000000003"/>
    <n v="40.22"/>
    <n v="42.61"/>
    <n v="43.49"/>
    <n v="42.54"/>
    <n v="43.41"/>
    <n v="38.81"/>
    <n v="39.1"/>
    <n v="41.87"/>
    <n v="44.05"/>
    <n v="40.29"/>
    <n v="0.17"/>
    <n v="0.17"/>
    <n v="0.17"/>
    <n v="0.17"/>
    <n v="-8.8343558282208863E-3"/>
    <n v="6.1909497762307315E-2"/>
    <n v="-7.6868829337094449E-2"/>
    <n v="3.4782608695652112E-2"/>
    <n v="5.3987730061349493E-3"/>
    <n v="-0.11361963190184056"/>
    <n v="8.5271317829457516E-2"/>
    <n v="3.0357142857142753E-2"/>
    <n v="5.9423172550969683E-2"/>
    <n v="2.4642102792771708E-2"/>
    <n v="-1.7935157507473046E-2"/>
    <n v="2.0451339915373706E-2"/>
    <n v="-0.10205021884358431"/>
    <n v="1.1852615305333655E-2"/>
    <n v="7.084398976982087E-2"/>
    <n v="5.6126104609505609E-2"/>
    <n v="-8.1498297389330274E-2"/>
    <x v="0"/>
  </r>
  <r>
    <x v="16"/>
    <x v="16"/>
    <x v="16"/>
    <x v="16"/>
    <x v="9"/>
    <x v="16"/>
    <n v="1669459090"/>
    <x v="14"/>
    <n v="59.43"/>
    <n v="60.71"/>
    <n v="61.12"/>
    <n v="64.2"/>
    <n v="64.28"/>
    <n v="66.63"/>
    <n v="66.45"/>
    <n v="65.95"/>
    <n v="58.55"/>
    <n v="59.26"/>
    <n v="66.56"/>
    <n v="67.540000000000006"/>
    <n v="67.45"/>
    <n v="0.38"/>
    <n v="0.37"/>
    <n v="0.37"/>
    <n v="0.37"/>
    <n v="8.665657075551074E-2"/>
    <n v="4.0809968847352024E-2"/>
    <n v="-0.10263355906696771"/>
    <n v="0.14444819439757009"/>
    <n v="0.16002019182231203"/>
    <n v="2.1537943799427917E-2"/>
    <n v="6.7534178883214722E-3"/>
    <n v="5.6609947643979149E-2"/>
    <n v="1.2461059190030886E-3"/>
    <n v="4.2314872433105076E-2"/>
    <n v="2.8515683625995407E-3"/>
    <n v="-7.5244544770504138E-3"/>
    <n v="-0.10659590598938598"/>
    <n v="1.844577284372333E-2"/>
    <n v="0.12318596017549788"/>
    <n v="2.0282451923076983E-2"/>
    <n v="4.1456914421083291E-3"/>
    <x v="0"/>
  </r>
  <r>
    <x v="17"/>
    <x v="17"/>
    <x v="17"/>
    <x v="17"/>
    <x v="0"/>
    <x v="17"/>
    <n v="1035484"/>
    <x v="15"/>
    <n v="151.5"/>
    <n v="144.13"/>
    <n v="147.71"/>
    <n v="144.34"/>
    <n v="142"/>
    <n v="143.26"/>
    <n v="137.69999999999999"/>
    <n v="143.11000000000001"/>
    <n v="131.79"/>
    <n v="130.55000000000001"/>
    <n v="136.77000000000001"/>
    <n v="134.86000000000001"/>
    <n v="130.16"/>
    <n v="0"/>
    <n v="0"/>
    <n v="0"/>
    <n v="0"/>
    <n v="-4.7260726072607236E-2"/>
    <n v="-4.6002494111126606E-2"/>
    <n v="-5.1924473493100781E-2"/>
    <n v="-2.9873611643049772E-3"/>
    <n v="-0.14085808580858089"/>
    <n v="-4.8646864686468679E-2"/>
    <n v="2.4838687296191025E-2"/>
    <n v="-2.2814975289418483E-2"/>
    <n v="-1.6211722322294606E-2"/>
    <n v="8.8732394366196534E-3"/>
    <n v="-3.8810554237051535E-2"/>
    <n v="3.9288307915759081E-2"/>
    <n v="-7.9099993012368253E-2"/>
    <n v="-9.4089081113891849E-3"/>
    <n v="4.7644580620451918E-2"/>
    <n v="-1.3965050815237233E-2"/>
    <n v="-3.4850956547530898E-2"/>
    <x v="0"/>
  </r>
  <r>
    <x v="18"/>
    <x v="18"/>
    <x v="18"/>
    <x v="18"/>
    <x v="10"/>
    <x v="18"/>
    <n v="3008000000"/>
    <x v="11"/>
    <n v="54.36"/>
    <n v="47.2"/>
    <n v="52.43"/>
    <n v="51.37"/>
    <n v="53.64"/>
    <n v="54.68"/>
    <n v="56.01"/>
    <n v="58.62"/>
    <n v="52.4"/>
    <n v="49.42"/>
    <n v="53.45"/>
    <n v="54.4"/>
    <n v="50.75"/>
    <n v="0.05"/>
    <n v="0.05"/>
    <n v="0.05"/>
    <n v="0.01"/>
    <n v="-5.4083885209713065E-2"/>
    <n v="9.1298423204204796E-2"/>
    <n v="-0.11676486341724686"/>
    <n v="2.7114528530959092E-2"/>
    <n v="-6.3465783664459152E-2"/>
    <n v="-0.13171449595290649"/>
    <n v="0.11080508474576264"/>
    <n v="-1.926378027846657E-2"/>
    <n v="4.4189215495425406E-2"/>
    <n v="2.032065622669648E-2"/>
    <n v="2.5237746891002163E-2"/>
    <n v="4.6598821638993031E-2"/>
    <n v="-0.10525417946093482"/>
    <n v="-5.591603053435109E-2"/>
    <n v="8.1545932820720382E-2"/>
    <n v="1.7960710944808153E-2"/>
    <n v="-6.6911764705882337E-2"/>
    <x v="0"/>
  </r>
  <r>
    <x v="19"/>
    <x v="19"/>
    <x v="19"/>
    <x v="19"/>
    <x v="11"/>
    <x v="19"/>
    <n v="601000000"/>
    <x v="16"/>
    <n v="91.77"/>
    <n v="80.08"/>
    <n v="82.78"/>
    <n v="80.03"/>
    <n v="87.69"/>
    <n v="86.06"/>
    <n v="85.39"/>
    <n v="78.42"/>
    <n v="74.5"/>
    <n v="65.63"/>
    <n v="73"/>
    <n v="72.33"/>
    <n v="66.88"/>
    <n v="0.77"/>
    <n v="0.77"/>
    <n v="0.7"/>
    <n v="0.7"/>
    <n v="-0.1195379753732156"/>
    <n v="7.6596276396351359E-2"/>
    <n v="-0.2232111488464692"/>
    <n v="2.9712021941185433E-2"/>
    <n v="-0.23918491881878609"/>
    <n v="-0.12738367658276123"/>
    <n v="3.3716283716283754E-2"/>
    <n v="-2.3918820971249092E-2"/>
    <n v="9.5714107209796284E-2"/>
    <n v="-9.8072756300603883E-3"/>
    <n v="1.1619800139437404E-3"/>
    <n v="-8.1625483077643737E-2"/>
    <n v="-4.1060953838306574E-2"/>
    <n v="-0.10966442953020142"/>
    <n v="0.1122962060033522"/>
    <n v="4.1095890410956505E-4"/>
    <n v="-6.567122908889815E-2"/>
    <x v="0"/>
  </r>
  <r>
    <x v="20"/>
    <x v="20"/>
    <x v="20"/>
    <x v="20"/>
    <x v="12"/>
    <x v="20"/>
    <n v="910000000"/>
    <x v="17"/>
    <n v="69.17"/>
    <n v="67.36"/>
    <n v="70.39"/>
    <n v="69.34"/>
    <n v="67.28"/>
    <n v="66.709999999999994"/>
    <n v="65.59"/>
    <n v="67.66"/>
    <n v="61.62"/>
    <n v="63.58"/>
    <n v="66.77"/>
    <n v="65.77"/>
    <n v="65.400000000000006"/>
    <n v="0.38"/>
    <n v="0.38"/>
    <n v="0.38"/>
    <n v="0.36"/>
    <n v="7.9514240277577235E-3"/>
    <n v="-4.8601096048456881E-2"/>
    <n v="-2.4851349291050543E-2"/>
    <n v="3.4287511796162427E-2"/>
    <n v="-3.2817695532745349E-2"/>
    <n v="-2.6167413618620822E-2"/>
    <n v="4.4982185273159163E-2"/>
    <n v="-9.5183974996447956E-3"/>
    <n v="-2.9708681857513731E-2"/>
    <n v="-2.8240190249703831E-3"/>
    <n v="-1.1092789686703498E-2"/>
    <n v="3.1559688976978091E-2"/>
    <n v="-8.3653561927283474E-2"/>
    <n v="3.7974683544303812E-2"/>
    <n v="5.0173010380622801E-2"/>
    <n v="-9.5851430283061256E-3"/>
    <n v="-1.5204500532142848E-4"/>
    <x v="0"/>
  </r>
  <r>
    <x v="21"/>
    <x v="21"/>
    <x v="21"/>
    <x v="21"/>
    <x v="13"/>
    <x v="21"/>
    <n v="5035000000"/>
    <x v="18"/>
    <n v="29"/>
    <n v="26.574999999999999"/>
    <n v="29.754999999999999"/>
    <n v="28.395"/>
    <n v="28.9"/>
    <n v="29.355"/>
    <n v="30.19"/>
    <n v="31.38"/>
    <n v="27.51"/>
    <n v="28.76"/>
    <n v="31.315000000000001"/>
    <n v="30.73"/>
    <n v="27.574999999999999"/>
    <n v="0.25"/>
    <n v="0.25"/>
    <n v="0.25"/>
    <n v="0.22500000000000001"/>
    <n v="-1.2241379310344842E-2"/>
    <n v="7.2019721782003929E-2"/>
    <n v="-3.9085789996687631E-2"/>
    <n v="-3.3379694019471565E-2"/>
    <n v="-1.5517241379310371E-2"/>
    <n v="-8.3620689655172442E-2"/>
    <n v="0.11966133584195672"/>
    <n v="-3.7304654679885717E-2"/>
    <n v="1.7784821271350556E-2"/>
    <n v="2.4394463667820134E-2"/>
    <n v="3.6961335377278172E-2"/>
    <n v="3.9417025505134075E-2"/>
    <n v="-0.11536010197578067"/>
    <n v="5.4525627044711013E-2"/>
    <n v="8.8838664812239204E-2"/>
    <n v="-1.1496088136675742E-2"/>
    <n v="-9.53465668727628E-2"/>
    <x v="0"/>
  </r>
  <r>
    <x v="22"/>
    <x v="22"/>
    <x v="22"/>
    <x v="22"/>
    <x v="14"/>
    <x v="22"/>
    <n v="548000000"/>
    <x v="19"/>
    <n v="82.79"/>
    <n v="73.7"/>
    <n v="78.34"/>
    <n v="78.83"/>
    <n v="81.239999999999995"/>
    <n v="83.8"/>
    <n v="89.01"/>
    <n v="81.459999999999994"/>
    <n v="75.680000000000007"/>
    <n v="72.63"/>
    <n v="79.37"/>
    <n v="79.040000000000006"/>
    <n v="70.77"/>
    <n v="0.4"/>
    <n v="0"/>
    <n v="0.4"/>
    <n v="0.3"/>
    <n v="-4.3000362362604273E-2"/>
    <n v="0.12913865279715853"/>
    <n v="-0.17953038984383787"/>
    <n v="-2.1478727798430394E-2"/>
    <n v="-0.13189998792124666"/>
    <n v="-0.10979586906631239"/>
    <n v="6.2957937584803267E-2"/>
    <n v="1.1360735256573842E-2"/>
    <n v="3.0572117214258489E-2"/>
    <n v="3.1511570654849858E-2"/>
    <n v="6.2171837708830648E-2"/>
    <n v="-8.4821930120211331E-2"/>
    <n v="-6.6044684507733695E-2"/>
    <n v="-3.5015856236786616E-2"/>
    <n v="9.279911882142379E-2"/>
    <n v="-3.7797656545292057E-4"/>
    <n v="-0.1008350202429151"/>
    <x v="0"/>
  </r>
  <r>
    <x v="23"/>
    <x v="23"/>
    <x v="23"/>
    <x v="23"/>
    <x v="15"/>
    <x v="23"/>
    <n v="1242000000"/>
    <x v="20"/>
    <n v="68.5"/>
    <n v="64.47"/>
    <n v="65.36"/>
    <n v="62.71"/>
    <n v="67.739999999999995"/>
    <n v="64.459999999999994"/>
    <n v="61.51"/>
    <n v="49.8"/>
    <n v="48.17"/>
    <n v="48.69"/>
    <n v="53"/>
    <n v="54.46"/>
    <n v="46.41"/>
    <n v="0.74"/>
    <n v="0.74"/>
    <n v="0.73"/>
    <n v="0.73"/>
    <n v="-7.3722627737226265E-2"/>
    <n v="-7.3353532132036815E-3"/>
    <n v="-0.196553405950252"/>
    <n v="-3.1834052166769385E-2"/>
    <n v="-0.2795620437956205"/>
    <n v="-5.8832116788321183E-2"/>
    <n v="1.3804870482394921E-2"/>
    <n v="-2.9222766217870236E-2"/>
    <n v="8.0210492744378789E-2"/>
    <n v="-3.7496309418364349E-2"/>
    <n v="-3.4284827800186095E-2"/>
    <n v="-0.19037554869126974"/>
    <n v="-1.8072289156626415E-2"/>
    <n v="2.5949761262196305E-2"/>
    <n v="8.8519203121790971E-2"/>
    <n v="4.1320754716981149E-2"/>
    <n v="-0.13441057656995967"/>
    <x v="0"/>
  </r>
  <r>
    <x v="24"/>
    <x v="24"/>
    <x v="24"/>
    <x v="24"/>
    <x v="0"/>
    <x v="24"/>
    <n v="439000000"/>
    <x v="20"/>
    <n v="131.9862"/>
    <n v="133.96780000000001"/>
    <n v="141.59719999999999"/>
    <n v="145.93199999999999"/>
    <n v="137.88720000000001"/>
    <n v="137.4931"/>
    <n v="130.51509999999999"/>
    <n v="140.11699999999999"/>
    <n v="132.23560000000001"/>
    <n v="139.22319999999999"/>
    <n v="152.81389999999999"/>
    <n v="155.72620000000001"/>
    <n v="153.602"/>
    <n v="0.4"/>
    <n v="0.4"/>
    <n v="0.4"/>
    <n v="0.35499999999999998"/>
    <n v="0.10869166624995638"/>
    <n v="-0.10290340706630485"/>
    <n v="6.9785794900360215E-2"/>
    <n v="0.10582862626343895"/>
    <n v="0.17555471708405884"/>
    <n v="1.5013690825253053E-2"/>
    <n v="5.6949505776761097E-2"/>
    <n v="3.3438514320904666E-2"/>
    <n v="-5.5127045473233979E-2"/>
    <n v="4.2788598216449715E-5"/>
    <n v="-4.7842400818659321E-2"/>
    <n v="7.3569265165486605E-2"/>
    <n v="-5.3393949342335226E-2"/>
    <n v="5.5866952620928001E-2"/>
    <n v="9.761806940222606E-2"/>
    <n v="2.1380908412127538E-2"/>
    <n v="-1.1360965592173968E-2"/>
    <x v="0"/>
  </r>
  <r>
    <x v="25"/>
    <x v="25"/>
    <x v="25"/>
    <x v="25"/>
    <x v="0"/>
    <x v="25"/>
    <n v="5146000000"/>
    <x v="21"/>
    <n v="27.86"/>
    <n v="26.39"/>
    <n v="29.36"/>
    <n v="27.31"/>
    <n v="28.81"/>
    <n v="29.6"/>
    <n v="27.42"/>
    <n v="28.41"/>
    <n v="25.22"/>
    <n v="26.05"/>
    <n v="28.87"/>
    <n v="27.2"/>
    <n v="26.39"/>
    <n v="0.21"/>
    <n v="0.21"/>
    <n v="0.21"/>
    <n v="0.19"/>
    <n v="-1.2203876525484592E-2"/>
    <n v="1.1717319663127168E-2"/>
    <n v="-4.2304886943836648E-2"/>
    <n v="2.034548944337811E-2"/>
    <n v="-2.3330940416367508E-2"/>
    <n v="-5.2763819095477345E-2"/>
    <n v="0.11254262978400904"/>
    <n v="-6.2670299727520459E-2"/>
    <n v="5.4924935920908094E-2"/>
    <n v="3.4710170079833486E-2"/>
    <n v="-6.655405405405404E-2"/>
    <n v="3.6105032822757052E-2"/>
    <n v="-0.10489264343541012"/>
    <n v="4.1237113402061931E-2"/>
    <n v="0.10825335892514396"/>
    <n v="-5.1264288188430956E-2"/>
    <n v="-2.2794117647058781E-2"/>
    <x v="0"/>
  </r>
  <r>
    <x v="26"/>
    <x v="26"/>
    <x v="26"/>
    <x v="26"/>
    <x v="0"/>
    <x v="26"/>
    <n v="1126000000"/>
    <x v="22"/>
    <n v="96.52"/>
    <n v="98.34"/>
    <n v="104.1"/>
    <n v="102.66"/>
    <n v="100.93"/>
    <n v="102.9"/>
    <n v="105.75"/>
    <n v="113.17"/>
    <n v="100.64"/>
    <n v="96.49"/>
    <n v="99.45"/>
    <n v="94.67"/>
    <n v="96.17"/>
    <n v="0.35"/>
    <n v="0.35"/>
    <n v="0.35"/>
    <n v="0.35"/>
    <n v="6.7239950269374224E-2"/>
    <n v="3.3508669394116536E-2"/>
    <n v="-8.425531914893622E-2"/>
    <n v="3.1091304798431754E-4"/>
    <n v="1.0878574388727783E-2"/>
    <n v="1.8856195607128135E-2"/>
    <n v="5.8572300183038342E-2"/>
    <n v="-1.0470701248799209E-2"/>
    <n v="-1.6851743619715465E-2"/>
    <n v="2.2986228078866529E-2"/>
    <n v="3.1098153547133082E-2"/>
    <n v="7.0165484633569752E-2"/>
    <n v="-0.10762569585579218"/>
    <n v="-3.7758346581876052E-2"/>
    <n v="3.067675406777913E-2"/>
    <n v="-4.4544997486173972E-2"/>
    <n v="1.9541565437836698E-2"/>
    <x v="0"/>
  </r>
  <r>
    <x v="27"/>
    <x v="27"/>
    <x v="27"/>
    <x v="27"/>
    <x v="16"/>
    <x v="27"/>
    <n v="1875000000"/>
    <x v="23"/>
    <n v="111.63"/>
    <n v="103.98"/>
    <n v="106.32"/>
    <n v="105.77"/>
    <n v="110.28"/>
    <n v="103.47"/>
    <n v="96.3"/>
    <n v="87.28"/>
    <n v="78.760000000000005"/>
    <n v="79.72"/>
    <n v="90.61"/>
    <n v="90.97"/>
    <n v="89.53"/>
    <n v="0"/>
    <n v="0"/>
    <n v="0"/>
    <n v="0"/>
    <n v="-5.2494849054913549E-2"/>
    <n v="-8.9533894298950548E-2"/>
    <n v="-0.17217030114226375"/>
    <n v="0.12305569493226295"/>
    <n v="-0.19797545462689237"/>
    <n v="-6.8529965063154993E-2"/>
    <n v="2.250432775533746E-2"/>
    <n v="-5.1730624529721329E-3"/>
    <n v="4.2639689893164461E-2"/>
    <n v="-6.1751904243743216E-2"/>
    <n v="-6.9295447955929276E-2"/>
    <n v="-9.3665628245067453E-2"/>
    <n v="-9.7616865261228189E-2"/>
    <n v="1.2188928390045628E-2"/>
    <n v="0.13660311088810839"/>
    <n v="3.9730714049221877E-3"/>
    <n v="-1.5829394305815078E-2"/>
    <x v="0"/>
  </r>
  <r>
    <x v="28"/>
    <x v="28"/>
    <x v="28"/>
    <x v="28"/>
    <x v="17"/>
    <x v="28"/>
    <n v="414000000"/>
    <x v="21"/>
    <n v="67.540000000000006"/>
    <n v="65.34"/>
    <n v="68.34"/>
    <n v="70.322999999999993"/>
    <n v="68.61"/>
    <n v="65.430000000000007"/>
    <n v="67.34"/>
    <n v="62.34"/>
    <n v="68.849999999999994"/>
    <n v="65.540000000000006"/>
    <n v="67.430000000000007"/>
    <n v="68.540000000000006"/>
    <n v="69.34"/>
    <n v="0.46"/>
    <n v="0.42"/>
    <n v="0.42"/>
    <n v="0"/>
    <n v="4.8015990524133648E-2"/>
    <n v="-3.6446112936023636E-2"/>
    <n v="-2.0493020493020452E-2"/>
    <n v="5.797985962770822E-2"/>
    <n v="4.5898726680485592E-2"/>
    <n v="-3.2573289902280173E-2"/>
    <n v="4.5913682277318638E-2"/>
    <n v="3.574773192859218E-2"/>
    <n v="-2.4359029051661533E-2"/>
    <n v="-4.0227372103191848E-2"/>
    <n v="3.5610576188292775E-2"/>
    <n v="-7.4250074250074252E-2"/>
    <n v="0.11116458132820004"/>
    <n v="-4.1975308641975143E-2"/>
    <n v="2.8837351235886488E-2"/>
    <n v="1.6461515645854952E-2"/>
    <n v="1.1672016340822834E-2"/>
    <x v="0"/>
  </r>
  <r>
    <x v="29"/>
    <x v="29"/>
    <x v="29"/>
    <x v="29"/>
    <x v="18"/>
    <x v="29"/>
    <n v="1709000000"/>
    <x v="24"/>
    <n v="94.91"/>
    <n v="91.3"/>
    <n v="104.35"/>
    <n v="105.43"/>
    <n v="109.95"/>
    <n v="111.48"/>
    <n v="114.95"/>
    <n v="120.88"/>
    <n v="99.31"/>
    <n v="102.97"/>
    <n v="114.49"/>
    <n v="114.15"/>
    <n v="103.12"/>
    <n v="0.71"/>
    <n v="0.66"/>
    <n v="0"/>
    <n v="0"/>
    <n v="0.11832262143082933"/>
    <n v="9.6556957222801817E-2"/>
    <n v="-0.10421922575032626"/>
    <n v="1.456734971350934E-3"/>
    <n v="0.10093773048150889"/>
    <n v="-3.8036034137604043E-2"/>
    <n v="0.14293537787513688"/>
    <n v="1.7153809295639793E-2"/>
    <n v="4.2872047804230255E-2"/>
    <n v="1.9918144611186916E-2"/>
    <n v="3.7047003946896293E-2"/>
    <n v="5.1587646802957743E-2"/>
    <n v="-0.17844142951687619"/>
    <n v="3.6854294632967438E-2"/>
    <n v="0.11187724579974746"/>
    <n v="-2.9696916761288252E-3"/>
    <n v="-9.6627244853263253E-2"/>
    <x v="0"/>
  </r>
  <r>
    <x v="30"/>
    <x v="30"/>
    <x v="30"/>
    <x v="30"/>
    <x v="19"/>
    <x v="30"/>
    <n v="745000000"/>
    <x v="25"/>
    <n v="47.84"/>
    <n v="49.98"/>
    <n v="45.62"/>
    <n v="47.54"/>
    <n v="48.73"/>
    <n v="46.23"/>
    <n v="49.45"/>
    <n v="43.45"/>
    <n v="45.34"/>
    <n v="50.32"/>
    <n v="48.34"/>
    <n v="46.43"/>
    <n v="48.34"/>
    <n v="0"/>
    <n v="0"/>
    <n v="0"/>
    <n v="0"/>
    <n v="-6.2709030100335334E-3"/>
    <n v="4.0176693310896169E-2"/>
    <n v="1.7593528816986802E-2"/>
    <n v="-3.9348171701112815E-2"/>
    <n v="1.0451505016722408E-2"/>
    <n v="4.4732441471571766E-2"/>
    <n v="-8.7234893957583021E-2"/>
    <n v="4.2086804033318763E-2"/>
    <n v="2.5031552376945682E-2"/>
    <n v="-5.1303098707161918E-2"/>
    <n v="6.9651741293532465E-2"/>
    <n v="-0.12133468149646107"/>
    <n v="4.3498273878020723E-2"/>
    <n v="0.10983678870754293"/>
    <n v="-3.9348171701112815E-2"/>
    <n v="-3.9511791477037726E-2"/>
    <n v="4.1137195778591505E-2"/>
    <x v="0"/>
  </r>
  <r>
    <x v="31"/>
    <x v="31"/>
    <x v="31"/>
    <x v="31"/>
    <x v="20"/>
    <x v="31"/>
    <n v="407000000"/>
    <x v="26"/>
    <n v="60.63"/>
    <n v="61.34"/>
    <n v="61.46"/>
    <n v="60.68"/>
    <n v="67.900000000000006"/>
    <n v="65.39"/>
    <n v="59.42"/>
    <n v="48.75"/>
    <n v="41.07"/>
    <n v="37.86"/>
    <n v="41.34"/>
    <n v="46.11"/>
    <n v="31.78"/>
    <n v="0.24"/>
    <n v="0.24"/>
    <n v="0.24"/>
    <n v="0.24"/>
    <n v="4.7831106712847953E-3"/>
    <n v="-1.6809492419248485E-2"/>
    <n v="-0.35880175025244032"/>
    <n v="-0.15425250924458528"/>
    <n v="-0.46000329869701467"/>
    <n v="1.171037440211118E-2"/>
    <n v="1.9563090968372585E-3"/>
    <n v="-8.7862024080703083E-3"/>
    <n v="0.11898483849703372"/>
    <n v="-3.3431516936671644E-2"/>
    <n v="-8.762807768771981E-2"/>
    <n v="-0.1795691686300909"/>
    <n v="-0.1526153846153846"/>
    <n v="-7.2315558802045307E-2"/>
    <n v="9.1917591125198206E-2"/>
    <n v="0.12119013062409278"/>
    <n v="-0.30557362828019946"/>
    <x v="0"/>
  </r>
  <r>
    <x v="32"/>
    <x v="32"/>
    <x v="32"/>
    <x v="32"/>
    <x v="0"/>
    <x v="32"/>
    <n v="1220000000"/>
    <x v="27"/>
    <n v="23.729099999999999"/>
    <n v="22.352799999999998"/>
    <n v="24.221499999999999"/>
    <n v="24.128900000000002"/>
    <n v="24.520399999999999"/>
    <n v="25.905000000000001"/>
    <n v="25.6693"/>
    <n v="28.09"/>
    <n v="26.54"/>
    <n v="24.5"/>
    <n v="27.73"/>
    <n v="29.75"/>
    <n v="27.11"/>
    <n v="0"/>
    <n v="0"/>
    <n v="0"/>
    <n v="0"/>
    <n v="1.6848510900118529E-2"/>
    <n v="6.3840456879509552E-2"/>
    <n v="-4.5552469292111583E-2"/>
    <n v="0.10653061224489793"/>
    <n v="0.14247906578842015"/>
    <n v="-5.8000514136650805E-2"/>
    <n v="8.3600264843777986E-2"/>
    <n v="-3.8230497698324775E-3"/>
    <n v="1.6225356315455616E-2"/>
    <n v="5.6467268070667792E-2"/>
    <n v="-9.0986296081838006E-3"/>
    <n v="9.430331173814635E-2"/>
    <n v="-5.5179779280882905E-2"/>
    <n v="-7.6865109269027856E-2"/>
    <n v="0.13183673469387758"/>
    <n v="7.2845293905517472E-2"/>
    <n v="-8.8739495798319343E-2"/>
    <x v="0"/>
  </r>
  <r>
    <x v="33"/>
    <x v="33"/>
    <x v="33"/>
    <x v="33"/>
    <x v="21"/>
    <x v="33"/>
    <n v="404000000"/>
    <x v="21"/>
    <n v="23.82"/>
    <n v="23.52"/>
    <n v="23.83"/>
    <n v="24.78"/>
    <n v="23.42"/>
    <n v="22.74"/>
    <n v="23.39"/>
    <n v="22.23"/>
    <n v="21.45"/>
    <n v="24.52"/>
    <n v="23.65"/>
    <n v="24.52"/>
    <n v="23.65"/>
    <n v="0"/>
    <n v="0"/>
    <n v="0"/>
    <m/>
    <n v="4.0302267002518925E-2"/>
    <n v="-5.6093623890234083E-2"/>
    <n v="4.8311244121419364E-2"/>
    <n v="-3.5481239804241477E-2"/>
    <n v="-7.1368597816961251E-3"/>
    <n v="-1.2594458438287184E-2"/>
    <n v="1.3180272108843483E-2"/>
    <n v="3.9865715484683296E-2"/>
    <n v="-5.4882970137207401E-2"/>
    <n v="-2.9035012809564612E-2"/>
    <n v="2.8583992963940288E-2"/>
    <n v="-4.9593843522873028E-2"/>
    <n v="-3.5087719298245668E-2"/>
    <n v="0.14312354312354314"/>
    <n v="-3.5481239804241477E-2"/>
    <n v="3.6786469344608927E-2"/>
    <n v="-3.5481239804241477E-2"/>
    <x v="0"/>
  </r>
  <r>
    <x v="34"/>
    <x v="34"/>
    <x v="34"/>
    <x v="34"/>
    <x v="22"/>
    <x v="34"/>
    <n v="677000000"/>
    <x v="28"/>
    <n v="61.84"/>
    <n v="57.06"/>
    <n v="58.01"/>
    <n v="56.26"/>
    <n v="59.04"/>
    <n v="60.64"/>
    <n v="55.67"/>
    <n v="51.58"/>
    <n v="46.67"/>
    <n v="43.94"/>
    <n v="47.21"/>
    <n v="50.22"/>
    <n v="47.32"/>
    <n v="0.47499999999999998"/>
    <n v="0.47"/>
    <n v="0.47"/>
    <n v="0.47"/>
    <n v="-8.255174644243217E-2"/>
    <n v="-2.1329541414858927E-3"/>
    <n v="-0.20226333752469916"/>
    <n v="8.7619481110605427E-2"/>
    <n v="-0.20431759379042694"/>
    <n v="-7.7296248382923691E-2"/>
    <n v="1.6649141254819411E-2"/>
    <n v="-2.1978969143251162E-2"/>
    <n v="4.9413437611091383E-2"/>
    <n v="3.5060975609756115E-2"/>
    <n v="-7.4208443271767788E-2"/>
    <n v="-7.3468654571582595E-2"/>
    <n v="-8.607987592089951E-2"/>
    <n v="-4.8425112491964947E-2"/>
    <n v="7.4419663177059697E-2"/>
    <n v="7.3713196356704036E-2"/>
    <n v="-4.8387096774193526E-2"/>
    <x v="0"/>
  </r>
  <r>
    <x v="35"/>
    <x v="35"/>
    <x v="35"/>
    <x v="35"/>
    <x v="23"/>
    <x v="35"/>
    <n v="893000000"/>
    <x v="29"/>
    <n v="26.626000000000001"/>
    <n v="25.670500000000001"/>
    <n v="24.144600000000001"/>
    <n v="23.260300000000001"/>
    <n v="24.287199999999999"/>
    <n v="24.2515"/>
    <n v="22.468800000000002"/>
    <n v="22.868200000000002"/>
    <n v="21.6845"/>
    <n v="21.1568"/>
    <n v="19.944600000000001"/>
    <n v="19.595199999999998"/>
    <n v="19.595199999999998"/>
    <n v="0.31"/>
    <n v="0.31"/>
    <n v="0.31"/>
    <n v="0.31"/>
    <n v="-0.11476376474123039"/>
    <n v="-2.0700506872224314E-2"/>
    <n v="-4.4595171971800941E-2"/>
    <n v="-5.9158284806776165E-2"/>
    <n v="-0.21748666716743043"/>
    <n v="-3.588597611357322E-2"/>
    <n v="-5.9441771683449877E-2"/>
    <n v="-2.3785856878970849E-2"/>
    <n v="4.414818381534192E-2"/>
    <n v="1.1294014954379324E-2"/>
    <n v="-6.0726140651093677E-2"/>
    <n v="1.7775760165206864E-2"/>
    <n v="-3.8205892899310027E-2"/>
    <n v="-1.0039429085291309E-2"/>
    <n v="-5.7295999394993538E-2"/>
    <n v="-1.9754720575996922E-3"/>
    <n v="1.5820200865518087E-2"/>
    <x v="0"/>
  </r>
  <r>
    <x v="36"/>
    <x v="36"/>
    <x v="36"/>
    <x v="36"/>
    <x v="24"/>
    <x v="36"/>
    <n v="3969000000"/>
    <x v="23"/>
    <n v="15.416"/>
    <n v="14.5854"/>
    <n v="16.226900000000001"/>
    <n v="15.979699999999999"/>
    <n v="15.7226"/>
    <n v="15.158899999999999"/>
    <n v="14.9711"/>
    <n v="14.802899999999999"/>
    <n v="13.789400000000001"/>
    <n v="13.6065"/>
    <n v="14.625"/>
    <n v="14.1602"/>
    <n v="13.715199999999999"/>
    <n v="0.15"/>
    <n v="0.15"/>
    <n v="0.15"/>
    <n v="0.15"/>
    <n v="4.6296056045666771E-2"/>
    <n v="-5.3730670788562959E-2"/>
    <n v="-8.112964311239651E-2"/>
    <n v="1.9012971741447022E-2"/>
    <n v="-7.1406331084587493E-2"/>
    <n v="-5.3879086663207086E-2"/>
    <n v="0.11254405090021533"/>
    <n v="-5.990053553050872E-3"/>
    <n v="-1.6089163125715719E-2"/>
    <n v="-2.6312441962525329E-2"/>
    <n v="-2.4935846268528262E-3"/>
    <n v="-1.1234979393631769E-2"/>
    <n v="-5.8333164447506823E-2"/>
    <n v="-2.3858906116292272E-3"/>
    <n v="7.4853930106934141E-2"/>
    <n v="-2.1524786324786344E-2"/>
    <n v="-2.0833039081368927E-2"/>
    <x v="0"/>
  </r>
  <r>
    <x v="37"/>
    <x v="37"/>
    <x v="37"/>
    <x v="37"/>
    <x v="0"/>
    <x v="37"/>
    <n v="2853000000"/>
    <x v="30"/>
    <n v="78.05"/>
    <n v="69.95"/>
    <n v="82.05"/>
    <n v="79.900000000000006"/>
    <n v="71.7"/>
    <n v="74.599999999999994"/>
    <n v="82.3"/>
    <n v="91.15"/>
    <n v="83.6"/>
    <n v="87.05"/>
    <n v="100.4"/>
    <n v="110.5"/>
    <n v="104"/>
    <n v="0"/>
    <n v="0"/>
    <n v="0"/>
    <n v="0"/>
    <n v="2.3702754644458791E-2"/>
    <n v="3.0037546933666975E-2"/>
    <n v="5.7715674362089915E-2"/>
    <n v="0.19471568064330849"/>
    <n v="0.33247918001281235"/>
    <n v="-0.1037796284433055"/>
    <n v="0.1729807005003573"/>
    <n v="-2.620353443022537E-2"/>
    <n v="-0.10262828535669589"/>
    <n v="4.0446304044630281E-2"/>
    <n v="0.10321715817694374"/>
    <n v="0.10753341433778868"/>
    <n v="-8.2830499177180592E-2"/>
    <n v="4.1267942583732092E-2"/>
    <n v="0.15336013785180941"/>
    <n v="0.10059760956175293"/>
    <n v="-5.8823529411764705E-2"/>
    <x v="0"/>
  </r>
  <r>
    <x v="38"/>
    <x v="38"/>
    <x v="38"/>
    <x v="38"/>
    <x v="25"/>
    <x v="38"/>
    <n v="1082000000"/>
    <x v="31"/>
    <n v="23.195900000000002"/>
    <n v="16.867899999999999"/>
    <n v="21.308399999999999"/>
    <n v="18.9739"/>
    <n v="23.2257"/>
    <n v="19.619599999999998"/>
    <n v="18.4574"/>
    <n v="11.64"/>
    <n v="10.11"/>
    <n v="9.91"/>
    <n v="11.79"/>
    <n v="8.25"/>
    <n v="6.6"/>
    <n v="0.05"/>
    <n v="0.1105"/>
    <n v="0.05"/>
    <n v="0.3125"/>
    <n v="-0.17985937169930899"/>
    <n v="-2.1397814893090016E-2"/>
    <n v="-0.46037903496700505"/>
    <n v="-0.30247225025227048"/>
    <n v="-0.69291986945968898"/>
    <n v="-0.27280683224190494"/>
    <n v="0.26325150137242931"/>
    <n v="-0.10721124063749501"/>
    <n v="0.22408677182866987"/>
    <n v="-0.15050568981774506"/>
    <n v="-5.3604558706599449E-2"/>
    <n v="-0.36935863122649992"/>
    <n v="-0.12714776632302413"/>
    <n v="-1.483679525222545E-2"/>
    <n v="0.18970736629666993"/>
    <n v="-0.27374893977947407"/>
    <n v="-0.16212121212121217"/>
    <x v="0"/>
  </r>
  <r>
    <x v="39"/>
    <x v="39"/>
    <x v="39"/>
    <x v="39"/>
    <x v="26"/>
    <x v="39"/>
    <n v="287000000"/>
    <x v="32"/>
    <n v="173.78"/>
    <n v="169.3"/>
    <n v="176.98"/>
    <n v="165.02"/>
    <n v="170"/>
    <n v="173.87"/>
    <n v="172.11"/>
    <n v="171.46"/>
    <n v="147.97999999999999"/>
    <n v="143.88"/>
    <n v="156.29"/>
    <n v="159.41"/>
    <n v="146.41"/>
    <n v="0.25"/>
    <n v="0.25"/>
    <n v="0.25"/>
    <n v="0.2"/>
    <n v="-4.8969962020945973E-2"/>
    <n v="4.4479457035510865E-2"/>
    <n v="-0.16257044913136956"/>
    <n v="1.8974145120934122E-2"/>
    <n v="-0.15203130394751987"/>
    <n v="-2.5779721486937447E-2"/>
    <n v="4.5363260484347183E-2"/>
    <n v="-6.6165668437111427E-2"/>
    <n v="3.0178160223003209E-2"/>
    <n v="2.4235294117647084E-2"/>
    <n v="-8.684649450739006E-3"/>
    <n v="-3.7766544651676582E-3"/>
    <n v="-0.13548349469263979"/>
    <n v="-2.6017029328287571E-2"/>
    <n v="8.6252432582707789E-2"/>
    <n v="2.1242561904152569E-2"/>
    <n v="-8.0296091838655048E-2"/>
    <x v="0"/>
  </r>
  <r>
    <x v="40"/>
    <x v="40"/>
    <x v="40"/>
    <x v="40"/>
    <x v="0"/>
    <x v="40"/>
    <n v="1330000000"/>
    <x v="33"/>
    <n v="35.93"/>
    <n v="36.57"/>
    <n v="37.53"/>
    <n v="32.19"/>
    <n v="34.520000000000003"/>
    <n v="31.14"/>
    <n v="34.19"/>
    <n v="32.53"/>
    <n v="34.25"/>
    <n v="34.74"/>
    <n v="37.229999999999997"/>
    <n v="31.13"/>
    <n v="31.13"/>
    <n v="0"/>
    <n v="0"/>
    <n v="0"/>
    <n v="0"/>
    <n v="-0.10409128861675486"/>
    <n v="6.2131096613855241E-2"/>
    <n v="1.6086575021936365E-2"/>
    <n v="-0.10391479562464026"/>
    <n v="-0.1335930976899527"/>
    <n v="1.7812413025327042E-2"/>
    <n v="2.6251025430680908E-2"/>
    <n v="-0.14228617106314956"/>
    <n v="7.2382727555141524E-2"/>
    <n v="-9.791425260718431E-2"/>
    <n v="9.7944765574823289E-2"/>
    <n v="-4.8552208248025641E-2"/>
    <n v="5.2874269904703314E-2"/>
    <n v="1.4306569343065751E-2"/>
    <n v="7.1675302245250275E-2"/>
    <n v="-0.16384636046199297"/>
    <n v="0"/>
    <x v="0"/>
  </r>
  <r>
    <x v="41"/>
    <x v="41"/>
    <x v="41"/>
    <x v="41"/>
    <x v="27"/>
    <x v="41"/>
    <n v="327000000"/>
    <x v="34"/>
    <n v="138.47"/>
    <n v="133.88999999999999"/>
    <n v="139.21"/>
    <n v="135.07"/>
    <n v="137.82"/>
    <n v="140.35"/>
    <n v="142.43"/>
    <n v="149.13"/>
    <n v="139.94"/>
    <n v="138"/>
    <n v="149.24"/>
    <n v="147.22999999999999"/>
    <n v="135.62"/>
    <n v="0.69"/>
    <n v="0.69"/>
    <n v="0.69"/>
    <n v="0.69"/>
    <n v="-1.9571026215064676E-2"/>
    <n v="5.9598726586214658E-2"/>
    <n v="-2.6258512953731706E-2"/>
    <n v="-1.224637681159417E-2"/>
    <n v="-6.4996028020505912E-4"/>
    <n v="-3.3075756481548438E-2"/>
    <n v="3.9734110090372858E-2"/>
    <n v="-2.4782702392069641E-2"/>
    <n v="2.0359813430073297E-2"/>
    <n v="2.3363807865331602E-2"/>
    <n v="1.9736373352333542E-2"/>
    <n v="4.7040651548128823E-2"/>
    <n v="-5.6997250720847575E-2"/>
    <n v="-8.9323995998284826E-3"/>
    <n v="8.1449275362318913E-2"/>
    <n v="-8.8448137228626326E-3"/>
    <n v="-7.4169666508184379E-2"/>
    <x v="0"/>
  </r>
  <r>
    <x v="42"/>
    <x v="42"/>
    <x v="42"/>
    <x v="42"/>
    <x v="28"/>
    <x v="42"/>
    <n v="1252000000"/>
    <x v="35"/>
    <n v="152.06059999999999"/>
    <n v="144.0196"/>
    <n v="155.30109999999999"/>
    <n v="148.34010000000001"/>
    <n v="162.56209999999999"/>
    <n v="163.5822"/>
    <n v="160.04169999999999"/>
    <n v="156.7413"/>
    <n v="145.4597"/>
    <n v="150.9205"/>
    <n v="173.6636"/>
    <n v="179.96440000000001"/>
    <n v="183.32490000000001"/>
    <n v="1.769231"/>
    <n v="1.769231"/>
    <n v="1.769231"/>
    <n v="1.769231"/>
    <n v="-1.2832180065052927E-2"/>
    <n v="9.0810448422240411E-2"/>
    <n v="-4.593783370209132E-2"/>
    <n v="0.22643465268137866"/>
    <n v="0.2521443687582452"/>
    <n v="-5.2880233275417805E-2"/>
    <n v="7.8333087996356007E-2"/>
    <n v="-3.3430342734211062E-2"/>
    <n v="9.5874278094729468E-2"/>
    <n v="1.7158556637740369E-2"/>
    <n v="-1.0828005736565522E-2"/>
    <n v="-2.0622125358578398E-2"/>
    <n v="-6.0688338044918591E-2"/>
    <n v="4.970470171463303E-2"/>
    <n v="0.15069589618375237"/>
    <n v="4.6469329208884351E-2"/>
    <n v="2.8504143041623794E-2"/>
    <x v="0"/>
  </r>
  <r>
    <x v="43"/>
    <x v="43"/>
    <x v="43"/>
    <x v="43"/>
    <x v="0"/>
    <x v="43"/>
    <n v="1521000000"/>
    <x v="25"/>
    <n v="95.14"/>
    <n v="106.1"/>
    <n v="104.3"/>
    <n v="98.16"/>
    <n v="103.2"/>
    <n v="113.17"/>
    <n v="118.11"/>
    <n v="118.5"/>
    <n v="102.22"/>
    <n v="98.54"/>
    <n v="108.76"/>
    <n v="106.35"/>
    <n v="99.77"/>
    <n v="0.43"/>
    <n v="0.43"/>
    <n v="0.43"/>
    <n v="0"/>
    <n v="3.626235022072731E-2"/>
    <n v="0.20762021189894053"/>
    <n v="-0.16205232410464815"/>
    <n v="1.2482240714430583E-2"/>
    <n v="6.22240908135379E-2"/>
    <n v="0.11519865461425262"/>
    <n v="-1.6965127238454263E-2"/>
    <n v="-5.4745925215723884E-2"/>
    <n v="5.1344743276283682E-2"/>
    <n v="0.1007751937984496"/>
    <n v="4.7450737828046277E-2"/>
    <n v="3.3020066040132128E-3"/>
    <n v="-0.13375527426160339"/>
    <n v="-3.1794169438465983E-2"/>
    <n v="0.1037142277247818"/>
    <n v="-2.2158881941890498E-2"/>
    <n v="-6.1871180065820389E-2"/>
    <x v="0"/>
  </r>
  <r>
    <x v="44"/>
    <x v="44"/>
    <x v="44"/>
    <x v="44"/>
    <x v="29"/>
    <x v="44"/>
    <n v="1640000000"/>
    <x v="36"/>
    <n v="35.270000000000003"/>
    <n v="32.67"/>
    <n v="37.409999999999997"/>
    <n v="37.270000000000003"/>
    <n v="35.17"/>
    <n v="36.06"/>
    <n v="33.61"/>
    <n v="31.79"/>
    <n v="29.18"/>
    <n v="30.29"/>
    <n v="34.880000000000003"/>
    <n v="35.950000000000003"/>
    <n v="33.450000000000003"/>
    <n v="0.36"/>
    <n v="0.36"/>
    <n v="0.36"/>
    <n v="0.3"/>
    <n v="6.6912390133257713E-2"/>
    <n v="-8.8543064126643506E-2"/>
    <n v="-8.8069027075275225E-2"/>
    <n v="0.11422911852096414"/>
    <n v="-1.2475191380776868E-2"/>
    <n v="-7.3717039977317864E-2"/>
    <n v="0.14508723599632675"/>
    <n v="5.880780539962752E-3"/>
    <n v="-5.6345586262409479E-2"/>
    <n v="3.5541654819448404E-2"/>
    <n v="-5.7958957293399969E-2"/>
    <n v="-5.4150550431419232E-2"/>
    <n v="-7.0776973891160735E-2"/>
    <n v="5.0376970527758719E-2"/>
    <n v="0.15153516011885124"/>
    <n v="3.9277522935779824E-2"/>
    <n v="-6.1196105702364396E-2"/>
    <x v="0"/>
  </r>
  <r>
    <x v="45"/>
    <x v="45"/>
    <x v="45"/>
    <x v="45"/>
    <x v="30"/>
    <x v="45"/>
    <n v="14894000000"/>
    <x v="29"/>
    <n v="26.3781"/>
    <n v="26.5137"/>
    <n v="27.9498"/>
    <n v="27.354900000000001"/>
    <n v="26.921500000000002"/>
    <n v="26.839500000000001"/>
    <n v="26.236499999999999"/>
    <n v="31.266999999999999"/>
    <n v="30.117999999999999"/>
    <n v="30.418500000000002"/>
    <n v="35.552999999999997"/>
    <n v="37.355499999999999"/>
    <n v="37.15"/>
    <n v="0"/>
    <n v="0"/>
    <n v="0"/>
    <n v="0"/>
    <n v="3.7030718664346589E-2"/>
    <n v="-4.0884814055251566E-2"/>
    <n v="0.15939626093419482"/>
    <n v="0.2212962506369478"/>
    <n v="0.40836527270728362"/>
    <n v="5.1406280209719485E-3"/>
    <n v="5.416445083107977E-2"/>
    <n v="-2.1284588798488688E-2"/>
    <n v="-1.5843596576847252E-2"/>
    <n v="-3.0458926880003244E-3"/>
    <n v="-2.2466886491924274E-2"/>
    <n v="0.19173670268519047"/>
    <n v="-3.6748009083058843E-2"/>
    <n v="9.9774221395844045E-3"/>
    <n v="0.16879530548843616"/>
    <n v="5.0698956487497601E-2"/>
    <n v="-5.5011979494318294E-3"/>
    <x v="0"/>
  </r>
  <r>
    <x v="46"/>
    <x v="46"/>
    <x v="46"/>
    <x v="46"/>
    <x v="31"/>
    <x v="46"/>
    <n v="489000000"/>
    <x v="37"/>
    <n v="195.3"/>
    <n v="172.99"/>
    <n v="190"/>
    <n v="187.94"/>
    <n v="198.45"/>
    <n v="207.32"/>
    <n v="211.63"/>
    <n v="205.75"/>
    <n v="184.24"/>
    <n v="174.4"/>
    <n v="188.32"/>
    <n v="191.22"/>
    <n v="175.79"/>
    <n v="0.65"/>
    <n v="0.65"/>
    <n v="0.65"/>
    <n v="0.6"/>
    <n v="-3.435739887352797E-2"/>
    <n v="0.12950941789932954"/>
    <n v="-0.17284883995652786"/>
    <n v="1.1410550458715519E-2"/>
    <n v="-8.6840757808499841E-2"/>
    <n v="-0.11423451100870456"/>
    <n v="9.8329383201341061E-2"/>
    <n v="-7.4210526315789602E-3"/>
    <n v="5.5922102798765513E-2"/>
    <n v="4.7971781305114668E-2"/>
    <n v="2.392436812656764E-2"/>
    <n v="-2.778434059443366E-2"/>
    <n v="-0.10138517618469012"/>
    <n v="-4.9880590534085986E-2"/>
    <n v="7.9816513761467811E-2"/>
    <n v="1.8585386576040815E-2"/>
    <n v="-7.7554649095282951E-2"/>
    <x v="0"/>
  </r>
  <r>
    <x v="47"/>
    <x v="47"/>
    <x v="47"/>
    <x v="47"/>
    <x v="0"/>
    <x v="47"/>
    <n v="853000000"/>
    <x v="38"/>
    <n v="39.17"/>
    <n v="40.92"/>
    <n v="42.56"/>
    <n v="44.29"/>
    <n v="48.89"/>
    <n v="45.35"/>
    <n v="43.23"/>
    <n v="41.3"/>
    <n v="38.1"/>
    <n v="35.869999999999997"/>
    <n v="38.21"/>
    <n v="39.5"/>
    <n v="33.86"/>
    <n v="0.18"/>
    <n v="0.18"/>
    <n v="0.18"/>
    <n v="0.18"/>
    <n v="0.13530763339290267"/>
    <n v="-1.9869044931135751E-2"/>
    <n v="-0.16608836456164702"/>
    <n v="-5.1017563423473605E-2"/>
    <n v="-0.11718151646668375"/>
    <n v="4.4677048761807503E-2"/>
    <n v="4.0078201368523962E-2"/>
    <n v="4.48778195488721E-2"/>
    <n v="0.10386091668548209"/>
    <n v="-6.8725710779300453E-2"/>
    <n v="-4.2778390297684772E-2"/>
    <n v="-4.4644922507517927E-2"/>
    <n v="-7.3123486682808617E-2"/>
    <n v="-5.3805774278215319E-2"/>
    <n v="6.5235572902146738E-2"/>
    <n v="3.8471604292070111E-2"/>
    <n v="-0.13822784810126584"/>
    <x v="0"/>
  </r>
  <r>
    <x v="48"/>
    <x v="48"/>
    <x v="48"/>
    <x v="48"/>
    <x v="32"/>
    <x v="48"/>
    <n v="1346000000"/>
    <x v="20"/>
    <n v="105.16"/>
    <n v="104.78"/>
    <n v="114.86"/>
    <n v="113.88"/>
    <n v="106.98"/>
    <n v="111.97"/>
    <n v="112.45"/>
    <n v="117.62"/>
    <n v="113.99"/>
    <n v="116.23"/>
    <n v="124.24"/>
    <n v="133.52000000000001"/>
    <n v="130.11000000000001"/>
    <n v="0.59"/>
    <n v="0.59"/>
    <n v="0.59"/>
    <n v="0.59"/>
    <n v="8.8531761125903372E-2"/>
    <n v="-7.3761854583771751E-3"/>
    <n v="3.8861716318363722E-2"/>
    <n v="0.12449453669448515"/>
    <n v="0.25969950551540527"/>
    <n v="-3.6135412704449929E-3"/>
    <n v="9.6201565184195439E-2"/>
    <n v="-3.3954379244297756E-3"/>
    <n v="-6.0590094836670105E-2"/>
    <n v="5.2159282108805334E-2"/>
    <n v="9.5561311065464304E-3"/>
    <n v="4.5975989328590497E-2"/>
    <n v="-2.5845944567250551E-2"/>
    <n v="2.482673918764812E-2"/>
    <n v="6.8915082164673416E-2"/>
    <n v="7.9443013522215195E-2"/>
    <n v="-2.1120431396045511E-2"/>
    <x v="0"/>
  </r>
  <r>
    <x v="49"/>
    <x v="49"/>
    <x v="49"/>
    <x v="49"/>
    <x v="33"/>
    <x v="49"/>
    <n v="789000000"/>
    <x v="31"/>
    <n v="95.39"/>
    <n v="93.838200000000001"/>
    <n v="97.636700000000005"/>
    <n v="99.055099999999996"/>
    <n v="96.684700000000007"/>
    <n v="99.226500000000001"/>
    <n v="98.036500000000004"/>
    <n v="99.9786"/>
    <n v="92.3245"/>
    <n v="90.192099999999996"/>
    <n v="98.312600000000003"/>
    <n v="98.912300000000002"/>
    <n v="96.741799999999998"/>
    <n v="0.59499999999999997"/>
    <n v="0.51749999999999996"/>
    <n v="0.51749999999999996"/>
    <n v="0.51749999999999996"/>
    <n v="4.4659817590942397E-2"/>
    <n v="-5.05880060693485E-3"/>
    <n v="-7.4736450199670609E-2"/>
    <n v="7.8357195364117282E-2"/>
    <n v="3.6684138798616178E-2"/>
    <n v="-1.6267952615578153E-2"/>
    <n v="4.0479250454505782E-2"/>
    <n v="2.0621344228143629E-2"/>
    <n v="-2.3930115662898623E-2"/>
    <n v="3.1642028159574315E-2"/>
    <n v="-6.7774233697651103E-3"/>
    <n v="1.9809968736133953E-2"/>
    <n v="-7.1381275592976898E-2"/>
    <n v="-1.7491565077525511E-2"/>
    <n v="9.0035601787739811E-2"/>
    <n v="1.1363751950411225E-2"/>
    <n v="-1.6711773965421933E-2"/>
    <x v="0"/>
  </r>
  <r>
    <x v="50"/>
    <x v="50"/>
    <x v="50"/>
    <x v="50"/>
    <x v="0"/>
    <x v="50"/>
    <n v="1836000000"/>
    <x v="39"/>
    <n v="18.1875"/>
    <n v="16.462299999999999"/>
    <n v="15.844799999999999"/>
    <n v="14.460100000000001"/>
    <n v="15.073"/>
    <n v="15.1683"/>
    <n v="13.77"/>
    <n v="13.888"/>
    <n v="12.4352"/>
    <n v="11.5862"/>
    <n v="12.47"/>
    <n v="12.63"/>
    <n v="11.58"/>
    <n v="0.124"/>
    <n v="0.17599999999999999"/>
    <n v="0.17599999999999999"/>
    <n v="0.16"/>
    <n v="-0.19812508591065289"/>
    <n v="-3.5553004474381304E-2"/>
    <n v="-0.14580973129992736"/>
    <n v="1.3274412663340892E-2"/>
    <n v="-0.32832989690721648"/>
    <n v="-9.4856357388316201E-2"/>
    <n v="-3.7509946969742976E-2"/>
    <n v="-7.9565535696253575E-2"/>
    <n v="4.2385598993091314E-2"/>
    <n v="1.799907118689046E-2"/>
    <n v="-8.0582530672521038E-2"/>
    <n v="8.5693536673929066E-3"/>
    <n v="-9.1935483870967741E-2"/>
    <n v="-5.4120560988162654E-2"/>
    <n v="7.6280402547858728E-2"/>
    <n v="2.5661587810745803E-2"/>
    <n v="-7.0467141726049135E-2"/>
    <x v="0"/>
  </r>
  <r>
    <x v="51"/>
    <x v="51"/>
    <x v="51"/>
    <x v="51"/>
    <x v="34"/>
    <x v="51"/>
    <n v="983000000"/>
    <x v="7"/>
    <n v="161.31"/>
    <n v="154"/>
    <n v="161.68"/>
    <n v="160.22999999999999"/>
    <n v="173.2"/>
    <n v="170.21"/>
    <n v="163.97"/>
    <n v="161.69999999999999"/>
    <n v="144.91"/>
    <n v="145.31"/>
    <n v="140.5"/>
    <n v="139.58000000000001"/>
    <n v="135.6"/>
    <n v="0"/>
    <n v="0"/>
    <n v="0"/>
    <n v="0"/>
    <n v="-6.695183187651184E-3"/>
    <n v="2.3341446670411343E-2"/>
    <n v="-0.11380130511678964"/>
    <n v="-6.6822655013419635E-2"/>
    <n v="-0.15938255532824999"/>
    <n v="-4.5316471390490373E-2"/>
    <n v="4.9870129870129912E-2"/>
    <n v="-8.968332508659185E-3"/>
    <n v="8.0946139923859448E-2"/>
    <n v="-1.7263279445727371E-2"/>
    <n v="-3.6660595734680737E-2"/>
    <n v="-1.3843995852899983E-2"/>
    <n v="-0.10383426097711808"/>
    <n v="2.7603340004140895E-3"/>
    <n v="-3.3101644759479749E-2"/>
    <n v="-6.5480427046262458E-3"/>
    <n v="-2.8514113769881201E-2"/>
    <x v="0"/>
  </r>
  <r>
    <x v="52"/>
    <x v="52"/>
    <x v="52"/>
    <x v="52"/>
    <x v="35"/>
    <x v="52"/>
    <n v="4894000000"/>
    <x v="3"/>
    <n v="36.67"/>
    <n v="33.06"/>
    <n v="33.29"/>
    <n v="31.13"/>
    <n v="32.630000000000003"/>
    <n v="34.369999999999997"/>
    <n v="30.49"/>
    <n v="29"/>
    <n v="27.91"/>
    <n v="30.21"/>
    <n v="33.729999999999997"/>
    <n v="35"/>
    <n v="33.880000000000003"/>
    <n v="0.24"/>
    <n v="0.24"/>
    <n v="0.24"/>
    <n v="0.24"/>
    <n v="-0.14453231524406879"/>
    <n v="-1.2849341471249618E-2"/>
    <n v="-1.3119055428008394E-3"/>
    <n v="0.12942734193975511"/>
    <n v="-4.9904554131442569E-2"/>
    <n v="-9.8445595854922255E-2"/>
    <n v="6.957047791893432E-3"/>
    <n v="-5.767497747071193E-2"/>
    <n v="4.818503051718611E-2"/>
    <n v="6.0680355501072474E-2"/>
    <n v="-0.10590631364562116"/>
    <n v="-4.886848146933416E-2"/>
    <n v="-2.9310344827586203E-2"/>
    <n v="9.1006807595843814E-2"/>
    <n v="0.11651770936775889"/>
    <n v="4.4767269493033002E-2"/>
    <n v="-2.5142857142857071E-2"/>
    <x v="0"/>
  </r>
  <r>
    <x v="53"/>
    <x v="53"/>
    <x v="53"/>
    <x v="53"/>
    <x v="36"/>
    <x v="53"/>
    <n v="2813000000"/>
    <x v="11"/>
    <n v="105.05"/>
    <n v="100.49"/>
    <n v="102.86"/>
    <n v="100.46"/>
    <n v="99.62"/>
    <n v="100.28"/>
    <n v="98.3"/>
    <n v="100"/>
    <n v="92.29"/>
    <n v="93.43"/>
    <n v="101.18"/>
    <n v="101.73"/>
    <n v="101.71"/>
    <n v="0.75"/>
    <n v="0.75"/>
    <n v="0.75"/>
    <n v="0.7"/>
    <n v="-3.6554021894336063E-2"/>
    <n v="-1.4035436989846672E-2"/>
    <n v="-4.1912512716174875E-2"/>
    <n v="9.6114738306753558E-2"/>
    <n v="-3.7125178486435342E-3"/>
    <n v="-4.340790099952406E-2"/>
    <n v="2.3584436262314705E-2"/>
    <n v="-1.6041221077192355E-2"/>
    <n v="-8.3615369301213351E-3"/>
    <n v="1.4153784380646421E-2"/>
    <n v="-1.2265656162744356E-2"/>
    <n v="1.7293997965412033E-2"/>
    <n v="-6.959999999999994E-2"/>
    <n v="2.0478925127316073E-2"/>
    <n v="8.2949801990795241E-2"/>
    <n v="1.2354220201620844E-2"/>
    <n v="6.6843605622725812E-3"/>
    <x v="0"/>
  </r>
  <r>
    <x v="54"/>
    <x v="54"/>
    <x v="54"/>
    <x v="54"/>
    <x v="37"/>
    <x v="54"/>
    <n v="3774000000"/>
    <x v="40"/>
    <n v="62.62"/>
    <n v="54.53"/>
    <n v="61.24"/>
    <n v="60.41"/>
    <n v="63.7"/>
    <n v="65.989999999999995"/>
    <n v="68.12"/>
    <n v="68.59"/>
    <n v="62.85"/>
    <n v="61.12"/>
    <n v="64.45"/>
    <n v="67.34"/>
    <n v="63.95"/>
    <n v="0.44"/>
    <n v="0.44"/>
    <n v="0.4"/>
    <n v="0.4"/>
    <n v="-2.8265729798786346E-2"/>
    <n v="0.13491143850355913"/>
    <n v="-9.6887844979448121E-2"/>
    <n v="5.2846858638743548E-2"/>
    <n v="4.8067709996806221E-2"/>
    <n v="-0.12919195145320977"/>
    <n v="0.12305153126719238"/>
    <n v="-6.3683866753756592E-3"/>
    <n v="5.44611819235227E-2"/>
    <n v="4.2857142857142733E-2"/>
    <n v="3.8945294741627667E-2"/>
    <n v="6.8995889606576462E-3"/>
    <n v="-7.7853914564805379E-2"/>
    <n v="-2.1161495624502848E-2"/>
    <n v="5.4482984293193808E-2"/>
    <n v="5.1047323506594265E-2"/>
    <n v="-4.440154440154441E-2"/>
    <x v="0"/>
  </r>
  <r>
    <x v="55"/>
    <x v="55"/>
    <x v="55"/>
    <x v="55"/>
    <x v="0"/>
    <x v="55"/>
    <n v="4405000000"/>
    <x v="41"/>
    <n v="42.26"/>
    <n v="41.21"/>
    <n v="43.12"/>
    <n v="40.79"/>
    <n v="40.58"/>
    <n v="41.36"/>
    <n v="39.380000000000003"/>
    <n v="40.85"/>
    <n v="38.67"/>
    <n v="40.22"/>
    <n v="42.32"/>
    <n v="42.73"/>
    <n v="42.34"/>
    <n v="0.33"/>
    <n v="0.33"/>
    <n v="0.33"/>
    <n v="0.33"/>
    <n v="-2.6975863700899168E-2"/>
    <n v="-2.6477077715126172E-2"/>
    <n v="2.9710512950736321E-2"/>
    <n v="6.0914967677772366E-2"/>
    <n v="3.3128253667771071E-2"/>
    <n v="-2.484619025082814E-2"/>
    <n v="4.6347973792768664E-2"/>
    <n v="-4.6382189239332058E-2"/>
    <n v="-5.1483206668301263E-3"/>
    <n v="2.7353376047313978E-2"/>
    <n v="-3.9893617021276521E-2"/>
    <n v="3.7328593194514953E-2"/>
    <n v="-4.5287637698898396E-2"/>
    <n v="4.8616498577708743E-2"/>
    <n v="5.2212829438090538E-2"/>
    <n v="1.7485822306238106E-2"/>
    <n v="-1.4041656915514498E-3"/>
    <x v="0"/>
  </r>
  <r>
    <x v="56"/>
    <x v="56"/>
    <x v="56"/>
    <x v="56"/>
    <x v="38"/>
    <x v="56"/>
    <n v="1066000000"/>
    <x v="9"/>
    <n v="69.77"/>
    <n v="71.87"/>
    <n v="70.16"/>
    <n v="72.92"/>
    <n v="72.260000000000005"/>
    <n v="78.92"/>
    <n v="83.8"/>
    <n v="84.81"/>
    <n v="80.25"/>
    <n v="83.6"/>
    <n v="81.14"/>
    <n v="84.21"/>
    <n v="83.4"/>
    <n v="0.5"/>
    <n v="0.5"/>
    <n v="0.5"/>
    <n v="0.5"/>
    <n v="5.2314748459223244E-2"/>
    <n v="0.15606143719144261"/>
    <n v="3.579952267303069E-3"/>
    <n v="3.5885167464116195E-3"/>
    <n v="0.22402178586785165"/>
    <n v="3.0098896373799752E-2"/>
    <n v="-2.3792959510226908E-2"/>
    <n v="4.646522234891684E-2"/>
    <n v="-9.0510148107514621E-3"/>
    <n v="9.9086631608081871E-2"/>
    <n v="6.8170299036999435E-2"/>
    <n v="1.2052505966587173E-2"/>
    <n v="-4.7871713241363072E-2"/>
    <n v="4.7975077881619865E-2"/>
    <n v="-2.9425837320574091E-2"/>
    <n v="4.3998028099580887E-2"/>
    <n v="-3.6812730079561584E-3"/>
    <x v="0"/>
  </r>
  <r>
    <x v="57"/>
    <x v="57"/>
    <x v="57"/>
    <x v="57"/>
    <x v="39"/>
    <x v="57"/>
    <n v="315000000"/>
    <x v="42"/>
    <n v="192.1"/>
    <n v="188.41"/>
    <n v="200.67"/>
    <n v="202.1"/>
    <n v="186.8"/>
    <n v="189.48"/>
    <n v="186.01"/>
    <n v="207.27"/>
    <n v="197.87"/>
    <n v="206.31"/>
    <n v="219.89"/>
    <n v="220.06"/>
    <n v="214"/>
    <n v="0"/>
    <n v="0"/>
    <n v="0"/>
    <n v="0"/>
    <n v="5.2056220718375845E-2"/>
    <n v="-7.9614052449282546E-2"/>
    <n v="0.10913391753131559"/>
    <n v="3.7274005137899267E-2"/>
    <n v="0.11400312337324313"/>
    <n v="-1.9208745445080676E-2"/>
    <n v="6.5070856111671307E-2"/>
    <n v="7.1261274729656002E-3"/>
    <n v="-7.5705096486887599E-2"/>
    <n v="1.434689507494635E-2"/>
    <n v="-1.831327844627401E-2"/>
    <n v="0.1142949303800872"/>
    <n v="-4.5351473922902522E-2"/>
    <n v="4.265426795370697E-2"/>
    <n v="6.5823275653143248E-2"/>
    <n v="7.7311382964216624E-4"/>
    <n v="-2.7537944197037183E-2"/>
    <x v="0"/>
  </r>
  <r>
    <x v="58"/>
    <x v="58"/>
    <x v="58"/>
    <x v="58"/>
    <x v="0"/>
    <x v="58"/>
    <n v="990000000"/>
    <x v="43"/>
    <n v="69"/>
    <n v="67.58"/>
    <n v="73.52"/>
    <n v="74.319999999999993"/>
    <n v="67.67"/>
    <n v="69.959999999999994"/>
    <n v="67.45"/>
    <n v="69.17"/>
    <n v="67.88"/>
    <n v="69.040000000000006"/>
    <n v="73.900000000000006"/>
    <n v="76.91"/>
    <n v="74.69"/>
    <n v="0.28000000000000003"/>
    <n v="0.28000000000000003"/>
    <n v="0.23"/>
    <n v="0.23"/>
    <n v="8.1159420289854983E-2"/>
    <n v="-8.8670613562970818E-2"/>
    <n v="2.6982950333580478E-2"/>
    <n v="8.51680185399767E-2"/>
    <n v="9.7246376811594162E-2"/>
    <n v="-2.0579710144927561E-2"/>
    <n v="8.7895827167801088E-2"/>
    <n v="1.4689880304678962E-2"/>
    <n v="-8.9477933261571482E-2"/>
    <n v="3.797842470814234E-2"/>
    <n v="-3.1875357347055329E-2"/>
    <n v="2.5500370644922148E-2"/>
    <n v="-1.5324562671678563E-2"/>
    <n v="2.0477312905126853E-2"/>
    <n v="7.0393974507531848E-2"/>
    <n v="4.3843031123139253E-2"/>
    <n v="-2.5874398647770108E-2"/>
    <x v="0"/>
  </r>
  <r>
    <x v="59"/>
    <x v="59"/>
    <x v="59"/>
    <x v="59"/>
    <x v="40"/>
    <x v="59"/>
    <n v="1137000000"/>
    <x v="9"/>
    <n v="86.68"/>
    <n v="81.709999999999994"/>
    <n v="89.56"/>
    <n v="86.73"/>
    <n v="90.36"/>
    <n v="92.4"/>
    <n v="94.47"/>
    <n v="97.74"/>
    <n v="90.06"/>
    <n v="90.57"/>
    <n v="98.9"/>
    <n v="98.21"/>
    <n v="95.37"/>
    <n v="0.16"/>
    <n v="0.16"/>
    <n v="0.16"/>
    <n v="0.16"/>
    <n v="2.4227041993539126E-3"/>
    <n v="9.1087282370575284E-2"/>
    <n v="-3.95892876045306E-2"/>
    <n v="5.4764270729822366E-2"/>
    <n v="0.10763728657129669"/>
    <n v="-5.7337332718043525E-2"/>
    <n v="9.6071472280014794E-2"/>
    <n v="-2.9812416257257682E-2"/>
    <n v="4.1854029747492166E-2"/>
    <n v="2.4347056219566249E-2"/>
    <n v="2.413419913419906E-2"/>
    <n v="3.4614163226421045E-2"/>
    <n v="-7.6938817270308907E-2"/>
    <n v="7.4394847879190639E-3"/>
    <n v="9.1973059511979829E-2"/>
    <n v="-5.3589484327604842E-3"/>
    <n v="-2.7288463496588831E-2"/>
    <x v="0"/>
  </r>
  <r>
    <x v="60"/>
    <x v="60"/>
    <x v="60"/>
    <x v="60"/>
    <x v="41"/>
    <x v="60"/>
    <n v="945000000"/>
    <x v="4"/>
    <n v="94.13"/>
    <n v="92.05"/>
    <n v="98.62"/>
    <n v="96.81"/>
    <n v="96.73"/>
    <n v="95.84"/>
    <n v="95.1"/>
    <n v="100"/>
    <n v="92.77"/>
    <n v="98.5"/>
    <n v="112.46"/>
    <n v="114.52"/>
    <n v="117.25"/>
    <n v="0.89"/>
    <n v="0.85"/>
    <n v="0.85"/>
    <n v="0.85"/>
    <n v="3.7926272176776875E-2"/>
    <n v="-8.8833798161347798E-3"/>
    <n v="4.4689800210305004E-2"/>
    <n v="0.19898477157360409"/>
    <n v="0.28216296611069802"/>
    <n v="-2.2097099755657053E-2"/>
    <n v="7.1374253123302631E-2"/>
    <n v="-9.328736564591383E-3"/>
    <n v="-8.2636091312879138E-4"/>
    <n v="-4.1352217512664728E-4"/>
    <n v="1.1477462437394707E-3"/>
    <n v="5.1524710830704583E-2"/>
    <n v="-6.3800000000000037E-2"/>
    <n v="7.0928101757033568E-2"/>
    <n v="0.14172588832487304"/>
    <n v="2.5875866974924441E-2"/>
    <n v="3.1260915123995849E-2"/>
    <x v="0"/>
  </r>
  <r>
    <x v="61"/>
    <x v="61"/>
    <x v="61"/>
    <x v="61"/>
    <x v="0"/>
    <x v="61"/>
    <n v="1637000000"/>
    <x v="13"/>
    <n v="36.43"/>
    <n v="35.24"/>
    <n v="36.94"/>
    <n v="36.22"/>
    <n v="38.53"/>
    <n v="41.6"/>
    <n v="41.2"/>
    <n v="45.28"/>
    <n v="41.69"/>
    <n v="42.27"/>
    <n v="46.36"/>
    <n v="44.08"/>
    <n v="44.09"/>
    <n v="0.17"/>
    <n v="0.17"/>
    <n v="0.15"/>
    <n v="0.15"/>
    <n v="-1.0979961570134736E-3"/>
    <n v="0.14218663721700728"/>
    <n v="2.9611650485436895E-2"/>
    <n v="4.6605157321977765E-2"/>
    <n v="0.22783420258029108"/>
    <n v="-3.2665385671150092E-2"/>
    <n v="4.8240635641316559E-2"/>
    <n v="-1.4889009204114749E-2"/>
    <n v="6.3776918829376097E-2"/>
    <n v="8.4090319231767463E-2"/>
    <n v="-5.5288461538461195E-3"/>
    <n v="9.9029126213592181E-2"/>
    <n v="-7.5971731448763333E-2"/>
    <n v="1.7510194291197059E-2"/>
    <n v="9.6758930683699923E-2"/>
    <n v="-4.5944779982743773E-2"/>
    <n v="3.6297640653358693E-3"/>
    <x v="0"/>
  </r>
  <r>
    <x v="62"/>
    <x v="62"/>
    <x v="62"/>
    <x v="62"/>
    <x v="42"/>
    <x v="62"/>
    <n v="1109000000"/>
    <x v="9"/>
    <n v="72.13"/>
    <n v="70.98"/>
    <n v="77.94"/>
    <n v="78.62"/>
    <n v="74.010000000000005"/>
    <n v="77.069999999999993"/>
    <n v="74.28"/>
    <n v="78.09"/>
    <n v="70.665000000000006"/>
    <n v="66.86"/>
    <n v="74.040000000000006"/>
    <n v="75.84"/>
    <n v="75.83"/>
    <n v="0.38"/>
    <n v="0.38"/>
    <n v="0.38"/>
    <n v="0.30499999999999999"/>
    <n v="9.5244697074726326E-2"/>
    <n v="-5.0368862884762187E-2"/>
    <n v="-9.4776521270867012E-2"/>
    <n v="0.13872270415794194"/>
    <n v="7.1329543879107213E-2"/>
    <n v="-1.5943435463745898E-2"/>
    <n v="9.8055790363482581E-2"/>
    <n v="1.3600205286117613E-2"/>
    <n v="-5.8636479267361985E-2"/>
    <n v="4.6480205377651504E-2"/>
    <n v="-3.1270273777085668E-2"/>
    <n v="5.1292407108239124E-2"/>
    <n v="-9.0216416954795708E-2"/>
    <n v="-4.8468124248213493E-2"/>
    <n v="0.10738857313790019"/>
    <n v="2.8430578065910279E-2"/>
    <n v="3.8897679324893836E-3"/>
    <x v="0"/>
  </r>
  <r>
    <x v="63"/>
    <x v="63"/>
    <x v="63"/>
    <x v="63"/>
    <x v="43"/>
    <x v="63"/>
    <n v="1128000000"/>
    <x v="38"/>
    <n v="48.549599999999998"/>
    <n v="41.625399999999999"/>
    <n v="45.145499999999998"/>
    <n v="44.780099999999997"/>
    <n v="46.116799999999998"/>
    <n v="46.419800000000002"/>
    <n v="50.795299999999997"/>
    <n v="49.770499999999998"/>
    <n v="43.184899999999999"/>
    <n v="42.382899999999999"/>
    <n v="45.091999999999999"/>
    <n v="45.644500000000001"/>
    <n v="41.9908"/>
    <n v="0.375"/>
    <n v="0.375"/>
    <n v="0.375"/>
    <n v="0.35"/>
    <n v="-6.9918186761579931E-2"/>
    <n v="0.14270178047838214"/>
    <n v="-0.1582311749315389"/>
    <n v="-9.9332513820430519E-4"/>
    <n v="-0.10471353008057736"/>
    <n v="-0.14262115444823437"/>
    <n v="8.4566154319237766E-2"/>
    <n v="2.1264577864901136E-4"/>
    <n v="2.9850312973843305E-2"/>
    <n v="1.4701800645318071E-2"/>
    <n v="0.10233779550967465"/>
    <n v="-2.0175094939886153E-2"/>
    <n v="-0.1247847620578455"/>
    <n v="-9.8877153819969393E-3"/>
    <n v="6.3919646838701438E-2"/>
    <n v="2.0014636742659495E-2"/>
    <n v="-7.237892845797414E-2"/>
    <x v="0"/>
  </r>
  <r>
    <x v="64"/>
    <x v="64"/>
    <x v="64"/>
    <x v="64"/>
    <x v="44"/>
    <x v="64"/>
    <n v="637000000"/>
    <x v="8"/>
    <n v="164.71"/>
    <n v="162.12"/>
    <n v="168.16"/>
    <n v="164.29"/>
    <n v="156.79"/>
    <n v="159.1"/>
    <n v="156.13"/>
    <n v="150.79"/>
    <n v="139.47999999999999"/>
    <n v="142.21"/>
    <n v="157.51"/>
    <n v="156.41"/>
    <n v="148.05000000000001"/>
    <n v="1.0249999999999999"/>
    <n v="1.0249999999999999"/>
    <n v="1.0249999999999999"/>
    <n v="1.0249999999999999"/>
    <n v="3.6731224576527469E-3"/>
    <n v="-4.3429301844299696E-2"/>
    <n v="-8.259143021840766E-2"/>
    <n v="4.8273679769355204E-2"/>
    <n v="-7.6255236476230934E-2"/>
    <n v="-1.5724606884827901E-2"/>
    <n v="3.7256353318529431E-2"/>
    <n v="-1.6918411037107544E-2"/>
    <n v="-4.5650983017834317E-2"/>
    <n v="2.1270489189361582E-2"/>
    <n v="-1.2225015713387801E-2"/>
    <n v="-3.4202267341318156E-2"/>
    <n v="-6.8207440811724931E-2"/>
    <n v="2.6921422426154418E-2"/>
    <n v="0.10758737078967712"/>
    <n v="-4.7616024379400933E-4"/>
    <n v="-4.6895978517997476E-2"/>
    <x v="0"/>
  </r>
  <r>
    <x v="65"/>
    <x v="65"/>
    <x v="65"/>
    <x v="65"/>
    <x v="45"/>
    <x v="65"/>
    <n v="1961000000"/>
    <x v="20"/>
    <n v="49.3"/>
    <n v="53.25"/>
    <n v="56.43"/>
    <n v="50.16"/>
    <n v="50.12"/>
    <n v="51.29"/>
    <n v="49.09"/>
    <n v="54.43"/>
    <n v="52.72"/>
    <n v="54.46"/>
    <n v="60.82"/>
    <n v="57.66"/>
    <n v="57.54"/>
    <n v="0.56499999999999995"/>
    <n v="0.56499999999999995"/>
    <n v="0.52"/>
    <n v="0.52"/>
    <n v="2.8904665314401612E-2"/>
    <n v="-1.006778309409875E-2"/>
    <n v="0.11998370340191478"/>
    <n v="6.6103562247521078E-2"/>
    <n v="0.21115618661257612"/>
    <n v="8.0121703853955437E-2"/>
    <n v="5.9718309859154925E-2"/>
    <n v="-0.10109870636186433"/>
    <n v="-7.9744816586920159E-4"/>
    <n v="3.4616919393455743E-2"/>
    <n v="-3.187755897835827E-2"/>
    <n v="0.10877979221837433"/>
    <n v="-2.1862943229836503E-2"/>
    <n v="4.2867981790591841E-2"/>
    <n v="0.11678295997062063"/>
    <n v="-4.3406774087471289E-2"/>
    <n v="6.9372181755116653E-3"/>
    <x v="0"/>
  </r>
  <r>
    <x v="66"/>
    <x v="66"/>
    <x v="66"/>
    <x v="66"/>
    <x v="46"/>
    <x v="66"/>
    <n v="3308000000"/>
    <x v="3"/>
    <n v="0.27610000000000001"/>
    <n v="0.33"/>
    <n v="0.34520000000000001"/>
    <n v="0.35549999999999998"/>
    <n v="0.33040000000000003"/>
    <n v="0.31809999999999999"/>
    <n v="0.29289999999999999"/>
    <n v="0.31"/>
    <n v="0.27960000000000002"/>
    <n v="0.27500000000000002"/>
    <n v="0.28499999999999998"/>
    <n v="0.27300000000000002"/>
    <n v="0.26179999999999998"/>
    <n v="0"/>
    <n v="0"/>
    <n v="0"/>
    <n v="0"/>
    <n v="0.28757696486780138"/>
    <n v="-0.1760900140646976"/>
    <n v="-6.1113007852509296E-2"/>
    <n v="-4.8000000000000161E-2"/>
    <n v="-5.1792828685259092E-2"/>
    <n v="0.19521912350597609"/>
    <n v="4.6060606060606031E-2"/>
    <n v="2.9837775202780924E-2"/>
    <n v="-7.0604781997186936E-2"/>
    <n v="-3.7227602905569104E-2"/>
    <n v="-7.922037095253065E-2"/>
    <n v="5.8381700238989434E-2"/>
    <n v="-9.8064516129032206E-2"/>
    <n v="-1.6452074391988529E-2"/>
    <n v="3.6363636363636188E-2"/>
    <n v="-4.2105263157894583E-2"/>
    <n v="-4.1025641025641178E-2"/>
    <x v="0"/>
  </r>
  <r>
    <x v="67"/>
    <x v="67"/>
    <x v="67"/>
    <x v="67"/>
    <x v="47"/>
    <x v="67"/>
    <n v="2841000000"/>
    <x v="9"/>
    <n v="54.561"/>
    <n v="57.688600000000001"/>
    <n v="55.581299999999999"/>
    <n v="54.5991"/>
    <n v="56.982999999999997"/>
    <n v="58.022300000000001"/>
    <n v="54.284500000000001"/>
    <n v="56.5443"/>
    <n v="50.212899999999998"/>
    <n v="47.056699999999999"/>
    <n v="52.148600000000002"/>
    <n v="51.271299999999997"/>
    <n v="49.5931"/>
    <n v="0.46"/>
    <n v="0.45"/>
    <n v="0.45"/>
    <n v="0.45"/>
    <n v="9.1292315023551625E-3"/>
    <n v="2.4798943572330195E-3"/>
    <n v="-0.1248570033803388"/>
    <n v="6.3463863806854301E-2"/>
    <n v="-5.7878338007001338E-2"/>
    <n v="5.7322996279393724E-2"/>
    <n v="-3.6528880922747337E-2"/>
    <n v="-9.3952462428910245E-3"/>
    <n v="4.3661891862686326E-2"/>
    <n v="2.6135865082568561E-2"/>
    <n v="-5.6664420403879194E-2"/>
    <n v="4.1628825907947913E-2"/>
    <n v="-0.10401402086505629"/>
    <n v="-5.3894517145992332E-2"/>
    <n v="0.10820775787507417"/>
    <n v="-8.1938920699693805E-3"/>
    <n v="-2.3954922149428567E-2"/>
    <x v="0"/>
  </r>
  <r>
    <x v="68"/>
    <x v="68"/>
    <x v="68"/>
    <x v="68"/>
    <x v="48"/>
    <x v="68"/>
    <n v="1953000000"/>
    <x v="38"/>
    <n v="39.049999999999997"/>
    <n v="33.96"/>
    <n v="35.64"/>
    <n v="35.72"/>
    <n v="37.5"/>
    <n v="38.42"/>
    <n v="39.46"/>
    <n v="38.96"/>
    <n v="33.42"/>
    <n v="31.42"/>
    <n v="33.1"/>
    <n v="34.6"/>
    <n v="30.7"/>
    <n v="0.15"/>
    <n v="0.15"/>
    <n v="0.15"/>
    <n v="0.1"/>
    <n v="-8.1434058898847597E-2"/>
    <n v="0.10890257558790599"/>
    <n v="-0.19994931576279773"/>
    <n v="-1.9732654360280152E-2"/>
    <n v="-0.19974391805377717"/>
    <n v="-0.13034571062740069"/>
    <n v="4.9469964664310945E-2"/>
    <n v="6.4534231200897383E-3"/>
    <n v="4.9832026875699924E-2"/>
    <n v="2.8533333333333376E-2"/>
    <n v="3.0973451327433604E-2"/>
    <n v="-1.2671059300557527E-2"/>
    <n v="-0.13834702258726897"/>
    <n v="-5.5356074207061637E-2"/>
    <n v="5.3469127943984708E-2"/>
    <n v="4.8338368580060423E-2"/>
    <n v="-0.10982658959537578"/>
    <x v="0"/>
  </r>
  <r>
    <x v="69"/>
    <x v="69"/>
    <x v="69"/>
    <x v="69"/>
    <x v="49"/>
    <x v="69"/>
    <n v="8254000000"/>
    <x v="7"/>
    <n v="46.66"/>
    <n v="40.590000000000003"/>
    <n v="43.67"/>
    <n v="40.6"/>
    <n v="48.58"/>
    <n v="47.06"/>
    <n v="44.46"/>
    <n v="46.98"/>
    <n v="42.17"/>
    <n v="44.75"/>
    <n v="52.85"/>
    <n v="54.41"/>
    <n v="54.32"/>
    <n v="0.36"/>
    <n v="0.31"/>
    <n v="0.31"/>
    <n v="0.31"/>
    <n v="-0.1221603086155164"/>
    <n v="0.10270935960591131"/>
    <n v="1.3495276653171372E-2"/>
    <n v="0.22078212290502794"/>
    <n v="0.19181311615945143"/>
    <n v="-0.13009001285897973"/>
    <n v="7.5880758807588031E-2"/>
    <n v="-6.2056331577742166E-2"/>
    <n v="0.19655172413793096"/>
    <n v="-2.4907369287772665E-2"/>
    <n v="-4.8661283467913326E-2"/>
    <n v="5.6680161943319748E-2"/>
    <n v="-9.5785440613026726E-2"/>
    <n v="6.8532131847284752E-2"/>
    <n v="0.1810055865921788"/>
    <n v="3.5383159886471054E-2"/>
    <n v="4.0433743797096801E-3"/>
    <x v="0"/>
  </r>
  <r>
    <x v="70"/>
    <x v="70"/>
    <x v="70"/>
    <x v="70"/>
    <x v="0"/>
    <x v="70"/>
    <n v="1769000000"/>
    <x v="13"/>
    <n v="48.274999999999999"/>
    <n v="46.34"/>
    <n v="48.445"/>
    <n v="50"/>
    <n v="49.94"/>
    <n v="50.884999999999998"/>
    <n v="54.475000000000001"/>
    <n v="57.755000000000003"/>
    <n v="54.49"/>
    <n v="61.58"/>
    <n v="65.864999999999995"/>
    <n v="66.06"/>
    <n v="61.11"/>
    <n v="0.32"/>
    <n v="0.28000000000000003"/>
    <n v="0.28000000000000003"/>
    <n v="0.28000000000000003"/>
    <n v="4.2361470740548968E-2"/>
    <n v="9.5100000000000032E-2"/>
    <n v="0.13556677374942627"/>
    <n v="-3.0854173432932584E-3"/>
    <n v="0.2899016053858105"/>
    <n v="-4.0082858622475299E-2"/>
    <n v="4.5425118687958496E-2"/>
    <n v="3.8703684590773037E-2"/>
    <n v="-1.2000000000000454E-3"/>
    <n v="2.4529435322386873E-2"/>
    <n v="7.6053846909698408E-2"/>
    <n v="6.0211106011932101E-2"/>
    <n v="-5.1683836897238336E-2"/>
    <n v="0.13525417507799589"/>
    <n v="6.9584280610587801E-2"/>
    <n v="7.2117209443559923E-3"/>
    <n v="-7.0693309112927677E-2"/>
    <x v="0"/>
  </r>
  <r>
    <x v="71"/>
    <x v="71"/>
    <x v="71"/>
    <x v="71"/>
    <x v="50"/>
    <x v="71"/>
    <n v="387000000"/>
    <x v="38"/>
    <n v="64.97"/>
    <n v="55.16"/>
    <n v="54.25"/>
    <n v="50.19"/>
    <n v="54.35"/>
    <n v="49.16"/>
    <n v="48.26"/>
    <n v="41.74"/>
    <n v="40.770000000000003"/>
    <n v="38.299999999999997"/>
    <n v="37.28"/>
    <n v="37.39"/>
    <n v="33.51"/>
    <n v="0.46"/>
    <n v="0.46"/>
    <n v="0.46"/>
    <n v="0.46"/>
    <n v="-0.22040941973218409"/>
    <n v="-2.928870292887029E-2"/>
    <n v="-0.19685039370078741"/>
    <n v="-0.11305483028720625"/>
    <n v="-0.45590272433430817"/>
    <n v="-0.15099276589195018"/>
    <n v="-1.6497461928933949E-2"/>
    <n v="-6.6359447004608343E-2"/>
    <n v="8.2885036859932329E-2"/>
    <n v="-8.7028518859245715E-2"/>
    <n v="-8.9503661513425266E-3"/>
    <n v="-0.1351015333609614"/>
    <n v="-1.2218495448011473E-2"/>
    <n v="-4.9300956585724941E-2"/>
    <n v="-2.6631853785900682E-2"/>
    <n v="1.5289699570815433E-2"/>
    <n v="-9.146830703396637E-2"/>
    <x v="0"/>
  </r>
  <r>
    <x v="72"/>
    <x v="72"/>
    <x v="72"/>
    <x v="72"/>
    <x v="0"/>
    <x v="72"/>
    <n v="304000000"/>
    <x v="44"/>
    <n v="110.7"/>
    <n v="102.2"/>
    <n v="109.61"/>
    <n v="102.65"/>
    <n v="101.54"/>
    <n v="92.48"/>
    <n v="87.88"/>
    <n v="84.27"/>
    <n v="76.23"/>
    <n v="77.23"/>
    <n v="79.08"/>
    <n v="95.2"/>
    <n v="83.64"/>
    <n v="0.59"/>
    <n v="0.59"/>
    <n v="0.59"/>
    <n v="0.59"/>
    <n v="-6.7389340560072244E-2"/>
    <n v="-0.13813930832927432"/>
    <n v="-0.11447428311333628"/>
    <n v="9.0638352971643091E-2"/>
    <n v="-0.22312556458897925"/>
    <n v="-7.6784101174345074E-2"/>
    <n v="7.2504892367906026E-2"/>
    <n v="-5.8115135480339329E-2"/>
    <n v="-1.0813443740867018E-2"/>
    <n v="-8.3415402796927343E-2"/>
    <n v="-4.3360726643598704E-2"/>
    <n v="-4.1078743741465633E-2"/>
    <n v="-8.8406313041414414E-2"/>
    <n v="2.0857929948839036E-2"/>
    <n v="2.3954421856791329E-2"/>
    <n v="0.21130500758725348"/>
    <n v="-0.11523109243697481"/>
    <x v="0"/>
  </r>
  <r>
    <x v="73"/>
    <x v="73"/>
    <x v="73"/>
    <x v="73"/>
    <x v="0"/>
    <x v="73"/>
    <n v="4503000000"/>
    <x v="45"/>
    <n v="45.02"/>
    <n v="42.21"/>
    <n v="43.81"/>
    <n v="42.99"/>
    <n v="43.44"/>
    <n v="43.84"/>
    <n v="40.61"/>
    <n v="39.950000000000003"/>
    <n v="36.33"/>
    <n v="36.229999999999997"/>
    <n v="39.049999999999997"/>
    <n v="39.090000000000003"/>
    <n v="36.01"/>
    <n v="0.15"/>
    <n v="0.15"/>
    <n v="0.15"/>
    <n v="0.12"/>
    <n v="-4.1759218125277678E-2"/>
    <n v="-5.1872528494998897E-2"/>
    <n v="-0.104161536567348"/>
    <n v="-2.7601435274633972E-3"/>
    <n v="-0.1874722345624168"/>
    <n v="-6.2416703687250157E-2"/>
    <n v="3.7905709547500624E-2"/>
    <n v="-1.5293312029217078E-2"/>
    <n v="1.0467550593161101E-2"/>
    <n v="1.2661141804788346E-2"/>
    <n v="-7.0255474452554825E-2"/>
    <n v="-1.6252154641713781E-2"/>
    <n v="-8.6858573216520754E-2"/>
    <n v="1.3762730525735914E-3"/>
    <n v="7.7836047474468692E-2"/>
    <n v="4.0973111395648208E-3"/>
    <n v="-7.5722691225377461E-2"/>
    <x v="0"/>
  </r>
  <r>
    <x v="74"/>
    <x v="74"/>
    <x v="74"/>
    <x v="74"/>
    <x v="51"/>
    <x v="74"/>
    <n v="766000000"/>
    <x v="41"/>
    <n v="79.975399999999993"/>
    <n v="81.744699999999995"/>
    <n v="77.826400000000007"/>
    <n v="74.187899999999999"/>
    <n v="79.9255"/>
    <n v="78.855900000000005"/>
    <n v="77.496499999999997"/>
    <n v="69.44"/>
    <n v="70.939300000000003"/>
    <n v="67.001000000000005"/>
    <n v="73.957999999999998"/>
    <n v="75.647300000000001"/>
    <n v="67.061000000000007"/>
    <n v="0.75"/>
    <n v="0.75"/>
    <n v="0.75"/>
    <n v="0.72"/>
    <n v="-6.2988118846545246E-2"/>
    <n v="5.4707034435534617E-2"/>
    <n v="-0.12575406631267211"/>
    <n v="1.1641617289294222E-2"/>
    <n v="-0.12434323554492992"/>
    <n v="2.2123052838747933E-2"/>
    <n v="-4.7933382837052285E-2"/>
    <n v="-3.7114655181275345E-2"/>
    <n v="7.7338757398443689E-2"/>
    <n v="-3.9987238115494319E-3"/>
    <n v="-7.7280203510454882E-3"/>
    <n v="-0.10395953365635867"/>
    <n v="3.2391993087557677E-2"/>
    <n v="-4.4944057807167509E-2"/>
    <n v="0.10383427113028154"/>
    <n v="3.2576597528326923E-2"/>
    <n v="-0.10398652694808663"/>
    <x v="0"/>
  </r>
  <r>
    <x v="75"/>
    <x v="75"/>
    <x v="75"/>
    <x v="75"/>
    <x v="52"/>
    <x v="75"/>
    <n v="1485000000"/>
    <x v="22"/>
    <n v="94.93"/>
    <n v="93.86"/>
    <n v="98.9"/>
    <n v="95.16"/>
    <n v="95.16"/>
    <n v="96.59"/>
    <n v="93.8"/>
    <n v="96.19"/>
    <n v="91.12"/>
    <n v="94.2"/>
    <n v="102.14"/>
    <n v="100.11"/>
    <n v="98.56"/>
    <n v="0.70250000000000001"/>
    <n v="0.70250000000000001"/>
    <n v="0.70250000000000001"/>
    <n v="0.65500000000000003"/>
    <n v="9.8230274939427962E-3"/>
    <n v="-6.9094157208911249E-3"/>
    <n v="1.1753731343283644E-2"/>
    <n v="5.3237791932059443E-2"/>
    <n v="6.7339091962498626E-2"/>
    <n v="-1.127146318339837E-2"/>
    <n v="5.3696995525250438E-2"/>
    <n v="-3.0712841253791798E-2"/>
    <n v="0"/>
    <n v="2.2409625893232525E-2"/>
    <n v="-2.1611968112641124E-2"/>
    <n v="2.547974413646056E-2"/>
    <n v="-4.5404927747167E-2"/>
    <n v="4.1511194029850727E-2"/>
    <n v="8.4288747346072154E-2"/>
    <n v="-1.346191501860193E-2"/>
    <n v="-8.9401658176006104E-3"/>
    <x v="0"/>
  </r>
  <r>
    <x v="76"/>
    <x v="76"/>
    <x v="76"/>
    <x v="76"/>
    <x v="53"/>
    <x v="76"/>
    <n v="6257000000"/>
    <x v="46"/>
    <n v="29.642399999999999"/>
    <n v="29.8035"/>
    <n v="32.287199999999999"/>
    <n v="33.026600000000002"/>
    <n v="32.0976"/>
    <n v="32.9602"/>
    <n v="31.813199999999998"/>
    <n v="34.4011"/>
    <n v="29.822500000000002"/>
    <n v="29.6708"/>
    <n v="32.391500000000001"/>
    <n v="31.282399999999999"/>
    <n v="30.1922"/>
    <n v="0.28000000000000003"/>
    <n v="0.28000000000000003"/>
    <n v="0.28000000000000003"/>
    <n v="0.28000000000000003"/>
    <n v="0.12361347259331242"/>
    <n v="-2.8262067545554295E-2"/>
    <n v="-5.8541737392025908E-2"/>
    <n v="2.7009719994068239E-2"/>
    <n v="5.6331471135940454E-2"/>
    <n v="5.4347826086956902E-3"/>
    <n v="8.3335849816296714E-2"/>
    <n v="3.1572883371738754E-2"/>
    <n v="-2.8128841600407004E-2"/>
    <n v="3.5597677084891095E-2"/>
    <n v="-2.6304452036092073E-2"/>
    <n v="8.1346736574755177E-2"/>
    <n v="-0.12495530666170553"/>
    <n v="4.3021208818844262E-3"/>
    <n v="9.1696213111881072E-2"/>
    <n v="-2.5596221230878517E-2"/>
    <n v="-2.5899547349308216E-2"/>
    <x v="0"/>
  </r>
  <r>
    <x v="77"/>
    <x v="77"/>
    <x v="77"/>
    <x v="77"/>
    <x v="54"/>
    <x v="77"/>
    <n v="2884000000"/>
    <x v="9"/>
    <n v="90.84"/>
    <n v="84.58"/>
    <n v="85.02"/>
    <n v="82.44"/>
    <n v="79.760000000000005"/>
    <n v="78.650000000000006"/>
    <n v="78.39"/>
    <n v="76.510000000000005"/>
    <n v="69.37"/>
    <n v="71.760000000000005"/>
    <n v="76.569999999999993"/>
    <n v="74.87"/>
    <n v="78.36"/>
    <n v="0.66290000000000004"/>
    <n v="0.66290000000000004"/>
    <n v="0.66290000000000004"/>
    <n v="0.64359999999999995"/>
    <n v="-8.5172831351827447E-2"/>
    <n v="-4.108563803978648E-2"/>
    <n v="-7.6120678657992019E-2"/>
    <n v="0.10094202898550717"/>
    <n v="-0.10840708938793486"/>
    <n v="-6.8912373403786933E-2"/>
    <n v="5.2021754551903254E-3"/>
    <n v="-2.2548812044224868E-2"/>
    <n v="-3.2508491023774781E-2"/>
    <n v="-5.605566700100293E-3"/>
    <n v="5.1226954863317848E-3"/>
    <n v="-2.3982650848322431E-2"/>
    <n v="-8.4656907593778585E-2"/>
    <n v="4.4008937581086933E-2"/>
    <n v="6.7028985507246203E-2"/>
    <n v="-1.3796526054590424E-2"/>
    <n v="5.5210364632028781E-2"/>
    <x v="0"/>
  </r>
  <r>
    <x v="78"/>
    <x v="78"/>
    <x v="78"/>
    <x v="78"/>
    <x v="0"/>
    <x v="78"/>
    <n v="1549000000"/>
    <x v="20"/>
    <n v="81.599999999999994"/>
    <n v="80.239999999999995"/>
    <n v="82.88"/>
    <n v="75.27"/>
    <n v="83.47"/>
    <n v="82.9"/>
    <n v="80.36"/>
    <n v="85.5"/>
    <n v="78.209999999999994"/>
    <n v="79.680000000000007"/>
    <n v="88.73"/>
    <n v="87.44"/>
    <n v="86.85"/>
    <n v="0"/>
    <n v="0"/>
    <n v="0"/>
    <n v="0"/>
    <n v="-7.7573529411764694E-2"/>
    <n v="6.7623223063637619E-2"/>
    <n v="-8.4619213539073243E-3"/>
    <n v="8.9984939759035987E-2"/>
    <n v="6.4338235294117654E-2"/>
    <n v="-1.6666666666666659E-2"/>
    <n v="3.2901296111665014E-2"/>
    <n v="-9.1819498069498073E-2"/>
    <n v="0.10894114521057531"/>
    <n v="-6.8288007667424606E-3"/>
    <n v="-3.063932448733421E-2"/>
    <n v="6.3962170233947249E-2"/>
    <n v="-8.5263157894736916E-2"/>
    <n v="1.8795550441120232E-2"/>
    <n v="0.11357931726907626"/>
    <n v="-1.4538487546489419E-2"/>
    <n v="-6.7474839890210823E-3"/>
    <x v="0"/>
  </r>
  <r>
    <x v="79"/>
    <x v="79"/>
    <x v="79"/>
    <x v="79"/>
    <x v="55"/>
    <x v="79"/>
    <n v="1639000000"/>
    <x v="22"/>
    <n v="74.510000000000005"/>
    <n v="62.49"/>
    <n v="71.8"/>
    <n v="68.47"/>
    <n v="68.31"/>
    <n v="69.510000000000005"/>
    <n v="63.1"/>
    <n v="64.349999999999994"/>
    <n v="55.25"/>
    <n v="53.6"/>
    <n v="59.7"/>
    <n v="48.75"/>
    <n v="49.43"/>
    <n v="0.48"/>
    <n v="0.48"/>
    <n v="0.48"/>
    <n v="0.42"/>
    <n v="-7.4620856260904644E-2"/>
    <n v="-7.1418139331093866E-2"/>
    <n v="-0.14294770206022187"/>
    <n v="-6.9962686567164215E-2"/>
    <n v="-0.31163602201046847"/>
    <n v="-0.16132062810361028"/>
    <n v="0.14898383741398616"/>
    <n v="-3.9693593314763208E-2"/>
    <n v="-2.3367898349641683E-3"/>
    <n v="2.4593763724198546E-2"/>
    <n v="-8.5311465976118592E-2"/>
    <n v="1.9809825673533961E-2"/>
    <n v="-0.13395493395493388"/>
    <n v="-2.1176470588235269E-2"/>
    <n v="0.11380597014925375"/>
    <n v="-0.17638190954773875"/>
    <n v="2.2564102564102555E-2"/>
    <x v="0"/>
  </r>
  <r>
    <x v="80"/>
    <x v="80"/>
    <x v="80"/>
    <x v="80"/>
    <x v="56"/>
    <x v="80"/>
    <n v="883000000"/>
    <x v="47"/>
    <n v="659"/>
    <n v="725"/>
    <n v="740.5"/>
    <n v="678.5"/>
    <n v="680"/>
    <n v="688"/>
    <n v="696.5"/>
    <n v="674"/>
    <n v="670.5"/>
    <n v="677.5"/>
    <n v="717.5"/>
    <n v="657"/>
    <n v="682.5"/>
    <n v="0.67"/>
    <n v="0.67"/>
    <n v="0.67"/>
    <n v="0.60499999999999998"/>
    <n v="3.0606980273141127E-2"/>
    <n v="2.7516580692704497E-2"/>
    <n v="-2.6317300789662598E-2"/>
    <n v="8.2730627306273063E-3"/>
    <n v="3.9628224582701065E-2"/>
    <n v="0.10015174506828528"/>
    <n v="2.1379310344827585E-2"/>
    <n v="-8.282241728561783E-2"/>
    <n v="2.2107590272660281E-3"/>
    <n v="1.2749999999999999E-2"/>
    <n v="1.3328488372093023E-2"/>
    <n v="-3.2304379038047379E-2"/>
    <n v="-4.1988130563798218E-3"/>
    <n v="1.1439224459358688E-2"/>
    <n v="5.9040590405904057E-2"/>
    <n v="-8.3477351916376313E-2"/>
    <n v="3.9733637747336376E-2"/>
    <x v="0"/>
  </r>
  <r>
    <x v="81"/>
    <x v="81"/>
    <x v="81"/>
    <x v="81"/>
    <x v="57"/>
    <x v="81"/>
    <n v="1513000000"/>
    <x v="48"/>
    <n v="41.064999999999998"/>
    <n v="43.84"/>
    <n v="46.664999999999999"/>
    <n v="47.14"/>
    <n v="49.95"/>
    <n v="51.96"/>
    <n v="53.86"/>
    <n v="58.62"/>
    <n v="53"/>
    <n v="56.99"/>
    <n v="63.01"/>
    <n v="61.08"/>
    <n v="58.77"/>
    <n v="0.2"/>
    <n v="0.16"/>
    <n v="0.16"/>
    <n v="0.32"/>
    <n v="0.15280652623888966"/>
    <n v="0.1459482392872295"/>
    <n v="6.1084292610471644E-2"/>
    <n v="3.6848569924548179E-2"/>
    <n v="0.45160112017533194"/>
    <n v="6.7575794472178402E-2"/>
    <n v="6.4438868613138578E-2"/>
    <n v="1.44648023143684E-2"/>
    <n v="5.9609673313534201E-2"/>
    <n v="4.3443443443443405E-2"/>
    <n v="3.9645881447267106E-2"/>
    <n v="8.837727441515035E-2"/>
    <n v="-9.3142272262026565E-2"/>
    <n v="7.8301886792452868E-2"/>
    <n v="0.105632567117038"/>
    <n v="-2.5551499761942546E-2"/>
    <n v="-3.2580222658808042E-2"/>
    <x v="0"/>
  </r>
  <r>
    <x v="82"/>
    <x v="82"/>
    <x v="82"/>
    <x v="82"/>
    <x v="0"/>
    <x v="82"/>
    <n v="1275000000"/>
    <x v="3"/>
    <n v="84.81"/>
    <n v="83.99"/>
    <n v="83.69"/>
    <n v="84"/>
    <n v="94.48"/>
    <n v="90.19"/>
    <n v="86.42"/>
    <n v="82.04"/>
    <n v="75.3"/>
    <n v="70.11"/>
    <n v="77.650000000000006"/>
    <n v="76.81"/>
    <n v="69.45"/>
    <n v="0.5"/>
    <n v="0.5"/>
    <n v="0.5"/>
    <n v="0.5"/>
    <n v="-3.6552293361632152E-3"/>
    <n v="3.4761904761904786E-2"/>
    <n v="-0.18294376301781998"/>
    <n v="-2.2821280844386904E-3"/>
    <n v="-0.15752859332625868"/>
    <n v="-9.6686711472704565E-3"/>
    <n v="-3.5718537921180758E-3"/>
    <n v="9.6785756960210568E-3"/>
    <n v="0.12476190476190481"/>
    <n v="-4.0114309906858658E-2"/>
    <n v="-3.62567912185386E-2"/>
    <n v="-5.0682712335107558E-2"/>
    <n v="-7.6060458313018151E-2"/>
    <n v="-6.2284196547144725E-2"/>
    <n v="0.10754528597917568"/>
    <n v="-4.3786220218931535E-3"/>
    <n v="-8.9311287592761343E-2"/>
    <x v="0"/>
  </r>
  <r>
    <x v="83"/>
    <x v="83"/>
    <x v="83"/>
    <x v="83"/>
    <x v="58"/>
    <x v="83"/>
    <n v="914000000"/>
    <x v="26"/>
    <n v="49.19"/>
    <n v="50.65"/>
    <n v="45.8"/>
    <n v="44.35"/>
    <n v="44.24"/>
    <n v="43.77"/>
    <n v="42.01"/>
    <n v="44.75"/>
    <n v="42.94"/>
    <n v="44.83"/>
    <n v="45.1"/>
    <n v="44.84"/>
    <n v="46.42"/>
    <n v="0.54249999999999998"/>
    <n v="0.54249999999999998"/>
    <n v="0.54249999999999998"/>
    <n v="0.52500000000000002"/>
    <n v="-8.7365318154096275E-2"/>
    <n v="-4.0529875986471328E-2"/>
    <n v="8.0040466555582016E-2"/>
    <n v="4.7178228864599672E-2"/>
    <n v="-1.255336450498061E-2"/>
    <n v="2.9680829436877432E-2"/>
    <n v="-9.5755182625863799E-2"/>
    <n v="-1.9814410480349254E-2"/>
    <n v="-2.4802705749718021E-3"/>
    <n v="1.6387884267631354E-3"/>
    <n v="-2.7815855608864633E-2"/>
    <n v="6.5222566055701078E-2"/>
    <n v="-2.8324022346368768E-2"/>
    <n v="5.6648812296227306E-2"/>
    <n v="6.0227526210127847E-3"/>
    <n v="5.8758314855876272E-3"/>
    <n v="4.6944692239072217E-2"/>
    <x v="0"/>
  </r>
  <r>
    <x v="84"/>
    <x v="84"/>
    <x v="84"/>
    <x v="84"/>
    <x v="0"/>
    <x v="84"/>
    <n v="310000000"/>
    <x v="49"/>
    <n v="183.15"/>
    <n v="199.04"/>
    <n v="190.49"/>
    <n v="195.82"/>
    <n v="181.76"/>
    <n v="181.64"/>
    <n v="171.87"/>
    <n v="187.15"/>
    <n v="176.64"/>
    <n v="184.68"/>
    <n v="201.59"/>
    <n v="187.04"/>
    <n v="192.31"/>
    <n v="0"/>
    <n v="0"/>
    <n v="0"/>
    <n v="0"/>
    <n v="6.9178269178269108E-2"/>
    <n v="-0.12230619957103457"/>
    <n v="7.4533077325885849E-2"/>
    <n v="4.1314706519384854E-2"/>
    <n v="5.0013650013649991E-2"/>
    <n v="8.6759486759486679E-2"/>
    <n v="-4.2956189710610847E-2"/>
    <n v="2.7980471415822269E-2"/>
    <n v="-7.1800633234603214E-2"/>
    <n v="-6.6021126760565884E-4"/>
    <n v="-5.3787711957718469E-2"/>
    <n v="8.8904404491767036E-2"/>
    <n v="-5.6158161902217577E-2"/>
    <n v="4.5516304347826206E-2"/>
    <n v="9.1563786008230424E-2"/>
    <n v="-7.2176199216231016E-2"/>
    <n v="2.8175791274593725E-2"/>
    <x v="0"/>
  </r>
  <r>
    <x v="85"/>
    <x v="85"/>
    <x v="85"/>
    <x v="85"/>
    <x v="59"/>
    <x v="85"/>
    <n v="5646000000"/>
    <x v="3"/>
    <n v="25.494900000000001"/>
    <n v="25.155000000000001"/>
    <n v="25.955500000000001"/>
    <n v="24.634"/>
    <n v="26.099"/>
    <n v="26.0764"/>
    <n v="26.876899999999999"/>
    <n v="26.3935"/>
    <n v="24.6189"/>
    <n v="24.528199999999998"/>
    <n v="25.442"/>
    <n v="25.51"/>
    <n v="25.736499999999999"/>
    <n v="0.47"/>
    <n v="0.47"/>
    <n v="0.47"/>
    <n v="0.47"/>
    <n v="-1.5332478260357989E-2"/>
    <n v="0.11012827798977018"/>
    <n v="-6.9900174499291243E-2"/>
    <n v="6.8423284219796043E-2"/>
    <n v="8.3216643328665657E-2"/>
    <n v="-1.3332078180341954E-2"/>
    <n v="3.182269926455971E-2"/>
    <n v="-3.2806148985764109E-2"/>
    <n v="5.947065032069497E-2"/>
    <n v="1.7142419249779661E-2"/>
    <n v="4.8722216256845252E-2"/>
    <n v="-1.7985705196655849E-2"/>
    <n v="-4.9428836645386158E-2"/>
    <n v="1.5406862207490919E-2"/>
    <n v="3.7255077828784906E-2"/>
    <n v="2.1146136310038574E-2"/>
    <n v="2.7303018424147309E-2"/>
    <x v="0"/>
  </r>
  <r>
    <x v="86"/>
    <x v="86"/>
    <x v="86"/>
    <x v="86"/>
    <x v="60"/>
    <x v="86"/>
    <n v="640000000"/>
    <x v="46"/>
    <n v="76.11"/>
    <n v="73.19"/>
    <n v="76.84"/>
    <n v="81.83"/>
    <n v="78.7"/>
    <n v="79.5"/>
    <n v="82.1"/>
    <n v="81.180000000000007"/>
    <n v="76.42"/>
    <n v="78.349999999999994"/>
    <n v="77"/>
    <n v="73.069999999999993"/>
    <n v="71.84"/>
    <n v="0.56000000000000005"/>
    <n v="0.56000000000000005"/>
    <n v="0.52"/>
    <n v="0.52"/>
    <n v="8.2512153462094326E-2"/>
    <n v="1.0142979347427547E-2"/>
    <n v="-3.9342265529841658E-2"/>
    <n v="-7.645181876196544E-2"/>
    <n v="-2.7723032453028457E-2"/>
    <n v="-3.8365523584285924E-2"/>
    <n v="4.9870200847110344E-2"/>
    <n v="7.2228006246746426E-2"/>
    <n v="-3.825003055114256E-2"/>
    <n v="1.7280813214739482E-2"/>
    <n v="3.9748427672955902E-2"/>
    <n v="-1.1205846528623479E-2"/>
    <n v="-5.2229613205223027E-2"/>
    <n v="3.2059670243391687E-2"/>
    <n v="-1.7230376515634901E-2"/>
    <n v="-4.4285714285714373E-2"/>
    <n v="-9.7167100041055127E-3"/>
    <x v="0"/>
  </r>
  <r>
    <x v="87"/>
    <x v="87"/>
    <x v="87"/>
    <x v="87"/>
    <x v="61"/>
    <x v="87"/>
    <n v="656000000"/>
    <x v="46"/>
    <n v="82.93"/>
    <n v="82.23"/>
    <n v="82.34"/>
    <n v="81.97"/>
    <n v="83.63"/>
    <n v="84.85"/>
    <n v="83.12"/>
    <n v="82.12"/>
    <n v="81.83"/>
    <n v="81.94"/>
    <n v="82.32"/>
    <n v="82.62"/>
    <n v="82.32"/>
    <n v="0"/>
    <n v="0.35"/>
    <n v="0.35"/>
    <n v="0"/>
    <n v="-1.1576027975401035E-2"/>
    <n v="1.829937782115415E-2"/>
    <n v="-9.9855630413860294E-3"/>
    <n v="4.6375396631681163E-3"/>
    <n v="1.085252622693673E-3"/>
    <n v="-8.440853732063219E-3"/>
    <n v="1.3377112975799517E-3"/>
    <n v="-4.4935632742288626E-3"/>
    <n v="2.0251311455410474E-2"/>
    <n v="1.8773167523615915E-2"/>
    <n v="-1.6263995285798347E-2"/>
    <n v="-1.203079884504331E-2"/>
    <n v="7.3063809059904674E-4"/>
    <n v="5.621410240742997E-3"/>
    <n v="4.6375396631681163E-3"/>
    <n v="3.6443148688048033E-3"/>
    <n v="-3.6310820624547487E-3"/>
    <x v="0"/>
  </r>
  <r>
    <x v="88"/>
    <x v="88"/>
    <x v="88"/>
    <x v="88"/>
    <x v="62"/>
    <x v="88"/>
    <n v="1043000000"/>
    <x v="21"/>
    <n v="53.56"/>
    <n v="53.5"/>
    <n v="59.07"/>
    <n v="57.05"/>
    <n v="54.71"/>
    <n v="55.7"/>
    <n v="52.15"/>
    <n v="50.08"/>
    <n v="46.4"/>
    <n v="49.84"/>
    <n v="56.9"/>
    <n v="57.47"/>
    <n v="53.55"/>
    <n v="0.38"/>
    <n v="0.34"/>
    <n v="0.34"/>
    <n v="0.34"/>
    <n v="7.2255414488424097E-2"/>
    <n v="-7.9929886064855377E-2"/>
    <n v="-3.7775647171620234E-2"/>
    <n v="8.1260032102728599E-2"/>
    <n v="2.5952203136669062E-2"/>
    <n v="-1.1202389843166967E-3"/>
    <n v="0.10411214953271028"/>
    <n v="-2.7763670221770835E-2"/>
    <n v="-4.101665205959678E-2"/>
    <n v="2.4309998172180627E-2"/>
    <n v="-5.7630161579892356E-2"/>
    <n v="-3.9693192713326948E-2"/>
    <n v="-6.6693290734824287E-2"/>
    <n v="8.1465517241379418E-2"/>
    <n v="0.14165329052969491"/>
    <n v="1.5992970123022855E-2"/>
    <n v="-6.2293370454150024E-2"/>
    <x v="0"/>
  </r>
  <r>
    <x v="89"/>
    <x v="89"/>
    <x v="89"/>
    <x v="89"/>
    <x v="63"/>
    <x v="89"/>
    <n v="967000000"/>
    <x v="3"/>
    <n v="101.5"/>
    <n v="106.73"/>
    <n v="113.77"/>
    <n v="119.52"/>
    <n v="112.29"/>
    <n v="120.54"/>
    <n v="122.95"/>
    <n v="121.61"/>
    <n v="113.36"/>
    <n v="115.94"/>
    <n v="118.64"/>
    <n v="113.53"/>
    <n v="116.91"/>
    <n v="0.5"/>
    <n v="0.5"/>
    <n v="0.5"/>
    <n v="0.375"/>
    <n v="0.18246305418719208"/>
    <n v="3.2881526104417726E-2"/>
    <n v="-5.2948352989019967E-2"/>
    <n v="1.1600828014490245E-2"/>
    <n v="0.17029556650246302"/>
    <n v="5.1527093596059149E-2"/>
    <n v="6.5960835753771124E-2"/>
    <n v="5.4935395974334188E-2"/>
    <n v="-6.0491967871485863E-2"/>
    <n v="7.7923234482144443E-2"/>
    <n v="2.4141363862618188E-2"/>
    <n v="-1.0898739324928861E-2"/>
    <n v="-6.3728311816462463E-2"/>
    <n v="2.7170077628793209E-2"/>
    <n v="2.3287907538381947E-2"/>
    <n v="-3.9910654079568439E-2"/>
    <n v="3.3074958160838504E-2"/>
    <x v="0"/>
  </r>
  <r>
    <x v="90"/>
    <x v="90"/>
    <x v="90"/>
    <x v="90"/>
    <x v="0"/>
    <x v="90"/>
    <n v="869000000"/>
    <x v="8"/>
    <n v="119.93"/>
    <n v="118.13"/>
    <n v="120.26"/>
    <n v="107.76"/>
    <n v="106.66"/>
    <n v="101.16"/>
    <n v="96.34"/>
    <n v="97.56"/>
    <n v="83.63"/>
    <n v="89.24"/>
    <n v="89.36"/>
    <n v="83.95"/>
    <n v="76.87"/>
    <n v="0.55000000000000004"/>
    <n v="0.55000000000000004"/>
    <n v="0.55000000000000004"/>
    <n v="0.55000000000000004"/>
    <n v="-9.6889852413908115E-2"/>
    <n v="-0.10087230883444692"/>
    <n v="-6.7988374506954621E-2"/>
    <n v="-0.13245181532944858"/>
    <n v="-0.34069874093221042"/>
    <n v="-1.500875510714593E-2"/>
    <n v="1.803098281554228E-2"/>
    <n v="-9.9368035922168627E-2"/>
    <n v="-1.0207869339272537E-2"/>
    <n v="-4.6409150571910744E-2"/>
    <n v="-4.2210359826018125E-2"/>
    <n v="1.2663483495951824E-2"/>
    <n v="-0.13714637146371469"/>
    <n v="7.3657778309219171E-2"/>
    <n v="1.3446884805020682E-3"/>
    <n v="-5.438675022381375E-2"/>
    <n v="-7.778439547349611E-2"/>
    <x v="0"/>
  </r>
  <r>
    <x v="91"/>
    <x v="91"/>
    <x v="91"/>
    <x v="91"/>
    <x v="64"/>
    <x v="91"/>
    <n v="906000000"/>
    <x v="7"/>
    <n v="111.27"/>
    <n v="99"/>
    <n v="101.67"/>
    <n v="96.49"/>
    <n v="100.95"/>
    <n v="99.77"/>
    <n v="97.52"/>
    <n v="102.49"/>
    <n v="95.81"/>
    <n v="99"/>
    <n v="103.01"/>
    <n v="103.46"/>
    <n v="95.34"/>
    <n v="0.73"/>
    <n v="0.73"/>
    <n v="0.73"/>
    <n v="0.73"/>
    <n v="-0.12626943470836705"/>
    <n v="1.8240232148409172E-2"/>
    <n v="2.2662018047580026E-2"/>
    <n v="-2.9595959595959561E-2"/>
    <n v="-0.11692280039543447"/>
    <n v="-0.11027231059584791"/>
    <n v="2.6969696969696987E-2"/>
    <n v="-4.3769056752237696E-2"/>
    <n v="4.6222406466991481E-2"/>
    <n v="-4.457652303120424E-3"/>
    <n v="-1.5235040593364739E-2"/>
    <n v="5.0963904840032805E-2"/>
    <n v="-5.8054444336032712E-2"/>
    <n v="4.0914309571025965E-2"/>
    <n v="4.0505050505050558E-2"/>
    <n v="1.1455198524414994E-2"/>
    <n v="-7.1428571428571341E-2"/>
    <x v="0"/>
  </r>
  <r>
    <x v="92"/>
    <x v="92"/>
    <x v="92"/>
    <x v="92"/>
    <x v="65"/>
    <x v="92"/>
    <n v="1772000000"/>
    <x v="44"/>
    <n v="45.43"/>
    <n v="42.2"/>
    <n v="44.56"/>
    <n v="43.54"/>
    <n v="43"/>
    <n v="43.25"/>
    <n v="43.92"/>
    <n v="45.13"/>
    <n v="41.34"/>
    <n v="41.02"/>
    <n v="42.24"/>
    <n v="44.14"/>
    <n v="41.75"/>
    <n v="0.255"/>
    <n v="0.255"/>
    <n v="0.255"/>
    <n v="0.245"/>
    <n v="-3.5989434294519056E-2"/>
    <n v="1.4584290307763035E-2"/>
    <n v="-6.0223132969034573E-2"/>
    <n v="2.3768893222818058E-2"/>
    <n v="-5.8771736737838434E-2"/>
    <n v="-7.1098393132291368E-2"/>
    <n v="5.5924170616113725E-2"/>
    <n v="-1.71678635547577E-2"/>
    <n v="-1.2402388608176371E-2"/>
    <n v="1.1744186046511628E-2"/>
    <n v="2.1387283236994258E-2"/>
    <n v="2.7550091074681256E-2"/>
    <n v="-7.8329270994903596E-2"/>
    <n v="-1.5723270440251638E-3"/>
    <n v="2.9741589468551898E-2"/>
    <n v="5.0781249999999965E-2"/>
    <n v="-4.8595378341640245E-2"/>
    <x v="0"/>
  </r>
  <r>
    <x v="93"/>
    <x v="93"/>
    <x v="93"/>
    <x v="93"/>
    <x v="66"/>
    <x v="93"/>
    <n v="883000000"/>
    <x v="50"/>
    <n v="118.38"/>
    <n v="118.43"/>
    <n v="119.32"/>
    <n v="115.83"/>
    <n v="123.51"/>
    <n v="124.84"/>
    <n v="123.43"/>
    <n v="121.34"/>
    <n v="120.83"/>
    <n v="121.84"/>
    <n v="122.53"/>
    <n v="122.43"/>
    <n v="121.84"/>
    <n v="0"/>
    <n v="0.64"/>
    <n v="0.64"/>
    <n v="0.64"/>
    <n v="-2.1540800810947773E-2"/>
    <n v="7.1138737805404556E-2"/>
    <n v="-7.6966701774285294E-3"/>
    <n v="5.2527905449770186E-3"/>
    <n v="4.5446866024666396E-2"/>
    <n v="4.223686433520136E-4"/>
    <n v="7.5149877564805057E-3"/>
    <n v="-2.9249078109285911E-2"/>
    <n v="6.6304066304066364E-2"/>
    <n v="1.5950125495911249E-2"/>
    <n v="-6.1678949054789853E-3"/>
    <n v="-1.6932674390342732E-2"/>
    <n v="1.0713697049612237E-3"/>
    <n v="1.3655549118596419E-2"/>
    <n v="5.6631648063033297E-3"/>
    <n v="4.4070839794336548E-3"/>
    <n v="4.0839663481170136E-4"/>
    <x v="0"/>
  </r>
  <r>
    <x v="94"/>
    <x v="94"/>
    <x v="94"/>
    <x v="94"/>
    <x v="67"/>
    <x v="94"/>
    <n v="2724000000"/>
    <x v="28"/>
    <n v="65.844999999999999"/>
    <n v="64.077500000000001"/>
    <n v="69.177499999999995"/>
    <n v="65.45"/>
    <n v="65.22"/>
    <n v="69.13"/>
    <n v="67.94"/>
    <n v="75.59"/>
    <n v="69.41"/>
    <n v="70.09"/>
    <n v="75.19"/>
    <n v="79.53"/>
    <n v="76.06"/>
    <n v="0.14000000000000001"/>
    <n v="0.12"/>
    <n v="0.12"/>
    <n v="0.48"/>
    <n v="-3.8727314146859444E-3"/>
    <n v="3.9877769289533918E-2"/>
    <n v="3.3411833971151099E-2"/>
    <n v="9.2024539877300596E-2"/>
    <n v="0.16819804085351966"/>
    <n v="-2.6843344217480421E-2"/>
    <n v="7.9591120127969942E-2"/>
    <n v="-5.1859347331140795E-2"/>
    <n v="-3.5141329258976924E-3"/>
    <n v="6.1790861698865329E-2"/>
    <n v="-1.5478084767828694E-2"/>
    <n v="0.11259935236973809"/>
    <n v="-8.0169334568064646E-2"/>
    <n v="1.1525716755510833E-2"/>
    <n v="7.2763589670423651E-2"/>
    <n v="6.4104269184732068E-2"/>
    <n v="-3.7595875770149612E-2"/>
    <x v="0"/>
  </r>
  <r>
    <x v="95"/>
    <x v="95"/>
    <x v="95"/>
    <x v="95"/>
    <x v="0"/>
    <x v="95"/>
    <n v="4093000000"/>
    <x v="36"/>
    <n v="47"/>
    <n v="46.2"/>
    <n v="49.12"/>
    <n v="48.45"/>
    <n v="50.75"/>
    <n v="49.44"/>
    <n v="46.64"/>
    <n v="47.18"/>
    <n v="45.09"/>
    <n v="43.49"/>
    <n v="47.02"/>
    <n v="45.51"/>
    <n v="45.67"/>
    <n v="0.56499999999999995"/>
    <n v="0.55000000000000004"/>
    <n v="0.55000000000000004"/>
    <n v="0.55000000000000004"/>
    <n v="4.2872340425531973E-2"/>
    <n v="-2.6006191950464441E-2"/>
    <n v="-5.5746140651801002E-2"/>
    <n v="6.2773051276155428E-2"/>
    <n v="1.8829787234042588E-2"/>
    <n v="-1.7021276595744619E-2"/>
    <n v="6.3203463203463081E-2"/>
    <n v="-2.1376221498370248E-3"/>
    <n v="4.7471620227038124E-2"/>
    <n v="-1.4975369458128123E-2"/>
    <n v="-4.5509708737864023E-2"/>
    <n v="1.1578044596912503E-2"/>
    <n v="-3.2640949554896062E-2"/>
    <n v="-2.328675981370595E-2"/>
    <n v="8.1168084617153385E-2"/>
    <n v="-2.0416843896214485E-2"/>
    <n v="1.5600966820479099E-2"/>
    <x v="0"/>
  </r>
  <r>
    <x v="96"/>
    <x v="96"/>
    <x v="96"/>
    <x v="96"/>
    <x v="68"/>
    <x v="96"/>
    <n v="1054000000"/>
    <x v="7"/>
    <n v="76.11"/>
    <n v="73.06"/>
    <n v="83.24"/>
    <n v="84.72"/>
    <n v="82.53"/>
    <n v="86.17"/>
    <n v="85.08"/>
    <n v="96.12"/>
    <n v="84.34"/>
    <n v="83.57"/>
    <n v="84.3"/>
    <n v="84.43"/>
    <n v="83.7"/>
    <n v="0.36"/>
    <n v="0.36"/>
    <n v="0.33750000000000002"/>
    <n v="0.33750000000000002"/>
    <n v="0.11785573512022073"/>
    <n v="8.498583569405093E-3"/>
    <n v="-1.3781147155618304E-2"/>
    <n v="5.5941127198756695E-3"/>
    <n v="0.11805281828931813"/>
    <n v="-4.0073577716462978E-2"/>
    <n v="0.13933753079660544"/>
    <n v="2.2104757328207641E-2"/>
    <n v="-2.5849858356940484E-2"/>
    <n v="4.8467224039743136E-2"/>
    <n v="-8.47162585586635E-3"/>
    <n v="0.12976022566995776"/>
    <n v="-0.11904390345401582"/>
    <n v="-5.1280531183306877E-3"/>
    <n v="8.7351920545650844E-3"/>
    <n v="5.5456702253856432E-3"/>
    <n v="-4.6488215089423657E-3"/>
    <x v="0"/>
  </r>
  <r>
    <x v="97"/>
    <x v="97"/>
    <x v="97"/>
    <x v="97"/>
    <x v="69"/>
    <x v="97"/>
    <n v="9000000000"/>
    <x v="11"/>
    <n v="55.11"/>
    <n v="52.19"/>
    <n v="54.79"/>
    <n v="54.42"/>
    <n v="55.26"/>
    <n v="56.24"/>
    <n v="57.09"/>
    <n v="58.07"/>
    <n v="52.11"/>
    <n v="51.51"/>
    <n v="54.21"/>
    <n v="55.51"/>
    <n v="53.09"/>
    <n v="0.375"/>
    <n v="0.375"/>
    <n v="0.375"/>
    <n v="0.35"/>
    <n v="-5.7158410451823216E-3"/>
    <n v="5.595369349503862E-2"/>
    <n v="-9.1171833946400507E-2"/>
    <n v="3.7468452727625813E-2"/>
    <n v="-9.8893122845217923E-3"/>
    <n v="-5.2984939212484157E-2"/>
    <n v="4.9817972791722578E-2"/>
    <n v="9.1257528746168238E-5"/>
    <n v="1.543550165380368E-2"/>
    <n v="2.4520448787549838E-2"/>
    <n v="2.178165007112378E-2"/>
    <n v="1.7165878437554682E-2"/>
    <n v="-9.6177027725159306E-2"/>
    <n v="-4.317789291882583E-3"/>
    <n v="5.241700640652306E-2"/>
    <n v="3.0437188710569954E-2"/>
    <n v="-3.7290578274184735E-2"/>
    <x v="0"/>
  </r>
  <r>
    <x v="98"/>
    <x v="98"/>
    <x v="98"/>
    <x v="98"/>
    <x v="0"/>
    <x v="98"/>
    <n v="3225503170"/>
    <x v="46"/>
    <n v="86.27"/>
    <n v="84.79"/>
    <n v="83.89"/>
    <n v="82.28"/>
    <n v="78.2"/>
    <n v="74.69"/>
    <n v="71.599999999999994"/>
    <n v="71.84"/>
    <n v="63.8"/>
    <n v="64.760000000000005"/>
    <n v="57.29"/>
    <n v="59.13"/>
    <n v="60.5"/>
    <n v="0.49"/>
    <n v="0.49"/>
    <n v="0.49"/>
    <n v="0.49"/>
    <n v="-4.0570302538541728E-2"/>
    <n v="-0.1238454059309675"/>
    <n v="-8.8687150837988685E-2"/>
    <n v="-5.8214947498455911E-2"/>
    <n v="-0.27599397241219426"/>
    <n v="-1.7155442216297553E-2"/>
    <n v="-1.0614459252270381E-2"/>
    <n v="-1.3350816545476213E-2"/>
    <n v="-4.9586776859504113E-2"/>
    <n v="-3.8618925831202106E-2"/>
    <n v="-3.4810550274467847E-2"/>
    <n v="3.3519553072626973E-3"/>
    <n v="-0.10509465478841878"/>
    <n v="2.2727272727272853E-2"/>
    <n v="-0.11534898085237809"/>
    <n v="4.0670274044335902E-2"/>
    <n v="3.1456113647894426E-2"/>
    <x v="0"/>
  </r>
  <r>
    <x v="99"/>
    <x v="99"/>
    <x v="99"/>
    <x v="99"/>
    <x v="0"/>
    <x v="99"/>
    <n v="4189490092"/>
    <x v="7"/>
    <n v="92.25"/>
    <n v="87.85"/>
    <n v="88.34"/>
    <n v="85.7"/>
    <n v="87.85"/>
    <n v="85.25"/>
    <n v="83.28"/>
    <n v="78.7"/>
    <n v="73.3"/>
    <n v="75.2"/>
    <n v="82.3"/>
    <n v="81.760000000000005"/>
    <n v="77.5"/>
    <n v="0.73"/>
    <n v="0.73"/>
    <n v="0.73"/>
    <n v="0.69"/>
    <n v="-6.3089430894308907E-2"/>
    <n v="-1.971995332555428E-2"/>
    <n v="-8.8256484149855888E-2"/>
    <n v="3.9760638297872297E-2"/>
    <n v="-0.12867208672086722"/>
    <n v="-4.769647696476971E-2"/>
    <n v="5.5776892430279921E-3"/>
    <n v="-2.1621009735114338E-2"/>
    <n v="2.5087514585764192E-2"/>
    <n v="-2.1286283437677796E-2"/>
    <n v="-1.4545454545454532E-2"/>
    <n v="-5.4995196926032643E-2"/>
    <n v="-5.9339263024142379E-2"/>
    <n v="3.5879945429740871E-2"/>
    <n v="9.4414893617021198E-2"/>
    <n v="1.8226002430134617E-3"/>
    <n v="-4.3664383561643899E-2"/>
    <x v="0"/>
  </r>
  <r>
    <x v="100"/>
    <x v="100"/>
    <x v="100"/>
    <x v="100"/>
    <x v="70"/>
    <x v="100"/>
    <s v="total company shares"/>
    <x v="51"/>
    <s v="Januar"/>
    <s v="Februrar"/>
    <s v="Mars"/>
    <s v="April"/>
    <s v="Mai"/>
    <s v="Juni"/>
    <s v="Juli"/>
    <s v="August"/>
    <s v="September"/>
    <s v="Oktober "/>
    <s v="November "/>
    <s v="December"/>
    <s v="Januar"/>
    <s v="Q1"/>
    <s v="Q2"/>
    <s v="Q3"/>
    <s v="Q4"/>
    <s v="Retrun Q1"/>
    <s v="Q2"/>
    <s v="Q3"/>
    <s v="Q4"/>
    <s v="Yearly"/>
    <n v="1"/>
    <n v="2"/>
    <n v="3"/>
    <n v="4"/>
    <n v="5"/>
    <n v="6"/>
    <n v="7"/>
    <n v="8"/>
    <n v="9"/>
    <n v="10"/>
    <n v="11"/>
    <n v="12"/>
    <x v="1"/>
  </r>
  <r>
    <x v="101"/>
    <x v="101"/>
    <x v="0"/>
    <x v="101"/>
    <x v="71"/>
    <x v="101"/>
    <n v="5544487000"/>
    <x v="52"/>
    <n v="27.8475"/>
    <n v="29.512499999999999"/>
    <n v="32.3125"/>
    <n v="31.204999999999998"/>
    <n v="31.524999999999999"/>
    <n v="32.799999999999997"/>
    <n v="31.725000000000001"/>
    <n v="30.375"/>
    <n v="27.537500000000001"/>
    <n v="27.267499999999998"/>
    <n v="29.967500000000001"/>
    <n v="29.6875"/>
    <n v="25.6525"/>
    <n v="0.56999999999999995"/>
    <n v="0.56999999999999995"/>
    <n v="0.56999999999999995"/>
    <n v="0.52"/>
    <n v="0.14103599964090127"/>
    <n v="3.4930299631469409E-2"/>
    <n v="-0.12253743104806944"/>
    <n v="-4.0157696891904224E-2"/>
    <n v="1.2568453182511786E-3"/>
    <n v="5.978992728252084E-2"/>
    <n v="9.4875052943667965E-2"/>
    <n v="-1.66344294003869E-2"/>
    <n v="1.025476686428458E-2"/>
    <n v="5.8524980174464662E-2"/>
    <n v="-1.5396341463414507E-2"/>
    <n v="-4.2553191489361743E-2"/>
    <n v="-7.4650205761316826E-2"/>
    <n v="1.089423513390819E-2"/>
    <n v="9.9018978637572308E-2"/>
    <n v="8.008676065737845E-3"/>
    <n v="-0.11840000000000001"/>
    <x v="1"/>
  </r>
  <r>
    <x v="102"/>
    <x v="1"/>
    <x v="1"/>
    <x v="102"/>
    <x v="72"/>
    <x v="102"/>
    <n v="1631000000"/>
    <x v="53"/>
    <n v="65.62"/>
    <n v="61.49"/>
    <n v="60.3"/>
    <n v="58.48"/>
    <n v="65.09"/>
    <n v="66.8"/>
    <n v="67.900000000000006"/>
    <n v="70.19"/>
    <n v="61"/>
    <n v="54.68"/>
    <n v="61.6"/>
    <n v="58.23"/>
    <n v="58.06"/>
    <n v="0.56999999999999995"/>
    <n v="0.56999999999999995"/>
    <n v="0.56999999999999995"/>
    <n v="0.56999999999999995"/>
    <n v="-0.10012191405059444"/>
    <n v="0.17082763337893314"/>
    <n v="-0.18630338733431523"/>
    <n v="7.2238478419897625E-2"/>
    <n v="-8.0463273392258491E-2"/>
    <n v="-6.2938128619323408E-2"/>
    <n v="-1.935274028297292E-2"/>
    <n v="-2.0729684908789396E-2"/>
    <n v="0.11303009575923405"/>
    <n v="3.5028422184667285E-2"/>
    <n v="2.5000000000000126E-2"/>
    <n v="3.3726067746686184E-2"/>
    <n v="-0.12280951702521724"/>
    <n v="-9.4262295081967207E-2"/>
    <n v="0.1265544989027067"/>
    <n v="-4.5454545454545532E-2"/>
    <n v="6.869311351537101E-3"/>
    <x v="1"/>
  </r>
  <r>
    <x v="103"/>
    <x v="2"/>
    <x v="2"/>
    <x v="103"/>
    <x v="73"/>
    <x v="103"/>
    <n v="1483000000"/>
    <x v="54"/>
    <n v="45.25"/>
    <n v="44.93"/>
    <n v="47.34"/>
    <n v="46.33"/>
    <n v="46.71"/>
    <n v="48.77"/>
    <n v="49.4"/>
    <n v="50.89"/>
    <n v="44.22"/>
    <n v="40.35"/>
    <n v="44.88"/>
    <n v="45.22"/>
    <n v="43.94"/>
    <n v="0.26"/>
    <n v="0.26"/>
    <n v="0.26"/>
    <n v="0.26"/>
    <n v="2.9613259668508248E-2"/>
    <n v="7.1875674508957488E-2"/>
    <n v="-0.17793522267206474"/>
    <n v="9.5415117719950329E-2"/>
    <n v="-5.9668508287293309E-3"/>
    <n v="-7.0718232044198956E-3"/>
    <n v="5.3638993990652209E-2"/>
    <n v="-1.5842839036755492E-2"/>
    <n v="8.2020289229441518E-3"/>
    <n v="4.9668165275101733E-2"/>
    <n v="1.8248923518556396E-2"/>
    <n v="3.0161943319838097E-2"/>
    <n v="-0.12595794851640799"/>
    <n v="-8.1637268204432331E-2"/>
    <n v="0.11226765799256508"/>
    <n v="1.3368983957219168E-2"/>
    <n v="-2.2556390977443636E-2"/>
    <x v="1"/>
  </r>
  <r>
    <x v="104"/>
    <x v="3"/>
    <x v="3"/>
    <x v="104"/>
    <x v="74"/>
    <x v="104"/>
    <n v="668000000"/>
    <x v="55"/>
    <n v="89.67"/>
    <n v="84.42"/>
    <n v="89.76"/>
    <n v="93.56"/>
    <n v="93.32"/>
    <n v="96.18"/>
    <n v="97.74"/>
    <n v="103.17"/>
    <n v="91.88"/>
    <n v="98.47"/>
    <n v="107.08"/>
    <n v="107.29"/>
    <n v="102.62"/>
    <n v="1.21"/>
    <n v="1.1000000000000001"/>
    <n v="0"/>
    <n v="0"/>
    <n v="5.6875209100033464E-2"/>
    <n v="5.643437366395887E-2"/>
    <n v="7.4687947616124822E-3"/>
    <n v="4.2144815679902567E-2"/>
    <n v="0.17017954722872758"/>
    <n v="-5.8548009367681494E-2"/>
    <n v="6.3255152807391649E-2"/>
    <n v="5.5815508021390341E-2"/>
    <n v="-2.5651988029073225E-3"/>
    <n v="4.2434633519074304E-2"/>
    <n v="2.7656477438136703E-2"/>
    <n v="5.5555555555555629E-2"/>
    <n v="-0.10943103615392077"/>
    <n v="7.172398781018724E-2"/>
    <n v="8.7437798314207366E-2"/>
    <n v="1.9611505416511762E-3"/>
    <n v="-4.352688973809303E-2"/>
    <x v="1"/>
  </r>
  <r>
    <x v="105"/>
    <x v="102"/>
    <x v="101"/>
    <x v="105"/>
    <x v="75"/>
    <x v="105"/>
    <n v="2532000000"/>
    <x v="56"/>
    <n v="6.2610000000000001"/>
    <n v="6.34"/>
    <n v="6.88"/>
    <n v="7.3330000000000002"/>
    <n v="7.0309999999999997"/>
    <n v="6.95"/>
    <n v="6.65"/>
    <n v="6.9630000000000001"/>
    <n v="5.4260000000000002"/>
    <n v="5.2"/>
    <n v="5.5410000000000004"/>
    <n v="5.8170000000000002"/>
    <n v="5.1589999999999998"/>
    <n v="0"/>
    <n v="0"/>
    <n v="0"/>
    <n v="0"/>
    <n v="0.17121865516690626"/>
    <n v="-9.314059729987724E-2"/>
    <n v="-0.2180451127819549"/>
    <n v="-7.8846153846154551E-3"/>
    <n v="-0.17601022200926375"/>
    <n v="1.2617792684874578E-2"/>
    <n v="8.5173501577287078E-2"/>
    <n v="6.5843023255813996E-2"/>
    <n v="-4.118369016773496E-2"/>
    <n v="-1.1520409614564004E-2"/>
    <n v="-4.3165467625899255E-2"/>
    <n v="4.7067669172932286E-2"/>
    <n v="-0.22073818756283209"/>
    <n v="-4.1651308514559525E-2"/>
    <n v="6.5576923076923116E-2"/>
    <n v="4.9810503519220319E-2"/>
    <n v="-0.11311672683513845"/>
    <x v="1"/>
  </r>
  <r>
    <x v="106"/>
    <x v="4"/>
    <x v="4"/>
    <x v="106"/>
    <x v="73"/>
    <x v="106"/>
    <n v="1091000000"/>
    <x v="57"/>
    <n v="56.53"/>
    <n v="49.03"/>
    <n v="55.19"/>
    <n v="54.61"/>
    <n v="56.9"/>
    <n v="58.91"/>
    <n v="62.76"/>
    <n v="64.23"/>
    <n v="58.97"/>
    <n v="57.19"/>
    <n v="63.44"/>
    <n v="63.89"/>
    <n v="60.66"/>
    <n v="0.32"/>
    <n v="0.32"/>
    <n v="0.32"/>
    <n v="0.32"/>
    <n v="-2.8303555634176573E-2"/>
    <n v="0.15509979857169015"/>
    <n v="-8.3652007648183563E-2"/>
    <n v="6.6270326980241281E-2"/>
    <n v="9.5701397488059364E-2"/>
    <n v="-0.13267291703520254"/>
    <n v="0.12563736487864566"/>
    <n v="-4.7109983692697642E-3"/>
    <n v="4.1933711774400279E-2"/>
    <n v="4.0949033391915607E-2"/>
    <n v="7.0785944661347855E-2"/>
    <n v="2.3422562141491493E-2"/>
    <n v="-7.6911100731745355E-2"/>
    <n v="-2.4758351704256422E-2"/>
    <n v="0.10928484000699423"/>
    <n v="1.2137452711223249E-2"/>
    <n v="-4.5547033964626768E-2"/>
    <x v="1"/>
  </r>
  <r>
    <x v="107"/>
    <x v="5"/>
    <x v="102"/>
    <x v="107"/>
    <x v="73"/>
    <x v="107"/>
    <n v="377000000"/>
    <x v="58"/>
    <n v="70.59"/>
    <n v="69.739999999999995"/>
    <n v="70.67"/>
    <n v="71.180000000000007"/>
    <n v="70.13"/>
    <n v="67.650000000000006"/>
    <n v="65.8"/>
    <n v="69.12"/>
    <n v="57.01"/>
    <n v="58.25"/>
    <n v="62.1"/>
    <n v="63.34"/>
    <n v="60.88"/>
    <n v="0.33"/>
    <n v="0.33"/>
    <n v="0.33"/>
    <n v="0.33"/>
    <n v="1.3033007508145678E-2"/>
    <n v="-7.0946895195279705E-2"/>
    <n v="-0.10972644376899691"/>
    <n v="5.081545064377687E-2"/>
    <n v="-0.1188553619492846"/>
    <n v="-1.2041365632525974E-2"/>
    <n v="1.3335245196444034E-2"/>
    <n v="1.1886231781519813E-2"/>
    <n v="-1.4751334644563237E-2"/>
    <n v="-3.0657350634535716E-2"/>
    <n v="-2.246858832224698E-2"/>
    <n v="5.0455927051671845E-2"/>
    <n v="-0.17042824074074081"/>
    <n v="2.7539028240659572E-2"/>
    <n v="6.6094420600858392E-2"/>
    <n v="2.5281803542673141E-2"/>
    <n v="-3.3628039153773298E-2"/>
    <x v="1"/>
  </r>
  <r>
    <x v="6"/>
    <x v="6"/>
    <x v="6"/>
    <x v="108"/>
    <x v="73"/>
    <x v="108"/>
    <n v="754000000"/>
    <x v="59"/>
    <n v="160.16"/>
    <n v="153.41"/>
    <n v="159.29"/>
    <n v="159.37"/>
    <n v="159.5"/>
    <n v="157.59"/>
    <n v="154.94"/>
    <n v="176.8"/>
    <n v="149.22999999999999"/>
    <n v="138.55000000000001"/>
    <n v="159.01"/>
    <n v="162.71"/>
    <n v="159"/>
    <n v="1"/>
    <n v="1"/>
    <n v="1"/>
    <n v="1"/>
    <n v="1.3111888111888609E-3"/>
    <n v="-2.1522243835100752E-2"/>
    <n v="-9.9328772428036574E-2"/>
    <n v="0.154817755322988"/>
    <n v="1.7732267732267753E-2"/>
    <n v="-4.2145354645354648E-2"/>
    <n v="3.8328661756078457E-2"/>
    <n v="6.7800866344404076E-3"/>
    <n v="8.1571186547026067E-4"/>
    <n v="-5.7053291536049945E-3"/>
    <n v="-1.0470207500475955E-2"/>
    <n v="0.14108687233767919"/>
    <n v="-0.15028280542986436"/>
    <n v="-6.4866313743885143E-2"/>
    <n v="0.14767232046192694"/>
    <n v="2.9557889440915773E-2"/>
    <n v="-1.6655399176448944E-2"/>
    <x v="1"/>
  </r>
  <r>
    <x v="7"/>
    <x v="7"/>
    <x v="7"/>
    <x v="109"/>
    <x v="73"/>
    <x v="109"/>
    <n v="471590601"/>
    <x v="60"/>
    <n v="15.629"/>
    <n v="17.502500000000001"/>
    <n v="19.0425"/>
    <n v="18.605"/>
    <n v="21.190999999999999"/>
    <n v="21.52"/>
    <n v="21.967500000000001"/>
    <n v="26.872499999999999"/>
    <n v="24.957000000000001"/>
    <n v="25.55"/>
    <n v="31.3565"/>
    <n v="33.6875"/>
    <n v="32.814500000000002"/>
    <n v="0.25"/>
    <n v="0.25"/>
    <n v="0.25"/>
    <n v="0.25"/>
    <n v="0.20641115874336177"/>
    <n v="0.19416823434560607"/>
    <n v="0.17446227381358823"/>
    <n v="0.29410958904109596"/>
    <n v="1.1635741250239942"/>
    <n v="0.11987331243201751"/>
    <n v="8.7987430367090363E-2"/>
    <n v="-9.8463962189838522E-3"/>
    <n v="0.13899489384574032"/>
    <n v="2.7322920107592876E-2"/>
    <n v="3.2411710037174794E-2"/>
    <n v="0.22328439740525766"/>
    <n v="-6.197785840543299E-2"/>
    <n v="3.3778098329126094E-2"/>
    <n v="0.22726027397260273"/>
    <n v="8.2311482467749886E-2"/>
    <n v="-1.849350649350642E-2"/>
    <x v="1"/>
  </r>
  <r>
    <x v="10"/>
    <x v="10"/>
    <x v="10"/>
    <x v="110"/>
    <x v="73"/>
    <x v="110"/>
    <n v="935000000"/>
    <x v="61"/>
    <n v="93.17"/>
    <n v="80.959999999999994"/>
    <n v="81.73"/>
    <n v="78.05"/>
    <n v="77.849999999999994"/>
    <n v="79.94"/>
    <n v="78.64"/>
    <n v="75.86"/>
    <n v="74.849999999999994"/>
    <n v="74.16"/>
    <n v="73.430000000000007"/>
    <n v="72"/>
    <n v="68.09"/>
    <n v="0.32"/>
    <n v="0.28999999999999998"/>
    <n v="0.28999999999999998"/>
    <n v="0.28999999999999998"/>
    <n v="-0.1588494150477622"/>
    <n v="1.1274823830877688E-2"/>
    <n v="-5.3280773143438501E-2"/>
    <n v="-7.7939590075512322E-2"/>
    <n v="-0.25641300847912413"/>
    <n v="-0.13105076741440386"/>
    <n v="9.5108695652175185E-3"/>
    <n v="-4.1110975162119257E-2"/>
    <n v="-2.5624599615631373E-3"/>
    <n v="3.0571612074502295E-2"/>
    <n v="-1.2634475856892634E-2"/>
    <n v="-3.5350966429298081E-2"/>
    <n v="-9.4911679409439113E-3"/>
    <n v="-5.3440213760854744E-3"/>
    <n v="-9.8435814455230548E-3"/>
    <n v="-1.5524989786191021E-2"/>
    <n v="-5.0277777777777727E-2"/>
    <x v="1"/>
  </r>
  <r>
    <x v="11"/>
    <x v="11"/>
    <x v="103"/>
    <x v="111"/>
    <x v="76"/>
    <x v="111"/>
    <n v="643000000"/>
    <x v="62"/>
    <n v="131.07"/>
    <n v="143.72"/>
    <n v="150.75"/>
    <n v="149.97"/>
    <n v="144.41"/>
    <n v="141.44999999999999"/>
    <n v="140.47999999999999"/>
    <n v="144.44"/>
    <n v="128.16"/>
    <n v="131.32"/>
    <n v="148.38"/>
    <n v="146.54"/>
    <n v="141.38"/>
    <n v="1.0900000000000001"/>
    <n v="1.0900000000000001"/>
    <n v="1.0900000000000001"/>
    <n v="1.0900000000000001"/>
    <n v="0.15251392385748078"/>
    <n v="-5.601120224044815E-2"/>
    <n v="-5.7445899772209548E-2"/>
    <n v="8.4907097167225123E-2"/>
    <n v="0.11192492561226827"/>
    <n v="9.6513313496604913E-2"/>
    <n v="4.8914556081269142E-2"/>
    <n v="2.0563847429519002E-3"/>
    <n v="-3.7074081482963275E-2"/>
    <n v="-1.2949241742261671E-2"/>
    <n v="8.4835630965006165E-4"/>
    <n v="2.8189066059225571E-2"/>
    <n v="-0.10516477430074772"/>
    <n v="3.316167290886389E-2"/>
    <n v="0.12991166615900093"/>
    <n v="-5.0545895673271557E-3"/>
    <n v="-2.7773986624812317E-2"/>
    <x v="1"/>
  </r>
  <r>
    <x v="12"/>
    <x v="12"/>
    <x v="12"/>
    <x v="112"/>
    <x v="77"/>
    <x v="112"/>
    <n v="11043000000"/>
    <x v="63"/>
    <n v="17.989999999999998"/>
    <n v="15.27"/>
    <n v="15.79"/>
    <n v="15.42"/>
    <n v="16"/>
    <n v="16.579999999999998"/>
    <n v="17.25"/>
    <n v="17.91"/>
    <n v="15.95"/>
    <n v="15.52"/>
    <n v="16.899999999999999"/>
    <n v="17.52"/>
    <n v="16.45"/>
    <n v="7.4999999999999997E-2"/>
    <n v="7.4999999999999997E-2"/>
    <n v="0.05"/>
    <n v="0.05"/>
    <n v="-0.13868816008893822"/>
    <n v="0.12354085603112841"/>
    <n v="-9.7391304347826113E-2"/>
    <n v="6.31443298969072E-2"/>
    <n v="-7.1706503613118353E-2"/>
    <n v="-0.15119510839355194"/>
    <n v="3.4053700065487857E-2"/>
    <n v="-1.8682710576314075E-2"/>
    <n v="3.7613488975356685E-2"/>
    <n v="4.0937499999999891E-2"/>
    <n v="4.493365500603147E-2"/>
    <n v="3.8260869565217397E-2"/>
    <n v="-0.10664433277498608"/>
    <n v="-2.3824451410658292E-2"/>
    <n v="8.891752577319581E-2"/>
    <n v="3.9644970414201251E-2"/>
    <n v="-5.8219178082191798E-2"/>
    <x v="1"/>
  </r>
  <r>
    <x v="14"/>
    <x v="14"/>
    <x v="14"/>
    <x v="113"/>
    <x v="73"/>
    <x v="113"/>
    <n v="219000000"/>
    <x v="64"/>
    <n v="315.7903"/>
    <n v="358.33589999999998"/>
    <n v="378.26850000000002"/>
    <n v="389.80990000000003"/>
    <n v="347.73399999999998"/>
    <n v="367.39960000000002"/>
    <n v="376.10399999999998"/>
    <n v="295.05630000000002"/>
    <n v="269.16410000000002"/>
    <n v="268.95229999999998"/>
    <n v="271.28269999999998"/>
    <n v="266.47449999999998"/>
    <n v="276.64350000000002"/>
    <n v="0.05"/>
    <n v="0.05"/>
    <n v="0.05"/>
    <n v="0.05"/>
    <n v="0.23455311958600383"/>
    <n v="-3.5032204159001712E-2"/>
    <n v="-0.28476618169442497"/>
    <n v="2.8782799031649993E-2"/>
    <n v="-0.12333121061666549"/>
    <n v="0.13472738079668684"/>
    <n v="5.5625462031574389E-2"/>
    <n v="3.0643312884895281E-2"/>
    <n v="-0.10793953668185452"/>
    <n v="5.6697360626225914E-2"/>
    <n v="2.3828006345134736E-2"/>
    <n v="-0.21549278922851117"/>
    <n v="-8.7583962789474418E-2"/>
    <n v="-6.0112028312854233E-4"/>
    <n v="8.6647334861981017E-3"/>
    <n v="-1.7539636696331906E-2"/>
    <n v="3.8348885165372451E-2"/>
    <x v="1"/>
  </r>
  <r>
    <x v="15"/>
    <x v="103"/>
    <x v="15"/>
    <x v="114"/>
    <x v="73"/>
    <x v="114"/>
    <n v="1072000000"/>
    <x v="65"/>
    <n v="40.75"/>
    <n v="36.119999999999997"/>
    <n v="39.200000000000003"/>
    <n v="40.22"/>
    <n v="42.61"/>
    <n v="43.49"/>
    <n v="42.54"/>
    <n v="43.41"/>
    <n v="38.81"/>
    <n v="39.1"/>
    <n v="41.87"/>
    <n v="44.05"/>
    <n v="40.29"/>
    <n v="0.19"/>
    <n v="0.19"/>
    <n v="0.17"/>
    <n v="0.17"/>
    <n v="-8.3435582822086168E-3"/>
    <n v="6.2406762804574849E-2"/>
    <n v="-7.6868829337094449E-2"/>
    <n v="3.4782608695652112E-2"/>
    <n v="6.3803680981594901E-3"/>
    <n v="-0.11361963190184056"/>
    <n v="8.5271317829457516E-2"/>
    <n v="3.0867346938775405E-2"/>
    <n v="5.9423172550969683E-2"/>
    <n v="2.5111476179300693E-2"/>
    <n v="-1.7475281673948101E-2"/>
    <n v="2.0451339915373706E-2"/>
    <n v="-0.10205021884358431"/>
    <n v="1.1852615305333655E-2"/>
    <n v="7.084398976982087E-2"/>
    <n v="5.6126104609505609E-2"/>
    <n v="-8.1498297389330274E-2"/>
    <x v="1"/>
  </r>
  <r>
    <x v="108"/>
    <x v="104"/>
    <x v="104"/>
    <x v="115"/>
    <x v="73"/>
    <x v="115"/>
    <n v="167000000"/>
    <x v="66"/>
    <n v="357.98"/>
    <n v="342.37"/>
    <n v="367.88"/>
    <n v="364.51"/>
    <n v="366.53"/>
    <n v="366.08"/>
    <n v="350"/>
    <n v="336.67"/>
    <n v="293.73"/>
    <n v="297.07"/>
    <n v="353.66"/>
    <n v="362.94"/>
    <n v="333.04"/>
    <n v="2.29"/>
    <n v="2.29"/>
    <n v="2.29"/>
    <n v="2.29"/>
    <n v="2.4638247946812592E-2"/>
    <n v="-3.3524457490878144E-2"/>
    <n v="-0.14468571428571431"/>
    <n v="0.12879119399468147"/>
    <n v="-4.4080674898038991E-2"/>
    <n v="-4.3605788032851034E-2"/>
    <n v="7.4510033005228238E-2"/>
    <n v="-2.9357399151897479E-3"/>
    <n v="5.5416860991467504E-3"/>
    <n v="5.0200529288189546E-3"/>
    <n v="-3.7669361888111846E-2"/>
    <n v="-3.8085714285714244E-2"/>
    <n v="-0.12074137879822971"/>
    <n v="1.9167262451911533E-2"/>
    <n v="0.19049382300467915"/>
    <n v="3.2715037041225956E-2"/>
    <n v="-7.6073180139967986E-2"/>
    <x v="1"/>
  </r>
  <r>
    <x v="16"/>
    <x v="16"/>
    <x v="16"/>
    <x v="116"/>
    <x v="78"/>
    <x v="116"/>
    <n v="1680000000"/>
    <x v="67"/>
    <n v="59.43"/>
    <n v="60.71"/>
    <n v="61.12"/>
    <n v="64.2"/>
    <n v="64.28"/>
    <n v="66.63"/>
    <n v="66.45"/>
    <n v="65.95"/>
    <n v="58.55"/>
    <n v="59.26"/>
    <n v="66.56"/>
    <n v="67.540000000000006"/>
    <n v="67.45"/>
    <n v="0.38"/>
    <n v="0.38"/>
    <n v="0.38"/>
    <m/>
    <n v="8.665657075551074E-2"/>
    <n v="4.0965732087227411E-2"/>
    <n v="-0.10248306997742671"/>
    <n v="0.13820452244346954"/>
    <n v="0.15413091031465595"/>
    <n v="2.1537943799427917E-2"/>
    <n v="6.7534178883214722E-3"/>
    <n v="5.6609947643979149E-2"/>
    <n v="1.2461059190030886E-3"/>
    <n v="4.2470441817050314E-2"/>
    <n v="3.0016509079995109E-3"/>
    <n v="-7.5244544770504138E-3"/>
    <n v="-0.10644427596664148"/>
    <n v="1.8616567036720766E-2"/>
    <n v="0.12318596017549788"/>
    <n v="1.4723557692307751E-2"/>
    <n v="-1.3325436778206011E-3"/>
    <x v="1"/>
  </r>
  <r>
    <x v="17"/>
    <x v="17"/>
    <x v="105"/>
    <x v="117"/>
    <x v="73"/>
    <x v="117"/>
    <n v="1035484"/>
    <x v="68"/>
    <n v="151.5"/>
    <n v="144.13"/>
    <n v="147.71"/>
    <n v="144.34"/>
    <n v="142"/>
    <n v="143.26"/>
    <n v="137.69999999999999"/>
    <n v="143.11000000000001"/>
    <n v="131.79"/>
    <n v="130.55000000000001"/>
    <n v="136.77000000000001"/>
    <n v="134.86000000000001"/>
    <n v="130.16"/>
    <n v="0.37"/>
    <n v="0.37"/>
    <n v="0.37"/>
    <n v="0.37"/>
    <n v="-4.4818481848184794E-2"/>
    <n v="-4.3439102119994556E-2"/>
    <n v="-4.9237472766884373E-2"/>
    <n v="-1.5319800842600369E-4"/>
    <n v="-0.13108910891089112"/>
    <n v="-4.8646864686468679E-2"/>
    <n v="2.4838687296191025E-2"/>
    <n v="-2.0310067023221207E-2"/>
    <n v="-1.6211722322294606E-2"/>
    <n v="1.1478873239436556E-2"/>
    <n v="-3.6227837498254936E-2"/>
    <n v="3.9288307915759081E-2"/>
    <n v="-7.6514569212494041E-2"/>
    <n v="-6.6014113362165621E-3"/>
    <n v="4.7644580620451918E-2"/>
    <n v="-1.1259779191343104E-2"/>
    <n v="-3.2107370606555066E-2"/>
    <x v="1"/>
  </r>
  <r>
    <x v="18"/>
    <x v="18"/>
    <x v="18"/>
    <x v="118"/>
    <x v="73"/>
    <x v="118"/>
    <n v="2888000000"/>
    <x v="69"/>
    <n v="54.36"/>
    <n v="47.2"/>
    <n v="52.43"/>
    <n v="51.37"/>
    <n v="53.64"/>
    <n v="54.68"/>
    <n v="56.01"/>
    <n v="58.62"/>
    <n v="52.4"/>
    <n v="49.42"/>
    <n v="53.45"/>
    <n v="54.4"/>
    <n v="50.75"/>
    <n v="0.16"/>
    <n v="0.16"/>
    <n v="0.05"/>
    <n v="0.05"/>
    <n v="-5.2060338484179576E-2"/>
    <n v="9.343975082733115E-2"/>
    <n v="-0.11676486341724686"/>
    <n v="2.7923917442331005E-2"/>
    <n v="-5.8682855040470924E-2"/>
    <n v="-0.13171449595290649"/>
    <n v="0.11080508474576264"/>
    <n v="-1.7165744802593978E-2"/>
    <n v="4.4189215495425406E-2"/>
    <n v="2.2371364653243832E-2"/>
    <n v="2.7249451353328423E-2"/>
    <n v="4.6598821638993031E-2"/>
    <n v="-0.10525417946093482"/>
    <n v="-5.591603053435109E-2"/>
    <n v="8.1545932820720382E-2"/>
    <n v="1.8709073900841828E-2"/>
    <n v="-6.6176470588235267E-2"/>
    <x v="1"/>
  </r>
  <r>
    <x v="19"/>
    <x v="19"/>
    <x v="106"/>
    <x v="119"/>
    <x v="73"/>
    <x v="119"/>
    <n v="584000000"/>
    <x v="70"/>
    <n v="91.77"/>
    <n v="80.08"/>
    <n v="82.78"/>
    <n v="80.03"/>
    <n v="87.69"/>
    <n v="86.06"/>
    <n v="85.39"/>
    <n v="78.42"/>
    <n v="74.5"/>
    <n v="65.63"/>
    <n v="73"/>
    <n v="72.33"/>
    <n v="66.88"/>
    <n v="0.77"/>
    <n v="0.77"/>
    <n v="0.77"/>
    <n v="0"/>
    <n v="-0.1195379753732156"/>
    <n v="7.6596276396351359E-2"/>
    <n v="-0.22239138072373821"/>
    <n v="1.9046167911016303E-2"/>
    <n v="-0.24604990737713853"/>
    <n v="-0.12738367658276123"/>
    <n v="3.3716283716283754E-2"/>
    <n v="-2.3918820971249092E-2"/>
    <n v="9.5714107209796284E-2"/>
    <n v="-9.8072756300603883E-3"/>
    <n v="1.1619800139437404E-3"/>
    <n v="-8.1625483077643737E-2"/>
    <n v="-4.016832440703904E-2"/>
    <n v="-0.10872483221476517"/>
    <n v="0.1122962060033522"/>
    <n v="-9.1780821917808453E-3"/>
    <n v="-7.5349094428314708E-2"/>
    <x v="1"/>
  </r>
  <r>
    <x v="109"/>
    <x v="105"/>
    <x v="107"/>
    <x v="120"/>
    <x v="73"/>
    <x v="120"/>
    <n v="1680000000"/>
    <x v="71"/>
    <n v="100.69"/>
    <n v="100.8"/>
    <n v="105"/>
    <n v="100.09"/>
    <n v="104.97"/>
    <n v="105.54"/>
    <n v="98.63"/>
    <n v="114.69"/>
    <n v="106.74"/>
    <n v="104.53"/>
    <n v="102.81"/>
    <n v="115.75"/>
    <n v="115.78"/>
    <n v="0.77"/>
    <n v="0.77"/>
    <n v="0.77"/>
    <n v="0.77"/>
    <n v="1.6883503823617609E-3"/>
    <n v="-6.8937955839745019E-3"/>
    <n v="6.7626482814559519E-2"/>
    <n v="0.11499091169999043"/>
    <n v="0.18045486145595394"/>
    <n v="1.0924620121163912E-3"/>
    <n v="4.1666666666666699E-2"/>
    <n v="-3.9428571428571403E-2"/>
    <n v="4.8756119492456743E-2"/>
    <n v="1.2765552062494117E-2"/>
    <n v="-5.8176994504453391E-2"/>
    <n v="0.16283078170941906"/>
    <n v="-6.260353997733023E-2"/>
    <n v="-1.349072512647549E-2"/>
    <n v="-1.6454606333110102E-2"/>
    <n v="0.13335278669390135"/>
    <n v="6.9114470842332716E-3"/>
    <x v="1"/>
  </r>
  <r>
    <x v="20"/>
    <x v="20"/>
    <x v="20"/>
    <x v="121"/>
    <x v="79"/>
    <x v="121"/>
    <n v="898000000"/>
    <x v="72"/>
    <n v="69.17"/>
    <n v="67.36"/>
    <n v="70.39"/>
    <n v="69.34"/>
    <n v="67.28"/>
    <n v="66.709999999999994"/>
    <n v="65.59"/>
    <n v="67.66"/>
    <n v="61.62"/>
    <n v="63.58"/>
    <n v="66.77"/>
    <n v="65.77"/>
    <n v="65.400000000000006"/>
    <n v="0.39"/>
    <n v="0.39"/>
    <n v="0.39"/>
    <n v="0.38"/>
    <n v="8.0959953737169531E-3"/>
    <n v="-4.8456879146235934E-2"/>
    <n v="-2.4698887025461275E-2"/>
    <n v="3.4602076124567588E-2"/>
    <n v="-3.2094838802949201E-2"/>
    <n v="-2.6167413618620822E-2"/>
    <n v="4.4982185273159163E-2"/>
    <n v="-9.3763318653217378E-3"/>
    <n v="-2.9708681857513731E-2"/>
    <n v="-2.6753864447087898E-3"/>
    <n v="-1.0942887123369665E-2"/>
    <n v="3.1559688976978091E-2"/>
    <n v="-8.35057641146911E-2"/>
    <n v="3.8136968516715372E-2"/>
    <n v="5.0173010380622801E-2"/>
    <n v="-9.2856073086715601E-3"/>
    <n v="1.5204500532172219E-4"/>
    <x v="1"/>
  </r>
  <r>
    <x v="21"/>
    <x v="21"/>
    <x v="21"/>
    <x v="122"/>
    <x v="80"/>
    <x v="122"/>
    <n v="4875000000"/>
    <x v="73"/>
    <n v="29"/>
    <n v="26.574999999999999"/>
    <n v="29.754999999999999"/>
    <n v="28.395"/>
    <n v="28.9"/>
    <n v="29.355"/>
    <n v="30.19"/>
    <n v="31.38"/>
    <n v="27.51"/>
    <n v="28.76"/>
    <n v="31.315000000000001"/>
    <n v="30.73"/>
    <n v="27.574999999999999"/>
    <n v="0.27500000000000002"/>
    <n v="0.27500000000000002"/>
    <n v="0.27500000000000002"/>
    <n v="0.27500000000000002"/>
    <n v="-1.1379310344827601E-2"/>
    <n v="7.290015847860544E-2"/>
    <n v="-3.8257701225571372E-2"/>
    <n v="-3.1641168289290755E-2"/>
    <n v="-1.1206896551724159E-2"/>
    <n v="-8.3620689655172442E-2"/>
    <n v="0.11966133584195672"/>
    <n v="-3.6464459754663066E-2"/>
    <n v="1.7784821271350556E-2"/>
    <n v="2.525951557093432E-2"/>
    <n v="3.7812979049565688E-2"/>
    <n v="3.9417025505134075E-2"/>
    <n v="-0.11456341618865512"/>
    <n v="5.5434387495456192E-2"/>
    <n v="8.8838664812239204E-2"/>
    <n v="-9.8994092288041142E-3"/>
    <n v="-9.3719492352749789E-2"/>
    <x v="1"/>
  </r>
  <r>
    <x v="22"/>
    <x v="22"/>
    <x v="22"/>
    <x v="123"/>
    <x v="81"/>
    <x v="123"/>
    <n v="510000000"/>
    <x v="74"/>
    <n v="82.79"/>
    <n v="73.7"/>
    <n v="78.34"/>
    <n v="78.83"/>
    <n v="81.239999999999995"/>
    <n v="83.8"/>
    <n v="89.01"/>
    <n v="81.459999999999994"/>
    <n v="75.680000000000007"/>
    <n v="72.63"/>
    <n v="79.37"/>
    <n v="79.040000000000006"/>
    <n v="70.77"/>
    <n v="0.4"/>
    <n v="0.4"/>
    <n v="0.4"/>
    <n v="0"/>
    <n v="-4.3000362362604273E-2"/>
    <n v="0.13421286312317654"/>
    <n v="-0.17953038984383787"/>
    <n v="-2.5609252375051624E-2"/>
    <n v="-0.1306921125739825"/>
    <n v="-0.10979586906631239"/>
    <n v="6.2957937584803267E-2"/>
    <n v="1.1360735256573842E-2"/>
    <n v="3.0572117214258489E-2"/>
    <n v="3.6435253569670145E-2"/>
    <n v="6.6945107398568127E-2"/>
    <n v="-8.4821930120211331E-2"/>
    <n v="-6.6044684507733695E-2"/>
    <n v="-3.5015856236786616E-2"/>
    <n v="9.279911882142379E-2"/>
    <n v="-4.1577422199823395E-3"/>
    <n v="-0.10463056680161956"/>
    <x v="1"/>
  </r>
  <r>
    <x v="23"/>
    <x v="23"/>
    <x v="23"/>
    <x v="124"/>
    <x v="82"/>
    <x v="124"/>
    <n v="1242000000"/>
    <x v="75"/>
    <n v="68.5"/>
    <n v="64.47"/>
    <n v="65.36"/>
    <n v="62.71"/>
    <n v="67.739999999999995"/>
    <n v="64.459999999999994"/>
    <n v="61.51"/>
    <n v="49.8"/>
    <n v="48.17"/>
    <n v="48.69"/>
    <n v="53"/>
    <n v="54.46"/>
    <n v="46.41"/>
    <n v="0.25"/>
    <n v="0.25"/>
    <n v="0.25"/>
    <n v="0.25"/>
    <n v="-8.0875912408759118E-2"/>
    <n v="-1.5149099027268423E-2"/>
    <n v="-0.20435701511949278"/>
    <n v="-4.1692339289381826E-2"/>
    <n v="-0.30788321167883215"/>
    <n v="-5.8832116788321183E-2"/>
    <n v="1.3804870482394921E-2"/>
    <n v="-3.6719706242350041E-2"/>
    <n v="8.0210492744378789E-2"/>
    <n v="-4.4729849424269288E-2"/>
    <n v="-4.1886441203847283E-2"/>
    <n v="-0.19037554869126974"/>
    <n v="-2.7710843373493887E-2"/>
    <n v="1.5985052937512893E-2"/>
    <n v="8.8519203121790971E-2"/>
    <n v="3.2264150943396241E-2"/>
    <n v="-0.14322438486962916"/>
    <x v="1"/>
  </r>
  <r>
    <x v="24"/>
    <x v="24"/>
    <x v="24"/>
    <x v="125"/>
    <x v="83"/>
    <x v="125"/>
    <n v="441000000"/>
    <x v="76"/>
    <n v="131.9862"/>
    <n v="133.96780000000001"/>
    <n v="141.59719999999999"/>
    <n v="145.93199999999999"/>
    <n v="137.88720000000001"/>
    <n v="137.4931"/>
    <n v="130.51509999999999"/>
    <n v="140.11699999999999"/>
    <n v="132.23560000000001"/>
    <n v="139.22319999999999"/>
    <n v="152.81389999999999"/>
    <n v="155.72620000000001"/>
    <n v="153.602"/>
    <n v="0.45"/>
    <n v="0.45"/>
    <n v="0.45"/>
    <n v="0.4"/>
    <n v="0.10907049373343571"/>
    <n v="-0.10256078173395829"/>
    <n v="7.0168892335063154E-2"/>
    <n v="0.10615184825517596"/>
    <n v="0.17703214426962824"/>
    <n v="1.5013690825253053E-2"/>
    <n v="5.6949505776761097E-2"/>
    <n v="3.3791628648024125E-2"/>
    <n v="-5.5127045473233979E-2"/>
    <n v="4.0540383733944288E-4"/>
    <n v="-4.7478746206173317E-2"/>
    <n v="7.3569265165486605E-2"/>
    <n v="-5.3037104705353277E-2"/>
    <n v="5.6245065625292932E-2"/>
    <n v="9.761806940222606E-2"/>
    <n v="2.1675384241878627E-2"/>
    <n v="-1.1071996876569273E-2"/>
    <x v="1"/>
  </r>
  <r>
    <x v="25"/>
    <x v="25"/>
    <x v="108"/>
    <x v="126"/>
    <x v="84"/>
    <x v="126"/>
    <n v="5088000000"/>
    <x v="77"/>
    <n v="27.86"/>
    <n v="26.39"/>
    <n v="29.36"/>
    <n v="27.31"/>
    <n v="28.81"/>
    <n v="29.6"/>
    <n v="27.42"/>
    <n v="28.41"/>
    <n v="25.22"/>
    <n v="26.05"/>
    <n v="28.87"/>
    <n v="27.2"/>
    <n v="26.39"/>
    <n v="0.26"/>
    <n v="0.26"/>
    <n v="0.26"/>
    <n v="0.21"/>
    <n v="-1.0409188801148626E-2"/>
    <n v="1.3548150860490773E-2"/>
    <n v="-4.0481400437636796E-2"/>
    <n v="2.1113243761996154E-2"/>
    <n v="-1.7229002153625231E-2"/>
    <n v="-5.2763819095477345E-2"/>
    <n v="0.11254262978400904"/>
    <n v="-6.0967302452316102E-2"/>
    <n v="5.4924935920908094E-2"/>
    <n v="3.6445678583825157E-2"/>
    <n v="-6.4864864864864855E-2"/>
    <n v="3.6105032822757052E-2"/>
    <n v="-0.10313269975360793"/>
    <n v="4.3219666931007213E-2"/>
    <n v="0.10825335892514396"/>
    <n v="-5.0571527537235941E-2"/>
    <n v="-2.2058823529411721E-2"/>
    <x v="1"/>
  </r>
  <r>
    <x v="26"/>
    <x v="106"/>
    <x v="26"/>
    <x v="127"/>
    <x v="73"/>
    <x v="127"/>
    <n v="1079000000"/>
    <x v="78"/>
    <n v="96.52"/>
    <n v="98.34"/>
    <n v="104.1"/>
    <n v="102.66"/>
    <n v="100.93"/>
    <n v="102.9"/>
    <n v="105.75"/>
    <n v="113.17"/>
    <n v="100.64"/>
    <n v="96.49"/>
    <n v="99.45"/>
    <n v="94.67"/>
    <n v="96.17"/>
    <n v="0.42499999999999999"/>
    <n v="0.42499999999999999"/>
    <n v="0.42499999999999999"/>
    <n v="0.42499999999999999"/>
    <n v="6.8016991297140492E-2"/>
    <n v="3.4239236314046399E-2"/>
    <n v="-8.354609929078019E-2"/>
    <n v="1.0881956679449354E-3"/>
    <n v="1.3986738499792848E-2"/>
    <n v="1.8856195607128135E-2"/>
    <n v="5.8572300183038342E-2"/>
    <n v="-9.750240153698346E-3"/>
    <n v="-1.6851743619715465E-2"/>
    <n v="2.3729317348657471E-2"/>
    <n v="3.1827016520894015E-2"/>
    <n v="7.0165484633569752E-2"/>
    <n v="-0.10696297605372448"/>
    <n v="-3.7013116057233765E-2"/>
    <n v="3.067675406777913E-2"/>
    <n v="-4.3790849673202625E-2"/>
    <n v="2.0333791063694942E-2"/>
    <x v="1"/>
  </r>
  <r>
    <x v="27"/>
    <x v="27"/>
    <x v="27"/>
    <x v="128"/>
    <x v="85"/>
    <x v="128"/>
    <n v="1873000000"/>
    <x v="79"/>
    <n v="111.63"/>
    <n v="103.98"/>
    <n v="106.32"/>
    <n v="105.77"/>
    <n v="110.28"/>
    <n v="103.47"/>
    <n v="96.3"/>
    <n v="87.28"/>
    <n v="78.760000000000005"/>
    <n v="79.72"/>
    <n v="90.61"/>
    <n v="90.97"/>
    <n v="89.53"/>
    <n v="1.08"/>
    <n v="1.07"/>
    <n v="1.07"/>
    <n v="1.07"/>
    <n v="-4.2820030457762247E-2"/>
    <n v="-7.9417604235605552E-2"/>
    <n v="-0.16105919003115263"/>
    <n v="0.13647767185148021"/>
    <n v="-0.15954492519931915"/>
    <n v="-6.8529965063154993E-2"/>
    <n v="2.250432775533746E-2"/>
    <n v="4.9849510910459265E-3"/>
    <n v="4.2639689893164461E-2"/>
    <n v="-5.2049328980776223E-2"/>
    <n v="-5.8954286266550707E-2"/>
    <n v="-9.3665628245067453E-2"/>
    <n v="-8.5357470210815717E-2"/>
    <n v="2.5774504824784078E-2"/>
    <n v="0.13660311088810839"/>
    <n v="1.57819225251076E-2"/>
    <n v="-4.0672749257996887E-3"/>
    <x v="1"/>
  </r>
  <r>
    <x v="28"/>
    <x v="28"/>
    <x v="109"/>
    <x v="129"/>
    <x v="86"/>
    <x v="129"/>
    <n v="374000000"/>
    <x v="80"/>
    <n v="58.89"/>
    <n v="59.18"/>
    <n v="70.010000000000005"/>
    <n v="71.12"/>
    <n v="75.260000000000005"/>
    <n v="72.69"/>
    <n v="70.69"/>
    <n v="76.540000000000006"/>
    <n v="76.489999999999995"/>
    <n v="74.489999999999995"/>
    <n v="79.45"/>
    <n v="81.42"/>
    <n v="81.42"/>
    <n v="1.08"/>
    <n v="1.07"/>
    <n v="1.07"/>
    <n v="1.07"/>
    <n v="0.22601460349804728"/>
    <n v="8.9988751406073278E-3"/>
    <n v="6.8892346866600618E-2"/>
    <n v="0.1073969660357096"/>
    <n v="0.4554253693326541"/>
    <n v="4.9244353880115322E-3"/>
    <n v="0.18300101385603254"/>
    <n v="3.1281245536351941E-2"/>
    <n v="5.8211473565804278E-2"/>
    <n v="-1.9930906191868287E-2"/>
    <n v="-1.2794056954189021E-2"/>
    <n v="8.2755693874664152E-2"/>
    <n v="1.3326365299189817E-2"/>
    <n v="-1.21584520852399E-2"/>
    <n v="6.6586118942139991E-2"/>
    <n v="3.8263058527375694E-2"/>
    <n v="1.3141734217636945E-2"/>
    <x v="1"/>
  </r>
  <r>
    <x v="110"/>
    <x v="107"/>
    <x v="110"/>
    <x v="130"/>
    <x v="87"/>
    <x v="130"/>
    <n v="700000000"/>
    <x v="81"/>
    <n v="65.188400000000001"/>
    <n v="62.482599999999998"/>
    <n v="66.097899999999996"/>
    <n v="64.256100000000004"/>
    <n v="62.217300000000002"/>
    <n v="65.559700000000007"/>
    <n v="65.180800000000005"/>
    <n v="69.364500000000007"/>
    <n v="64.581999999999994"/>
    <n v="64.627499999999998"/>
    <n v="70.872699999999995"/>
    <n v="73.48"/>
    <n v="69.015799999999999"/>
    <n v="0.125"/>
    <n v="0.125"/>
    <n v="24.56"/>
    <n v="0.121304"/>
    <n v="-1.2384105147541555E-2"/>
    <n v="1.6336192205876194E-2"/>
    <n v="0.36830937944916281"/>
    <n v="6.977840702487334E-2"/>
    <n v="0.44116290628394"/>
    <n v="-4.1507384749434002E-2"/>
    <n v="5.7860908476919944E-2"/>
    <n v="-2.5973593714777508E-2"/>
    <n v="-3.1729283289835548E-2"/>
    <n v="5.5730480107622875E-2"/>
    <n v="-3.8728060073490505E-3"/>
    <n v="6.4186079336246274E-2"/>
    <n v="0.28512423501935402"/>
    <n v="0.38099625282586486"/>
    <n v="9.66337859270434E-2"/>
    <n v="3.8500071254517036E-2"/>
    <n v="-5.9103102885138876E-2"/>
    <x v="1"/>
  </r>
  <r>
    <x v="29"/>
    <x v="29"/>
    <x v="29"/>
    <x v="29"/>
    <x v="88"/>
    <x v="29"/>
    <n v="1639000000"/>
    <x v="82"/>
    <n v="94.91"/>
    <n v="91.3"/>
    <n v="104.35"/>
    <n v="105.43"/>
    <n v="109.95"/>
    <n v="111.48"/>
    <n v="114.95"/>
    <n v="120.88"/>
    <n v="99.31"/>
    <n v="102.97"/>
    <n v="114.49"/>
    <n v="114.15"/>
    <n v="103.12"/>
    <n v="0.78"/>
    <n v="0.71"/>
    <n v="0"/>
    <n v="0"/>
    <n v="0.1190601622589823"/>
    <n v="9.7031205539220303E-2"/>
    <n v="-0.10421922575032626"/>
    <n v="1.456734971350934E-3"/>
    <n v="0.10220208618691401"/>
    <n v="-3.8036034137604043E-2"/>
    <n v="0.14293537787513688"/>
    <n v="1.7824628653569839E-2"/>
    <n v="4.2872047804230255E-2"/>
    <n v="2.0372896771259672E-2"/>
    <n v="3.7495514890563318E-2"/>
    <n v="5.1587646802957743E-2"/>
    <n v="-0.17844142951687619"/>
    <n v="3.6854294632967438E-2"/>
    <n v="0.11187724579974746"/>
    <n v="-2.9696916761288252E-3"/>
    <n v="-9.6627244853263253E-2"/>
    <x v="1"/>
  </r>
  <r>
    <x v="30"/>
    <x v="30"/>
    <x v="30"/>
    <x v="131"/>
    <x v="73"/>
    <x v="131"/>
    <n v="745000000"/>
    <x v="83"/>
    <n v="50.72"/>
    <n v="50.98"/>
    <n v="43.22"/>
    <n v="48.39"/>
    <n v="42.79"/>
    <n v="45.56"/>
    <n v="47.98"/>
    <n v="44.35"/>
    <n v="46.24"/>
    <n v="51.32"/>
    <n v="48.98"/>
    <n v="50.43"/>
    <n v="51.52"/>
    <n v="0"/>
    <n v="0"/>
    <n v="0"/>
    <n v="0"/>
    <n v="-4.5938485804416368E-2"/>
    <n v="-8.4728249638355794E-3"/>
    <n v="6.9612338474364391E-2"/>
    <n v="3.8971161340608505E-3"/>
    <n v="1.5772870662460654E-2"/>
    <n v="5.1261829652996457E-3"/>
    <n v="-0.15221655551196545"/>
    <n v="0.11962054604349842"/>
    <n v="-0.11572638974994837"/>
    <n v="6.4734751110072528E-2"/>
    <n v="5.3116769095697861E-2"/>
    <n v="-7.5656523551479699E-2"/>
    <n v="4.2615558060879383E-2"/>
    <n v="0.10986159169550169"/>
    <n v="-4.5596258768511366E-2"/>
    <n v="2.9603919967333664E-2"/>
    <n v="2.161411858021026E-2"/>
    <x v="1"/>
  </r>
  <r>
    <x v="111"/>
    <x v="108"/>
    <x v="111"/>
    <x v="132"/>
    <x v="89"/>
    <x v="132"/>
    <n v="691000000"/>
    <x v="84"/>
    <n v="83.54"/>
    <n v="87"/>
    <n v="78.48"/>
    <n v="76.94"/>
    <n v="77.709999999999994"/>
    <n v="76.260000000000005"/>
    <n v="70.8"/>
    <n v="74.3"/>
    <n v="70.260000000000005"/>
    <n v="71.989999999999995"/>
    <n v="71.400000000000006"/>
    <n v="68.05"/>
    <n v="70.930000000000007"/>
    <n v="0.85499999999999998"/>
    <n v="0.85499999999999998"/>
    <n v="0.82499999999999996"/>
    <n v="0.82499999999999996"/>
    <n v="-6.8769451759636196E-2"/>
    <n v="-6.8689888224590601E-2"/>
    <n v="2.8460451977401102E-2"/>
    <n v="-3.2643422697595237E-3"/>
    <n v="-0.11072540100550633"/>
    <n v="4.14172851328704E-2"/>
    <n v="-9.7931034482758569E-2"/>
    <n v="-8.7283384301733713E-3"/>
    <n v="1.0007798284377386E-2"/>
    <n v="-7.6566722429544289E-3"/>
    <n v="-6.0385523210070909E-2"/>
    <n v="4.9435028248587573E-2"/>
    <n v="-4.3270524899057763E-2"/>
    <n v="3.6364930259037712E-2"/>
    <n v="-8.1955827198220473E-3"/>
    <n v="-3.5364145658263423E-2"/>
    <n v="5.4445260837619545E-2"/>
    <x v="1"/>
  </r>
  <r>
    <x v="34"/>
    <x v="34"/>
    <x v="112"/>
    <x v="133"/>
    <x v="90"/>
    <x v="133"/>
    <n v="647000000"/>
    <x v="85"/>
    <n v="61.84"/>
    <n v="57.06"/>
    <n v="58.01"/>
    <n v="56.26"/>
    <n v="59.04"/>
    <n v="60.64"/>
    <n v="55.67"/>
    <n v="51.58"/>
    <n v="46.67"/>
    <n v="43.94"/>
    <n v="47.21"/>
    <n v="50.22"/>
    <n v="47.32"/>
    <n v="0.47499999999999998"/>
    <n v="0.47499999999999998"/>
    <n v="0.47499999999999998"/>
    <n v="0"/>
    <n v="-8.255174644243217E-2"/>
    <n v="-2.0440810522573114E-3"/>
    <n v="-0.20217352254356033"/>
    <n v="7.6923076923076983E-2"/>
    <n v="-0.21175614489003883"/>
    <n v="-7.7296248382923691E-2"/>
    <n v="1.6649141254819411E-2"/>
    <n v="-2.1978969143251162E-2"/>
    <n v="4.9413437611091383E-2"/>
    <n v="3.5145663956639595E-2"/>
    <n v="-7.412598944591027E-2"/>
    <n v="-7.3468654571582595E-2"/>
    <n v="-8.5982939123691302E-2"/>
    <n v="-4.8317977287336701E-2"/>
    <n v="7.4419663177059697E-2"/>
    <n v="6.3757678457953784E-2"/>
    <n v="-5.7745917960971699E-2"/>
    <x v="1"/>
  </r>
  <r>
    <x v="35"/>
    <x v="35"/>
    <x v="35"/>
    <x v="134"/>
    <x v="91"/>
    <x v="134"/>
    <n v="927000000"/>
    <x v="86"/>
    <n v="26.626000000000001"/>
    <n v="25.670500000000001"/>
    <n v="24.144600000000001"/>
    <n v="23.260300000000001"/>
    <n v="24.287199999999999"/>
    <n v="24.2515"/>
    <n v="22.468800000000002"/>
    <n v="22.868200000000002"/>
    <n v="21.6845"/>
    <n v="21.1568"/>
    <n v="19.944600000000001"/>
    <n v="19.595199999999998"/>
    <n v="19.595199999999998"/>
    <n v="0.22681899999999999"/>
    <n v="0.318"/>
    <n v="0.318"/>
    <n v="0.31"/>
    <n v="-0.11788781642004058"/>
    <n v="-2.03565732170264E-2"/>
    <n v="-4.4239122694580975E-2"/>
    <n v="-5.9158284806776165E-2"/>
    <n v="-0.22000980244873439"/>
    <n v="-3.588597611357322E-2"/>
    <n v="-5.9441771683449877E-2"/>
    <n v="-2.723097504203837E-2"/>
    <n v="4.414818381534192E-2"/>
    <n v="1.162340656806884E-2"/>
    <n v="-6.0396264148609297E-2"/>
    <n v="1.7775760165206864E-2"/>
    <n v="-3.7856062129944711E-2"/>
    <n v="-9.6705019714542362E-3"/>
    <n v="-5.7295999394993538E-2"/>
    <n v="-1.9754720575996922E-3"/>
    <n v="1.5820200865518087E-2"/>
    <x v="1"/>
  </r>
  <r>
    <x v="36"/>
    <x v="36"/>
    <x v="36"/>
    <x v="135"/>
    <x v="92"/>
    <x v="135"/>
    <n v="3999000000"/>
    <x v="87"/>
    <n v="15.416"/>
    <n v="14.5854"/>
    <n v="16.226900000000001"/>
    <n v="15.979699999999999"/>
    <n v="15.7226"/>
    <n v="15.158899999999999"/>
    <n v="14.9711"/>
    <n v="14.802899999999999"/>
    <n v="13.789400000000001"/>
    <n v="13.6065"/>
    <n v="14.625"/>
    <n v="14.1602"/>
    <n v="13.715199999999999"/>
    <n v="0.31"/>
    <n v="0.31"/>
    <n v="0.31"/>
    <n v="0.31"/>
    <n v="5.6674883238194022E-2"/>
    <n v="-4.3717967170847978E-2"/>
    <n v="-7.0442385663044088E-2"/>
    <n v="3.0772057472531429E-2"/>
    <n v="-2.9891022314478526E-2"/>
    <n v="-5.3879086663207086E-2"/>
    <n v="0.11254405090021533"/>
    <n v="3.8701169046459149E-3"/>
    <n v="-1.6089163125715719E-2"/>
    <n v="-1.6136008039382848E-2"/>
    <n v="8.0612709365455743E-3"/>
    <n v="-1.1234979393631769E-2"/>
    <n v="-4.7524471556249025E-2"/>
    <n v="9.2172248248654706E-3"/>
    <n v="7.4853930106934141E-2"/>
    <n v="-1.0584615384615408E-2"/>
    <n v="-9.5337636474061311E-3"/>
    <x v="1"/>
  </r>
  <r>
    <x v="37"/>
    <x v="37"/>
    <x v="37"/>
    <x v="136"/>
    <x v="73"/>
    <x v="136"/>
    <n v="2925000000"/>
    <x v="88"/>
    <n v="78.05"/>
    <n v="69.95"/>
    <n v="82.05"/>
    <n v="79.900000000000006"/>
    <n v="71.7"/>
    <n v="74.599999999999994"/>
    <n v="82.3"/>
    <n v="91.15"/>
    <n v="83.6"/>
    <n v="87.05"/>
    <n v="100.4"/>
    <n v="110.5"/>
    <n v="104"/>
    <n v="0"/>
    <n v="0"/>
    <n v="0"/>
    <n v="0"/>
    <n v="2.3702754644458791E-2"/>
    <n v="3.0037546933666975E-2"/>
    <n v="5.7715674362089915E-2"/>
    <n v="0.19471568064330849"/>
    <n v="0.33247918001281235"/>
    <n v="-0.1037796284433055"/>
    <n v="0.1729807005003573"/>
    <n v="-2.620353443022537E-2"/>
    <n v="-0.10262828535669589"/>
    <n v="4.0446304044630281E-2"/>
    <n v="0.10321715817694374"/>
    <n v="0.10753341433778868"/>
    <n v="-8.2830499177180592E-2"/>
    <n v="4.1267942583732092E-2"/>
    <n v="0.15336013785180941"/>
    <n v="0.10059760956175293"/>
    <n v="-5.8823529411764705E-2"/>
    <x v="1"/>
  </r>
  <r>
    <x v="39"/>
    <x v="39"/>
    <x v="39"/>
    <x v="137"/>
    <x v="73"/>
    <x v="137"/>
    <n v="279000000"/>
    <x v="89"/>
    <n v="173.78"/>
    <n v="169.3"/>
    <n v="176.98"/>
    <n v="165.02"/>
    <n v="170"/>
    <n v="173.87"/>
    <n v="172.11"/>
    <n v="171.46"/>
    <n v="147.97999999999999"/>
    <n v="143.88"/>
    <n v="156.29"/>
    <n v="159.41"/>
    <n v="146.41"/>
    <n v="0.4"/>
    <n v="0.4"/>
    <n v="0.4"/>
    <n v="0.25"/>
    <n v="-4.8106801703302969E-2"/>
    <n v="4.5388437765119402E-2"/>
    <n v="-0.16169891348556167"/>
    <n v="1.9321656936335845E-2"/>
    <n v="-0.14915410288870989"/>
    <n v="-2.5779721486937447E-2"/>
    <n v="4.5363260484347183E-2"/>
    <n v="-6.5318115041247488E-2"/>
    <n v="3.0178160223003209E-2"/>
    <n v="2.5117647058823557E-2"/>
    <n v="-7.8219359291424109E-3"/>
    <n v="-3.7766544651676582E-3"/>
    <n v="-0.13460865507990213"/>
    <n v="-2.5003378834977663E-2"/>
    <n v="8.6252432582707789E-2"/>
    <n v="2.156248000511872E-2"/>
    <n v="-7.998243522991029E-2"/>
    <x v="1"/>
  </r>
  <r>
    <x v="112"/>
    <x v="109"/>
    <x v="40"/>
    <x v="137"/>
    <x v="73"/>
    <x v="137"/>
    <n v="621000000"/>
    <x v="90"/>
    <n v="26.52"/>
    <n v="26.97"/>
    <n v="27.8"/>
    <n v="28.59"/>
    <n v="30.36"/>
    <n v="29.35"/>
    <n v="27.27"/>
    <n v="26.62"/>
    <n v="24.54"/>
    <n v="26.19"/>
    <n v="28.11"/>
    <n v="28.04"/>
    <n v="28.28"/>
    <n v="0"/>
    <n v="0"/>
    <n v="0"/>
    <n v="0"/>
    <n v="7.8054298642533951E-2"/>
    <n v="-4.616998950682058E-2"/>
    <n v="-3.9603960396039542E-2"/>
    <n v="7.9801450935471543E-2"/>
    <n v="6.6365007541478185E-2"/>
    <n v="1.6968325791855178E-2"/>
    <n v="3.0774935113088688E-2"/>
    <n v="2.8417266187050327E-2"/>
    <n v="6.1909758656873017E-2"/>
    <n v="-3.3267457180500594E-2"/>
    <n v="-7.0868824531516245E-2"/>
    <n v="-2.3835716905023785E-2"/>
    <n v="-7.8136739293764149E-2"/>
    <n v="6.7237163814181017E-2"/>
    <n v="7.3310423825887663E-2"/>
    <n v="-2.4902170046246989E-3"/>
    <n v="8.5592011412268902E-3"/>
    <x v="1"/>
  </r>
  <r>
    <x v="41"/>
    <x v="41"/>
    <x v="41"/>
    <x v="138"/>
    <x v="93"/>
    <x v="138"/>
    <n v="321000000"/>
    <x v="91"/>
    <n v="138.47"/>
    <n v="133.88999999999999"/>
    <n v="139.21"/>
    <n v="135.07"/>
    <n v="137.82"/>
    <n v="140.35"/>
    <n v="142.43"/>
    <n v="149.13"/>
    <n v="139.94"/>
    <n v="138"/>
    <n v="149.24"/>
    <n v="147.22999999999999"/>
    <n v="135.62"/>
    <n v="0.76"/>
    <n v="0.76"/>
    <n v="0.76"/>
    <n v="0.69"/>
    <n v="-1.9065501552682933E-2"/>
    <n v="6.0116976382616524E-2"/>
    <n v="-2.5767043459945283E-2"/>
    <n v="-1.224637681159417E-2"/>
    <n v="8.6661370694017395E-4"/>
    <n v="-3.3075756481548438E-2"/>
    <n v="3.9734110090372858E-2"/>
    <n v="-2.427986495223055E-2"/>
    <n v="2.0359813430073297E-2"/>
    <n v="2.3871716731969243E-2"/>
    <n v="2.0235126469540524E-2"/>
    <n v="4.7040651548128823E-2"/>
    <n v="-5.6527861597264119E-2"/>
    <n v="-8.4321852222380856E-3"/>
    <n v="8.1449275362318913E-2"/>
    <n v="-8.8448137228626326E-3"/>
    <n v="-7.4169666508184379E-2"/>
    <x v="1"/>
  </r>
  <r>
    <x v="42"/>
    <x v="42"/>
    <x v="42"/>
    <x v="139"/>
    <x v="94"/>
    <x v="139"/>
    <n v="1141000000"/>
    <x v="92"/>
    <n v="152.06059999999999"/>
    <n v="144.0196"/>
    <n v="155.30109999999999"/>
    <n v="148.34010000000001"/>
    <n v="162.56209999999999"/>
    <n v="163.5822"/>
    <n v="160.04169999999999"/>
    <n v="156.7413"/>
    <n v="145.4597"/>
    <n v="150.9205"/>
    <n v="173.6636"/>
    <n v="179.96440000000001"/>
    <n v="183.32490000000001"/>
    <n v="1.8461540000000001"/>
    <n v="1.769231"/>
    <n v="1.769231"/>
    <n v="1.769231"/>
    <n v="-1.2326309379286858E-2"/>
    <n v="9.0810448422240411E-2"/>
    <n v="-4.593783370209132E-2"/>
    <n v="0.22643465268137866"/>
    <n v="0.25265023944401127"/>
    <n v="-5.2880233275417805E-2"/>
    <n v="7.8333087996356007E-2"/>
    <n v="-3.2935027504634444E-2"/>
    <n v="9.5874278094729468E-2"/>
    <n v="1.7158556637740369E-2"/>
    <n v="-1.0828005736565522E-2"/>
    <n v="-2.0622125358578398E-2"/>
    <n v="-6.0688338044918591E-2"/>
    <n v="4.970470171463303E-2"/>
    <n v="0.15069589618375237"/>
    <n v="4.6469329208884351E-2"/>
    <n v="2.8504143041623794E-2"/>
    <x v="1"/>
  </r>
  <r>
    <x v="43"/>
    <x v="43"/>
    <x v="113"/>
    <x v="140"/>
    <x v="95"/>
    <x v="140"/>
    <n v="1358000000"/>
    <x v="93"/>
    <n v="95.14"/>
    <n v="106.1"/>
    <n v="104.3"/>
    <n v="98.16"/>
    <n v="103.2"/>
    <n v="113.17"/>
    <n v="118.11"/>
    <n v="118.5"/>
    <n v="102.22"/>
    <n v="98.54"/>
    <n v="108.76"/>
    <n v="106.35"/>
    <n v="99.77"/>
    <n v="0.47"/>
    <n v="0.47"/>
    <n v="0.47"/>
    <n v="0.43"/>
    <n v="3.6682783266764725E-2"/>
    <n v="0.20802770986145072"/>
    <n v="-0.16171365676064681"/>
    <n v="1.6845950882890093E-2"/>
    <n v="6.8005045196552399E-2"/>
    <n v="0.11519865461425262"/>
    <n v="-1.6965127238454263E-2"/>
    <n v="-5.4362416107382558E-2"/>
    <n v="5.1344743276283682E-2"/>
    <n v="0.10116279069767441"/>
    <n v="4.7804188389149044E-2"/>
    <n v="3.3020066040132128E-3"/>
    <n v="-0.13341772151898734"/>
    <n v="-3.1402856583838706E-2"/>
    <n v="0.1037142277247818"/>
    <n v="-1.82052225082752E-2"/>
    <n v="-5.7827926657263738E-2"/>
    <x v="1"/>
  </r>
  <r>
    <x v="44"/>
    <x v="44"/>
    <x v="114"/>
    <x v="141"/>
    <x v="96"/>
    <x v="141"/>
    <n v="1570000000"/>
    <x v="94"/>
    <n v="35.270000000000003"/>
    <n v="32.67"/>
    <n v="37.409999999999997"/>
    <n v="37.270000000000003"/>
    <n v="35.17"/>
    <n v="36.06"/>
    <n v="33.61"/>
    <n v="31.79"/>
    <n v="29.18"/>
    <n v="30.29"/>
    <n v="34.880000000000003"/>
    <n v="35.950000000000003"/>
    <n v="33.450000000000003"/>
    <n v="0.38"/>
    <n v="0.38"/>
    <n v="0.38"/>
    <n v="0.38"/>
    <n v="6.7479444286929396E-2"/>
    <n v="-8.8006439495572936E-2"/>
    <n v="-8.7473966081523372E-2"/>
    <n v="0.11687025420931013"/>
    <n v="-8.505812305075142E-3"/>
    <n v="-7.3717039977317864E-2"/>
    <n v="0.14508723599632675"/>
    <n v="6.4153969526866226E-3"/>
    <n v="-5.6345586262409479E-2"/>
    <n v="3.6110321296559576E-2"/>
    <n v="-5.7404326123128201E-2"/>
    <n v="-5.4150550431419232E-2"/>
    <n v="-7.0147845234350414E-2"/>
    <n v="5.1062371487320062E-2"/>
    <n v="0.15153516011885124"/>
    <n v="4.1571100917431193E-2"/>
    <n v="-5.8970792767732962E-2"/>
    <x v="1"/>
  </r>
  <r>
    <x v="45"/>
    <x v="110"/>
    <x v="45"/>
    <x v="142"/>
    <x v="73"/>
    <x v="142"/>
    <n v="14951000000"/>
    <x v="95"/>
    <n v="26.3781"/>
    <n v="26.5137"/>
    <n v="27.9498"/>
    <n v="27.354900000000001"/>
    <n v="26.921500000000002"/>
    <n v="26.839500000000001"/>
    <n v="26.236499999999999"/>
    <n v="31.266999999999999"/>
    <n v="30.117999999999999"/>
    <n v="30.418500000000002"/>
    <n v="35.552999999999997"/>
    <n v="37.355499999999999"/>
    <n v="37.15"/>
    <n v="0"/>
    <n v="0"/>
    <n v="0"/>
    <n v="0"/>
    <n v="3.7030718664346589E-2"/>
    <n v="-4.0884814055251566E-2"/>
    <n v="0.15939626093419482"/>
    <n v="0.2212962506369478"/>
    <n v="0.40836527270728362"/>
    <n v="5.1406280209719485E-3"/>
    <n v="5.416445083107977E-2"/>
    <n v="-2.1284588798488688E-2"/>
    <n v="-1.5843596576847252E-2"/>
    <n v="-3.0458926880003244E-3"/>
    <n v="-2.2466886491924274E-2"/>
    <n v="0.19173670268519047"/>
    <n v="-3.6748009083058843E-2"/>
    <n v="9.9774221395844045E-3"/>
    <n v="0.16879530548843616"/>
    <n v="5.0698956487497601E-2"/>
    <n v="-5.5011979494318294E-3"/>
    <x v="1"/>
  </r>
  <r>
    <x v="113"/>
    <x v="110"/>
    <x v="45"/>
    <x v="142"/>
    <x v="73"/>
    <x v="142"/>
    <n v="14951000000"/>
    <x v="95"/>
    <n v="26.63"/>
    <n v="26.716000000000001"/>
    <n v="28.35"/>
    <n v="27.741499999999998"/>
    <n v="27.525500000000001"/>
    <n v="27.436499999999999"/>
    <n v="27.183"/>
    <n v="32.883000000000003"/>
    <n v="31.6905"/>
    <n v="31.896999999999998"/>
    <n v="36.893999999999998"/>
    <n v="38.347000000000001"/>
    <n v="38.11"/>
    <n v="0"/>
    <n v="0"/>
    <n v="0"/>
    <n v="0"/>
    <n v="4.1738640630867428E-2"/>
    <n v="-2.0132292774363271E-2"/>
    <n v="0.17341720928521498"/>
    <n v="0.19478320845220556"/>
    <n v="0.43109275253473528"/>
    <n v="3.2294404806609868E-3"/>
    <n v="6.1161850576433606E-2"/>
    <n v="-2.1463844797178232E-2"/>
    <n v="-7.7861687363696098E-3"/>
    <n v="-3.2333654247880031E-3"/>
    <n v="-9.239516702203231E-3"/>
    <n v="0.20968987970422701"/>
    <n v="-3.6264939330353144E-2"/>
    <n v="6.5161483725406149E-3"/>
    <n v="0.15666050098755369"/>
    <n v="3.9383097522632492E-2"/>
    <n v="-6.1804052468250933E-3"/>
    <x v="1"/>
  </r>
  <r>
    <x v="46"/>
    <x v="46"/>
    <x v="46"/>
    <x v="143"/>
    <x v="97"/>
    <x v="143"/>
    <n v="435000000"/>
    <x v="96"/>
    <n v="195.3"/>
    <n v="172.99"/>
    <n v="190"/>
    <n v="187.94"/>
    <n v="198.45"/>
    <n v="207.32"/>
    <n v="211.63"/>
    <n v="205.75"/>
    <n v="184.24"/>
    <n v="174.4"/>
    <n v="188.32"/>
    <n v="191.22"/>
    <n v="175.79"/>
    <n v="0"/>
    <n v="0"/>
    <n v="0"/>
    <n v="0"/>
    <n v="-3.7685611879160336E-2"/>
    <n v="0.12605086729807385"/>
    <n v="-0.17592023815149077"/>
    <n v="7.9701834862384545E-3"/>
    <n v="-9.9897593445980634E-2"/>
    <n v="-0.11423451100870456"/>
    <n v="9.8329383201341061E-2"/>
    <n v="-1.0842105263157906E-2"/>
    <n v="5.5922102798765513E-2"/>
    <n v="4.4696397077349487E-2"/>
    <n v="2.0789118271271476E-2"/>
    <n v="-2.778434059443366E-2"/>
    <n v="-0.10454434993924662"/>
    <n v="-5.3408597481545826E-2"/>
    <n v="7.9816513761467811E-2"/>
    <n v="1.5399320305862392E-2"/>
    <n v="-8.0692396192866889E-2"/>
    <x v="1"/>
  </r>
  <r>
    <x v="47"/>
    <x v="47"/>
    <x v="115"/>
    <x v="144"/>
    <x v="98"/>
    <x v="144"/>
    <n v="861000000"/>
    <x v="97"/>
    <n v="39.17"/>
    <n v="40.92"/>
    <n v="42.56"/>
    <n v="44.29"/>
    <n v="48.89"/>
    <n v="45.35"/>
    <n v="43.23"/>
    <n v="41.3"/>
    <n v="38.1"/>
    <n v="35.869999999999997"/>
    <n v="38.21"/>
    <n v="39.5"/>
    <n v="33.86"/>
    <n v="0.18"/>
    <n v="0.18"/>
    <n v="0.18"/>
    <n v="0.18"/>
    <n v="0.13530763339290267"/>
    <n v="-1.9869044931135751E-2"/>
    <n v="-0.16608836456164702"/>
    <n v="-5.1017563423473605E-2"/>
    <n v="-0.11718151646668375"/>
    <n v="4.4677048761807503E-2"/>
    <n v="4.0078201368523962E-2"/>
    <n v="4.48778195488721E-2"/>
    <n v="0.10386091668548209"/>
    <n v="-6.8725710779300453E-2"/>
    <n v="-4.2778390297684772E-2"/>
    <n v="-4.4644922507517927E-2"/>
    <n v="-7.3123486682808617E-2"/>
    <n v="-5.3805774278215319E-2"/>
    <n v="6.5235572902146738E-2"/>
    <n v="3.8471604292070111E-2"/>
    <n v="-0.13822784810126584"/>
    <x v="1"/>
  </r>
  <r>
    <x v="48"/>
    <x v="48"/>
    <x v="48"/>
    <x v="145"/>
    <x v="99"/>
    <x v="145"/>
    <n v="1283000000"/>
    <x v="98"/>
    <n v="105.16"/>
    <n v="104.78"/>
    <n v="114.86"/>
    <n v="113.88"/>
    <n v="106.98"/>
    <n v="111.97"/>
    <n v="112.45"/>
    <n v="117.62"/>
    <n v="113.99"/>
    <n v="116.23"/>
    <n v="124.24"/>
    <n v="133.52000000000001"/>
    <n v="130.11000000000001"/>
    <n v="0.69"/>
    <n v="0.69"/>
    <n v="0.69"/>
    <n v="0.69"/>
    <n v="8.9482693039178385E-2"/>
    <n v="-6.4980681419036946E-3"/>
    <n v="3.9751000444642068E-2"/>
    <n v="0.12535489976770203"/>
    <n v="0.26350323316850527"/>
    <n v="-3.6135412704449929E-3"/>
    <n v="9.6201565184195439E-2"/>
    <n v="-2.524812815601637E-3"/>
    <n v="-6.0590094836670105E-2"/>
    <n v="5.3094036268461341E-2"/>
    <n v="1.0449227471644226E-2"/>
    <n v="4.5975989328590497E-2"/>
    <n v="-2.4995749022275204E-2"/>
    <n v="2.5704009123607416E-2"/>
    <n v="6.8915082164673416E-2"/>
    <n v="8.0247907276239663E-2"/>
    <n v="-2.0371479928100632E-2"/>
    <x v="1"/>
  </r>
  <r>
    <x v="49"/>
    <x v="49"/>
    <x v="49"/>
    <x v="146"/>
    <x v="100"/>
    <x v="146"/>
    <n v="775000000"/>
    <x v="99"/>
    <n v="95.39"/>
    <n v="93.838200000000001"/>
    <n v="97.636700000000005"/>
    <n v="99.055099999999996"/>
    <n v="96.684700000000007"/>
    <n v="99.226500000000001"/>
    <n v="98.036500000000004"/>
    <n v="99.9786"/>
    <n v="92.3245"/>
    <n v="90.192099999999996"/>
    <n v="98.312600000000003"/>
    <n v="98.912300000000002"/>
    <n v="96.741799999999998"/>
    <n v="0.66500000000000004"/>
    <n v="0.59499999999999997"/>
    <n v="0.59499999999999997"/>
    <n v="0.59499999999999997"/>
    <n v="4.5393647132823102E-2"/>
    <n v="-4.2764077770856045E-3"/>
    <n v="-7.394592830221404E-2"/>
    <n v="7.9216472396141144E-2"/>
    <n v="3.9855330747457778E-2"/>
    <n v="-1.6267952615578153E-2"/>
    <n v="4.0479250454505782E-2"/>
    <n v="2.1338287754502059E-2"/>
    <n v="-2.3930115662898623E-2"/>
    <n v="3.2443602762381167E-2"/>
    <n v="-5.9963820148851137E-3"/>
    <n v="1.9809968736133953E-2"/>
    <n v="-7.0606109707477396E-2"/>
    <n v="-1.6652134590493358E-2"/>
    <n v="9.0035601787739811E-2"/>
    <n v="1.2152053755062916E-2"/>
    <n v="-1.592825159257245E-2"/>
    <x v="1"/>
  </r>
  <r>
    <x v="51"/>
    <x v="51"/>
    <x v="51"/>
    <x v="147"/>
    <x v="101"/>
    <x v="147"/>
    <n v="959000000"/>
    <x v="100"/>
    <n v="161.31"/>
    <n v="154"/>
    <n v="161.68"/>
    <n v="160.22999999999999"/>
    <n v="173.2"/>
    <n v="170.21"/>
    <n v="163.97"/>
    <n v="161.69999999999999"/>
    <n v="144.91"/>
    <n v="145.31"/>
    <n v="140.5"/>
    <n v="139.58000000000001"/>
    <n v="135.6"/>
    <n v="1.4"/>
    <n v="1.4"/>
    <n v="1.3"/>
    <n v="0"/>
    <n v="1.9837579815261755E-3"/>
    <n v="3.2078886600511829E-2"/>
    <n v="-0.10587302555345487"/>
    <n v="-6.6822655013419635E-2"/>
    <n v="-0.13396565618994485"/>
    <n v="-4.5316471390490373E-2"/>
    <n v="4.9870129870129912E-2"/>
    <n v="-3.0925284512628117E-4"/>
    <n v="8.0946139923859448E-2"/>
    <n v="-9.1801385681292199E-3"/>
    <n v="-2.8435462076258789E-2"/>
    <n v="-1.3843995852899983E-2"/>
    <n v="-9.579468150896718E-2"/>
    <n v="1.1731419501759753E-2"/>
    <n v="-3.3101644759479749E-2"/>
    <n v="-6.5480427046262458E-3"/>
    <n v="-2.8514113769881201E-2"/>
    <x v="1"/>
  </r>
  <r>
    <x v="52"/>
    <x v="52"/>
    <x v="52"/>
    <x v="148"/>
    <x v="102"/>
    <x v="148"/>
    <n v="4875000000"/>
    <x v="101"/>
    <n v="36.67"/>
    <n v="33.06"/>
    <n v="33.29"/>
    <n v="31.13"/>
    <n v="32.630000000000003"/>
    <n v="34.369999999999997"/>
    <n v="30.49"/>
    <n v="29"/>
    <n v="27.91"/>
    <n v="30.21"/>
    <n v="33.729999999999997"/>
    <n v="35"/>
    <n v="33.880000000000003"/>
    <n v="0.26"/>
    <n v="0.26"/>
    <n v="0.26"/>
    <n v="0.26"/>
    <n v="-0.14398691028088362"/>
    <n v="-1.2206874397687136E-2"/>
    <n v="-6.5595277140037967E-4"/>
    <n v="0.13008937437934465"/>
    <n v="-4.772293427870191E-2"/>
    <n v="-9.8445595854922255E-2"/>
    <n v="6.957047791893432E-3"/>
    <n v="-5.7074196455392016E-2"/>
    <n v="4.818503051718611E-2"/>
    <n v="6.1293288384921693E-2"/>
    <n v="-0.10532441082339247"/>
    <n v="-4.886848146933416E-2"/>
    <n v="-2.8620689655172407E-2"/>
    <n v="9.1723396632031551E-2"/>
    <n v="0.11651770936775889"/>
    <n v="4.5360213459828144E-2"/>
    <n v="-2.4571428571428498E-2"/>
    <x v="1"/>
  </r>
  <r>
    <x v="53"/>
    <x v="53"/>
    <x v="53"/>
    <x v="149"/>
    <x v="103"/>
    <x v="149"/>
    <n v="2789000000"/>
    <x v="102"/>
    <n v="105.05"/>
    <n v="100.49"/>
    <n v="102.86"/>
    <n v="100.46"/>
    <n v="99.62"/>
    <n v="100.28"/>
    <n v="98.3"/>
    <n v="100"/>
    <n v="92.29"/>
    <n v="93.43"/>
    <n v="101.18"/>
    <n v="101.73"/>
    <n v="101.71"/>
    <n v="0.8"/>
    <n v="0.8"/>
    <n v="0.8"/>
    <n v="0.75"/>
    <n v="-3.6078058067586898E-2"/>
    <n v="-1.3537726458291825E-2"/>
    <n v="-4.1403865717192172E-2"/>
    <n v="9.6649898319597416E-2"/>
    <n v="-1.808662541646864E-3"/>
    <n v="-4.340790099952406E-2"/>
    <n v="2.3584436262314705E-2"/>
    <n v="-1.5555123468792589E-2"/>
    <n v="-8.3615369301213351E-3"/>
    <n v="1.4655691628187077E-2"/>
    <n v="-1.1767052253689708E-2"/>
    <n v="1.7293997965412033E-2"/>
    <n v="-6.9099999999999939E-2"/>
    <n v="2.1020695633329728E-2"/>
    <n v="8.2949801990795241E-2"/>
    <n v="1.2848389009685679E-2"/>
    <n v="7.1758576624396907E-3"/>
    <x v="1"/>
  </r>
  <r>
    <x v="54"/>
    <x v="54"/>
    <x v="54"/>
    <x v="150"/>
    <x v="73"/>
    <x v="150"/>
    <n v="3690000000"/>
    <x v="103"/>
    <n v="62.62"/>
    <n v="54.53"/>
    <n v="61.24"/>
    <n v="60.41"/>
    <n v="63.7"/>
    <n v="65.989999999999995"/>
    <n v="68.12"/>
    <n v="68.59"/>
    <n v="62.85"/>
    <n v="61.12"/>
    <n v="64.45"/>
    <n v="67.34"/>
    <n v="63.95"/>
    <n v="0.48"/>
    <n v="0.48"/>
    <n v="0.44"/>
    <n v="0.44"/>
    <n v="-2.7626956244011514E-2"/>
    <n v="0.13557358053302448"/>
    <n v="-9.6300645918966615E-2"/>
    <n v="5.3501308900523653E-2"/>
    <n v="5.0622804215905551E-2"/>
    <n v="-0.12919195145320977"/>
    <n v="0.12305153126719238"/>
    <n v="-5.7152188112345754E-3"/>
    <n v="5.44611819235227E-2"/>
    <n v="4.3485086342229071E-2"/>
    <n v="3.9551447188968178E-2"/>
    <n v="6.8995889606576462E-3"/>
    <n v="-7.7270739174806841E-2"/>
    <n v="-2.0525059665871186E-2"/>
    <n v="5.4482984293193808E-2"/>
    <n v="5.166795965865012E-2"/>
    <n v="-4.3807543807543814E-2"/>
    <x v="1"/>
  </r>
  <r>
    <x v="114"/>
    <x v="111"/>
    <x v="116"/>
    <x v="151"/>
    <x v="73"/>
    <x v="151"/>
    <n v="1226000000"/>
    <x v="104"/>
    <n v="71"/>
    <n v="80"/>
    <n v="71.23"/>
    <n v="71.27"/>
    <n v="78.430000000000007"/>
    <n v="74.23"/>
    <n v="71.38"/>
    <n v="71"/>
    <n v="80"/>
    <n v="71.23"/>
    <n v="71.27"/>
    <n v="78.430000000000007"/>
    <n v="74.23"/>
    <n v="0.6"/>
    <n v="0.6"/>
    <n v="0.57499999999999996"/>
    <n v="0.57499999999999996"/>
    <n v="1.2253521126760506E-2"/>
    <n v="9.9621158972919809E-3"/>
    <n v="5.9540487531522628E-3"/>
    <n v="5.0189526884739578E-2"/>
    <n v="7.8591549295774693E-2"/>
    <n v="0.12676056338028169"/>
    <n v="-0.10962499999999994"/>
    <n v="8.9849782395057132E-3"/>
    <n v="0.10046302792198697"/>
    <n v="-4.5900803264057155E-2"/>
    <n v="-3.0311194934662649E-2"/>
    <n v="-5.3236200616418533E-3"/>
    <n v="0.13485915492957745"/>
    <n v="-0.10243749999999996"/>
    <n v="5.6156113996900234E-4"/>
    <n v="0.10853093868387836"/>
    <n v="-4.6219558842279768E-2"/>
    <x v="1"/>
  </r>
  <r>
    <x v="115"/>
    <x v="112"/>
    <x v="117"/>
    <x v="152"/>
    <x v="104"/>
    <x v="152"/>
    <n v="2230000000"/>
    <x v="105"/>
    <n v="42.44"/>
    <n v="41.36"/>
    <n v="41.02"/>
    <n v="42.45"/>
    <n v="43.01"/>
    <n v="41.37"/>
    <n v="38.450000000000003"/>
    <n v="34.35"/>
    <n v="31.82"/>
    <n v="28.22"/>
    <n v="26.36"/>
    <n v="23.6"/>
    <n v="14.89"/>
    <n v="0.125"/>
    <n v="0.125"/>
    <n v="0.125"/>
    <n v="0.125"/>
    <n v="3.1809613572102999E-3"/>
    <n v="-9.1283863368669019E-2"/>
    <n v="-0.26280884265279592"/>
    <n v="-0.46793054571226078"/>
    <n v="-0.63737040527803956"/>
    <n v="-2.5447690857681393E-2"/>
    <n v="-8.2205029013538763E-3"/>
    <n v="3.7908337396391996E-2"/>
    <n v="1.3191990577149473E-2"/>
    <n v="-3.5224366426412475E-2"/>
    <n v="-6.7561034566110581E-2"/>
    <n v="-0.1066319895968791"/>
    <n v="-7.0014556040756945E-2"/>
    <n v="-0.10920804525455692"/>
    <n v="-6.5910701630049598E-2"/>
    <n v="-9.996206373292861E-2"/>
    <n v="-0.36377118644067796"/>
    <x v="1"/>
  </r>
  <r>
    <x v="55"/>
    <x v="55"/>
    <x v="55"/>
    <x v="153"/>
    <x v="73"/>
    <x v="153"/>
    <n v="4367000000"/>
    <x v="106"/>
    <n v="42.26"/>
    <n v="41.21"/>
    <n v="43.12"/>
    <n v="40.79"/>
    <n v="40.58"/>
    <n v="41.36"/>
    <n v="39.380000000000003"/>
    <n v="40.85"/>
    <n v="38.67"/>
    <n v="40.22"/>
    <n v="42.32"/>
    <n v="42.73"/>
    <n v="42.34"/>
    <n v="0.35"/>
    <n v="0.35"/>
    <n v="0.35"/>
    <n v="0.35"/>
    <n v="-2.6502602934216725E-2"/>
    <n v="-2.5986761461142351E-2"/>
    <n v="3.0218384966988227E-2"/>
    <n v="6.14122327200399E-2"/>
    <n v="3.5021296734500836E-2"/>
    <n v="-2.484619025082814E-2"/>
    <n v="4.6347973792768664E-2"/>
    <n v="-4.5918367346938736E-2"/>
    <n v="-5.1483206668301263E-3"/>
    <n v="2.7846229669788104E-2"/>
    <n v="-3.9410058027079226E-2"/>
    <n v="3.7328593194514953E-2"/>
    <n v="-4.4798041615667063E-2"/>
    <n v="4.9133695371088623E-2"/>
    <n v="5.2212829438090538E-2"/>
    <n v="1.7958412098298595E-2"/>
    <n v="-9.3611046103424971E-4"/>
    <x v="1"/>
  </r>
  <r>
    <x v="56"/>
    <x v="56"/>
    <x v="56"/>
    <x v="154"/>
    <x v="105"/>
    <x v="154"/>
    <n v="1062000000"/>
    <x v="107"/>
    <n v="69.77"/>
    <n v="71.87"/>
    <n v="70.16"/>
    <n v="72.92"/>
    <n v="72.260000000000005"/>
    <n v="78.92"/>
    <n v="83.8"/>
    <n v="84.81"/>
    <n v="80.25"/>
    <n v="83.6"/>
    <n v="81.14"/>
    <n v="84.21"/>
    <n v="83.4"/>
    <n v="0.51"/>
    <n v="0.51"/>
    <n v="0.51"/>
    <n v="0"/>
    <n v="5.2458076537193719E-2"/>
    <n v="0.15619857377948429"/>
    <n v="3.6992840095465057E-3"/>
    <n v="-2.3923444976075197E-3"/>
    <n v="0.21728536620323935"/>
    <n v="3.0098896373799752E-2"/>
    <n v="-2.3792959510226908E-2"/>
    <n v="4.6607753705815352E-2"/>
    <n v="-9.0510148107514621E-3"/>
    <n v="9.9225020758372487E-2"/>
    <n v="6.8297009630005012E-2"/>
    <n v="1.2052505966587173E-2"/>
    <n v="-4.7753802617615873E-2"/>
    <n v="4.8099688473520176E-2"/>
    <n v="-2.9425837320574091E-2"/>
    <n v="3.7835839290115768E-2"/>
    <n v="-9.6188101175630931E-3"/>
    <x v="1"/>
  </r>
  <r>
    <x v="57"/>
    <x v="57"/>
    <x v="57"/>
    <x v="155"/>
    <x v="106"/>
    <x v="155"/>
    <n v="303000000"/>
    <x v="108"/>
    <n v="192.1"/>
    <n v="188.41"/>
    <n v="200.67"/>
    <n v="202.1"/>
    <n v="186.8"/>
    <n v="189.48"/>
    <n v="186.01"/>
    <n v="207.27"/>
    <n v="197.87"/>
    <n v="206.31"/>
    <n v="219.89"/>
    <n v="220.06"/>
    <n v="214"/>
    <n v="1.82"/>
    <n v="1.65"/>
    <n v="1.65"/>
    <n v="1.65"/>
    <n v="6.1530452889120256E-2"/>
    <n v="-7.144977733795152E-2"/>
    <n v="0.11800440836514171"/>
    <n v="4.5271678541999892E-2"/>
    <n v="0.14924518479958357"/>
    <n v="-1.9208745445080676E-2"/>
    <n v="6.5070856111671307E-2"/>
    <n v="1.6195744256739957E-2"/>
    <n v="-7.5705096486887599E-2"/>
    <n v="2.3179871520342496E-2"/>
    <n v="-9.6052353810428485E-3"/>
    <n v="0.1142949303800872"/>
    <n v="-3.7390842861967505E-2"/>
    <n v="5.0993076262192336E-2"/>
    <n v="6.5823275653143248E-2"/>
    <n v="8.2768657055801356E-3"/>
    <n v="-2.0039989093883496E-2"/>
    <x v="1"/>
  </r>
  <r>
    <x v="58"/>
    <x v="58"/>
    <x v="58"/>
    <x v="156"/>
    <x v="107"/>
    <x v="156"/>
    <n v="929000000"/>
    <x v="109"/>
    <n v="69"/>
    <n v="67.58"/>
    <n v="73.52"/>
    <n v="74.319999999999993"/>
    <n v="67.67"/>
    <n v="69.959999999999994"/>
    <n v="67.45"/>
    <n v="69.17"/>
    <n v="67.88"/>
    <n v="69.040000000000006"/>
    <n v="73.900000000000006"/>
    <n v="76.91"/>
    <n v="74.69"/>
    <n v="0.35"/>
    <n v="0.35"/>
    <n v="0.28000000000000003"/>
    <n v="0.28000000000000003"/>
    <n v="8.2173913043478153E-2"/>
    <n v="-8.7728740581270059E-2"/>
    <n v="2.7724240177909611E-2"/>
    <n v="8.589223638470439E-2"/>
    <n v="0.10072463768115938"/>
    <n v="-2.0579710144927561E-2"/>
    <n v="8.7895827167801088E-2"/>
    <n v="1.5642002176278529E-2"/>
    <n v="-8.9477933261571482E-2"/>
    <n v="3.9012856509531429E-2"/>
    <n v="-3.0874785591766596E-2"/>
    <n v="2.5500370644922148E-2"/>
    <n v="-1.4601705941882408E-2"/>
    <n v="2.12139068945199E-2"/>
    <n v="7.0393974507531848E-2"/>
    <n v="4.4519621109607457E-2"/>
    <n v="-2.5224288128981913E-2"/>
    <x v="1"/>
  </r>
  <r>
    <x v="59"/>
    <x v="59"/>
    <x v="59"/>
    <x v="157"/>
    <x v="108"/>
    <x v="157"/>
    <n v="1101000000"/>
    <x v="110"/>
    <n v="86.68"/>
    <n v="81.709999999999994"/>
    <n v="89.56"/>
    <n v="86.73"/>
    <n v="90.36"/>
    <n v="92.4"/>
    <n v="94.47"/>
    <n v="97.74"/>
    <n v="90.06"/>
    <n v="90.57"/>
    <n v="98.9"/>
    <n v="98.21"/>
    <n v="95.37"/>
    <n v="0.19"/>
    <n v="0.19"/>
    <n v="0.19"/>
    <n v="0.19"/>
    <n v="2.7688047992616193E-3"/>
    <n v="9.1433183442868618E-2"/>
    <n v="-3.9271726474012975E-2"/>
    <n v="5.5095506238268879E-2"/>
    <n v="0.10902168897092751"/>
    <n v="-5.7337332718043525E-2"/>
    <n v="9.6071472280014794E-2"/>
    <n v="-2.9477445288075013E-2"/>
    <n v="4.1854029747492166E-2"/>
    <n v="2.4679061531651243E-2"/>
    <n v="2.4458874458874381E-2"/>
    <n v="3.4614163226421045E-2"/>
    <n v="-7.6631880499283739E-2"/>
    <n v="7.7725960470796229E-3"/>
    <n v="9.1973059511979829E-2"/>
    <n v="-5.0556117290193325E-3"/>
    <n v="-2.6982995621627016E-2"/>
    <x v="1"/>
  </r>
  <r>
    <x v="60"/>
    <x v="60"/>
    <x v="60"/>
    <x v="158"/>
    <x v="73"/>
    <x v="158"/>
    <n v="861000000"/>
    <x v="111"/>
    <n v="94.13"/>
    <n v="92.05"/>
    <n v="98.62"/>
    <n v="96.81"/>
    <n v="96.73"/>
    <n v="95.84"/>
    <n v="95.1"/>
    <n v="100"/>
    <n v="92.77"/>
    <n v="98.5"/>
    <n v="112.46"/>
    <n v="114.52"/>
    <n v="117.25"/>
    <n v="0.94"/>
    <n v="0.89"/>
    <n v="0.89"/>
    <n v="0.89"/>
    <n v="3.8457452459364785E-2"/>
    <n v="-8.4701993595703746E-3"/>
    <n v="4.5110410094637281E-2"/>
    <n v="0.19939086294416244"/>
    <n v="0.28396897907149693"/>
    <n v="-2.2097099755657053E-2"/>
    <n v="7.1374253123302631E-2"/>
    <n v="-8.8217400121679401E-3"/>
    <n v="-8.2636091312879138E-4"/>
    <n v="-5.7387730002334149E-18"/>
    <n v="1.5651085141902225E-3"/>
    <n v="5.1524710830704583E-2"/>
    <n v="-6.340000000000004E-2"/>
    <n v="7.1359275627896998E-2"/>
    <n v="0.14172588832487304"/>
    <n v="2.6231548995198316E-2"/>
    <n v="3.1610199091861718E-2"/>
    <x v="1"/>
  </r>
  <r>
    <x v="61"/>
    <x v="61"/>
    <x v="118"/>
    <x v="159"/>
    <x v="73"/>
    <x v="159"/>
    <n v="1573000000"/>
    <x v="112"/>
    <n v="36.43"/>
    <n v="35.24"/>
    <n v="36.94"/>
    <n v="36.22"/>
    <n v="38.53"/>
    <n v="41.6"/>
    <n v="41.2"/>
    <n v="45.28"/>
    <n v="41.69"/>
    <n v="42.27"/>
    <n v="46.36"/>
    <n v="44.08"/>
    <n v="44.09"/>
    <n v="0.19"/>
    <n v="0.19"/>
    <n v="0.17"/>
    <n v="0.17"/>
    <n v="-5.4899807850674861E-4"/>
    <n v="0.14273881833241317"/>
    <n v="3.009708737864078E-2"/>
    <n v="4.707830612727703E-2"/>
    <n v="0.230030194894318"/>
    <n v="-3.2665385671150092E-2"/>
    <n v="4.8240635641316559E-2"/>
    <n v="-1.4347590687601488E-2"/>
    <n v="6.3776918829376097E-2"/>
    <n v="8.4609395276407998E-2"/>
    <n v="-5.0480769230768887E-3"/>
    <n v="9.9029126213592181E-2"/>
    <n v="-7.5530035335689125E-2"/>
    <n v="1.7989925641640814E-2"/>
    <n v="9.6758930683699923E-2"/>
    <n v="-4.5513373597929278E-2"/>
    <n v="4.083484573502839E-3"/>
    <x v="1"/>
  </r>
  <r>
    <x v="62"/>
    <x v="62"/>
    <x v="62"/>
    <x v="160"/>
    <x v="109"/>
    <x v="160"/>
    <n v="1426000000"/>
    <x v="113"/>
    <n v="72.13"/>
    <n v="70.98"/>
    <n v="77.94"/>
    <n v="78.62"/>
    <n v="74.010000000000005"/>
    <n v="77.069999999999993"/>
    <n v="74.28"/>
    <n v="78.09"/>
    <n v="70.665000000000006"/>
    <n v="66.86"/>
    <n v="74.040000000000006"/>
    <n v="75.84"/>
    <n v="75.83"/>
    <n v="0.43"/>
    <n v="0.43"/>
    <n v="0.43"/>
    <n v="0.38"/>
    <n v="9.5937889920976141E-2"/>
    <n v="-4.9732892393792964E-2"/>
    <n v="-9.4103392568659155E-2"/>
    <n v="0.13984445109183369"/>
    <n v="7.4448911687231431E-2"/>
    <n v="-1.5943435463745898E-2"/>
    <n v="9.8055790363482581E-2"/>
    <n v="1.4241724403387309E-2"/>
    <n v="-5.8636479267361985E-2"/>
    <n v="4.715578975814063E-2"/>
    <n v="-3.0621512910341146E-2"/>
    <n v="5.1292407108239124E-2"/>
    <n v="-8.957613010628758E-2"/>
    <n v="-4.7760560390575336E-2"/>
    <n v="0.10738857313790019"/>
    <n v="2.9443544030253874E-2"/>
    <n v="4.8786919831222955E-3"/>
    <x v="1"/>
  </r>
  <r>
    <x v="63"/>
    <x v="63"/>
    <x v="63"/>
    <x v="161"/>
    <x v="110"/>
    <x v="161"/>
    <n v="1109000000"/>
    <x v="114"/>
    <n v="48.549599999999998"/>
    <n v="41.625399999999999"/>
    <n v="45.145499999999998"/>
    <n v="44.780099999999997"/>
    <n v="46.116799999999998"/>
    <n v="46.419800000000002"/>
    <n v="50.795299999999997"/>
    <n v="49.770499999999998"/>
    <n v="43.184899999999999"/>
    <n v="42.382899999999999"/>
    <n v="45.091999999999999"/>
    <n v="45.644500000000001"/>
    <n v="41.9908"/>
    <n v="0.4"/>
    <n v="0.4"/>
    <n v="0.4"/>
    <n v="0.375"/>
    <n v="-6.9403249460345734E-2"/>
    <n v="0.14326006418029438"/>
    <n v="-0.15773900341173294"/>
    <n v="-4.0346460482881602E-4"/>
    <n v="-0.10265378087564055"/>
    <n v="-0.14262115444823437"/>
    <n v="8.4566154319237766E-2"/>
    <n v="7.6641082721420667E-4"/>
    <n v="2.9850312973843305E-2"/>
    <n v="1.5243902439024487E-2"/>
    <n v="0.10287635879516921"/>
    <n v="-2.0175094939886153E-2"/>
    <n v="-0.12428245647522125"/>
    <n v="-9.3088093291868127E-3"/>
    <n v="6.3919646838701438E-2"/>
    <n v="2.0569058813093278E-2"/>
    <n v="-7.1831217342724768E-2"/>
    <x v="1"/>
  </r>
  <r>
    <x v="64"/>
    <x v="64"/>
    <x v="64"/>
    <x v="162"/>
    <x v="111"/>
    <x v="162"/>
    <n v="619000000"/>
    <x v="115"/>
    <n v="164.71"/>
    <n v="162.12"/>
    <n v="168.16"/>
    <n v="164.29"/>
    <n v="156.79"/>
    <n v="159.1"/>
    <n v="156.13"/>
    <n v="150.79"/>
    <n v="139.47999999999999"/>
    <n v="142.21"/>
    <n v="157.51"/>
    <n v="156.41"/>
    <n v="148.05000000000001"/>
    <n v="1.1100000000000001"/>
    <n v="1.1100000000000001"/>
    <n v="1.1100000000000001"/>
    <n v="1.1100000000000001"/>
    <n v="4.1891809847609991E-3"/>
    <n v="-4.2911924036764235E-2"/>
    <n v="-8.2047012105296788E-2"/>
    <n v="4.8871387384853408E-2"/>
    <n v="-7.4191002367797909E-2"/>
    <n v="-1.5724606884827901E-2"/>
    <n v="3.7256353318529431E-2"/>
    <n v="-1.6412940057088512E-2"/>
    <n v="-4.5650983017834317E-2"/>
    <n v="2.1812615600484742E-2"/>
    <n v="-1.1690760527969824E-2"/>
    <n v="-3.4202267341318156E-2"/>
    <n v="-6.76437429537768E-2"/>
    <n v="2.7530828792658581E-2"/>
    <n v="0.10758737078967712"/>
    <n v="6.3488032505909354E-5"/>
    <n v="-4.6352535004155648E-2"/>
    <x v="1"/>
  </r>
  <r>
    <x v="65"/>
    <x v="65"/>
    <x v="65"/>
    <x v="163"/>
    <x v="112"/>
    <x v="163"/>
    <n v="1952000000"/>
    <x v="116"/>
    <n v="49.3"/>
    <n v="53.25"/>
    <n v="56.43"/>
    <n v="50.16"/>
    <n v="50.12"/>
    <n v="51.29"/>
    <n v="49.09"/>
    <n v="54.43"/>
    <n v="52.72"/>
    <n v="54.46"/>
    <n v="60.82"/>
    <n v="57.66"/>
    <n v="57.54"/>
    <n v="0.52"/>
    <n v="0.52"/>
    <n v="0.52"/>
    <n v="0.52"/>
    <n v="2.7991886409736298E-2"/>
    <n v="-1.0964912280701618E-2"/>
    <n v="0.11998370340191478"/>
    <n v="6.6103562247521078E-2"/>
    <n v="0.20933062880324549"/>
    <n v="8.0121703853955437E-2"/>
    <n v="5.9718309859154925E-2"/>
    <n v="-0.10189615452773354"/>
    <n v="-7.9744816586920159E-4"/>
    <n v="3.3719074221867554E-2"/>
    <n v="-3.2754922986936941E-2"/>
    <n v="0.10877979221837433"/>
    <n v="-2.1862943229836503E-2"/>
    <n v="4.2867981790591841E-2"/>
    <n v="0.11678295997062063"/>
    <n v="-4.3406774087471289E-2"/>
    <n v="6.9372181755116653E-3"/>
    <x v="1"/>
  </r>
  <r>
    <x v="66"/>
    <x v="66"/>
    <x v="66"/>
    <x v="164"/>
    <x v="113"/>
    <x v="164"/>
    <n v="3330000000"/>
    <x v="117"/>
    <n v="0.27610000000000001"/>
    <n v="0.33"/>
    <n v="0.34520000000000001"/>
    <n v="0.35549999999999998"/>
    <n v="0.33040000000000003"/>
    <n v="0.31809999999999999"/>
    <n v="0.29289999999999999"/>
    <n v="0.31"/>
    <n v="0.27960000000000002"/>
    <n v="0.27500000000000002"/>
    <n v="0.28499999999999998"/>
    <n v="0.27300000000000002"/>
    <n v="0.26179999999999998"/>
    <n v="0"/>
    <n v="0"/>
    <n v="0"/>
    <n v="0"/>
    <n v="0.28757696486780138"/>
    <n v="-0.1760900140646976"/>
    <n v="-6.1113007852509296E-2"/>
    <n v="-4.8000000000000161E-2"/>
    <n v="-5.1792828685259092E-2"/>
    <n v="0.19521912350597609"/>
    <n v="4.6060606060606031E-2"/>
    <n v="2.9837775202780924E-2"/>
    <n v="-7.0604781997186936E-2"/>
    <n v="-3.7227602905569104E-2"/>
    <n v="-7.922037095253065E-2"/>
    <n v="5.8381700238989434E-2"/>
    <n v="-9.8064516129032206E-2"/>
    <n v="-1.6452074391988529E-2"/>
    <n v="3.6363636363636188E-2"/>
    <n v="-4.2105263157894583E-2"/>
    <n v="-4.1025641025641178E-2"/>
    <x v="1"/>
  </r>
  <r>
    <x v="67"/>
    <x v="67"/>
    <x v="67"/>
    <x v="165"/>
    <x v="114"/>
    <x v="165"/>
    <n v="2787000000"/>
    <x v="118"/>
    <n v="54.561"/>
    <n v="57.688600000000001"/>
    <n v="55.581299999999999"/>
    <n v="54.5991"/>
    <n v="56.982999999999997"/>
    <n v="58.022300000000001"/>
    <n v="54.284500000000001"/>
    <n v="56.5443"/>
    <n v="50.212899999999998"/>
    <n v="47.056699999999999"/>
    <n v="52.148600000000002"/>
    <n v="51.271299999999997"/>
    <n v="49.5931"/>
    <n v="0.47"/>
    <n v="0.46"/>
    <n v="0.46"/>
    <n v="0.46"/>
    <n v="9.3125126005755027E-3"/>
    <n v="2.6630475593920296E-3"/>
    <n v="-0.12467278873343222"/>
    <n v="6.3676373396349517E-2"/>
    <n v="-5.7145213614119984E-2"/>
    <n v="5.7322996279393724E-2"/>
    <n v="-3.6528880922747337E-2"/>
    <n v="-9.2153296162558063E-3"/>
    <n v="4.3661891862686326E-2"/>
    <n v="2.6311356018461723E-2"/>
    <n v="-5.6492072875428928E-2"/>
    <n v="4.1628825907947913E-2"/>
    <n v="-0.10383716837948302"/>
    <n v="-5.369536513525406E-2"/>
    <n v="0.10820775787507417"/>
    <n v="-8.002132367887254E-3"/>
    <n v="-2.375988125910591E-2"/>
    <x v="1"/>
  </r>
  <r>
    <x v="68"/>
    <x v="68"/>
    <x v="68"/>
    <x v="166"/>
    <x v="115"/>
    <x v="166"/>
    <n v="1887000000"/>
    <x v="119"/>
    <n v="39.049999999999997"/>
    <n v="33.96"/>
    <n v="35.64"/>
    <n v="35.72"/>
    <n v="37.5"/>
    <n v="38.42"/>
    <n v="39.46"/>
    <n v="38.96"/>
    <n v="33.42"/>
    <n v="31.42"/>
    <n v="33.1"/>
    <n v="34.6"/>
    <n v="30.7"/>
    <n v="0.2"/>
    <n v="0.2"/>
    <n v="0.15"/>
    <n v="0.15"/>
    <n v="-8.0153649167733626E-2"/>
    <n v="0.11030235162374026"/>
    <n v="-0.19994931576279773"/>
    <n v="-1.8141311266709179E-2"/>
    <n v="-0.1959026888604353"/>
    <n v="-0.13034571062740069"/>
    <n v="4.9469964664310945E-2"/>
    <n v="7.8563411896744751E-3"/>
    <n v="4.9832026875699924E-2"/>
    <n v="2.9866666666666711E-2"/>
    <n v="3.2274856845392996E-2"/>
    <n v="-1.2671059300557527E-2"/>
    <n v="-0.13834702258726897"/>
    <n v="-5.5356074207061637E-2"/>
    <n v="5.3469127943984708E-2"/>
    <n v="4.9848942598187305E-2"/>
    <n v="-0.10838150289017347"/>
    <x v="1"/>
  </r>
  <r>
    <x v="69"/>
    <x v="69"/>
    <x v="69"/>
    <x v="167"/>
    <x v="116"/>
    <x v="167"/>
    <n v="8013000000"/>
    <x v="120"/>
    <n v="46.66"/>
    <n v="40.590000000000003"/>
    <n v="43.67"/>
    <n v="40.6"/>
    <n v="48.58"/>
    <n v="47.06"/>
    <n v="44.46"/>
    <n v="46.98"/>
    <n v="42.17"/>
    <n v="44.75"/>
    <n v="52.85"/>
    <n v="54.41"/>
    <n v="54.32"/>
    <n v="0.39"/>
    <n v="0.36"/>
    <n v="0.36"/>
    <n v="0.36"/>
    <n v="-0.12151735962280318"/>
    <n v="0.10394088669950738"/>
    <n v="1.4619883040935653E-2"/>
    <n v="0.22189944134078213"/>
    <n v="0.1956708101157309"/>
    <n v="-0.13009001285897973"/>
    <n v="7.5880758807588031E-2"/>
    <n v="-6.1369361117471953E-2"/>
    <n v="0.19655172413793096"/>
    <n v="-2.387813915191429E-2"/>
    <n v="-4.7598810029749285E-2"/>
    <n v="5.6680161943319748E-2"/>
    <n v="-9.4721157939548647E-2"/>
    <n v="6.971780886886407E-2"/>
    <n v="0.1810055865921788"/>
    <n v="3.6329233680226961E-2"/>
    <n v="4.9623231023709557E-3"/>
    <x v="1"/>
  </r>
  <r>
    <x v="116"/>
    <x v="113"/>
    <x v="119"/>
    <x v="168"/>
    <x v="117"/>
    <x v="168"/>
    <n v="1863000000"/>
    <x v="121"/>
    <n v="26.657499999999999"/>
    <n v="27.3825"/>
    <n v="25.75"/>
    <n v="25.984999999999999"/>
    <n v="25.25"/>
    <n v="25.637499999999999"/>
    <n v="24.602499999999999"/>
    <n v="27.12"/>
    <n v="24.33"/>
    <n v="24.447500000000002"/>
    <n v="25.69"/>
    <n v="25.0075"/>
    <n v="25.717500000000001"/>
    <n v="0"/>
    <n v="0.87"/>
    <n v="0.87"/>
    <n v="0.87"/>
    <n v="-2.5227421926287141E-2"/>
    <n v="-1.9722917067538977E-2"/>
    <n v="2.9062087186261659E-2"/>
    <n v="8.7534512731363104E-2"/>
    <n v="6.2646534746319135E-2"/>
    <n v="2.719684891681521E-2"/>
    <n v="-5.9618369396512383E-2"/>
    <n v="9.1262135922329877E-3"/>
    <n v="-2.8285549355397323E-2"/>
    <n v="4.9801980198019777E-2"/>
    <n v="-6.4358849341784553E-3"/>
    <n v="0.10232699928869025"/>
    <n v="-7.0796460176991247E-2"/>
    <n v="4.0587751746814768E-2"/>
    <n v="5.0823192555476009E-2"/>
    <n v="7.2985597508757882E-3"/>
    <n v="6.3181045686294152E-2"/>
    <x v="1"/>
  </r>
  <r>
    <x v="70"/>
    <x v="70"/>
    <x v="70"/>
    <x v="169"/>
    <x v="73"/>
    <x v="169"/>
    <n v="1743000000"/>
    <x v="122"/>
    <n v="48.274999999999999"/>
    <n v="46.34"/>
    <n v="48.445"/>
    <n v="50"/>
    <n v="49.94"/>
    <n v="50.884999999999998"/>
    <n v="54.475000000000001"/>
    <n v="57.755000000000003"/>
    <n v="54.49"/>
    <n v="61.58"/>
    <n v="65.864999999999995"/>
    <n v="66.06"/>
    <n v="61.11"/>
    <n v="0.18"/>
    <n v="0.16"/>
    <n v="0.16"/>
    <n v="0.16"/>
    <n v="3.9461418953909921E-2"/>
    <n v="9.2700000000000032E-2"/>
    <n v="0.13336392840752634"/>
    <n v="-5.0341019811626963E-3"/>
    <n v="0.27954427757638534"/>
    <n v="-4.0082858622475299E-2"/>
    <n v="4.5425118687958496E-2"/>
    <n v="3.5813809474661978E-2"/>
    <n v="-1.2000000000000454E-3"/>
    <n v="2.2126551862234688E-2"/>
    <n v="7.3695588090793032E-2"/>
    <n v="6.0211106011932101E-2"/>
    <n v="-5.376157908406199E-2"/>
    <n v="0.13305193613507058"/>
    <n v="6.9584280610587801E-2"/>
    <n v="5.3898124952555596E-3"/>
    <n v="-7.2509839539812326E-2"/>
    <x v="1"/>
  </r>
  <r>
    <x v="73"/>
    <x v="73"/>
    <x v="120"/>
    <x v="170"/>
    <x v="118"/>
    <x v="170"/>
    <n v="4305000000"/>
    <x v="123"/>
    <n v="45.02"/>
    <n v="42.21"/>
    <n v="43.81"/>
    <n v="42.99"/>
    <n v="43.44"/>
    <n v="43.84"/>
    <n v="40.61"/>
    <n v="39.950000000000003"/>
    <n v="36.33"/>
    <n v="36.229999999999997"/>
    <n v="39.049999999999997"/>
    <n v="39.090000000000003"/>
    <n v="36.01"/>
    <n v="0.15"/>
    <n v="0.15"/>
    <n v="0.15"/>
    <n v="0.15"/>
    <n v="-4.1759218125277678E-2"/>
    <n v="-5.1872528494998897E-2"/>
    <n v="-0.104161536567348"/>
    <n v="-1.9321004692243685E-3"/>
    <n v="-0.18680586406041771"/>
    <n v="-6.2416703687250157E-2"/>
    <n v="3.7905709547500624E-2"/>
    <n v="-1.5293312029217078E-2"/>
    <n v="1.0467550593161101E-2"/>
    <n v="1.2661141804788346E-2"/>
    <n v="-7.0255474452554825E-2"/>
    <n v="-1.6252154641713781E-2"/>
    <n v="-8.6858573216520754E-2"/>
    <n v="1.3762730525735914E-3"/>
    <n v="7.7836047474468692E-2"/>
    <n v="4.865556978233195E-3"/>
    <n v="-7.4955231517012152E-2"/>
    <x v="1"/>
  </r>
  <r>
    <x v="74"/>
    <x v="74"/>
    <x v="74"/>
    <x v="171"/>
    <x v="51"/>
    <x v="171"/>
    <n v="764000000"/>
    <x v="124"/>
    <n v="79.975399999999993"/>
    <n v="81.744699999999995"/>
    <n v="77.826400000000007"/>
    <n v="74.187899999999999"/>
    <n v="79.9255"/>
    <n v="78.855900000000005"/>
    <n v="77.496499999999997"/>
    <n v="69.44"/>
    <n v="70.939300000000003"/>
    <n v="67.001000000000005"/>
    <n v="73.957999999999998"/>
    <n v="75.647300000000001"/>
    <n v="67.061000000000007"/>
    <n v="0.76"/>
    <n v="0.76"/>
    <n v="0.75"/>
    <n v="0.75"/>
    <n v="-6.2863080397222076E-2"/>
    <n v="5.4841827306070103E-2"/>
    <n v="-0.12575406631267211"/>
    <n v="1.2089371800420922E-2"/>
    <n v="-0.12371804329831408"/>
    <n v="2.2123052838747933E-2"/>
    <n v="-4.7933382837052285E-2"/>
    <n v="-3.6986164077999338E-2"/>
    <n v="7.7338757398443689E-2"/>
    <n v="-3.8736072967950667E-3"/>
    <n v="-7.6012067581500923E-3"/>
    <n v="-0.10395953365635867"/>
    <n v="3.2391993087557677E-2"/>
    <n v="-4.4944057807167509E-2"/>
    <n v="0.10383427113028154"/>
    <n v="3.298223315936076E-2"/>
    <n v="-0.10358994967434389"/>
    <x v="1"/>
  </r>
  <r>
    <x v="117"/>
    <x v="114"/>
    <x v="121"/>
    <x v="172"/>
    <x v="119"/>
    <x v="172"/>
    <n v="50000000"/>
    <x v="125"/>
    <n v="1078"/>
    <n v="1084.32"/>
    <n v="1295.27"/>
    <n v="1299.7"/>
    <n v="1365.69"/>
    <n v="1278"/>
    <n v="1267.3699999999999"/>
    <n v="1356.09"/>
    <n v="1416.12"/>
    <n v="1474.39"/>
    <n v="1503.53"/>
    <n v="1466.06"/>
    <n v="1466.06"/>
    <n v="0.75"/>
    <n v="0.75"/>
    <n v="0.75"/>
    <n v="0.75"/>
    <n v="0.20635435992578854"/>
    <n v="-2.4297914903439372E-2"/>
    <n v="0.16393791868199517"/>
    <n v="-5.141109204484671E-3"/>
    <n v="0.36276437847866416"/>
    <n v="5.8627087198515181E-3"/>
    <n v="0.19454589051202603"/>
    <n v="3.999166197009167E-3"/>
    <n v="5.0773255366623075E-2"/>
    <n v="-6.3660127847461764E-2"/>
    <n v="-7.7308294209703513E-3"/>
    <n v="7.0003235045803539E-2"/>
    <n v="4.4820034068535256E-2"/>
    <n v="4.1677258989351339E-2"/>
    <n v="1.9764105833598892E-2"/>
    <n v="-2.4422525656288885E-2"/>
    <n v="5.1157524248666498E-4"/>
    <x v="1"/>
  </r>
  <r>
    <x v="75"/>
    <x v="75"/>
    <x v="122"/>
    <x v="173"/>
    <x v="120"/>
    <x v="173"/>
    <n v="1452000000"/>
    <x v="126"/>
    <n v="94.93"/>
    <n v="93.86"/>
    <n v="98.9"/>
    <n v="95.16"/>
    <n v="95.16"/>
    <n v="96.59"/>
    <n v="93.8"/>
    <n v="96.19"/>
    <n v="91.12"/>
    <n v="94.2"/>
    <n v="102.14"/>
    <n v="100.11"/>
    <n v="98.56"/>
    <n v="0.75249999999999995"/>
    <n v="0.75249999999999995"/>
    <n v="0.753"/>
    <n v="0.70250000000000001"/>
    <n v="1.0349731381017482E-2"/>
    <n v="-6.3839848675914194E-3"/>
    <n v="1.2292110874200488E-2"/>
    <n v="5.3742038216560498E-2"/>
    <n v="6.9424839355314391E-2"/>
    <n v="-1.127146318339837E-2"/>
    <n v="5.3696995525250438E-2"/>
    <n v="-3.0207280080889878E-2"/>
    <n v="0"/>
    <n v="2.2935056746532227E-2"/>
    <n v="-2.1094316181799421E-2"/>
    <n v="2.547974413646056E-2"/>
    <n v="-4.4879925148144227E-2"/>
    <n v="4.2065408252853362E-2"/>
    <n v="8.4288747346072154E-2"/>
    <n v="-1.2996867045232044E-2"/>
    <n v="-8.4656877434821417E-3"/>
    <x v="1"/>
  </r>
  <r>
    <x v="76"/>
    <x v="76"/>
    <x v="123"/>
    <x v="174"/>
    <x v="121"/>
    <x v="174"/>
    <n v="6159000000"/>
    <x v="127"/>
    <n v="29.642399999999999"/>
    <n v="29.8035"/>
    <n v="32.287199999999999"/>
    <n v="33.026600000000002"/>
    <n v="32.0976"/>
    <n v="32.9602"/>
    <n v="31.813199999999998"/>
    <n v="34.4011"/>
    <n v="29.822500000000002"/>
    <n v="29.6708"/>
    <n v="32.391500000000001"/>
    <n v="31.282399999999999"/>
    <n v="30.1922"/>
    <n v="0.3"/>
    <n v="0.3"/>
    <n v="0.3"/>
    <n v="0.3"/>
    <n v="0.12428818179364705"/>
    <n v="-2.7656495067612273E-2"/>
    <n v="-5.791306753171635E-2"/>
    <n v="2.7683783382989335E-2"/>
    <n v="5.9030307937279071E-2"/>
    <n v="5.4347826086956902E-3"/>
    <n v="8.3335849816296714E-2"/>
    <n v="3.2192323893059899E-2"/>
    <n v="-2.8128841600407004E-2"/>
    <n v="3.6220776631274626E-2"/>
    <n v="-2.5697659601580148E-2"/>
    <n v="8.1346736574755177E-2"/>
    <n v="-0.12437392990340421"/>
    <n v="4.9727554698632999E-3"/>
    <n v="9.1696213111881072E-2"/>
    <n v="-2.497877529598819E-2"/>
    <n v="-2.5260210214050054E-2"/>
    <x v="1"/>
  </r>
  <r>
    <x v="77"/>
    <x v="77"/>
    <x v="124"/>
    <x v="175"/>
    <x v="122"/>
    <x v="175"/>
    <n v="2844000000"/>
    <x v="128"/>
    <n v="90.84"/>
    <n v="84.58"/>
    <n v="85.02"/>
    <n v="82.44"/>
    <n v="79.760000000000005"/>
    <n v="78.650000000000006"/>
    <n v="78.39"/>
    <n v="76.510000000000005"/>
    <n v="69.37"/>
    <n v="71.760000000000005"/>
    <n v="76.569999999999993"/>
    <n v="74.87"/>
    <n v="78.36"/>
    <n v="0.66949999999999998"/>
    <n v="0.66949999999999998"/>
    <n v="0.66949999999999998"/>
    <n v="0.66290000000000004"/>
    <n v="-8.5100176133861796E-2"/>
    <n v="-4.1005579815623451E-2"/>
    <n v="-7.6036484245439406E-2"/>
    <n v="0.10121098104793749"/>
    <n v="-0.10797666226332016"/>
    <n v="-6.8912373403786933E-2"/>
    <n v="5.2021754551903254E-3"/>
    <n v="-2.2471183250999748E-2"/>
    <n v="-3.2508491023774781E-2"/>
    <n v="-5.5228184553660908E-3"/>
    <n v="5.2066115702478679E-3"/>
    <n v="-2.3982650848322431E-2"/>
    <n v="-8.4570644360214345E-2"/>
    <n v="4.410407957330259E-2"/>
    <n v="6.7028985507246203E-2"/>
    <n v="-1.3544469113229577E-2"/>
    <n v="5.5468144784292711E-2"/>
    <x v="1"/>
  </r>
  <r>
    <x v="78"/>
    <x v="78"/>
    <x v="125"/>
    <x v="176"/>
    <x v="73"/>
    <x v="176"/>
    <n v="1551000000"/>
    <x v="129"/>
    <n v="81.599999999999994"/>
    <n v="80.239999999999995"/>
    <n v="82.88"/>
    <n v="75.27"/>
    <n v="83.47"/>
    <n v="82.9"/>
    <n v="80.36"/>
    <n v="85.5"/>
    <n v="78.209999999999994"/>
    <n v="79.680000000000007"/>
    <n v="88.73"/>
    <n v="87.44"/>
    <n v="86.85"/>
    <n v="0"/>
    <n v="1.04"/>
    <n v="1.04"/>
    <n v="1.02"/>
    <n v="-7.7573529411764694E-2"/>
    <n v="8.1440148797661802E-2"/>
    <n v="4.4798407167746072E-3"/>
    <n v="0.10278614457831309"/>
    <n v="0.10232843137254902"/>
    <n v="-1.6666666666666659E-2"/>
    <n v="3.2901296111665014E-2"/>
    <n v="-9.1819498069498073E-2"/>
    <n v="0.10894114521057531"/>
    <n v="5.6307655445070907E-3"/>
    <n v="-1.8094089264173777E-2"/>
    <n v="6.3962170233947249E-2"/>
    <n v="-7.3099415204678442E-2"/>
    <n v="3.2093082725994287E-2"/>
    <n v="0.11357931726907626"/>
    <n v="-3.0429392539164457E-3"/>
    <n v="4.9176578225068228E-3"/>
    <x v="1"/>
  </r>
  <r>
    <x v="118"/>
    <x v="115"/>
    <x v="126"/>
    <x v="177"/>
    <x v="123"/>
    <x v="177"/>
    <n v="1218000000"/>
    <x v="130"/>
    <n v="38"/>
    <n v="39.25"/>
    <n v="34.15"/>
    <n v="30.82"/>
    <n v="35.58"/>
    <n v="35.409999999999997"/>
    <n v="35.130000000000003"/>
    <n v="34.42"/>
    <n v="33.53"/>
    <n v="31.84"/>
    <n v="33.51"/>
    <n v="34.1"/>
    <n v="33.229999999999997"/>
    <n v="0.42"/>
    <n v="0.42"/>
    <n v="0.42"/>
    <n v="0.42"/>
    <n v="-0.17789473684210524"/>
    <n v="0.15347177157689817"/>
    <n v="-8.1696555650441288E-2"/>
    <n v="5.6846733668341615E-2"/>
    <n v="-8.13157894736843E-2"/>
    <n v="3.2894736842105261E-2"/>
    <n v="-0.1299363057324841"/>
    <n v="-8.5212298682283999E-2"/>
    <n v="0.15444516547696294"/>
    <n v="7.0264193367059668E-3"/>
    <n v="3.9536853996048E-3"/>
    <n v="-2.021064617136353E-2"/>
    <n v="-1.365485183033122E-2"/>
    <n v="-3.7876528481956495E-2"/>
    <n v="5.2449748743718536E-2"/>
    <n v="3.0140256639809113E-2"/>
    <n v="-1.3196480938416556E-2"/>
    <x v="1"/>
  </r>
  <r>
    <x v="79"/>
    <x v="79"/>
    <x v="127"/>
    <x v="178"/>
    <x v="124"/>
    <x v="178"/>
    <n v="1484000000"/>
    <x v="131"/>
    <n v="74.510000000000005"/>
    <n v="62.49"/>
    <n v="71.8"/>
    <n v="68.47"/>
    <n v="68.31"/>
    <n v="69.510000000000005"/>
    <n v="63.1"/>
    <n v="64.349999999999994"/>
    <n v="55.25"/>
    <n v="53.6"/>
    <n v="59.7"/>
    <n v="48.75"/>
    <n v="49.43"/>
    <n v="0.53"/>
    <n v="0.53"/>
    <n v="0.53"/>
    <n v="0.48"/>
    <n v="-7.3949805395249035E-2"/>
    <n v="-7.0687892507667549E-2"/>
    <n v="-0.14215530903328052"/>
    <n v="-6.8843283582089576E-2"/>
    <n v="-0.30881760837471484"/>
    <n v="-0.16132062810361028"/>
    <n v="0.14898383741398616"/>
    <n v="-3.8997214484679639E-2"/>
    <n v="-2.3367898349641683E-3"/>
    <n v="2.5325720977894931E-2"/>
    <n v="-8.4592145015105785E-2"/>
    <n v="1.9809825673533961E-2"/>
    <n v="-0.13317793317793311"/>
    <n v="-2.0271493212669658E-2"/>
    <n v="0.11380597014925375"/>
    <n v="-0.17537688442211058"/>
    <n v="2.3794871794871789E-2"/>
    <x v="1"/>
  </r>
  <r>
    <x v="80"/>
    <x v="116"/>
    <x v="80"/>
    <x v="179"/>
    <x v="73"/>
    <x v="179"/>
    <n v="826000000"/>
    <x v="132"/>
    <n v="659"/>
    <n v="725"/>
    <n v="740.5"/>
    <n v="678.5"/>
    <n v="680"/>
    <n v="688"/>
    <n v="696.5"/>
    <n v="674"/>
    <n v="670.5"/>
    <n v="677.5"/>
    <n v="717.5"/>
    <n v="657"/>
    <n v="682.5"/>
    <n v="0.73250000000000004"/>
    <n v="0.73250000000000004"/>
    <n v="0.73250000000000004"/>
    <n v="0.73250000000000004"/>
    <n v="3.0701820940819427E-2"/>
    <n v="2.7608695652173915E-2"/>
    <n v="-2.6227566403445798E-2"/>
    <n v="8.4612546125461246E-3"/>
    <n v="4.0106221547799699E-2"/>
    <n v="0.10015174506828528"/>
    <n v="2.1379310344827585E-2"/>
    <n v="-8.2738014854827818E-2"/>
    <n v="2.2107590272660281E-3"/>
    <n v="1.2841911764705883E-2"/>
    <n v="1.3419331395348837E-2"/>
    <n v="-3.2304379038047379E-2"/>
    <n v="-4.1060830860534126E-3"/>
    <n v="1.1532438478747204E-2"/>
    <n v="5.9040590405904057E-2"/>
    <n v="-8.329965156794425E-2"/>
    <n v="3.9927701674277019E-2"/>
    <x v="1"/>
  </r>
  <r>
    <x v="81"/>
    <x v="81"/>
    <x v="81"/>
    <x v="180"/>
    <x v="125"/>
    <x v="180"/>
    <n v="1487000000"/>
    <x v="133"/>
    <n v="41.064999999999998"/>
    <n v="43.84"/>
    <n v="46.664999999999999"/>
    <n v="47.14"/>
    <n v="49.95"/>
    <n v="51.96"/>
    <n v="53.86"/>
    <n v="58.62"/>
    <n v="53"/>
    <n v="56.99"/>
    <n v="63.01"/>
    <n v="61.08"/>
    <n v="58.77"/>
    <n v="0.25"/>
    <n v="0.2"/>
    <n v="0.2"/>
    <n v="0.2"/>
    <n v="0.15402410812127124"/>
    <n v="0.14679677556215526"/>
    <n v="6.1826958782027527E-2"/>
    <n v="3.4742937357431149E-2"/>
    <n v="0.45184463655180829"/>
    <n v="6.7575794472178402E-2"/>
    <n v="6.4438868613138578E-2"/>
    <n v="1.5536269152469763E-2"/>
    <n v="5.9609673313534201E-2"/>
    <n v="4.4244244244244203E-2"/>
    <n v="4.041570438799074E-2"/>
    <n v="8.837727441515035E-2"/>
    <n v="-9.2459911293073987E-2"/>
    <n v="7.9056603773584949E-2"/>
    <n v="0.105632567117038"/>
    <n v="-2.7455959371528327E-2"/>
    <n v="-3.4544859201047724E-2"/>
    <x v="1"/>
  </r>
  <r>
    <x v="82"/>
    <x v="82"/>
    <x v="82"/>
    <x v="181"/>
    <x v="126"/>
    <x v="181"/>
    <n v="1357000000"/>
    <x v="134"/>
    <n v="84.81"/>
    <n v="83.99"/>
    <n v="83.69"/>
    <n v="84"/>
    <n v="94.48"/>
    <n v="90.19"/>
    <n v="86.42"/>
    <n v="82.04"/>
    <n v="75.3"/>
    <n v="70.11"/>
    <n v="77.650000000000006"/>
    <n v="76.81"/>
    <n v="69.45"/>
    <n v="0.5"/>
    <n v="0.5"/>
    <n v="0.5"/>
    <n v="0.5"/>
    <n v="-3.6552293361632152E-3"/>
    <n v="3.4761904761904786E-2"/>
    <n v="-0.18294376301781998"/>
    <n v="-2.2821280844386904E-3"/>
    <n v="-0.15752859332625868"/>
    <n v="-9.6686711472704565E-3"/>
    <n v="-3.5718537921180758E-3"/>
    <n v="9.6785756960210568E-3"/>
    <n v="0.12476190476190481"/>
    <n v="-4.0114309906858658E-2"/>
    <n v="-3.62567912185386E-2"/>
    <n v="-5.0682712335107558E-2"/>
    <n v="-7.6060458313018151E-2"/>
    <n v="-6.2284196547144725E-2"/>
    <n v="0.10754528597917568"/>
    <n v="-4.3786220218931535E-3"/>
    <n v="-8.9311287592761343E-2"/>
    <x v="1"/>
  </r>
  <r>
    <x v="83"/>
    <x v="83"/>
    <x v="83"/>
    <x v="182"/>
    <x v="127"/>
    <x v="182"/>
    <n v="958000000"/>
    <x v="135"/>
    <n v="49.19"/>
    <n v="50.65"/>
    <n v="45.8"/>
    <n v="44.35"/>
    <n v="44.24"/>
    <n v="43.77"/>
    <n v="42.01"/>
    <n v="44.75"/>
    <n v="42.94"/>
    <n v="44.83"/>
    <n v="45.1"/>
    <n v="44.84"/>
    <n v="46.42"/>
    <n v="0.56000000000000005"/>
    <n v="0.56000000000000005"/>
    <n v="0.56000000000000005"/>
    <n v="0.54249999999999998"/>
    <n v="-8.7009554787558369E-2"/>
    <n v="-4.0135287485907625E-2"/>
    <n v="8.0457034039514416E-2"/>
    <n v="4.7568592460406053E-2"/>
    <n v="-1.1130311038828947E-2"/>
    <n v="2.9680829436877432E-2"/>
    <n v="-9.5755182625863799E-2"/>
    <n v="-1.9432314410480257E-2"/>
    <n v="-2.4802705749718021E-3"/>
    <n v="2.0343580470163019E-3"/>
    <n v="-2.741603838245385E-2"/>
    <n v="6.5222566055701078E-2"/>
    <n v="-2.7932960893854799E-2"/>
    <n v="5.7056357708430386E-2"/>
    <n v="6.0227526210127847E-3"/>
    <n v="6.2638580931264291E-3"/>
    <n v="4.7334968777876851E-2"/>
    <x v="1"/>
  </r>
  <r>
    <x v="84"/>
    <x v="84"/>
    <x v="84"/>
    <x v="183"/>
    <x v="73"/>
    <x v="183"/>
    <n v="313000000"/>
    <x v="136"/>
    <n v="183.15"/>
    <n v="199.04"/>
    <n v="190.49"/>
    <n v="195.82"/>
    <n v="181.76"/>
    <n v="181.64"/>
    <n v="171.87"/>
    <n v="187.15"/>
    <n v="176.64"/>
    <n v="184.68"/>
    <n v="201.59"/>
    <n v="187.04"/>
    <n v="192.31"/>
    <n v="1.65"/>
    <n v="1.65"/>
    <n v="1.6"/>
    <n v="1.6"/>
    <n v="7.8187278187278123E-2"/>
    <n v="-0.1138800939638443"/>
    <n v="8.3842439052772458E-2"/>
    <n v="4.9978340914013403E-2"/>
    <n v="8.5503685503685478E-2"/>
    <n v="8.6759486759486679E-2"/>
    <n v="-4.2956189710610847E-2"/>
    <n v="3.6642343430101233E-2"/>
    <n v="-7.1800633234603214E-2"/>
    <n v="8.4176936619718059E-3"/>
    <n v="-4.4703809733538769E-2"/>
    <n v="8.8904404491767036E-2"/>
    <n v="-4.7608869890462299E-2"/>
    <n v="5.4574275362318958E-2"/>
    <n v="9.1563786008230424E-2"/>
    <n v="-6.4239297584205629E-2"/>
    <n v="3.6730111206159162E-2"/>
    <x v="1"/>
  </r>
  <r>
    <x v="85"/>
    <x v="85"/>
    <x v="85"/>
    <x v="184"/>
    <x v="128"/>
    <x v="184"/>
    <n v="6189000000"/>
    <x v="137"/>
    <n v="25.494900000000001"/>
    <n v="25.155000000000001"/>
    <n v="25.955500000000001"/>
    <n v="24.634"/>
    <n v="26.099"/>
    <n v="26.0764"/>
    <n v="26.876899999999999"/>
    <n v="26.3935"/>
    <n v="24.6189"/>
    <n v="24.528199999999998"/>
    <n v="25.442"/>
    <n v="25.51"/>
    <n v="25.736499999999999"/>
    <n v="0.48"/>
    <n v="0.48"/>
    <n v="0.48"/>
    <n v="0.48"/>
    <n v="-1.4940242950550929E-2"/>
    <n v="0.1105342209953722"/>
    <n v="-6.9528107780287202E-2"/>
    <n v="6.8830978220986508E-2"/>
    <n v="8.4785584567893896E-2"/>
    <n v="-1.3332078180341954E-2"/>
    <n v="3.182269926455971E-2"/>
    <n v="-3.242087418851497E-2"/>
    <n v="5.947065032069497E-2"/>
    <n v="1.7525575692555247E-2"/>
    <n v="4.9105704775199016E-2"/>
    <n v="-1.7985705196655849E-2"/>
    <n v="-4.9049955481463223E-2"/>
    <n v="1.5813054198197247E-2"/>
    <n v="3.7255077828784906E-2"/>
    <n v="2.1539187170819957E-2"/>
    <n v="2.7695021560172398E-2"/>
    <x v="1"/>
  </r>
  <r>
    <x v="86"/>
    <x v="86"/>
    <x v="86"/>
    <x v="185"/>
    <x v="129"/>
    <x v="185"/>
    <n v="633000000"/>
    <x v="138"/>
    <n v="76.11"/>
    <n v="73.19"/>
    <n v="76.84"/>
    <n v="81.83"/>
    <n v="78.7"/>
    <n v="79.5"/>
    <n v="82.1"/>
    <n v="81.180000000000007"/>
    <n v="76.42"/>
    <n v="78.349999999999994"/>
    <n v="77"/>
    <n v="73.069999999999993"/>
    <n v="71.84"/>
    <n v="0.6"/>
    <n v="0.6"/>
    <n v="0.56000000000000005"/>
    <n v="0.56000000000000005"/>
    <n v="8.3037708579687272E-2"/>
    <n v="1.0631797629231285E-2"/>
    <n v="-3.8855054811205846E-2"/>
    <n v="-7.5941289087428088E-2"/>
    <n v="-2.5620811982656626E-2"/>
    <n v="-3.8365523584285924E-2"/>
    <n v="4.9870200847110344E-2"/>
    <n v="7.2748568453930171E-2"/>
    <n v="-3.825003055114256E-2"/>
    <n v="1.7789072426937703E-2"/>
    <n v="4.0251572327043954E-2"/>
    <n v="-1.1205846528623479E-2"/>
    <n v="-5.1736881005173742E-2"/>
    <n v="3.2583093431038899E-2"/>
    <n v="-1.7230376515634901E-2"/>
    <n v="-4.3766233766233856E-2"/>
    <n v="-9.1692897221840666E-3"/>
    <x v="1"/>
  </r>
  <r>
    <x v="87"/>
    <x v="87"/>
    <x v="128"/>
    <x v="186"/>
    <x v="73"/>
    <x v="186"/>
    <n v="610000000"/>
    <x v="139"/>
    <n v="71.930000000000007"/>
    <n v="72.349999999999994"/>
    <n v="66.8"/>
    <n v="72.55"/>
    <n v="75.14"/>
    <n v="76.11"/>
    <n v="74.31"/>
    <n v="76.739999999999995"/>
    <n v="78.41"/>
    <n v="79.41"/>
    <n v="88.99"/>
    <n v="96.69"/>
    <n v="96.7"/>
    <n v="0.40250000000000002"/>
    <n v="0.40250000000000002"/>
    <n v="0.40250000000000002"/>
    <n v="0.40250000000000002"/>
    <n v="1.4215209231196863E-2"/>
    <n v="2.9807029634734736E-2"/>
    <n v="7.4047907414883513E-2"/>
    <n v="0.22279939554212325"/>
    <n v="0.36674544696232436"/>
    <n v="5.8390101487555603E-3"/>
    <n v="-7.6710435383552142E-2"/>
    <n v="9.2103293413173651E-2"/>
    <n v="3.5699517574086882E-2"/>
    <n v="1.8265903646526471E-2"/>
    <n v="-1.8361581920903917E-2"/>
    <n v="3.2700847799757668E-2"/>
    <n v="2.7006776127182715E-2"/>
    <n v="1.7886749139140418E-2"/>
    <n v="0.12063971791965745"/>
    <n v="9.1049556129902273E-2"/>
    <n v="4.2662116040956162E-3"/>
    <x v="1"/>
  </r>
  <r>
    <x v="88"/>
    <x v="88"/>
    <x v="88"/>
    <x v="187"/>
    <x v="130"/>
    <x v="187"/>
    <n v="1021000000"/>
    <x v="140"/>
    <n v="53.56"/>
    <n v="53.5"/>
    <n v="59.07"/>
    <n v="57.05"/>
    <n v="54.71"/>
    <n v="55.7"/>
    <n v="52.15"/>
    <n v="50.08"/>
    <n v="46.4"/>
    <n v="49.84"/>
    <n v="56.9"/>
    <n v="57.47"/>
    <n v="53.55"/>
    <n v="0.5"/>
    <n v="0.38"/>
    <n v="0.38"/>
    <n v="0.38"/>
    <n v="7.4495892457057414E-2"/>
    <n v="-7.9228746713409265E-2"/>
    <n v="-3.7008628954937589E-2"/>
    <n v="8.2062600321027149E-2"/>
    <n v="3.0433159073935678E-2"/>
    <n v="-1.1202389843166967E-3"/>
    <n v="0.10411214953271028"/>
    <n v="-2.5732182156763216E-2"/>
    <n v="-4.101665205959678E-2"/>
    <n v="2.5041125936757481E-2"/>
    <n v="-5.6912028725314256E-2"/>
    <n v="-3.9693192713326948E-2"/>
    <n v="-6.5894568690095842E-2"/>
    <n v="8.2327586206896661E-2"/>
    <n v="0.14165329052969491"/>
    <n v="1.6695957820738141E-2"/>
    <n v="-6.1597355141813151E-2"/>
    <x v="1"/>
  </r>
  <r>
    <x v="89"/>
    <x v="89"/>
    <x v="89"/>
    <x v="188"/>
    <x v="131"/>
    <x v="188"/>
    <n v="968000000"/>
    <x v="141"/>
    <n v="101.5"/>
    <n v="106.73"/>
    <n v="113.77"/>
    <n v="119.52"/>
    <n v="112.29"/>
    <n v="120.54"/>
    <n v="122.95"/>
    <n v="121.61"/>
    <n v="113.36"/>
    <n v="115.94"/>
    <n v="118.64"/>
    <n v="113.53"/>
    <n v="116.91"/>
    <n v="0.625"/>
    <n v="0.625"/>
    <n v="0.625"/>
    <n v="0.5"/>
    <n v="0.18369458128078814"/>
    <n v="3.3927376171352136E-2"/>
    <n v="-5.1931679544530339E-2"/>
    <n v="1.2678971882007926E-2"/>
    <n v="0.17522167487684726"/>
    <n v="5.1527093596059149E-2"/>
    <n v="6.5960835753771124E-2"/>
    <n v="5.6034103893820866E-2"/>
    <n v="-6.0491967871485863E-2"/>
    <n v="7.9036423546175072E-2"/>
    <n v="2.5178364028538215E-2"/>
    <n v="-1.0898739324928861E-2"/>
    <n v="-6.2700435819422751E-2"/>
    <n v="2.8272759350740986E-2"/>
    <n v="2.3287907538381947E-2"/>
    <n v="-3.8857046527309501E-2"/>
    <n v="3.4175988725446978E-2"/>
    <x v="1"/>
  </r>
  <r>
    <x v="90"/>
    <x v="90"/>
    <x v="129"/>
    <x v="189"/>
    <x v="132"/>
    <x v="189"/>
    <n v="835000000"/>
    <x v="142"/>
    <n v="119.93"/>
    <n v="118.13"/>
    <n v="120.26"/>
    <n v="107.76"/>
    <n v="106.66"/>
    <n v="101.16"/>
    <n v="96.34"/>
    <n v="97.56"/>
    <n v="83.63"/>
    <n v="89.24"/>
    <n v="89.36"/>
    <n v="83.95"/>
    <n v="76.87"/>
    <n v="0.60499999999999998"/>
    <n v="0.55000000000000004"/>
    <n v="0.55000000000000004"/>
    <n v="0.55000000000000004"/>
    <n v="-9.6431251563411993E-2"/>
    <n v="-0.10087230883444692"/>
    <n v="-6.7988374506954621E-2"/>
    <n v="-0.13245181532944858"/>
    <n v="-0.34024014008171433"/>
    <n v="-1.500875510714593E-2"/>
    <n v="1.803098281554228E-2"/>
    <n v="-9.891069349742225E-2"/>
    <n v="-1.0207869339272537E-2"/>
    <n v="-4.6409150571910744E-2"/>
    <n v="-4.2210359826018125E-2"/>
    <n v="1.2663483495951824E-2"/>
    <n v="-0.13714637146371469"/>
    <n v="7.3657778309219171E-2"/>
    <n v="1.3446884805020682E-3"/>
    <n v="-5.438675022381375E-2"/>
    <n v="-7.778439547349611E-2"/>
    <x v="1"/>
  </r>
  <r>
    <x v="91"/>
    <x v="91"/>
    <x v="130"/>
    <x v="190"/>
    <x v="133"/>
    <x v="190"/>
    <n v="887000000"/>
    <x v="143"/>
    <n v="111.27"/>
    <n v="99"/>
    <n v="101.67"/>
    <n v="96.49"/>
    <n v="100.95"/>
    <n v="99.77"/>
    <n v="97.52"/>
    <n v="102.49"/>
    <n v="95.81"/>
    <n v="99"/>
    <n v="103.01"/>
    <n v="103.46"/>
    <n v="95.34"/>
    <n v="0.78"/>
    <n v="0.78"/>
    <n v="0.78"/>
    <n v="0.78"/>
    <n v="-0.12582007728947606"/>
    <n v="1.8758420561716255E-2"/>
    <n v="2.3174733388023012E-2"/>
    <n v="-2.9090909090909053E-2"/>
    <n v="-0.11512537071987052"/>
    <n v="-0.11027231059584791"/>
    <n v="2.6969696969696987E-2"/>
    <n v="-4.3277269597718174E-2"/>
    <n v="4.6222406466991481E-2"/>
    <n v="-3.9623576027737178E-3"/>
    <n v="-1.4733887942267215E-2"/>
    <n v="5.0963904840032805E-2"/>
    <n v="-5.756659186262067E-2"/>
    <n v="4.1436175764533949E-2"/>
    <n v="4.0505050505050558E-2"/>
    <n v="1.1940588292398685E-2"/>
    <n v="-7.094529286680834E-2"/>
    <x v="1"/>
  </r>
  <r>
    <x v="92"/>
    <x v="92"/>
    <x v="92"/>
    <x v="191"/>
    <x v="73"/>
    <x v="191"/>
    <n v="1724000000"/>
    <x v="144"/>
    <n v="45.43"/>
    <n v="42.2"/>
    <n v="44.56"/>
    <n v="43.54"/>
    <n v="43"/>
    <n v="43.25"/>
    <n v="43.92"/>
    <n v="45.13"/>
    <n v="41.34"/>
    <n v="41.02"/>
    <n v="42.24"/>
    <n v="44.14"/>
    <n v="41.75"/>
    <n v="0.28000000000000003"/>
    <n v="0.28000000000000003"/>
    <n v="0.255"/>
    <n v="0.255"/>
    <n v="-3.5439137134052404E-2"/>
    <n v="1.5158474965548981E-2"/>
    <n v="-6.0223132969034573E-2"/>
    <n v="2.4012676743052092E-2"/>
    <n v="-5.7451023552718458E-2"/>
    <n v="-7.1098393132291368E-2"/>
    <n v="5.5924170616113725E-2"/>
    <n v="-1.660682226211856E-2"/>
    <n v="-1.2402388608176371E-2"/>
    <n v="1.2325581395348837E-2"/>
    <n v="2.1965317919075186E-2"/>
    <n v="2.7550091074681256E-2"/>
    <n v="-7.8329270994903596E-2"/>
    <n v="-1.5723270440251638E-3"/>
    <n v="2.9741589468551898E-2"/>
    <n v="5.1017992424242382E-2"/>
    <n v="-4.8368826461259645E-2"/>
    <x v="1"/>
  </r>
  <r>
    <x v="93"/>
    <x v="93"/>
    <x v="131"/>
    <x v="192"/>
    <x v="73"/>
    <x v="192"/>
    <n v="376000000"/>
    <x v="145"/>
    <n v="50.49"/>
    <n v="51.64"/>
    <n v="56.06"/>
    <n v="59.04"/>
    <n v="61.56"/>
    <n v="59.19"/>
    <n v="60.59"/>
    <n v="63.07"/>
    <n v="62.77"/>
    <n v="60.41"/>
    <n v="60.17"/>
    <n v="64.66"/>
    <n v="64.66"/>
    <n v="0.66"/>
    <n v="0.66"/>
    <n v="0.66"/>
    <n v="0.64"/>
    <n v="0.18241235888294705"/>
    <n v="3.7432249322493297E-2"/>
    <n v="7.9220993563293152E-3"/>
    <n v="8.0946863102135405E-2"/>
    <n v="0.3325410972469795"/>
    <n v="2.2776787482669807E-2"/>
    <n v="8.5592563903950453E-2"/>
    <n v="6.4930431680342432E-2"/>
    <n v="4.2682926829268344E-2"/>
    <n v="-2.7777777777777849E-2"/>
    <n v="3.4803176212198104E-2"/>
    <n v="4.0930846674368651E-2"/>
    <n v="5.7079435547804482E-3"/>
    <n v="-2.7083001433806059E-2"/>
    <n v="-3.9728521767918371E-3"/>
    <n v="8.5258434435765237E-2"/>
    <n v="9.8979276214042691E-3"/>
    <x v="1"/>
  </r>
  <r>
    <x v="94"/>
    <x v="94"/>
    <x v="94"/>
    <x v="193"/>
    <x v="134"/>
    <x v="193"/>
    <n v="2678000000"/>
    <x v="146"/>
    <n v="65.844999999999999"/>
    <n v="64.077500000000001"/>
    <n v="69.177499999999995"/>
    <n v="65.45"/>
    <n v="65.22"/>
    <n v="69.13"/>
    <n v="67.94"/>
    <n v="75.59"/>
    <n v="69.41"/>
    <n v="70.09"/>
    <n v="75.19"/>
    <n v="79.53"/>
    <n v="76.06"/>
    <n v="0.16500000000000001"/>
    <n v="0.14000000000000001"/>
    <n v="0.14000000000000001"/>
    <n v="0.14000000000000001"/>
    <n v="-3.4930518642265324E-3"/>
    <n v="4.0183346065698927E-2"/>
    <n v="3.3706211362967413E-2"/>
    <n v="8.7173633899272338E-2"/>
    <n v="0.16402156579846616"/>
    <n v="-2.6843344217480421E-2"/>
    <n v="7.9591120127969942E-2"/>
    <n v="-5.1497958151132846E-2"/>
    <n v="-3.5141329258976924E-3"/>
    <n v="6.2097516099355966E-2"/>
    <n v="-1.5188774772168345E-2"/>
    <n v="0.11259935236973809"/>
    <n v="-7.9904749305463776E-2"/>
    <n v="1.1813859674398601E-2"/>
    <n v="7.2763589670423651E-2"/>
    <n v="5.9582391275435603E-2"/>
    <n v="-4.1870992078460942E-2"/>
    <x v="1"/>
  </r>
  <r>
    <x v="95"/>
    <x v="95"/>
    <x v="95"/>
    <x v="194"/>
    <x v="135"/>
    <x v="194"/>
    <n v="4086000000"/>
    <x v="147"/>
    <n v="47"/>
    <n v="46.2"/>
    <n v="49.12"/>
    <n v="48.45"/>
    <n v="50.75"/>
    <n v="49.44"/>
    <n v="46.64"/>
    <n v="47.18"/>
    <n v="45.09"/>
    <n v="43.49"/>
    <n v="47.02"/>
    <n v="45.51"/>
    <n v="45.67"/>
    <n v="0.57750000000000001"/>
    <n v="0.56499999999999995"/>
    <n v="0.56499999999999995"/>
    <n v="0.56499999999999995"/>
    <n v="4.3138297872340491E-2"/>
    <n v="-2.5696594427244628E-2"/>
    <n v="-5.5424528301886759E-2"/>
    <n v="6.3117958151299142E-2"/>
    <n v="2.0053191489361737E-2"/>
    <n v="-1.7021276595744619E-2"/>
    <n v="6.3203463203463081E-2"/>
    <n v="-1.8831433224754598E-3"/>
    <n v="4.7471620227038124E-2"/>
    <n v="-1.467980295566507E-2"/>
    <n v="-4.5206310679611596E-2"/>
    <n v="1.1578044596912503E-2"/>
    <n v="-3.2323018228062661E-2"/>
    <n v="-2.2954091816367296E-2"/>
    <n v="8.1168084617153385E-2"/>
    <n v="-2.0097830710336134E-2"/>
    <n v="1.5930564711052596E-2"/>
    <x v="1"/>
  </r>
  <r>
    <x v="96"/>
    <x v="96"/>
    <x v="132"/>
    <x v="195"/>
    <x v="136"/>
    <x v="195"/>
    <n v="1091000000"/>
    <x v="148"/>
    <n v="76.11"/>
    <n v="73.06"/>
    <n v="83.24"/>
    <n v="84.72"/>
    <n v="82.53"/>
    <n v="86.17"/>
    <n v="85.08"/>
    <n v="96.12"/>
    <n v="84.34"/>
    <n v="83.57"/>
    <n v="84.3"/>
    <n v="84.43"/>
    <n v="83.7"/>
    <n v="0.375"/>
    <n v="0.375"/>
    <n v="0.36"/>
    <n v="0.36"/>
    <n v="0.11805281828931809"/>
    <n v="8.6756373937676989E-3"/>
    <n v="-1.3516690173953988E-2"/>
    <n v="5.8633480914204823E-3"/>
    <n v="0.11903823413480492"/>
    <n v="-4.0073577716462978E-2"/>
    <n v="0.13933753079660544"/>
    <n v="2.2284959154252812E-2"/>
    <n v="-2.5849858356940484E-2"/>
    <n v="4.864897612989217E-2"/>
    <n v="-8.297551351978686E-3"/>
    <n v="0.12976022566995776"/>
    <n v="-0.11880982105701209"/>
    <n v="-4.8612757884753405E-3"/>
    <n v="8.7351920545650844E-3"/>
    <n v="5.8125741399763899E-3"/>
    <n v="-4.3823285562004499E-3"/>
    <x v="1"/>
  </r>
  <r>
    <x v="97"/>
    <x v="97"/>
    <x v="133"/>
    <x v="196"/>
    <x v="137"/>
    <x v="196"/>
    <n v="5108000000"/>
    <x v="149"/>
    <n v="55.11"/>
    <n v="52.19"/>
    <n v="54.79"/>
    <n v="54.42"/>
    <n v="55.26"/>
    <n v="56.24"/>
    <n v="57.09"/>
    <n v="58.07"/>
    <n v="52.11"/>
    <n v="51.51"/>
    <n v="54.21"/>
    <n v="55.51"/>
    <n v="53.09"/>
    <n v="0.38"/>
    <n v="0.38"/>
    <n v="0.38"/>
    <n v="0.375"/>
    <n v="-5.6251134095445061E-3"/>
    <n v="5.6045571481073163E-2"/>
    <n v="-9.1084252933964008E-2"/>
    <n v="3.7953795379538059E-2"/>
    <n v="-9.1634911994192686E-3"/>
    <n v="-5.2984939212484157E-2"/>
    <n v="4.9817972791722578E-2"/>
    <n v="1.8251505749228988E-4"/>
    <n v="1.543550165380368E-2"/>
    <n v="2.4610930148389502E-2"/>
    <n v="2.1870554765291629E-2"/>
    <n v="1.7165878437554682E-2"/>
    <n v="-9.6090924745996231E-2"/>
    <n v="-4.2218384187296381E-3"/>
    <n v="5.241700640652306E-2"/>
    <n v="3.0898358236487681E-2"/>
    <n v="-3.6840208971356418E-2"/>
    <x v="1"/>
  </r>
  <r>
    <x v="98"/>
    <x v="98"/>
    <x v="134"/>
    <x v="197"/>
    <x v="138"/>
    <x v="197"/>
    <n v="3217000000"/>
    <x v="150"/>
    <n v="86.27"/>
    <n v="84.79"/>
    <n v="83.89"/>
    <n v="82.28"/>
    <n v="78.2"/>
    <n v="74.69"/>
    <n v="71.599999999999994"/>
    <n v="71.84"/>
    <n v="63.8"/>
    <n v="64.760000000000005"/>
    <n v="57.29"/>
    <n v="59.13"/>
    <n v="60.5"/>
    <n v="0.5"/>
    <n v="0.5"/>
    <n v="0.5"/>
    <n v="0.5"/>
    <n v="-4.0454387388431608E-2"/>
    <n v="-0.1237238697131746"/>
    <n v="-8.8547486033519404E-2"/>
    <n v="-5.8060531192093957E-2"/>
    <n v="-0.27553031181175375"/>
    <n v="-1.7155442216297553E-2"/>
    <n v="-1.0614459252270381E-2"/>
    <n v="-1.3231612826320174E-2"/>
    <n v="-4.9586776859504113E-2"/>
    <n v="-3.8491048593350445E-2"/>
    <n v="-3.4676663542642969E-2"/>
    <n v="3.3519553072626973E-3"/>
    <n v="-0.10495545657015598"/>
    <n v="2.2884012539185077E-2"/>
    <n v="-0.11534898085237809"/>
    <n v="4.0844824576715018E-2"/>
    <n v="3.1625232538474504E-2"/>
    <x v="1"/>
  </r>
  <r>
    <x v="99"/>
    <x v="99"/>
    <x v="135"/>
    <x v="198"/>
    <x v="139"/>
    <x v="198"/>
    <n v="4177000000"/>
    <x v="151"/>
    <n v="92.25"/>
    <n v="87.85"/>
    <n v="88.34"/>
    <n v="85.7"/>
    <n v="87.85"/>
    <n v="85.25"/>
    <n v="83.28"/>
    <n v="78.7"/>
    <n v="73.3"/>
    <n v="75.2"/>
    <n v="82.3"/>
    <n v="81.760000000000005"/>
    <n v="77.5"/>
    <n v="0.75"/>
    <n v="0.75"/>
    <n v="0.75"/>
    <n v="0.73"/>
    <n v="-6.2872628726287239E-2"/>
    <n v="-1.9486581096849493E-2"/>
    <n v="-8.8016330451488933E-2"/>
    <n v="4.0292553191489319E-2"/>
    <n v="-0.12758807588075879"/>
    <n v="-4.769647696476971E-2"/>
    <n v="5.5776892430279921E-3"/>
    <n v="-2.1394611727416805E-2"/>
    <n v="2.5087514585764192E-2"/>
    <n v="-2.1058622652248088E-2"/>
    <n v="-1.4310850439882684E-2"/>
    <n v="-5.4995196926032643E-2"/>
    <n v="-5.9085133418043272E-2"/>
    <n v="3.6152796725784524E-2"/>
    <n v="9.4414893617021198E-2"/>
    <n v="2.3086269744836932E-3"/>
    <n v="-4.3175146771037246E-2"/>
    <x v="1"/>
  </r>
  <r>
    <x v="100"/>
    <x v="100"/>
    <x v="100"/>
    <x v="100"/>
    <x v="70"/>
    <x v="100"/>
    <s v="total company shares"/>
    <x v="51"/>
    <s v="Januar"/>
    <s v="Februrar"/>
    <s v="Mars"/>
    <s v="April"/>
    <s v="Mai"/>
    <s v="Juni"/>
    <s v="Juli"/>
    <s v="August"/>
    <s v="September"/>
    <s v="Oktober "/>
    <s v="November "/>
    <s v="December"/>
    <s v="January"/>
    <s v="Q1"/>
    <s v="Q2"/>
    <s v="Q3"/>
    <s v="Q4"/>
    <s v="Retrun Q1"/>
    <s v="Q2"/>
    <s v="Q3"/>
    <s v="Q4"/>
    <s v="Yearly"/>
    <n v="1"/>
    <n v="2"/>
    <n v="3"/>
    <n v="4"/>
    <n v="5"/>
    <n v="6"/>
    <n v="7"/>
    <n v="8"/>
    <n v="9"/>
    <n v="10"/>
    <n v="11"/>
    <n v="12"/>
    <x v="2"/>
  </r>
  <r>
    <x v="101"/>
    <x v="101"/>
    <x v="0"/>
    <x v="199"/>
    <x v="140"/>
    <x v="199"/>
    <n v="21007000000"/>
    <x v="152"/>
    <n v="28.95"/>
    <n v="31.7575"/>
    <n v="34.472499999999997"/>
    <n v="35.927500000000002"/>
    <n v="36.274999999999999"/>
    <n v="38.292499999999997"/>
    <n v="36.22"/>
    <n v="37.274999999999999"/>
    <n v="41.2"/>
    <n v="38.564999999999998"/>
    <n v="42.467500000000001"/>
    <n v="42.487499999999997"/>
    <n v="42.54"/>
    <n v="0.63"/>
    <n v="0.63"/>
    <n v="0.63"/>
    <n v="0.56999999999999995"/>
    <n v="0.26278065630397246"/>
    <n v="2.5676710041054814E-2"/>
    <n v="8.2136940916620618E-2"/>
    <n v="0.11785297549591604"/>
    <n v="0.55440414507772029"/>
    <n v="9.6977547495682243E-2"/>
    <n v="8.5491616153664365E-2"/>
    <n v="6.048299369062312E-2"/>
    <n v="9.6722566279311556E-3"/>
    <n v="7.2984148862853163E-2"/>
    <n v="-3.7670562120519641E-2"/>
    <n v="2.9127553837658745E-2"/>
    <n v="0.12219986586183781"/>
    <n v="-4.8665048543689443E-2"/>
    <n v="0.10119279139115787"/>
    <n v="1.3892976982398209E-2"/>
    <n v="1.4651368049426348E-2"/>
    <x v="2"/>
  </r>
  <r>
    <x v="102"/>
    <x v="1"/>
    <x v="1"/>
    <x v="200"/>
    <x v="141"/>
    <x v="200"/>
    <n v="1603000000"/>
    <x v="153"/>
    <n v="62.92"/>
    <n v="61.07"/>
    <n v="62.16"/>
    <n v="65.239999999999995"/>
    <n v="66"/>
    <n v="66.254999999999995"/>
    <n v="72.760000000000005"/>
    <n v="70.03"/>
    <n v="75.59"/>
    <n v="89.74"/>
    <n v="90.78"/>
    <n v="97.19"/>
    <n v="97.14"/>
    <n v="0.64"/>
    <n v="0.64"/>
    <n v="0.64"/>
    <n v="0.64"/>
    <n v="4.7043865225683303E-2"/>
    <n v="0.12507664009809949"/>
    <n v="0.24216602528861997"/>
    <n v="8.9592155114776098E-2"/>
    <n v="0.58455181182453908"/>
    <n v="-2.940241576605215E-2"/>
    <n v="1.7848370722122094E-2"/>
    <n v="5.9845559845559823E-2"/>
    <n v="1.1649294911097565E-2"/>
    <n v="1.3560606060605992E-2"/>
    <n v="0.10784091766659135"/>
    <n v="-3.7520615722924734E-2"/>
    <n v="8.8533485649007593E-2"/>
    <n v="0.19566080169334557"/>
    <n v="1.1589034989971098E-2"/>
    <n v="7.7660277594183702E-2"/>
    <n v="6.0705833933532554E-3"/>
    <x v="2"/>
  </r>
  <r>
    <x v="103"/>
    <x v="2"/>
    <x v="2"/>
    <x v="201"/>
    <x v="142"/>
    <x v="201"/>
    <n v="1749000000"/>
    <x v="154"/>
    <n v="38.633400000000002"/>
    <n v="41.51"/>
    <n v="45.37"/>
    <n v="44.42"/>
    <n v="43.57"/>
    <n v="45.52"/>
    <n v="48.73"/>
    <n v="49.21"/>
    <n v="51.03"/>
    <n v="53.64"/>
    <n v="53.89"/>
    <n v="56.3"/>
    <n v="58.2"/>
    <n v="0.26500000000000001"/>
    <n v="0.26500000000000001"/>
    <n v="0.26500000000000001"/>
    <n v="0.26500000000000001"/>
    <n v="0.15664166239575081"/>
    <n v="0.10299414678072928"/>
    <n v="0.10619741432382523"/>
    <n v="8.9951528709918002E-2"/>
    <n v="0.53390589489923224"/>
    <n v="7.4458887905283933E-2"/>
    <n v="9.2989641050349306E-2"/>
    <n v="-1.5098082433325893E-2"/>
    <n v="-1.9135524538496203E-2"/>
    <n v="5.0837732384668419E-2"/>
    <n v="7.634007029876963E-2"/>
    <n v="9.8501949517751687E-3"/>
    <n v="4.2369437106279217E-2"/>
    <n v="5.6339408191260036E-2"/>
    <n v="4.6607009694258012E-3"/>
    <n v="4.9638151790684669E-2"/>
    <n v="3.8454706927175945E-2"/>
    <x v="2"/>
  </r>
  <r>
    <x v="104"/>
    <x v="3"/>
    <x v="3"/>
    <x v="202"/>
    <x v="143"/>
    <x v="202"/>
    <n v="660000000"/>
    <x v="155"/>
    <n v="117.38"/>
    <n v="113.8"/>
    <n v="123.24"/>
    <n v="118"/>
    <n v="121.37"/>
    <n v="124.93"/>
    <n v="123.82"/>
    <n v="129.1"/>
    <n v="130.94999999999999"/>
    <n v="135.22999999999999"/>
    <n v="142.26"/>
    <n v="147.69999999999999"/>
    <n v="153.5"/>
    <n v="1.33"/>
    <n v="1.21"/>
    <n v="0"/>
    <n v="0"/>
    <n v="1.6612710853637799E-2"/>
    <n v="5.957627118644062E-2"/>
    <n v="9.2149895008883848E-2"/>
    <n v="0.13510315758337654"/>
    <n v="0.32935764184699273"/>
    <n v="-3.0499233259499048E-2"/>
    <n v="8.2952548330404205E-2"/>
    <n v="-3.1726712106458901E-2"/>
    <n v="2.8559322033898344E-2"/>
    <n v="3.9301310043668138E-2"/>
    <n v="8.0044825102046195E-4"/>
    <n v="4.2642545630754335E-2"/>
    <n v="1.4329976762199801E-2"/>
    <n v="3.2684230622374966E-2"/>
    <n v="5.1985506174665394E-2"/>
    <n v="3.8239842541824817E-2"/>
    <n v="3.9268788083954044E-2"/>
    <x v="2"/>
  </r>
  <r>
    <x v="105"/>
    <x v="102"/>
    <x v="101"/>
    <x v="203"/>
    <x v="144"/>
    <x v="203"/>
    <n v="2530000000"/>
    <x v="156"/>
    <n v="5.2"/>
    <n v="5.0819999999999999"/>
    <n v="5.0389999999999997"/>
    <n v="4.78"/>
    <n v="4.7"/>
    <n v="4.4029999999999996"/>
    <n v="4.5030000000000001"/>
    <n v="4.74"/>
    <n v="4.8170000000000002"/>
    <n v="4.9429999999999996"/>
    <n v="5.0869999999999997"/>
    <n v="5.2249999999999996"/>
    <n v="5.3360000000000003"/>
    <n v="0.7"/>
    <n v="0.7"/>
    <n v="0.7"/>
    <n v="0.7"/>
    <n v="5.3846153846153849E-2"/>
    <n v="8.8493723849372347E-2"/>
    <n v="0.25316455696202517"/>
    <n v="0.22112077685616038"/>
    <n v="0.56461538461538463"/>
    <n v="-2.2692307692307755E-2"/>
    <n v="-8.4612357339630372E-3"/>
    <n v="8.7517364556459726E-2"/>
    <n v="-1.673640167364018E-2"/>
    <n v="8.5744680851063695E-2"/>
    <n v="0.18169429934135831"/>
    <n v="5.2631578947368439E-2"/>
    <n v="0.16392405063291138"/>
    <n v="0.17147602242059359"/>
    <n v="2.9132106008496892E-2"/>
    <n v="0.16473363475525848"/>
    <n v="0.15521531100478481"/>
    <x v="2"/>
  </r>
  <r>
    <x v="106"/>
    <x v="4"/>
    <x v="4"/>
    <x v="204"/>
    <x v="73"/>
    <x v="204"/>
    <n v="931000000"/>
    <x v="157"/>
    <n v="65.95"/>
    <n v="64.75"/>
    <n v="64.73"/>
    <n v="62.43"/>
    <n v="61.19"/>
    <n v="63.81"/>
    <n v="62.82"/>
    <n v="65.73"/>
    <n v="60.58"/>
    <n v="61.72"/>
    <n v="64.92"/>
    <n v="60.07"/>
    <n v="60"/>
    <n v="0.32"/>
    <n v="0.32"/>
    <n v="0.32"/>
    <n v="0.32"/>
    <n v="-4.852160727824114E-2"/>
    <n v="1.1372737465961888E-2"/>
    <n v="-1.241642788920728E-2"/>
    <n v="-2.2683084899546319E-2"/>
    <n v="-7.081122062168313E-2"/>
    <n v="-1.8195602729340451E-2"/>
    <n v="-3.0888030888024743E-4"/>
    <n v="-3.0588598794994655E-2"/>
    <n v="-1.9862245715201059E-2"/>
    <n v="4.8047066514136372E-2"/>
    <n v="-1.0499921642375834E-2"/>
    <n v="4.6322827125119447E-2"/>
    <n v="-7.3482428115016055E-2"/>
    <n v="2.410036315615716E-2"/>
    <n v="5.1847051198963108E-2"/>
    <n v="-6.9778188539741229E-2"/>
    <n v="4.1618112202430448E-3"/>
    <x v="2"/>
  </r>
  <r>
    <x v="107"/>
    <x v="5"/>
    <x v="102"/>
    <x v="205"/>
    <x v="145"/>
    <x v="205"/>
    <n v="368000000"/>
    <x v="158"/>
    <n v="74"/>
    <n v="75.569999999999993"/>
    <n v="82.52"/>
    <n v="81.540000000000006"/>
    <n v="81.489999999999995"/>
    <n v="86.02"/>
    <n v="88.85"/>
    <n v="91.17"/>
    <n v="90.57"/>
    <n v="91.65"/>
    <n v="94.07"/>
    <n v="103.1"/>
    <n v="104.07"/>
    <n v="0.37"/>
    <n v="0.37"/>
    <n v="0.37"/>
    <n v="0.37"/>
    <n v="0.10689189189189198"/>
    <n v="9.4186902133921849E-2"/>
    <n v="3.5678109172763213E-2"/>
    <n v="0.1395526459356245"/>
    <n v="0.42635135135135127"/>
    <n v="2.1216216216216124E-2"/>
    <n v="9.1967712055048348E-2"/>
    <n v="-7.3921473582160661E-3"/>
    <n v="-6.1319597743452739E-4"/>
    <n v="6.0130077310099415E-2"/>
    <n v="3.720065101139268E-2"/>
    <n v="2.6111423747889786E-2"/>
    <n v="-2.5227596797192994E-3"/>
    <n v="1.6009716241581238E-2"/>
    <n v="2.6404800872885843E-2"/>
    <n v="9.9925587328585114E-2"/>
    <n v="1.2997090203685733E-2"/>
    <x v="2"/>
  </r>
  <r>
    <x v="6"/>
    <x v="6"/>
    <x v="6"/>
    <x v="206"/>
    <x v="146"/>
    <x v="206"/>
    <n v="735000000"/>
    <x v="159"/>
    <n v="147.86000000000001"/>
    <n v="158.59"/>
    <n v="178"/>
    <n v="164.63"/>
    <n v="163.68"/>
    <n v="155.4"/>
    <n v="172.63"/>
    <n v="174.81"/>
    <n v="178.14"/>
    <n v="187.03"/>
    <n v="175.3"/>
    <n v="174.16"/>
    <n v="175.35"/>
    <n v="1.1499999999999999"/>
    <n v="1.1499999999999999"/>
    <n v="1.1499999999999999"/>
    <n v="1.1499999999999999"/>
    <n v="0.12119572568646002"/>
    <n v="5.5579177549656807E-2"/>
    <n v="9.0077043387591996E-2"/>
    <n v="-5.630112816125759E-2"/>
    <n v="0.21702962261598796"/>
    <n v="7.2568646016502023E-2"/>
    <n v="0.12239107131597197"/>
    <n v="-6.8651685393258444E-2"/>
    <n v="-5.7705157018768669E-3"/>
    <n v="-4.3560606060606064E-2"/>
    <n v="0.1182754182754182"/>
    <n v="1.2628164281990423E-2"/>
    <n v="2.5627824495166093E-2"/>
    <n v="5.6360166161446144E-2"/>
    <n v="-6.2717211142597387E-2"/>
    <n v="5.7045065601740627E-5"/>
    <n v="1.3435920992191075E-2"/>
    <x v="2"/>
  </r>
  <r>
    <x v="7"/>
    <x v="7"/>
    <x v="7"/>
    <x v="207"/>
    <x v="73"/>
    <x v="207"/>
    <n v="9860000000"/>
    <x v="160"/>
    <n v="37.896000000000001"/>
    <n v="41.460500000000003"/>
    <n v="42.652500000000003"/>
    <n v="44.4"/>
    <n v="46.39"/>
    <n v="49.929499999999997"/>
    <n v="48.639499999999998"/>
    <n v="49.805500000000002"/>
    <n v="49.21"/>
    <n v="48.2"/>
    <n v="55.27"/>
    <n v="58.602499999999999"/>
    <n v="58.6"/>
    <n v="0"/>
    <n v="0"/>
    <n v="0"/>
    <n v="0"/>
    <n v="0.17162761241291952"/>
    <n v="9.548423423423423E-2"/>
    <n v="-9.0358659114504747E-3"/>
    <n v="0.21576763485477174"/>
    <n v="0.54633734431074521"/>
    <n v="9.4060059109140864E-2"/>
    <n v="2.8750256268014137E-2"/>
    <n v="4.097063478107954E-2"/>
    <n v="4.4819819819819869E-2"/>
    <n v="7.6298771286915215E-2"/>
    <n v="-2.5836429365405207E-2"/>
    <n v="2.3972285899320593E-2"/>
    <n v="-1.1956510827117512E-2"/>
    <n v="-2.0524283682178377E-2"/>
    <n v="0.14668049792531121"/>
    <n v="6.0294915867559182E-2"/>
    <n v="-4.2660296062415877E-5"/>
    <x v="2"/>
  </r>
  <r>
    <x v="10"/>
    <x v="10"/>
    <x v="10"/>
    <x v="208"/>
    <x v="147"/>
    <x v="208"/>
    <n v="886000000"/>
    <x v="161"/>
    <n v="74.89"/>
    <n v="76.849999999999994"/>
    <n v="81.05"/>
    <n v="79.17"/>
    <n v="79.22"/>
    <n v="77.23"/>
    <n v="84.69"/>
    <n v="85.72"/>
    <n v="86.31"/>
    <n v="90.44"/>
    <n v="96.29"/>
    <n v="98.08"/>
    <n v="99.73"/>
    <n v="0.35"/>
    <n v="0.32"/>
    <n v="0.32"/>
    <n v="0.32"/>
    <n v="6.1824008545867282E-2"/>
    <n v="7.3765315144625435E-2"/>
    <n v="7.1673160939898464E-2"/>
    <n v="0.10625829279080061"/>
    <n v="0.3491787955668314"/>
    <n v="2.6171718520496646E-2"/>
    <n v="5.465191932335723E-2"/>
    <n v="-1.8877236273904939E-2"/>
    <n v="6.3155235569025076E-4"/>
    <n v="-2.1080535218379132E-2"/>
    <n v="0.10073805515991187"/>
    <n v="1.2162002597709307E-2"/>
    <n v="1.0615958936070969E-2"/>
    <n v="5.1558336229869023E-2"/>
    <n v="6.4683768244139864E-2"/>
    <n v="2.1912971232734363E-2"/>
    <n v="2.0085644371941332E-2"/>
    <x v="2"/>
  </r>
  <r>
    <x v="11"/>
    <x v="11"/>
    <x v="103"/>
    <x v="209"/>
    <x v="148"/>
    <x v="209"/>
    <n v="610000000"/>
    <x v="162"/>
    <n v="156.30000000000001"/>
    <n v="164.25"/>
    <n v="181.85"/>
    <n v="177.08"/>
    <n v="184.23"/>
    <n v="187.41"/>
    <n v="198.07"/>
    <n v="243.38"/>
    <n v="239.66"/>
    <n v="254.65"/>
    <n v="258.29000000000002"/>
    <n v="277.51"/>
    <n v="295.75"/>
    <n v="1.42"/>
    <n v="1.42"/>
    <n v="1.42"/>
    <n v="1.42"/>
    <n v="0.14203454894433781"/>
    <n v="0.12655297040885466"/>
    <n v="0.29282576866764282"/>
    <n v="0.16697427842136264"/>
    <n v="0.92853486884197045"/>
    <n v="5.0863723608445224E-2"/>
    <n v="0.10715372907153725"/>
    <n v="-1.8421776189166798E-2"/>
    <n v="4.0377230630223498E-2"/>
    <n v="2.4968789013732871E-2"/>
    <n v="6.4457606317699145E-2"/>
    <n v="0.22875750997122232"/>
    <n v="-9.450242419262055E-3"/>
    <n v="6.8472002002837401E-2"/>
    <n v="1.429412919693703E-2"/>
    <n v="7.991017848155163E-2"/>
    <n v="7.0844293899318983E-2"/>
    <x v="2"/>
  </r>
  <r>
    <x v="12"/>
    <x v="12"/>
    <x v="12"/>
    <x v="210"/>
    <x v="149"/>
    <x v="210"/>
    <n v="10778000000"/>
    <x v="163"/>
    <n v="22.6"/>
    <n v="22.97"/>
    <n v="25.37"/>
    <n v="23.65"/>
    <n v="23.52"/>
    <n v="22.48"/>
    <n v="24.46"/>
    <n v="24.29"/>
    <n v="23.9"/>
    <n v="25.46"/>
    <n v="27.64"/>
    <n v="28.25"/>
    <n v="29.75"/>
    <n v="0.12"/>
    <n v="0.12"/>
    <n v="7.4999999999999997E-2"/>
    <n v="7.4999999999999997E-2"/>
    <n v="5.1769911504424657E-2"/>
    <n v="3.9323467230444074E-2"/>
    <n v="4.3949304987735076E-2"/>
    <n v="0.1714454045561665"/>
    <n v="0.33362831858407072"/>
    <n v="1.6371681415929089E-2"/>
    <n v="0.10448410970831529"/>
    <n v="-6.3066614111154995E-2"/>
    <n v="-5.4968287526426648E-3"/>
    <n v="-3.9115646258503368E-2"/>
    <n v="9.3416370106761584E-2"/>
    <n v="-6.950122649223291E-3"/>
    <n v="-1.2968299711815585E-2"/>
    <n v="6.8410041841004285E-2"/>
    <n v="8.5624509033778468E-2"/>
    <n v="2.4782923299565825E-2"/>
    <n v="5.575221238938053E-2"/>
    <x v="2"/>
  </r>
  <r>
    <x v="14"/>
    <x v="14"/>
    <x v="14"/>
    <x v="211"/>
    <x v="73"/>
    <x v="211"/>
    <n v="213000000"/>
    <x v="164"/>
    <n v="263.26909999999998"/>
    <n v="256.96879999999999"/>
    <n v="290.07"/>
    <n v="274.08"/>
    <n v="271.35000000000002"/>
    <n v="250.03"/>
    <n v="272.62"/>
    <n v="290.8"/>
    <n v="317.16000000000003"/>
    <n v="315.19"/>
    <n v="312.75"/>
    <n v="320.7"/>
    <n v="321.14999999999998"/>
    <n v="0"/>
    <n v="0"/>
    <n v="0"/>
    <n v="0"/>
    <n v="4.1064067146505248E-2"/>
    <n v="-5.326911850554508E-3"/>
    <n v="0.15615141955835959"/>
    <n v="1.8909229353723085E-2"/>
    <n v="0.21985451387952479"/>
    <n v="-2.3931027226514596E-2"/>
    <n v="0.12881408170953051"/>
    <n v="-5.5124625090495427E-2"/>
    <n v="-9.9605954465847978E-3"/>
    <n v="-7.857011240095825E-2"/>
    <n v="9.0349158101027893E-2"/>
    <n v="6.6686229917100756E-2"/>
    <n v="9.0646492434663037E-2"/>
    <n v="-6.2113759616598159E-3"/>
    <n v="-7.741362352866518E-3"/>
    <n v="2.5419664268585097E-2"/>
    <n v="1.4031805425631077E-3"/>
    <x v="2"/>
  </r>
  <r>
    <x v="15"/>
    <x v="103"/>
    <x v="15"/>
    <x v="212"/>
    <x v="73"/>
    <x v="212"/>
    <n v="1040000000"/>
    <x v="165"/>
    <n v="48.03"/>
    <n v="45.07"/>
    <n v="47.98"/>
    <n v="47.23"/>
    <n v="47.25"/>
    <n v="47.21"/>
    <n v="51.31"/>
    <n v="53.35"/>
    <n v="52.45"/>
    <n v="52.91"/>
    <n v="51.67"/>
    <n v="54.92"/>
    <n v="54.27"/>
    <n v="0.24"/>
    <n v="0.24"/>
    <n v="0.19"/>
    <n v="0.19"/>
    <n v="-1.1659379554445227E-2"/>
    <n v="9.1467287740842812E-2"/>
    <n v="3.4885987137010216E-2"/>
    <n v="2.9295029295029418E-2"/>
    <n v="0.14782427649385804"/>
    <n v="-6.1628149073495751E-2"/>
    <n v="6.4566230308409064E-2"/>
    <n v="-1.0629428928720302E-2"/>
    <n v="4.2345966546693053E-4"/>
    <n v="4.2328042328042504E-3"/>
    <n v="9.1929675916119502E-2"/>
    <n v="3.9758331709218456E-2"/>
    <n v="-1.3308341143392664E-2"/>
    <n v="1.2392755004766323E-2"/>
    <n v="-2.3436023436023339E-2"/>
    <n v="6.6576349912908839E-2"/>
    <n v="-8.3758193736343505E-3"/>
    <x v="2"/>
  </r>
  <r>
    <x v="108"/>
    <x v="104"/>
    <x v="104"/>
    <x v="213"/>
    <x v="73"/>
    <x v="213"/>
    <n v="164000000"/>
    <x v="166"/>
    <n v="384.62"/>
    <n v="375.21"/>
    <n v="394.25"/>
    <n v="383.83"/>
    <n v="387.2"/>
    <n v="408.28"/>
    <n v="425.92"/>
    <n v="429.67"/>
    <n v="422.35"/>
    <n v="447.73"/>
    <n v="473.21"/>
    <n v="499.67"/>
    <n v="518.78"/>
    <n v="2.5"/>
    <n v="2.5"/>
    <n v="2.5"/>
    <n v="2.5"/>
    <n v="4.4459466486401634E-3"/>
    <n v="0.1161712216345779"/>
    <n v="5.707644628099174E-2"/>
    <n v="0.16427311102673475"/>
    <n v="0.3748115022619728"/>
    <n v="-2.4465706411523125E-2"/>
    <n v="5.0744916180272437E-2"/>
    <n v="-2.0088776157260662E-2"/>
    <n v="8.7799286142302702E-3"/>
    <n v="6.0898760330578471E-2"/>
    <n v="4.9328891936906157E-2"/>
    <n v="8.8044703230653644E-3"/>
    <n v="-1.1217911420392378E-2"/>
    <n v="6.6011601752101329E-2"/>
    <n v="5.6909298014428247E-2"/>
    <n v="6.1199044821538089E-2"/>
    <n v="4.3248544039065695E-2"/>
    <x v="2"/>
  </r>
  <r>
    <x v="16"/>
    <x v="16"/>
    <x v="136"/>
    <x v="214"/>
    <x v="150"/>
    <x v="214"/>
    <n v="1652000000"/>
    <x v="167"/>
    <n v="58.78"/>
    <n v="49.13"/>
    <n v="57"/>
    <n v="54.53"/>
    <n v="56.34"/>
    <n v="54"/>
    <n v="56.27"/>
    <n v="57.15"/>
    <n v="60.36"/>
    <n v="63.8"/>
    <n v="61.86"/>
    <n v="63.16"/>
    <n v="61.4"/>
    <n v="0.39"/>
    <n v="0.39"/>
    <n v="0.39"/>
    <n v="0.39"/>
    <n v="-6.566859476012249E-2"/>
    <n v="3.9061067302402386E-2"/>
    <n v="0.14074995557135228"/>
    <n v="-3.1504702194357345E-2"/>
    <n v="7.111262334127251E-2"/>
    <n v="-0.1641714869003062"/>
    <n v="0.16018725829432112"/>
    <n v="-3.6491228070175415E-2"/>
    <n v="3.3192737942417061E-2"/>
    <n v="-3.4611288604898885E-2"/>
    <n v="4.9259259259259322E-2"/>
    <n v="1.5638883952372409E-2"/>
    <n v="6.2992125984251982E-2"/>
    <n v="6.3452617627567889E-2"/>
    <n v="-3.0407523510971753E-2"/>
    <n v="2.7319754283866751E-2"/>
    <n v="-2.1690943635212127E-2"/>
    <x v="2"/>
  </r>
  <r>
    <x v="17"/>
    <x v="17"/>
    <x v="105"/>
    <x v="117"/>
    <x v="73"/>
    <x v="117"/>
    <n v="1035484"/>
    <x v="68"/>
    <n v="164.34"/>
    <n v="164.75"/>
    <n v="173.7"/>
    <n v="166.72"/>
    <n v="165.8"/>
    <n v="165.8"/>
    <n v="170.4"/>
    <n v="175.93"/>
    <n v="181.6"/>
    <n v="183.45"/>
    <n v="188.1"/>
    <n v="193.59"/>
    <n v="198.87"/>
    <n v="0"/>
    <n v="0"/>
    <n v="0"/>
    <n v="0"/>
    <n v="1.4482171108677104E-2"/>
    <n v="2.2072936660268754E-2"/>
    <n v="7.6584507042253419E-2"/>
    <n v="8.4055600981193884E-2"/>
    <n v="0.21011317999269807"/>
    <n v="2.4948277960325947E-3"/>
    <n v="5.4324734446130431E-2"/>
    <n v="-4.0184225676453598E-2"/>
    <n v="-5.5182341650671035E-3"/>
    <n v="0"/>
    <n v="2.7744270205066309E-2"/>
    <n v="3.2453051643192496E-2"/>
    <n v="3.2228727334735335E-2"/>
    <n v="1.0187224669603494E-2"/>
    <n v="2.5347506132461194E-2"/>
    <n v="2.9186602870813445E-2"/>
    <n v="2.7274136060746943E-2"/>
    <x v="2"/>
  </r>
  <r>
    <x v="18"/>
    <x v="18"/>
    <x v="18"/>
    <x v="215"/>
    <x v="73"/>
    <x v="215"/>
    <n v="2699000000"/>
    <x v="168"/>
    <n v="60.68"/>
    <n v="56.72"/>
    <n v="61.2"/>
    <n v="59.93"/>
    <n v="59.39"/>
    <n v="60.89"/>
    <n v="67.239999999999995"/>
    <n v="69.09"/>
    <n v="68.11"/>
    <n v="73.069999999999993"/>
    <n v="73.989999999999995"/>
    <n v="75.709999999999994"/>
    <n v="75.09"/>
    <n v="0.32"/>
    <n v="0.32"/>
    <n v="0.16"/>
    <n v="0.16"/>
    <n v="-7.0863546473302567E-3"/>
    <n v="0.1273152010679125"/>
    <n v="8.9083878643664474E-2"/>
    <n v="2.9834405364718909E-2"/>
    <n v="0.25329597890573508"/>
    <n v="-6.526038233355308E-2"/>
    <n v="7.8984485190409098E-2"/>
    <n v="-1.5522875816993513E-2"/>
    <n v="-9.0105122643083461E-3"/>
    <n v="3.0644889712072739E-2"/>
    <n v="0.1095417966825422"/>
    <n v="2.751338488994659E-2"/>
    <n v="-1.1868577218121347E-2"/>
    <n v="7.5172515049185054E-2"/>
    <n v="1.2590666484193264E-2"/>
    <n v="2.5408839032301647E-2"/>
    <n v="-6.0758156122043367E-3"/>
    <x v="2"/>
  </r>
  <r>
    <x v="19"/>
    <x v="19"/>
    <x v="106"/>
    <x v="216"/>
    <x v="151"/>
    <x v="216"/>
    <n v="599000000"/>
    <x v="169"/>
    <n v="94"/>
    <n v="95.81"/>
    <n v="98.2"/>
    <n v="92.43"/>
    <n v="102.65"/>
    <n v="105.77"/>
    <n v="106.51"/>
    <n v="114.27"/>
    <n v="117.49"/>
    <n v="124.4"/>
    <n v="135.66999999999999"/>
    <n v="141.6"/>
    <n v="158.30000000000001"/>
    <n v="0.78"/>
    <n v="0.78"/>
    <n v="0.77"/>
    <n v="0.77"/>
    <n v="-8.404255319148863E-3"/>
    <n v="0.16077031266904682"/>
    <n v="0.17519481738803869"/>
    <n v="0.27869774919614154"/>
    <n v="0.71702127659574477"/>
    <n v="1.9255319148936193E-2"/>
    <n v="2.4945204049681667E-2"/>
    <n v="-5.0814663951120116E-2"/>
    <n v="0.11057016120307257"/>
    <n v="3.7993180711154317E-2"/>
    <n v="1.4370804575966806E-2"/>
    <n v="7.2857008731574413E-2"/>
    <n v="3.4917301128905218E-2"/>
    <n v="6.5367265299174485E-2"/>
    <n v="9.0594855305466085E-2"/>
    <n v="4.9384536006486381E-2"/>
    <n v="0.12337570621468939"/>
    <x v="2"/>
  </r>
  <r>
    <x v="109"/>
    <x v="105"/>
    <x v="107"/>
    <x v="217"/>
    <x v="152"/>
    <x v="217"/>
    <n v="1625000000"/>
    <x v="170"/>
    <n v="114.54"/>
    <n v="116.41"/>
    <n v="123.74"/>
    <n v="124.42"/>
    <n v="124.05"/>
    <n v="116.41"/>
    <n v="130.18"/>
    <n v="135.51"/>
    <n v="139.41"/>
    <n v="108.05"/>
    <n v="102.81"/>
    <n v="115.75"/>
    <n v="16.43"/>
    <n v="0"/>
    <n v="0"/>
    <n v="0"/>
    <n v="0"/>
    <n v="8.6258075781386376E-2"/>
    <n v="4.6294807908696389E-2"/>
    <n v="-0.16999539099708103"/>
    <n v="-0.84794076816288766"/>
    <n v="-0.8565566614283221"/>
    <n v="1.6326174262266371E-2"/>
    <n v="6.2967099046473657E-2"/>
    <n v="5.495393567156997E-3"/>
    <n v="-2.9737984246906005E-3"/>
    <n v="-6.1588069326884327E-2"/>
    <n v="0.1182888068035393"/>
    <n v="4.0943309264095742E-2"/>
    <n v="2.8780163825547975E-2"/>
    <n v="-0.22494799512230113"/>
    <n v="-4.8496066635816702E-2"/>
    <n v="0.12586324287520667"/>
    <n v="-0.85805615550755931"/>
    <x v="2"/>
  </r>
  <r>
    <x v="119"/>
    <x v="117"/>
    <x v="137"/>
    <x v="218"/>
    <x v="153"/>
    <x v="218"/>
    <n v="297000000"/>
    <x v="171"/>
    <n v="290.24"/>
    <n v="323.85000000000002"/>
    <n v="325.76"/>
    <n v="327.5"/>
    <n v="346.29"/>
    <n v="346.5"/>
    <n v="338.26"/>
    <n v="392.84"/>
    <n v="398.93"/>
    <n v="364.52"/>
    <n v="335.62"/>
    <n v="321.94"/>
    <n v="338.43"/>
    <n v="0"/>
    <n v="0"/>
    <n v="0"/>
    <n v="0"/>
    <n v="0.12837651598676952"/>
    <n v="3.285496183206104E-2"/>
    <n v="7.7632590315142178E-2"/>
    <n v="-7.15735762098101E-2"/>
    <n v="0.16603500551267916"/>
    <n v="0.11580071664829111"/>
    <n v="5.8977921877411393E-3"/>
    <n v="5.3413555992141738E-3"/>
    <n v="5.7374045801526781E-2"/>
    <n v="6.0642813826555634E-4"/>
    <n v="-2.3780663780663808E-2"/>
    <n v="0.16135517057884463"/>
    <n v="1.550249465431227E-2"/>
    <n v="-8.6255734088687294E-2"/>
    <n v="-7.9282343904312463E-2"/>
    <n v="-4.0760383767355961E-2"/>
    <n v="5.1220724358576164E-2"/>
    <x v="2"/>
  </r>
  <r>
    <x v="20"/>
    <x v="20"/>
    <x v="20"/>
    <x v="219"/>
    <x v="154"/>
    <x v="219"/>
    <n v="888000000"/>
    <x v="172"/>
    <n v="65.56"/>
    <n v="64.5"/>
    <n v="73.05"/>
    <n v="73.099999999999994"/>
    <n v="72.290000000000006"/>
    <n v="76.5"/>
    <n v="74.34"/>
    <n v="72.11"/>
    <n v="71.66"/>
    <n v="73.02"/>
    <n v="70.72"/>
    <n v="72.510000000000005"/>
    <n v="75.430000000000007"/>
    <n v="0.4"/>
    <n v="0.4"/>
    <n v="0.4"/>
    <n v="0.39"/>
    <n v="0.12111043319096998"/>
    <n v="2.2435020519835966E-2"/>
    <n v="-1.2375571697605694E-2"/>
    <n v="3.8345658723637509E-2"/>
    <n v="0.17480170835875539"/>
    <n v="-1.6168395363026271E-2"/>
    <n v="0.13255813953488368"/>
    <n v="6.16016427104719E-3"/>
    <n v="-1.1080711354309002E-2"/>
    <n v="6.3770922672568731E-2"/>
    <n v="-2.3006535947712375E-2"/>
    <n v="-2.999730965832666E-2"/>
    <n v="-6.9338510608796039E-4"/>
    <n v="2.4560424225509341E-2"/>
    <n v="-3.1498219665844936E-2"/>
    <n v="3.0825791855203712E-2"/>
    <n v="4.564887601710111E-2"/>
    <x v="2"/>
  </r>
  <r>
    <x v="21"/>
    <x v="21"/>
    <x v="21"/>
    <x v="220"/>
    <x v="155"/>
    <x v="220"/>
    <n v="4786000000"/>
    <x v="173"/>
    <n v="34.835000000000001"/>
    <n v="37.645000000000003"/>
    <n v="37.72"/>
    <n v="37.47"/>
    <n v="39.42"/>
    <n v="41.63"/>
    <n v="39.08"/>
    <n v="40.4"/>
    <n v="40.770000000000003"/>
    <n v="38.409999999999997"/>
    <n v="36.25"/>
    <n v="37.15"/>
    <n v="40.39"/>
    <n v="0.1575"/>
    <n v="0.1575"/>
    <n v="0.1575"/>
    <m/>
    <n v="8.0163628534519832E-2"/>
    <n v="4.7171070189484909E-2"/>
    <n v="-1.3114124872057363E-2"/>
    <n v="5.1549075761520548E-2"/>
    <n v="0.17302999856466197"/>
    <n v="8.0665996842256421E-2"/>
    <n v="1.9922964537121991E-3"/>
    <n v="-2.4522799575821845E-3"/>
    <n v="5.2041633306645393E-2"/>
    <n v="6.0058346017250151E-2"/>
    <n v="-5.7470574105212682E-2"/>
    <n v="3.3776867963152518E-2"/>
    <n v="1.3056930693069419E-2"/>
    <n v="-5.402256561196974E-2"/>
    <n v="-5.6235355376204027E-2"/>
    <n v="2.4827586206896513E-2"/>
    <n v="8.7213997308210015E-2"/>
    <x v="2"/>
  </r>
  <r>
    <x v="22"/>
    <x v="22"/>
    <x v="22"/>
    <x v="221"/>
    <x v="81"/>
    <x v="221"/>
    <n v="489000000"/>
    <x v="4"/>
    <n v="88.55"/>
    <n v="88.1"/>
    <n v="95"/>
    <n v="86.88"/>
    <n v="81.17"/>
    <n v="77.459999999999994"/>
    <n v="83.42"/>
    <n v="86.64"/>
    <n v="79.86"/>
    <n v="84.98"/>
    <n v="92.66"/>
    <n v="92.18"/>
    <n v="100.08"/>
    <n v="0.4"/>
    <n v="0.4"/>
    <n v="0.4"/>
    <m/>
    <n v="-1.4342179559570884E-2"/>
    <n v="-3.5220994475138052E-2"/>
    <n v="2.3495564612802711E-2"/>
    <n v="0.17768886796893379"/>
    <n v="0.14376058723884813"/>
    <n v="-5.081874647092071E-3"/>
    <n v="7.8320090805902451E-2"/>
    <n v="-8.1263157894736884E-2"/>
    <n v="-6.5722836095764209E-2"/>
    <n v="-4.0778612787975954E-2"/>
    <n v="8.2106893880712739E-2"/>
    <n v="3.85998561496044E-2"/>
    <n v="-7.3638042474607576E-2"/>
    <n v="6.9120961682945223E-2"/>
    <n v="9.0374205695457663E-2"/>
    <n v="-5.1802287934382667E-3"/>
    <n v="8.570188761119539E-2"/>
    <x v="2"/>
  </r>
  <r>
    <x v="23"/>
    <x v="23"/>
    <x v="23"/>
    <x v="222"/>
    <x v="156"/>
    <x v="222"/>
    <n v="1221000000"/>
    <x v="174"/>
    <n v="50.82"/>
    <n v="49"/>
    <n v="48"/>
    <n v="49.9"/>
    <n v="47.9"/>
    <n v="44.8"/>
    <n v="44.21"/>
    <n v="45.33"/>
    <n v="43.76"/>
    <n v="49.55"/>
    <n v="51.81"/>
    <n v="51.51"/>
    <n v="55.09"/>
    <n v="0.26500000000000001"/>
    <n v="0.26500000000000001"/>
    <n v="0.26500000000000001"/>
    <n v="0.26500000000000001"/>
    <n v="-1.2888626524990194E-2"/>
    <n v="-0.10871743486973945"/>
    <n v="0.1267812712056095"/>
    <n v="0.11715438950555007"/>
    <n v="0.10487996851633222"/>
    <n v="-3.5812672176308548E-2"/>
    <n v="-2.0408163265306121E-2"/>
    <n v="4.510416666666664E-2"/>
    <n v="-4.0080160320641281E-2"/>
    <n v="-5.9185803757828837E-2"/>
    <n v="-7.2544642857142036E-3"/>
    <n v="2.5333634924225232E-2"/>
    <n v="-2.878888153540702E-2"/>
    <n v="0.13836837294332721"/>
    <n v="4.5610494450050561E-2"/>
    <n v="-6.7554526153260465E-4"/>
    <n v="7.4645699864104173E-2"/>
    <x v="2"/>
  </r>
  <r>
    <x v="24"/>
    <x v="24"/>
    <x v="24"/>
    <x v="223"/>
    <x v="157"/>
    <x v="223"/>
    <n v="441000000"/>
    <x v="175"/>
    <n v="154.40940000000001"/>
    <n v="157.47550000000001"/>
    <n v="170.47989999999999"/>
    <n v="161.22399999999999"/>
    <n v="171.566"/>
    <n v="180.81"/>
    <n v="160.21"/>
    <n v="159.1"/>
    <n v="157.59"/>
    <n v="164.92"/>
    <n v="161.97"/>
    <n v="183.26"/>
    <n v="187.23"/>
    <n v="0.5"/>
    <n v="0.5"/>
    <n v="0.45"/>
    <m/>
    <n v="4.737146831734327E-2"/>
    <n v="-3.1881109512230288E-3"/>
    <n v="3.2207727357842705E-2"/>
    <n v="0.13527771040504488"/>
    <n v="0.22194633228287905"/>
    <n v="1.985695171407962E-2"/>
    <n v="8.258046489771409E-2"/>
    <n v="-5.1360306992202585E-2"/>
    <n v="6.4146777154766119E-2"/>
    <n v="5.6794469766737E-2"/>
    <n v="-0.11116641778662681"/>
    <n v="-6.9284064665127865E-3"/>
    <n v="-6.6624764299182335E-3"/>
    <n v="4.9368614759819685E-2"/>
    <n v="-1.7887460586951183E-2"/>
    <n v="0.131444094585417"/>
    <n v="2.1663210738840987E-2"/>
    <x v="2"/>
  </r>
  <r>
    <x v="25"/>
    <x v="25"/>
    <x v="108"/>
    <x v="224"/>
    <x v="158"/>
    <x v="224"/>
    <n v="5049000000"/>
    <x v="176"/>
    <n v="30.37"/>
    <n v="30.847000000000001"/>
    <n v="34.28"/>
    <n v="33.700000000000003"/>
    <n v="34.11"/>
    <n v="31.52"/>
    <n v="31.09"/>
    <n v="31.59"/>
    <n v="32.22"/>
    <n v="33.61"/>
    <n v="34.29"/>
    <n v="37.090000000000003"/>
    <n v="38.67"/>
    <n v="0.28999999999999998"/>
    <n v="0.28999999999999998"/>
    <n v="0.28999999999999998"/>
    <n v="0.26"/>
    <n v="0.11919657556799479"/>
    <n v="-6.8842729970326491E-2"/>
    <n v="9.0382759729816645E-2"/>
    <n v="0.15828622433799472"/>
    <n v="0.31050378663154427"/>
    <n v="1.570628910108661E-2"/>
    <n v="0.11129121146302719"/>
    <n v="-8.4597432905483758E-3"/>
    <n v="1.2166172106824824E-2"/>
    <n v="-6.7428906479038403E-2"/>
    <n v="-4.4416243654822251E-3"/>
    <n v="1.6082341588935348E-2"/>
    <n v="2.9123140234251315E-2"/>
    <n v="5.2141527001862219E-2"/>
    <n v="2.0232073787563216E-2"/>
    <n v="8.9238845144357079E-2"/>
    <n v="4.9609059045564792E-2"/>
    <x v="2"/>
  </r>
  <r>
    <x v="26"/>
    <x v="106"/>
    <x v="26"/>
    <x v="225"/>
    <x v="159"/>
    <x v="225"/>
    <n v="1024000000"/>
    <x v="177"/>
    <n v="79.58"/>
    <n v="78.650000000000006"/>
    <n v="81.099999999999994"/>
    <n v="78.38"/>
    <n v="82.44"/>
    <n v="76.84"/>
    <n v="80.77"/>
    <n v="79.900000000000006"/>
    <n v="77.540000000000006"/>
    <n v="81.349999999999994"/>
    <n v="68.819999999999993"/>
    <n v="75.62"/>
    <n v="73.06"/>
    <n v="0.5"/>
    <n v="0.5"/>
    <n v="0.5"/>
    <n v="0.5"/>
    <n v="-8.7961799447097613E-3"/>
    <n v="3.687165093136005E-2"/>
    <n v="1.3371301225702592E-2"/>
    <n v="-9.5759065765211954E-2"/>
    <n v="-5.6798190500125613E-2"/>
    <n v="-1.1686353355114257E-2"/>
    <n v="3.1150667514303731E-2"/>
    <n v="-2.7373612823674464E-2"/>
    <n v="5.1798928298035243E-2"/>
    <n v="-6.1863173216884941E-2"/>
    <n v="5.7652264445601148E-2"/>
    <n v="-1.0771325987371429E-2"/>
    <n v="-2.3279098873591982E-2"/>
    <n v="5.5584214598916527E-2"/>
    <n v="-0.15402581438229873"/>
    <n v="0.10607381575123528"/>
    <n v="-2.7241470510447001E-2"/>
    <x v="2"/>
  </r>
  <r>
    <x v="27"/>
    <x v="27"/>
    <x v="27"/>
    <x v="226"/>
    <x v="160"/>
    <x v="226"/>
    <n v="1898000000"/>
    <x v="178"/>
    <n v="118.38"/>
    <n v="111.2"/>
    <n v="112.92"/>
    <n v="107.22"/>
    <n v="106.26"/>
    <n v="103.69"/>
    <n v="104.24"/>
    <n v="109.54"/>
    <n v="107.68"/>
    <n v="116.42"/>
    <n v="116.3"/>
    <n v="119.81"/>
    <n v="125.71"/>
    <n v="1.08"/>
    <n v="1.08"/>
    <n v="1.08"/>
    <n v="1.08"/>
    <n v="-8.5149518499746557E-2"/>
    <n v="-1.7720574519679202E-2"/>
    <n v="0.12720644666155034"/>
    <n v="8.9074042260779862E-2"/>
    <n v="9.8411893900996777E-2"/>
    <n v="-6.0652137185335298E-2"/>
    <n v="1.5467625899280565E-2"/>
    <n v="-4.0913921360255075E-2"/>
    <n v="-8.9535534415220459E-3"/>
    <n v="-1.4022209674383656E-2"/>
    <n v="1.5719934419905462E-2"/>
    <n v="5.0844205679201955E-2"/>
    <n v="-7.1206865072119714E-3"/>
    <n v="9.1196136701337249E-2"/>
    <n v="-1.0307507301151396E-3"/>
    <n v="3.9466895958727474E-2"/>
    <n v="5.8258909940739435E-2"/>
    <x v="2"/>
  </r>
  <r>
    <x v="110"/>
    <x v="107"/>
    <x v="110"/>
    <x v="227"/>
    <x v="161"/>
    <x v="227"/>
    <n v="706000000"/>
    <x v="179"/>
    <n v="78.44"/>
    <n v="84.55"/>
    <n v="86.55"/>
    <n v="85.66"/>
    <n v="83.57"/>
    <n v="85.27"/>
    <n v="84.78"/>
    <n v="81.540000000000006"/>
    <n v="83.37"/>
    <n v="86"/>
    <n v="92.37"/>
    <n v="94.49"/>
    <n v="93.18"/>
    <n v="0.14000000000000001"/>
    <n v="0.14000000000000001"/>
    <n v="0.14000000000000001"/>
    <n v="0.14000000000000001"/>
    <n v="9.3829678735339095E-2"/>
    <n v="-8.6388045762315607E-3"/>
    <n v="1.6041519226232589E-2"/>
    <n v="8.5116279069767514E-2"/>
    <n v="0.19505354411014802"/>
    <n v="7.7893931667516569E-2"/>
    <n v="2.365464222353637E-2"/>
    <n v="-8.6655112651646514E-3"/>
    <n v="-2.4398785897735274E-2"/>
    <n v="2.2017470384109169E-2"/>
    <n v="-4.1046088894100491E-3"/>
    <n v="-3.8216560509554076E-2"/>
    <n v="2.4159921510914867E-2"/>
    <n v="3.3225380832433676E-2"/>
    <n v="7.4069767441860515E-2"/>
    <n v="2.4466818231027285E-2"/>
    <n v="-1.2382262673298635E-2"/>
    <x v="2"/>
  </r>
  <r>
    <x v="29"/>
    <x v="29"/>
    <x v="29"/>
    <x v="228"/>
    <x v="162"/>
    <x v="228"/>
    <n v="1578000000"/>
    <x v="180"/>
    <n v="105.3"/>
    <n v="110.71"/>
    <n v="110.66"/>
    <n v="113.18"/>
    <n v="115.59"/>
    <n v="107.73"/>
    <n v="106.76"/>
    <n v="109.98"/>
    <n v="101.65"/>
    <n v="99.31"/>
    <n v="98.13"/>
    <n v="104.58"/>
    <n v="108.95"/>
    <n v="0.84"/>
    <n v="0.78"/>
    <m/>
    <m/>
    <n v="8.2811016144349575E-2"/>
    <n v="-4.9832125817282212E-2"/>
    <n v="-6.9782690146122164E-2"/>
    <n v="9.706978149229685E-2"/>
    <n v="5.0047483380816771E-2"/>
    <n v="5.1377018043684677E-2"/>
    <n v="-4.5163038569232374E-4"/>
    <n v="3.0363274896078169E-2"/>
    <n v="2.1293514755257082E-2"/>
    <n v="-6.1250973267583692E-2"/>
    <n v="-1.7636684303350861E-3"/>
    <n v="3.0161109029599089E-2"/>
    <n v="-7.5741043826150198E-2"/>
    <n v="-2.3020167240531266E-2"/>
    <n v="-1.1881985701339309E-2"/>
    <n v="6.5729134821155638E-2"/>
    <n v="4.1786192388602074E-2"/>
    <x v="2"/>
  </r>
  <r>
    <x v="111"/>
    <x v="108"/>
    <x v="111"/>
    <x v="229"/>
    <x v="163"/>
    <x v="229"/>
    <n v="700000000"/>
    <x v="181"/>
    <n v="77.650000000000006"/>
    <n v="78.14"/>
    <n v="81.599999999999994"/>
    <n v="81.900000000000006"/>
    <n v="82.51"/>
    <n v="85.48"/>
    <n v="83.78"/>
    <n v="85.15"/>
    <n v="87.48"/>
    <n v="84.07"/>
    <n v="88.56"/>
    <n v="89.39"/>
    <n v="84.28"/>
    <n v="0.89"/>
    <n v="0.89"/>
    <n v="0.85499999999999998"/>
    <n v="0.85499999999999998"/>
    <n v="6.6194462330972301E-2"/>
    <n v="3.3821733821733764E-2"/>
    <n v="1.3666746240152686E-2"/>
    <n v="1.2668014749613514E-2"/>
    <n v="0.13032839665164192"/>
    <n v="6.3103670315517689E-3"/>
    <n v="4.4279498336319348E-2"/>
    <n v="1.4583333333333476E-2"/>
    <n v="7.4481074481074407E-3"/>
    <n v="4.6782208217185782E-2"/>
    <n v="-9.4759007955077541E-3"/>
    <n v="1.6352351396514735E-2"/>
    <n v="3.7404580152671736E-2"/>
    <n v="-2.9206675811614204E-2"/>
    <n v="5.3407874390389076E-2"/>
    <n v="1.9026648599819312E-2"/>
    <n v="-4.7600402729611802E-2"/>
    <x v="2"/>
  </r>
  <r>
    <x v="120"/>
    <x v="118"/>
    <x v="30"/>
    <x v="230"/>
    <x v="164"/>
    <x v="230"/>
    <n v="533000000"/>
    <x v="182"/>
    <n v="83.43"/>
    <n v="84.311999999999998"/>
    <n v="90.48"/>
    <n v="91.41"/>
    <n v="93.54"/>
    <n v="94.89"/>
    <n v="87.53"/>
    <n v="86.34"/>
    <n v="87.53"/>
    <n v="88.19"/>
    <n v="102.32"/>
    <n v="101.89"/>
    <n v="102.2"/>
    <n v="0.85499999999999998"/>
    <n v="0.85499999999999998"/>
    <n v="0.82499999999999996"/>
    <n v="0.82499999999999996"/>
    <n v="0.10589715929521742"/>
    <n v="-3.3092659446450012E-2"/>
    <n v="1.6965611790243307E-2"/>
    <n v="0.16821635106021096"/>
    <n v="0.26525230732350463"/>
    <n v="1.0571736785328908E-2"/>
    <n v="7.3156846000569389E-2"/>
    <n v="1.9728116710875248E-2"/>
    <n v="2.3301608139153371E-2"/>
    <n v="2.3572803078896667E-2"/>
    <n v="-6.855306143956158E-2"/>
    <n v="-1.3595338741003058E-2"/>
    <n v="2.3337966180217717E-2"/>
    <n v="1.6965611790243307E-2"/>
    <n v="0.16022224742034238"/>
    <n v="3.8604378420641844E-3"/>
    <n v="1.1139464127981178E-2"/>
    <x v="2"/>
  </r>
  <r>
    <x v="34"/>
    <x v="34"/>
    <x v="34"/>
    <x v="231"/>
    <x v="10"/>
    <x v="231"/>
    <n v="643000000"/>
    <x v="183"/>
    <n v="56.25"/>
    <n v="58.5"/>
    <n v="60.75"/>
    <n v="59.8"/>
    <n v="60.06"/>
    <n v="59.3"/>
    <n v="59.56"/>
    <n v="59.45"/>
    <n v="59.26"/>
    <n v="62.87"/>
    <n v="64.56"/>
    <n v="64.91"/>
    <n v="70.06"/>
    <n v="0.47499999999999998"/>
    <n v="0.47499999999999998"/>
    <n v="0.47499999999999998"/>
    <n v="0"/>
    <n v="7.1555555555555497E-2"/>
    <n v="3.9297658862877108E-3"/>
    <n v="6.3549361987911265E-2"/>
    <n v="0.11436297121043432"/>
    <n v="0.2708444444444445"/>
    <n v="0.04"/>
    <n v="3.8461538461538464E-2"/>
    <n v="-7.8189300411523107E-3"/>
    <n v="4.3478260869566077E-3"/>
    <n v="-4.7452547452548309E-3"/>
    <n v="1.2394603709949496E-2"/>
    <n v="-1.8468770987239663E-3"/>
    <n v="4.793944491168968E-3"/>
    <n v="6.8933513331083343E-2"/>
    <n v="2.6880865277556943E-2"/>
    <n v="5.4213135068152769E-3"/>
    <n v="7.9340625481435931E-2"/>
    <x v="2"/>
  </r>
  <r>
    <x v="35"/>
    <x v="35"/>
    <x v="35"/>
    <x v="232"/>
    <x v="165"/>
    <x v="232"/>
    <n v="949000000"/>
    <x v="184"/>
    <n v="25.435199999999998"/>
    <n v="25.428100000000001"/>
    <n v="25.898700000000002"/>
    <n v="25.634899999999998"/>
    <n v="24.707899999999999"/>
    <n v="25.848800000000001"/>
    <n v="25.813099999999999"/>
    <n v="27.4389"/>
    <n v="27.061"/>
    <n v="26.961200000000002"/>
    <n v="28.751000000000001"/>
    <n v="29.8705"/>
    <n v="28.194800000000001"/>
    <n v="0.32750000000000001"/>
    <n v="0.32750000000000001"/>
    <n v="0.32750000000000001"/>
    <n v="0.32750000000000001"/>
    <n v="2.0727181229162738E-2"/>
    <n v="1.972701278335396E-2"/>
    <n v="5.7164772925375223E-2"/>
    <n v="5.7901725442487693E-2"/>
    <n v="0.15999874190098773"/>
    <n v="-2.7914071837444423E-4"/>
    <n v="1.8507084681907062E-2"/>
    <n v="2.4595829134279575E-3"/>
    <n v="-3.6161639015560805E-2"/>
    <n v="5.9430384613828054E-2"/>
    <n v="1.1288725201943531E-2"/>
    <n v="6.2983523869663147E-2"/>
    <n v="-1.8368083268644273E-3"/>
    <n v="8.4143231957430134E-3"/>
    <n v="6.638428556592435E-2"/>
    <n v="5.0328684219679266E-2"/>
    <n v="-4.5134832024907486E-2"/>
    <x v="2"/>
  </r>
  <r>
    <x v="36"/>
    <x v="36"/>
    <x v="36"/>
    <x v="233"/>
    <x v="166"/>
    <x v="233"/>
    <n v="3998000000"/>
    <x v="185"/>
    <n v="12.0639"/>
    <n v="12.3111"/>
    <n v="12.518700000000001"/>
    <n v="11.5101"/>
    <n v="11.361800000000001"/>
    <n v="11.124499999999999"/>
    <n v="11.2332"/>
    <n v="10.986000000000001"/>
    <n v="11.055199999999999"/>
    <n v="11.866099999999999"/>
    <n v="12.2616"/>
    <n v="12.479200000000001"/>
    <n v="12.3803"/>
    <n v="0.15"/>
    <n v="0.15"/>
    <n v="0.15"/>
    <n v="0.15"/>
    <n v="-3.3471762862755883E-2"/>
    <n v="-1.1025099695050391E-2"/>
    <n v="6.969518926040659E-2"/>
    <n v="5.5974583055932503E-2"/>
    <n v="7.5962168121420079E-2"/>
    <n v="2.0490886031880189E-2"/>
    <n v="1.686283110363827E-2"/>
    <n v="-6.858539624721427E-2"/>
    <n v="-1.2884336365452862E-2"/>
    <n v="-7.6836416764950255E-3"/>
    <n v="2.3254977751809135E-2"/>
    <n v="-2.2006195919239347E-2"/>
    <n v="1.99526670307663E-2"/>
    <n v="8.6918373254215239E-2"/>
    <n v="3.333024329813504E-2"/>
    <n v="2.997977425458349E-2"/>
    <n v="4.0948137701134332E-3"/>
    <x v="2"/>
  </r>
  <r>
    <x v="37"/>
    <x v="37"/>
    <x v="37"/>
    <x v="234"/>
    <x v="73"/>
    <x v="234"/>
    <n v="2956000000"/>
    <x v="186"/>
    <n v="118.1"/>
    <n v="129.80000000000001"/>
    <n v="138"/>
    <n v="143.30000000000001"/>
    <n v="153"/>
    <n v="150"/>
    <n v="143.80000000000001"/>
    <n v="165.4"/>
    <n v="165"/>
    <n v="168"/>
    <n v="183.5"/>
    <n v="174.8"/>
    <n v="177"/>
    <n v="0"/>
    <n v="0"/>
    <n v="0"/>
    <n v="0"/>
    <n v="0.21337849280270973"/>
    <n v="3.489183531053733E-3"/>
    <n v="0.168289290681502"/>
    <n v="5.3571428571428568E-2"/>
    <n v="0.49872988992379347"/>
    <n v="9.9068585944115301E-2"/>
    <n v="6.3174114021571554E-2"/>
    <n v="3.8405797101449354E-2"/>
    <n v="6.7690160502442337E-2"/>
    <n v="-1.9607843137254902E-2"/>
    <n v="-4.1333333333333257E-2"/>
    <n v="0.15020862308762165"/>
    <n v="-2.418379685610675E-3"/>
    <n v="1.8181818181818181E-2"/>
    <n v="9.2261904761904767E-2"/>
    <n v="-4.741144414168931E-2"/>
    <n v="1.2585812356979338E-2"/>
    <x v="2"/>
  </r>
  <r>
    <x v="39"/>
    <x v="39"/>
    <x v="39"/>
    <x v="235"/>
    <x v="167"/>
    <x v="235"/>
    <n v="270000000"/>
    <x v="187"/>
    <n v="186.5701"/>
    <n v="189.28"/>
    <n v="194.89"/>
    <n v="195.86"/>
    <n v="189.91"/>
    <n v="194.58"/>
    <n v="218.49"/>
    <n v="208.96"/>
    <n v="215.12"/>
    <n v="225.51"/>
    <n v="227"/>
    <n v="231.72"/>
    <n v="250.83"/>
    <n v="0.5"/>
    <n v="0.5"/>
    <n v="0.5"/>
    <n v="0.4"/>
    <n v="5.2473038284269649E-2"/>
    <n v="0.11809455733687324"/>
    <n v="3.441805116938982E-2"/>
    <n v="0.11405259190279819"/>
    <n v="0.35461148383369051"/>
    <n v="1.4524835437189585E-2"/>
    <n v="2.9638630600168983E-2"/>
    <n v="7.5427164041255443E-3"/>
    <n v="-3.037884203002153E-2"/>
    <n v="2.7223421620767817E-2"/>
    <n v="0.12544968650426558"/>
    <n v="-4.3617556867591195E-2"/>
    <n v="3.187212863705971E-2"/>
    <n v="5.0622908144291497E-2"/>
    <n v="6.6072457984125282E-3"/>
    <n v="2.2555066079295152E-2"/>
    <n v="8.4196443984118824E-2"/>
    <x v="2"/>
  </r>
  <r>
    <x v="112"/>
    <x v="109"/>
    <x v="138"/>
    <x v="236"/>
    <x v="168"/>
    <x v="236"/>
    <n v="621000000"/>
    <x v="188"/>
    <n v="30.4"/>
    <n v="31.38"/>
    <n v="30.41"/>
    <n v="32.29"/>
    <n v="30.39"/>
    <n v="27.82"/>
    <n v="28.19"/>
    <n v="29.73"/>
    <n v="30.12"/>
    <n v="31.54"/>
    <n v="28.11"/>
    <n v="28.04"/>
    <n v="29.01"/>
    <n v="0"/>
    <n v="0"/>
    <n v="0"/>
    <n v="0"/>
    <n v="6.2171052631578967E-2"/>
    <n v="-0.12697429544750691"/>
    <n v="0.11883646683220993"/>
    <n v="-8.0215599239061436E-2"/>
    <n v="-4.5723684210526222E-2"/>
    <n v="3.2236842105263175E-2"/>
    <n v="-3.0911408540471603E-2"/>
    <n v="6.182176915488323E-2"/>
    <n v="-5.8841746670795871E-2"/>
    <n v="-8.4567291872326436E-2"/>
    <n v="1.3299784327821747E-2"/>
    <n v="5.462930117062785E-2"/>
    <n v="1.3118062563067627E-2"/>
    <n v="4.7144754316068994E-2"/>
    <n v="-0.10875079264426125"/>
    <n v="-2.4902170046246989E-3"/>
    <n v="3.4593437945791811E-2"/>
    <x v="2"/>
  </r>
  <r>
    <x v="40"/>
    <x v="109"/>
    <x v="138"/>
    <x v="236"/>
    <x v="168"/>
    <x v="236"/>
    <n v="621000000"/>
    <x v="188"/>
    <n v="30.4"/>
    <n v="31.38"/>
    <n v="30.41"/>
    <n v="32.29"/>
    <n v="30.39"/>
    <n v="27.82"/>
    <n v="28.19"/>
    <n v="29.73"/>
    <n v="30.12"/>
    <n v="31.54"/>
    <n v="28.11"/>
    <n v="28.04"/>
    <n v="29.01"/>
    <n v="0.76"/>
    <n v="0.76"/>
    <n v="0.76"/>
    <n v="0.69"/>
    <n v="8.7171052631578969E-2"/>
    <n v="-0.10343759677918854"/>
    <n v="0.14579638169563666"/>
    <n v="-5.83386176284083E-2"/>
    <n v="5.1973684210526422E-2"/>
    <n v="3.2236842105263175E-2"/>
    <n v="-3.0911408540471603E-2"/>
    <n v="8.6813548174942412E-2"/>
    <n v="-5.8841746670795871E-2"/>
    <n v="-5.9559065482066478E-2"/>
    <n v="4.0618260244428502E-2"/>
    <n v="5.462930117062785E-2"/>
    <n v="3.8681466532122455E-2"/>
    <n v="7.2377158034528488E-2"/>
    <n v="-0.10875079264426125"/>
    <n v="2.2056207755247231E-2"/>
    <n v="5.9201141226818917E-2"/>
    <x v="2"/>
  </r>
  <r>
    <x v="41"/>
    <x v="41"/>
    <x v="41"/>
    <x v="237"/>
    <x v="73"/>
    <x v="237"/>
    <n v="305000000"/>
    <x v="189"/>
    <n v="174.39"/>
    <n v="181.31"/>
    <n v="190.5"/>
    <n v="187.48"/>
    <n v="194.24"/>
    <n v="203.16"/>
    <n v="199.42"/>
    <n v="196.96"/>
    <n v="201.77"/>
    <n v="206.43"/>
    <n v="203.57"/>
    <n v="207.11"/>
    <n v="203.54"/>
    <n v="0.84"/>
    <n v="0.84"/>
    <n v="0.84"/>
    <n v="0.76"/>
    <n v="7.9878433396410375E-2"/>
    <n v="6.8167271175592056E-2"/>
    <n v="3.9364156052552501E-2"/>
    <n v="-1.0318267693649252E-2"/>
    <n v="0.18596249784964738"/>
    <n v="3.9681174379264959E-2"/>
    <n v="5.0686669240527261E-2"/>
    <n v="-1.1443569553805828E-2"/>
    <n v="3.6057179432472899E-2"/>
    <n v="5.0247116968698449E-2"/>
    <n v="-1.427446347706246E-2"/>
    <n v="-1.2335773743857085E-2"/>
    <n v="2.8686027619821294E-2"/>
    <n v="2.7258759974228063E-2"/>
    <n v="-1.3854575400862344E-2"/>
    <n v="2.1122955248808865E-2"/>
    <n v="-1.3567669354449431E-2"/>
    <x v="2"/>
  </r>
  <r>
    <x v="42"/>
    <x v="42"/>
    <x v="42"/>
    <x v="238"/>
    <x v="169"/>
    <x v="238"/>
    <n v="1086000000"/>
    <x v="190"/>
    <n v="190.04580000000001"/>
    <n v="178.4042"/>
    <n v="179.90440000000001"/>
    <n v="178.58420000000001"/>
    <n v="174.08359999999999"/>
    <n v="165.08240000000001"/>
    <n v="162.9821"/>
    <n v="153.80090000000001"/>
    <n v="147.62"/>
    <n v="145.33969999999999"/>
    <n v="120.4363"/>
    <n v="109.6949"/>
    <n v="105.4943"/>
    <n v="1.8461540000000001"/>
    <n v="1.8461540000000001"/>
    <m/>
    <m/>
    <n v="-5.0595414368536443E-2"/>
    <n v="-7.7027788572561331E-2"/>
    <n v="-0.10824747012095198"/>
    <n v="-0.27415358639105486"/>
    <n v="-0.42547213355938418"/>
    <n v="-6.1256812831433319E-2"/>
    <n v="8.4089948555023178E-3"/>
    <n v="2.9235193802930903E-3"/>
    <n v="-2.5201557584601658E-2"/>
    <n v="-4.1101206546739516E-2"/>
    <n v="-1.5395099659321902E-3"/>
    <n v="-5.6332566582465125E-2"/>
    <n v="-4.0187671203484557E-2"/>
    <n v="-1.5447093889716915E-2"/>
    <n v="-0.17134616350522253"/>
    <n v="-8.9187396158799281E-2"/>
    <n v="-3.8293484929563804E-2"/>
    <x v="2"/>
  </r>
  <r>
    <x v="43"/>
    <x v="43"/>
    <x v="43"/>
    <x v="239"/>
    <x v="170"/>
    <x v="239"/>
    <n v="1319000000"/>
    <x v="191"/>
    <n v="72.34"/>
    <n v="72.72"/>
    <n v="70.819999999999993"/>
    <n v="67.849999999999994"/>
    <n v="68.540000000000006"/>
    <n v="65.010000000000005"/>
    <n v="71.11"/>
    <n v="76.349999999999994"/>
    <n v="83.36"/>
    <n v="81.209999999999994"/>
    <n v="74.69"/>
    <n v="74.44"/>
    <n v="72.19"/>
    <n v="0.52"/>
    <n v="0.52"/>
    <n v="0.52"/>
    <n v="0.52"/>
    <n v="-5.487973458667416E-2"/>
    <n v="5.5711127487103988E-2"/>
    <n v="0.1493460835325551"/>
    <n v="-0.10466691294175591"/>
    <n v="2.6679568703345233E-2"/>
    <n v="5.2529720763062684E-3"/>
    <n v="-2.6127612761276207E-2"/>
    <n v="-3.4594747246540512E-2"/>
    <n v="1.0169491525423905E-2"/>
    <n v="-4.391596148234609E-2"/>
    <n v="0.10183048761728955"/>
    <n v="7.3688651385177828E-2"/>
    <n v="9.8624754420432295E-2"/>
    <n v="-1.955374280230333E-2"/>
    <n v="-8.0285679103558633E-2"/>
    <n v="3.6149417592716564E-3"/>
    <n v="-2.324019344438474E-2"/>
    <x v="2"/>
  </r>
  <r>
    <x v="44"/>
    <x v="44"/>
    <x v="114"/>
    <x v="240"/>
    <x v="171"/>
    <x v="240"/>
    <n v="1492000000"/>
    <x v="192"/>
    <n v="34.979999999999997"/>
    <n v="36.68"/>
    <n v="37.200000000000003"/>
    <n v="35.33"/>
    <n v="34.630000000000003"/>
    <n v="34.06"/>
    <n v="34.520000000000003"/>
    <n v="35.81"/>
    <n v="36.729999999999997"/>
    <n v="41.01"/>
    <n v="42.72"/>
    <n v="43.19"/>
    <n v="41.24"/>
    <n v="0.38"/>
    <n v="0.38"/>
    <n v="0.38"/>
    <n v="0.38"/>
    <n v="2.0869068038879401E-2"/>
    <n v="-1.2170959524483306E-2"/>
    <n v="0.19901506373117017"/>
    <n v="1.4874420872957914E-2"/>
    <n v="0.22241280731846785"/>
    <n v="4.8599199542595853E-2"/>
    <n v="1.4176663031624948E-2"/>
    <n v="-4.005376344086034E-2"/>
    <n v="-1.9813189923577577E-2"/>
    <n v="-5.4865723361247551E-3"/>
    <n v="2.4662360540223159E-2"/>
    <n v="3.7369640787948986E-2"/>
    <n v="3.6302708740575104E-2"/>
    <n v="0.12687176694799895"/>
    <n v="4.1697147037307994E-2"/>
    <n v="1.9897003745318328E-2"/>
    <n v="-3.6351007177587311E-2"/>
    <x v="2"/>
  </r>
  <r>
    <x v="45"/>
    <x v="110"/>
    <x v="45"/>
    <x v="241"/>
    <x v="73"/>
    <x v="241"/>
    <n v="15015000000"/>
    <x v="193"/>
    <n v="38.9405"/>
    <n v="39.984000000000002"/>
    <n v="41.442500000000003"/>
    <n v="41.460999999999999"/>
    <n v="45.097000000000001"/>
    <n v="48.447499999999998"/>
    <n v="45.609000000000002"/>
    <n v="46.619"/>
    <n v="47.0565"/>
    <n v="47.999000000000002"/>
    <n v="50.860500000000002"/>
    <n v="50.79"/>
    <n v="52.417000000000002"/>
    <n v="0"/>
    <n v="0"/>
    <n v="0"/>
    <n v="0"/>
    <n v="6.4726955226563562E-2"/>
    <n v="0.10004582619811397"/>
    <n v="5.2401938213949013E-2"/>
    <n v="9.2043584241338336E-2"/>
    <n v="0.34607927479102735"/>
    <n v="2.6797293306454761E-2"/>
    <n v="3.6477090836334554E-2"/>
    <n v="4.4640164082755538E-4"/>
    <n v="8.7696871759002509E-2"/>
    <n v="7.4295407676785524E-2"/>
    <n v="-5.8589194488879642E-2"/>
    <n v="2.2144752132254555E-2"/>
    <n v="9.3845856839486052E-3"/>
    <n v="2.0029113937500717E-2"/>
    <n v="5.9615825329694352E-2"/>
    <n v="-1.3861444539476149E-3"/>
    <n v="3.2033864934042186E-2"/>
    <x v="2"/>
  </r>
  <r>
    <x v="113"/>
    <x v="110"/>
    <x v="45"/>
    <x v="241"/>
    <x v="73"/>
    <x v="241"/>
    <n v="15015000000"/>
    <x v="193"/>
    <n v="40.030999999999999"/>
    <n v="41.2"/>
    <n v="42.569000000000003"/>
    <n v="42.4375"/>
    <n v="46.207500000000003"/>
    <n v="49.548000000000002"/>
    <n v="46.661000000000001"/>
    <n v="47.390500000000003"/>
    <n v="47.8735"/>
    <n v="48.782499999999999"/>
    <n v="51.815800000000003"/>
    <n v="51.520499999999998"/>
    <n v="52.651000000000003"/>
    <n v="0"/>
    <n v="0"/>
    <n v="0"/>
    <n v="0"/>
    <n v="6.0115910169618578E-2"/>
    <n v="9.9522827687776177E-2"/>
    <n v="4.5466235185701066E-2"/>
    <n v="7.930097883462317E-2"/>
    <n v="0.31525567685044104"/>
    <n v="2.920236816467248E-2"/>
    <n v="3.3228155339805818E-2"/>
    <n v="-3.0891023984590338E-3"/>
    <n v="8.8836524300441894E-2"/>
    <n v="7.2293458854082102E-2"/>
    <n v="-5.8266731250504571E-2"/>
    <n v="1.5634041276440743E-2"/>
    <n v="1.0191916101328261E-2"/>
    <n v="1.8987540079584718E-2"/>
    <n v="6.2180085071490886E-2"/>
    <n v="-5.6990338854172769E-3"/>
    <n v="2.194272182917489E-2"/>
    <x v="2"/>
  </r>
  <r>
    <x v="46"/>
    <x v="46"/>
    <x v="46"/>
    <x v="242"/>
    <x v="73"/>
    <x v="242"/>
    <n v="409000000"/>
    <x v="194"/>
    <n v="242.7"/>
    <n v="230.51"/>
    <n v="253.71"/>
    <n v="230"/>
    <n v="224.9"/>
    <n v="212.61"/>
    <n v="224.46"/>
    <n v="227.09"/>
    <n v="224.55"/>
    <n v="237.2"/>
    <n v="243.89"/>
    <n v="249.78"/>
    <n v="257.77"/>
    <n v="0.75"/>
    <n v="0.75"/>
    <n v="0.75"/>
    <n v="0.65"/>
    <n v="-4.9237742068397157E-2"/>
    <n v="-2.0826086956521706E-2"/>
    <n v="6.0099795063708369E-2"/>
    <n v="8.9460370994940946E-2"/>
    <n v="7.4042027194066717E-2"/>
    <n v="-5.0226617222908936E-2"/>
    <n v="0.10064639278122432"/>
    <n v="-9.0497024161444201E-2"/>
    <n v="-2.2173913043478235E-2"/>
    <n v="-5.1311694086260524E-2"/>
    <n v="5.9263440101594435E-2"/>
    <n v="1.1717009712198145E-2"/>
    <n v="-7.8823373992689769E-3"/>
    <n v="5.9674905366288028E-2"/>
    <n v="2.8204047217537935E-2"/>
    <n v="2.6815367583746835E-2"/>
    <n v="3.4590439586836337E-2"/>
    <x v="2"/>
  </r>
  <r>
    <x v="47"/>
    <x v="47"/>
    <x v="47"/>
    <x v="243"/>
    <x v="172"/>
    <x v="243"/>
    <n v="870000000"/>
    <x v="195"/>
    <n v="54.96"/>
    <n v="57.18"/>
    <n v="53.97"/>
    <n v="49.46"/>
    <n v="45.94"/>
    <n v="45.3"/>
    <n v="42.94"/>
    <n v="42.5"/>
    <n v="38.99"/>
    <n v="45.23"/>
    <n v="43.15"/>
    <n v="41.87"/>
    <n v="48.92"/>
    <n v="0.18"/>
    <n v="0.18"/>
    <n v="0.18"/>
    <n v="0.18"/>
    <n v="-9.6797671033478902E-2"/>
    <n v="-0.12818439142741617"/>
    <n v="5.7522123893805295E-2"/>
    <n v="8.556267963740892E-2"/>
    <n v="-9.6797671033478888E-2"/>
    <n v="4.0393013100436657E-2"/>
    <n v="-5.6138509968520475E-2"/>
    <n v="-8.0229757272558794E-2"/>
    <n v="-7.1168621107966096E-2"/>
    <n v="-1.0013060513713552E-2"/>
    <n v="-4.8123620309050756E-2"/>
    <n v="-1.0246856078248667E-2"/>
    <n v="-7.8352941176470542E-2"/>
    <n v="0.16465760451397779"/>
    <n v="-4.5987176652664129E-2"/>
    <n v="-2.5492468134414862E-2"/>
    <n v="0.17267733460711737"/>
    <x v="2"/>
  </r>
  <r>
    <x v="48"/>
    <x v="48"/>
    <x v="48"/>
    <x v="244"/>
    <x v="173"/>
    <x v="244"/>
    <n v="1234000000"/>
    <x v="196"/>
    <n v="135.1"/>
    <n v="137.66"/>
    <n v="146.72"/>
    <n v="146.94"/>
    <n v="156.22"/>
    <n v="153.52000000000001"/>
    <n v="154.38999999999999"/>
    <n v="150.24"/>
    <n v="150.26"/>
    <n v="164.2"/>
    <n v="166.42"/>
    <n v="180.32"/>
    <n v="190.21"/>
    <n v="0.89"/>
    <n v="0.89"/>
    <n v="0.89"/>
    <n v="0.89"/>
    <n v="9.4226498889711352E-2"/>
    <n v="5.6757860351163668E-2"/>
    <n v="6.9305006800958635E-2"/>
    <n v="0.16382460414129124"/>
    <n v="0.43427091043671368"/>
    <n v="1.8948926720947463E-2"/>
    <n v="6.5814325148917635E-2"/>
    <n v="7.565430752453646E-3"/>
    <n v="6.3155029263645038E-2"/>
    <n v="-1.1586224555114509E-2"/>
    <n v="1.1464304325169204E-2"/>
    <n v="-2.687997927326885E-2"/>
    <n v="6.0569755058571739E-3"/>
    <n v="9.8695594303207762E-2"/>
    <n v="1.3520097442143721E-2"/>
    <n v="8.8871529864199064E-2"/>
    <n v="5.9782608695652259E-2"/>
    <x v="2"/>
  </r>
  <r>
    <x v="49"/>
    <x v="49"/>
    <x v="139"/>
    <x v="245"/>
    <x v="174"/>
    <x v="245"/>
    <n v="772000000"/>
    <x v="197"/>
    <n v="111.6669"/>
    <n v="113.6583"/>
    <n v="120.0254"/>
    <n v="119.4222"/>
    <n v="125.4541"/>
    <n v="127.8764"/>
    <n v="128.23070000000001"/>
    <n v="130.54769999999999"/>
    <n v="132.4051"/>
    <n v="135.77529999999999"/>
    <n v="138.43700000000001"/>
    <n v="149.07429999999999"/>
    <n v="147.27430000000001"/>
    <n v="0.745"/>
    <n v="0.66500000000000004"/>
    <n v="0.66500000000000004"/>
    <n v="0.66500000000000004"/>
    <n v="7.6121930491488562E-2"/>
    <n v="7.9327796674320258E-2"/>
    <n v="6.4022110149909287E-2"/>
    <n v="8.9589196267657101E-2"/>
    <n v="0.34340883466810679"/>
    <n v="1.783339557200924E-2"/>
    <n v="5.6019665963682443E-2"/>
    <n v="1.1814166001529586E-3"/>
    <n v="5.0509034333649797E-2"/>
    <n v="2.4609000423262428E-2"/>
    <n v="7.970978225849407E-3"/>
    <n v="1.8068995958066037E-2"/>
    <n v="1.9321673227487061E-2"/>
    <n v="3.0476167458806214E-2"/>
    <n v="1.9603712899179931E-2"/>
    <n v="8.1642191032743991E-2"/>
    <n v="-7.6136530575691653E-3"/>
    <x v="2"/>
  </r>
  <r>
    <x v="51"/>
    <x v="51"/>
    <x v="140"/>
    <x v="246"/>
    <x v="175"/>
    <x v="246"/>
    <n v="937000000"/>
    <x v="198"/>
    <n v="167"/>
    <n v="175"/>
    <n v="180.48"/>
    <n v="173.82"/>
    <n v="160.05000000000001"/>
    <n v="152.80000000000001"/>
    <n v="153.58000000000001"/>
    <n v="145"/>
    <n v="142.97999999999999"/>
    <n v="145.35"/>
    <n v="154.1"/>
    <n v="154.4"/>
    <n v="154.5"/>
    <n v="1.5"/>
    <n v="1.5"/>
    <n v="1.5"/>
    <n v="1.4"/>
    <n v="4.9820359281437084E-2"/>
    <n v="-0.10781267978368417"/>
    <n v="-4.382081000130237E-2"/>
    <n v="7.258341933264538E-2"/>
    <n v="-3.9520958083832332E-2"/>
    <n v="4.790419161676647E-2"/>
    <n v="3.1314285714285656E-2"/>
    <n v="-2.8590425531914876E-2"/>
    <n v="-7.9219882637210803E-2"/>
    <n v="-3.5926273039675098E-2"/>
    <n v="1.4921465968586393E-2"/>
    <n v="-5.5866649303294776E-2"/>
    <n v="-3.5862068965517948E-3"/>
    <n v="2.7066722618548082E-2"/>
    <n v="6.0199518403852771E-2"/>
    <n v="1.103179753406886E-2"/>
    <n v="9.715025906735713E-3"/>
    <x v="2"/>
  </r>
  <r>
    <x v="52"/>
    <x v="52"/>
    <x v="141"/>
    <x v="247"/>
    <x v="176"/>
    <x v="247"/>
    <n v="4835000000"/>
    <x v="199"/>
    <n v="36.61"/>
    <n v="36.82"/>
    <n v="35.85"/>
    <n v="36.19"/>
    <n v="36.11"/>
    <n v="36.119999999999997"/>
    <n v="33.51"/>
    <n v="35.659999999999997"/>
    <n v="35.24"/>
    <n v="38.119999999999997"/>
    <n v="45.97"/>
    <n v="44.73"/>
    <n v="46.38"/>
    <n v="0.27250000000000002"/>
    <n v="0.27250000000000002"/>
    <n v="0.27250000000000002"/>
    <n v="0.26"/>
    <n v="-4.0289538377492953E-3"/>
    <n v="-6.6523901630284613E-2"/>
    <n v="0.1457027752909579"/>
    <n v="0.22350472193074516"/>
    <n v="0.29629882545752539"/>
    <n v="5.7361376673040389E-3"/>
    <n v="-2.6344378055404641E-2"/>
    <n v="1.7085076708507566E-2"/>
    <n v="-2.2105554020447169E-3"/>
    <n v="7.8233176405427315E-3"/>
    <n v="-6.4714839424141746E-2"/>
    <n v="6.4159952253058747E-2"/>
    <n v="-4.1362871564776952E-3"/>
    <n v="8.9458002270147427E-2"/>
    <n v="0.20592864637985314"/>
    <n v="-2.131825103328262E-2"/>
    <n v="4.270064833445128E-2"/>
    <x v="2"/>
  </r>
  <r>
    <x v="53"/>
    <x v="53"/>
    <x v="53"/>
    <x v="248"/>
    <x v="177"/>
    <x v="248"/>
    <n v="2745000000"/>
    <x v="200"/>
    <n v="115.78"/>
    <n v="112.48"/>
    <n v="122.49"/>
    <n v="124.73"/>
    <n v="123.4"/>
    <n v="128.32"/>
    <n v="132.79"/>
    <n v="133.16999999999999"/>
    <n v="132.6"/>
    <n v="130.16"/>
    <n v="139.83000000000001"/>
    <n v="139.57"/>
    <n v="139.66"/>
    <n v="0.84"/>
    <n v="0.84"/>
    <n v="0.84"/>
    <n v="0.8"/>
    <n v="8.4556918293314937E-2"/>
    <n v="7.1354124909805083E-2"/>
    <n v="-1.3479930717674492E-2"/>
    <n v="7.9133374308543336E-2"/>
    <n v="0.23492831231646222"/>
    <n v="-2.8502332008982528E-2"/>
    <n v="8.8993598862019824E-2"/>
    <n v="2.5144909788554243E-2"/>
    <n v="-1.0663032149442782E-2"/>
    <n v="4.6677471636952891E-2"/>
    <n v="4.1380922693266826E-2"/>
    <n v="2.8616612696738871E-3"/>
    <n v="2.0274836674927296E-3"/>
    <n v="-1.2066365007541463E-2"/>
    <n v="7.429317762753547E-2"/>
    <n v="3.8618322248443158E-3"/>
    <n v="6.3767285233216559E-3"/>
    <x v="2"/>
  </r>
  <r>
    <x v="54"/>
    <x v="54"/>
    <x v="54"/>
    <x v="249"/>
    <x v="178"/>
    <x v="249"/>
    <n v="3577000000"/>
    <x v="201"/>
    <n v="87.34"/>
    <n v="85.54"/>
    <n v="92.79"/>
    <n v="87.99"/>
    <n v="87.36"/>
    <n v="82.46"/>
    <n v="91.56"/>
    <n v="92.49"/>
    <n v="91.25"/>
    <n v="95.77"/>
    <n v="101.1"/>
    <n v="104.9"/>
    <n v="107.63"/>
    <n v="0.56000000000000005"/>
    <n v="0.5"/>
    <n v="0.5"/>
    <n v="0.48"/>
    <n v="1.3853904282115772E-2"/>
    <n v="4.6255256279122713E-2"/>
    <n v="5.144167758846651E-2"/>
    <n v="0.12885037067975358"/>
    <n v="0.25566750629722912"/>
    <n v="-2.0609113808106219E-2"/>
    <n v="8.4755669862052838E-2"/>
    <n v="-4.5694579157236882E-2"/>
    <n v="-7.1599045346061544E-3"/>
    <n v="-5.036630036630043E-2"/>
    <n v="0.11642008246422519"/>
    <n v="1.0157273918741728E-2"/>
    <n v="-8.0008649583738229E-3"/>
    <n v="5.5013698630136942E-2"/>
    <n v="5.5654171452438117E-2"/>
    <n v="4.2334322453016937E-2"/>
    <n v="3.0600571973307813E-2"/>
    <x v="2"/>
  </r>
  <r>
    <x v="114"/>
    <x v="111"/>
    <x v="116"/>
    <x v="250"/>
    <x v="73"/>
    <x v="250"/>
    <n v="1228000000"/>
    <x v="202"/>
    <n v="87.85"/>
    <n v="88.89"/>
    <n v="91.77"/>
    <n v="90.8"/>
    <n v="90.65"/>
    <n v="92.35"/>
    <n v="85.96"/>
    <n v="87.38"/>
    <n v="80.75"/>
    <n v="77.55"/>
    <n v="77.709999999999994"/>
    <n v="80.95"/>
    <n v="78.22"/>
    <n v="0.625"/>
    <n v="0.625"/>
    <n v="0.6"/>
    <n v="0.6"/>
    <n v="4.069436539556065E-2"/>
    <n v="-4.6420704845815015E-2"/>
    <n v="-9.0856212191717051E-2"/>
    <n v="1.6376531270148317E-2"/>
    <n v="-8.1730221969265743E-2"/>
    <n v="1.1838360842344978E-2"/>
    <n v="3.2399595005062384E-2"/>
    <n v="-3.7593984962405892E-3"/>
    <n v="-1.6519823788545317E-3"/>
    <n v="2.5648097076668378E-2"/>
    <n v="-6.2425554953979438E-2"/>
    <n v="1.6519311307584945E-2"/>
    <n v="-6.9008926527809517E-2"/>
    <n v="-3.2198142414860714E-2"/>
    <n v="2.0631850419084025E-3"/>
    <n v="4.9414489769656539E-2"/>
    <n v="-2.6312538604076639E-2"/>
    <x v="2"/>
  </r>
  <r>
    <x v="115"/>
    <x v="112"/>
    <x v="142"/>
    <x v="152"/>
    <x v="73"/>
    <x v="152"/>
    <n v="2230000000"/>
    <x v="105"/>
    <n v="20.92"/>
    <n v="22.48"/>
    <n v="21.51"/>
    <n v="21.74"/>
    <n v="20.61"/>
    <n v="18.77"/>
    <n v="19.170000000000002"/>
    <n v="20.47"/>
    <n v="19.329999999999998"/>
    <n v="19.059999999999999"/>
    <n v="18.25"/>
    <n v="17.3"/>
    <n v="18.32"/>
    <n v="0.125"/>
    <n v="0.125"/>
    <n v="0.125"/>
    <n v="0.125"/>
    <n v="4.5172084130018962E-2"/>
    <n v="-0.11246550137994465"/>
    <n v="7.8247261345837317E-4"/>
    <n v="-3.2266526757607474E-2"/>
    <n v="-0.10038240917782033"/>
    <n v="7.4569789674952133E-2"/>
    <n v="-4.314946619217077E-2"/>
    <n v="1.6503951650395018E-2"/>
    <n v="-5.1977920883164629E-2"/>
    <n v="-8.3212032993692384E-2"/>
    <n v="2.7970165157165803E-2"/>
    <n v="6.7814293166405692E-2"/>
    <n v="-4.9584758182706433E-2"/>
    <n v="-7.5012933264355713E-3"/>
    <n v="-4.2497376705141594E-2"/>
    <n v="-4.5205479452054755E-2"/>
    <n v="6.6184971098265863E-2"/>
    <x v="2"/>
  </r>
  <r>
    <x v="55"/>
    <x v="55"/>
    <x v="143"/>
    <x v="251"/>
    <x v="179"/>
    <x v="251"/>
    <n v="4324000000"/>
    <x v="203"/>
    <n v="41.5"/>
    <n v="41.52"/>
    <n v="42.01"/>
    <n v="42.58"/>
    <n v="43.15"/>
    <n v="45.45"/>
    <n v="45.11"/>
    <n v="45.97"/>
    <n v="45.64"/>
    <n v="45.05"/>
    <n v="45.75"/>
    <n v="45.8"/>
    <n v="45.91"/>
    <n v="0.37"/>
    <n v="0.37"/>
    <n v="0.37"/>
    <n v="0.37"/>
    <n v="3.493975903614454E-2"/>
    <n v="6.8107092531705063E-2"/>
    <n v="6.8720904455774265E-3"/>
    <n v="2.7302996670366252E-2"/>
    <n v="0.14192771084337341"/>
    <n v="4.8192771084344882E-4"/>
    <n v="1.1801541425818759E-2"/>
    <n v="2.2375624851225906E-2"/>
    <n v="1.3386566463128236E-2"/>
    <n v="6.1877172653534283E-2"/>
    <n v="6.6006600660058494E-4"/>
    <n v="1.9064508978053635E-2"/>
    <n v="8.7013269523606048E-4"/>
    <n v="-4.820333041192012E-3"/>
    <n v="1.5538290788013383E-2"/>
    <n v="9.1803278688523966E-3"/>
    <n v="1.0480349344978154E-2"/>
    <x v="2"/>
  </r>
  <r>
    <x v="56"/>
    <x v="56"/>
    <x v="144"/>
    <x v="252"/>
    <x v="180"/>
    <x v="252"/>
    <n v="1052000000"/>
    <x v="204"/>
    <n v="73.94"/>
    <n v="77.900000000000006"/>
    <n v="83.44"/>
    <n v="84.13"/>
    <n v="82.09"/>
    <n v="79.599999999999994"/>
    <n v="82.41"/>
    <n v="82.86"/>
    <n v="81.540000000000006"/>
    <n v="85.78"/>
    <n v="82.17"/>
    <n v="84.98"/>
    <n v="84.46"/>
    <n v="0.52"/>
    <n v="0.52"/>
    <n v="0.52"/>
    <n v="0.52"/>
    <n v="0.14484717338382469"/>
    <n v="-1.4263639605372625E-2"/>
    <n v="4.720300934352633E-2"/>
    <n v="-9.3261832595011342E-3"/>
    <n v="0.17040843927508786"/>
    <n v="5.3556938057884883E-2"/>
    <n v="7.1116816431322102E-2"/>
    <n v="1.4501438159156253E-2"/>
    <n v="-2.4248187329133392E-2"/>
    <n v="-2.3998050919722364E-2"/>
    <n v="4.1834170854271387E-2"/>
    <n v="5.460502366217727E-3"/>
    <n v="-9.6548394882934249E-3"/>
    <n v="5.8376257051753665E-2"/>
    <n v="-4.2084401958498475E-2"/>
    <n v="4.0525739320920073E-2"/>
    <n v="-1.2019359645271169E-16"/>
    <x v="2"/>
  </r>
  <r>
    <x v="57"/>
    <x v="57"/>
    <x v="57"/>
    <x v="253"/>
    <x v="73"/>
    <x v="253"/>
    <n v="291000000"/>
    <x v="205"/>
    <n v="251.2"/>
    <n v="250.83"/>
    <n v="269.08999999999997"/>
    <n v="267.60000000000002"/>
    <n v="269.55"/>
    <n v="281.18"/>
    <n v="277.39"/>
    <n v="293.93"/>
    <n v="305.95999999999998"/>
    <n v="310.79000000000002"/>
    <n v="309.05"/>
    <n v="319.06"/>
    <n v="322"/>
    <n v="2"/>
    <n v="1.82"/>
    <n v="1.82"/>
    <n v="1.82"/>
    <n v="7.3248407643312238E-2"/>
    <n v="4.338565022421511E-2"/>
    <n v="0.12696924907170423"/>
    <n v="4.1925415875671605E-2"/>
    <n v="0.31154458598726126"/>
    <n v="-1.4729299363056376E-3"/>
    <n v="7.2798309612087719E-2"/>
    <n v="1.8952766732321818E-3"/>
    <n v="7.2869955156950241E-3"/>
    <n v="4.9897978111667574E-2"/>
    <n v="-7.0061882068426645E-3"/>
    <n v="5.9627239626518697E-2"/>
    <n v="4.7120062599938665E-2"/>
    <n v="2.1734867302915548E-2"/>
    <n v="-5.5986357347405291E-3"/>
    <n v="3.8278595696489212E-2"/>
    <n v="1.4918824045634044E-2"/>
    <x v="2"/>
  </r>
  <r>
    <x v="58"/>
    <x v="58"/>
    <x v="58"/>
    <x v="254"/>
    <x v="181"/>
    <x v="254"/>
    <n v="881000000"/>
    <x v="206"/>
    <n v="71.709999999999994"/>
    <n v="72.91"/>
    <n v="81.28"/>
    <n v="83.11"/>
    <n v="84.84"/>
    <n v="78.77"/>
    <n v="78"/>
    <n v="77.27"/>
    <n v="74.19"/>
    <n v="80.040000000000006"/>
    <n v="79.62"/>
    <n v="83.24"/>
    <n v="93.02"/>
    <n v="0.41"/>
    <n v="0.41"/>
    <n v="0.35"/>
    <n v="0.35"/>
    <n v="0.16469111699902395"/>
    <n v="-5.6551558175911433E-2"/>
    <n v="3.0641025641025721E-2"/>
    <n v="0.16654172913543214"/>
    <n v="0.31836563938083956"/>
    <n v="1.6734067772974523E-2"/>
    <n v="0.11479906734330003"/>
    <n v="2.7559055118110215E-2"/>
    <n v="2.0815786307303623E-2"/>
    <n v="-6.6713814238566801E-2"/>
    <n v="-4.5702678684777969E-3"/>
    <n v="-9.35897435897441E-3"/>
    <n v="-3.5330658729131596E-2"/>
    <n v="8.3569214179808712E-2"/>
    <n v="-5.2473763118440989E-3"/>
    <n v="4.9861843757849661E-2"/>
    <n v="0.12169629985583856"/>
    <x v="2"/>
  </r>
  <r>
    <x v="59"/>
    <x v="59"/>
    <x v="59"/>
    <x v="255"/>
    <x v="182"/>
    <x v="255"/>
    <n v="1072000000"/>
    <x v="207"/>
    <n v="104.41"/>
    <n v="106.63"/>
    <n v="111.42"/>
    <n v="112.7"/>
    <n v="116.54"/>
    <n v="122.8"/>
    <n v="122.25"/>
    <n v="128.66"/>
    <n v="133.84"/>
    <n v="141.9"/>
    <n v="149.94999999999999"/>
    <n v="150.4"/>
    <n v="152.01"/>
    <n v="0.22"/>
    <n v="0.22"/>
    <n v="0.22"/>
    <n v="0.22"/>
    <n v="8.1505602911598571E-2"/>
    <n v="8.6690328305235112E-2"/>
    <n v="0.16253578732106344"/>
    <n v="7.279774489076804E-2"/>
    <n v="0.46432334067618042"/>
    <n v="2.1262331194330034E-2"/>
    <n v="4.4921691831567162E-2"/>
    <n v="1.3462574044157252E-2"/>
    <n v="3.4072759538598077E-2"/>
    <n v="5.5603226360047969E-2"/>
    <n v="-2.6872964169380878E-3"/>
    <n v="5.2433537832310813E-2"/>
    <n v="4.1971086584797195E-2"/>
    <n v="6.1864913329348493E-2"/>
    <n v="5.6730091613812421E-2"/>
    <n v="4.4681560520174529E-3"/>
    <n v="1.2167553191489263E-2"/>
    <x v="2"/>
  </r>
  <r>
    <x v="60"/>
    <x v="60"/>
    <x v="145"/>
    <x v="256"/>
    <x v="73"/>
    <x v="256"/>
    <n v="816000000"/>
    <x v="208"/>
    <n v="121.86"/>
    <n v="121.9"/>
    <n v="128.02000000000001"/>
    <n v="129.5"/>
    <n v="139.86000000000001"/>
    <n v="150.79"/>
    <n v="153.44"/>
    <n v="154.97999999999999"/>
    <n v="159.87"/>
    <n v="156"/>
    <n v="165.72"/>
    <n v="172.77"/>
    <n v="173.73"/>
    <n v="1.01"/>
    <n v="0.94"/>
    <n v="0.94"/>
    <n v="0.94"/>
    <n v="7.0983095355325793E-2"/>
    <n v="0.19212355212355212"/>
    <n v="2.2810218978102204E-2"/>
    <n v="0.11967948717948712"/>
    <n v="0.45708189725914977"/>
    <n v="3.2824552765473703E-4"/>
    <n v="5.0205086136177232E-2"/>
    <n v="1.9450085924074281E-2"/>
    <n v="8.0000000000000099E-2"/>
    <n v="8.48705848705847E-2"/>
    <n v="2.3807944823927354E-2"/>
    <n v="1.0036496350364911E-2"/>
    <n v="3.7617757129952349E-2"/>
    <n v="-1.8327391005191748E-2"/>
    <n v="6.23076923076923E-2"/>
    <n v="4.821385469466577E-2"/>
    <n v="1.0997279620304331E-2"/>
    <x v="2"/>
  </r>
  <r>
    <x v="61"/>
    <x v="61"/>
    <x v="118"/>
    <x v="257"/>
    <x v="73"/>
    <x v="257"/>
    <n v="1531000000"/>
    <x v="209"/>
    <n v="44.71"/>
    <n v="44.18"/>
    <n v="44.16"/>
    <n v="43.23"/>
    <n v="45.04"/>
    <n v="46.65"/>
    <n v="43.47"/>
    <n v="44.04"/>
    <n v="40.79"/>
    <n v="40.6"/>
    <n v="41.85"/>
    <n v="42.68"/>
    <n v="43.22"/>
    <n v="0.22"/>
    <n v="0.22"/>
    <n v="0.19"/>
    <n v="0.19"/>
    <n v="-2.8181614851263789E-2"/>
    <n v="1.0640758732361833E-2"/>
    <n v="-6.1651713825626814E-2"/>
    <n v="6.9211822660098454E-2"/>
    <n v="-1.498546186535455E-2"/>
    <n v="-1.1854171326325233E-2"/>
    <n v="-4.5269352648264209E-4"/>
    <n v="-1.6077898550724633E-2"/>
    <n v="4.1869072403423607E-2"/>
    <n v="4.0630550621669613E-2"/>
    <n v="-6.345123258306537E-2"/>
    <n v="1.3112491373360945E-2"/>
    <n v="-6.9482288828337874E-2"/>
    <n v="5.5796940438381245E-17"/>
    <n v="3.0788177339901478E-2"/>
    <n v="2.4372759856630781E-2"/>
    <n v="1.7104029990627909E-2"/>
    <x v="2"/>
  </r>
  <r>
    <x v="62"/>
    <x v="62"/>
    <x v="62"/>
    <x v="258"/>
    <x v="183"/>
    <x v="258"/>
    <n v="1391000000"/>
    <x v="210"/>
    <n v="70.25"/>
    <n v="75.28"/>
    <n v="81.31"/>
    <n v="80.849999999999994"/>
    <n v="83.01"/>
    <n v="84.61"/>
    <n v="88.8"/>
    <n v="84.11"/>
    <n v="80.7"/>
    <n v="78.06"/>
    <n v="80.42"/>
    <n v="82.46"/>
    <n v="82.16"/>
    <n v="0.46"/>
    <n v="0.46"/>
    <n v="0.46"/>
    <n v="0.43"/>
    <n v="0.15743772241992876"/>
    <n v="0.1040197897340755"/>
    <n v="-0.11576576576576571"/>
    <n v="5.8032282859338889E-2"/>
    <n v="0.1953024911032028"/>
    <n v="7.1601423487544502E-2"/>
    <n v="8.0100956429330517E-2"/>
    <n v="-9.7627531989544572E-17"/>
    <n v="2.6716141001855424E-2"/>
    <n v="2.4816287194313866E-2"/>
    <n v="5.4958042784540806E-2"/>
    <n v="-5.2815315315315289E-2"/>
    <n v="-3.507311853525142E-2"/>
    <n v="-2.7013630731102856E-2"/>
    <n v="3.0233153984114775E-2"/>
    <n v="3.0713752797811394E-2"/>
    <n v="1.5765219500364159E-3"/>
    <x v="2"/>
  </r>
  <r>
    <x v="63"/>
    <x v="63"/>
    <x v="63"/>
    <x v="259"/>
    <x v="184"/>
    <x v="259"/>
    <n v="1079000000"/>
    <x v="211"/>
    <n v="48.5764"/>
    <n v="49.1111"/>
    <n v="47.578299999999999"/>
    <n v="47.141599999999997"/>
    <n v="46.366300000000003"/>
    <n v="45.314799999999998"/>
    <n v="49.333799999999997"/>
    <n v="49.458599999999997"/>
    <n v="47.05"/>
    <n v="51.94"/>
    <n v="53.99"/>
    <n v="53.97"/>
    <n v="50.81"/>
    <n v="0.4"/>
    <n v="0.4"/>
    <n v="0.4"/>
    <n v="0.4"/>
    <n v="-2.1302525506212953E-2"/>
    <n v="5.4987526940112337E-2"/>
    <n v="6.0935910065715623E-2"/>
    <n v="-1.4054678475163562E-2"/>
    <n v="7.8918981233685556E-2"/>
    <n v="1.1007402771716324E-2"/>
    <n v="-3.1210866789788901E-2"/>
    <n v="-7.7136005279721724E-4"/>
    <n v="-1.6446196140987884E-2"/>
    <n v="-1.4051153531767776E-2"/>
    <n v="9.7517808751224747E-2"/>
    <n v="2.5297058000802791E-3"/>
    <n v="-4.0611743963638279E-2"/>
    <n v="0.11243358129649311"/>
    <n v="3.9468617635733623E-2"/>
    <n v="7.0383404334135374E-3"/>
    <n v="-5.1139521956642515E-2"/>
    <x v="2"/>
  </r>
  <r>
    <x v="64"/>
    <x v="64"/>
    <x v="64"/>
    <x v="260"/>
    <x v="185"/>
    <x v="260"/>
    <n v="613000000"/>
    <x v="212"/>
    <n v="178.83"/>
    <n v="175.17"/>
    <n v="188.08"/>
    <n v="191.87"/>
    <n v="195.5"/>
    <n v="204.25"/>
    <n v="209.14"/>
    <n v="202.29"/>
    <n v="204.61"/>
    <n v="210.73"/>
    <n v="231"/>
    <n v="243.19"/>
    <n v="235.78"/>
    <n v="1.175"/>
    <n v="1.175"/>
    <n v="1.175"/>
    <n v="1.175"/>
    <n v="7.9488900072694699E-2"/>
    <n v="9.6132798248814211E-2"/>
    <n v="1.3220809027445747E-2"/>
    <n v="0.12444834622502735"/>
    <n v="0.34474081529944633"/>
    <n v="-2.046636470390888E-2"/>
    <n v="7.3699834446537799E-2"/>
    <n v="2.6398341131433387E-2"/>
    <n v="1.8919059780059391E-2"/>
    <n v="5.0767263427109979E-2"/>
    <n v="2.9694002447980348E-2"/>
    <n v="-3.2753179688247085E-2"/>
    <n v="1.7277176331010044E-2"/>
    <n v="3.5653193881041864E-2"/>
    <n v="9.6189436719973473E-2"/>
    <n v="5.785714285714285E-2"/>
    <n v="-2.5638389736420068E-2"/>
    <x v="2"/>
  </r>
  <r>
    <x v="65"/>
    <x v="65"/>
    <x v="65"/>
    <x v="261"/>
    <x v="10"/>
    <x v="261"/>
    <n v="1921000000"/>
    <x v="213"/>
    <n v="67.739999999999995"/>
    <n v="69.959999999999994"/>
    <n v="74.98"/>
    <n v="71.599999999999994"/>
    <n v="71.75"/>
    <n v="75.08"/>
    <n v="74.709999999999994"/>
    <n v="65.2"/>
    <n v="63.5"/>
    <n v="63.35"/>
    <n v="64.56"/>
    <n v="67.959999999999994"/>
    <n v="71.510000000000005"/>
    <n v="0.66"/>
    <n v="0.66"/>
    <n v="0.61"/>
    <n v="0.61"/>
    <n v="6.6725715972837316E-2"/>
    <n v="5.2653631284916201E-2"/>
    <n v="-0.14388970686655059"/>
    <n v="0.13843725335438048"/>
    <n v="9.315028048420447E-2"/>
    <n v="3.2772364924712118E-2"/>
    <n v="7.1755288736420966E-2"/>
    <n v="-3.6276340357428771E-2"/>
    <n v="2.0949720670391859E-3"/>
    <n v="5.5609756097560956E-2"/>
    <n v="3.8625466169418684E-3"/>
    <n v="-0.12729219649310658"/>
    <n v="-1.6717791411042991E-2"/>
    <n v="7.2440944881889983E-3"/>
    <n v="1.9100236779794805E-2"/>
    <n v="6.2112763320941629E-2"/>
    <n v="6.1212477928193232E-2"/>
    <x v="2"/>
  </r>
  <r>
    <x v="66"/>
    <x v="66"/>
    <x v="66"/>
    <x v="262"/>
    <x v="186"/>
    <x v="262"/>
    <n v="3488000000"/>
    <x v="214"/>
    <n v="0.18990000000000001"/>
    <n v="0.20799999999999999"/>
    <n v="0.1956"/>
    <n v="0.216"/>
    <n v="0.20599999999999999"/>
    <n v="0.1978"/>
    <n v="0.18490000000000001"/>
    <n v="0.2185"/>
    <n v="0.2195"/>
    <n v="0.21640000000000001"/>
    <n v="0.21"/>
    <n v="0.19400000000000001"/>
    <n v="0.19170000000000001"/>
    <n v="0"/>
    <n v="0"/>
    <n v="0"/>
    <n v="0"/>
    <n v="0.13744075829383878"/>
    <n v="-0.14398148148148143"/>
    <n v="0.17036235803136829"/>
    <n v="-0.11414048059149721"/>
    <n v="9.4786729857819687E-3"/>
    <n v="9.5313322801474337E-2"/>
    <n v="-5.9615384615384591E-2"/>
    <n v="0.10429447852760737"/>
    <n v="-4.6296296296296335E-2"/>
    <n v="-3.9805825242718376E-2"/>
    <n v="-6.5217391304347797E-2"/>
    <n v="0.1817198485667928"/>
    <n v="4.5766590389016062E-3"/>
    <n v="-1.4123006833712946E-2"/>
    <n v="-2.9574861367837414E-2"/>
    <n v="-7.6190476190476128E-2"/>
    <n v="-1.1855670103092766E-2"/>
    <x v="2"/>
  </r>
  <r>
    <x v="67"/>
    <x v="67"/>
    <x v="67"/>
    <x v="263"/>
    <x v="187"/>
    <x v="263"/>
    <n v="2748000000"/>
    <x v="215"/>
    <n v="56.401299999999999"/>
    <n v="59.176099999999998"/>
    <n v="62.999699999999997"/>
    <n v="60.482399999999998"/>
    <n v="59.357199999999999"/>
    <n v="62.065300000000001"/>
    <n v="60.882899999999999"/>
    <n v="61.064100000000003"/>
    <n v="60.825699999999998"/>
    <n v="61.226199999999999"/>
    <n v="52.959099999999999"/>
    <n v="52.825600000000001"/>
    <n v="53.960299999999997"/>
    <n v="0.48"/>
    <n v="0.47"/>
    <n v="0.47"/>
    <n v="0.47"/>
    <n v="8.0868703380950438E-2"/>
    <n v="1.4392616695104707E-2"/>
    <n v="1.3358430692361882E-2"/>
    <n v="-0.11099659949498748"/>
    <n v="-9.7692783676972452E-3"/>
    <n v="4.9197447576562935E-2"/>
    <n v="6.4613923526558856E-2"/>
    <n v="-3.2338249229758219E-2"/>
    <n v="-1.8603759110088217E-2"/>
    <n v="5.354194604866809E-2"/>
    <n v="-1.147823340900634E-2"/>
    <n v="2.976205141345173E-3"/>
    <n v="3.7927358300538982E-3"/>
    <n v="1.4311384825821996E-2"/>
    <n v="-0.13502552828690983"/>
    <n v="6.3539599426727803E-3"/>
    <n v="3.0377317058395838E-2"/>
    <x v="2"/>
  </r>
  <r>
    <x v="68"/>
    <x v="68"/>
    <x v="68"/>
    <x v="264"/>
    <x v="188"/>
    <x v="264"/>
    <n v="1821000000"/>
    <x v="216"/>
    <n v="43.09"/>
    <n v="43.3"/>
    <n v="46.95"/>
    <n v="42.81"/>
    <n v="43.76"/>
    <n v="41.98"/>
    <n v="45"/>
    <n v="47.25"/>
    <n v="45.59"/>
    <n v="48.11"/>
    <n v="50.22"/>
    <n v="51.88"/>
    <n v="52.76"/>
    <n v="0.25"/>
    <n v="0.25"/>
    <n v="0.2"/>
    <n v="0.2"/>
    <n v="-6.9621721977259536E-4"/>
    <n v="5.6996028965194991E-2"/>
    <n v="7.3555555555555541E-2"/>
    <n v="0.10081064227811264"/>
    <n v="0.24530053376653502"/>
    <n v="4.8735205384078375E-3"/>
    <n v="8.4295612009238019E-2"/>
    <n v="-8.2854100106496284E-2"/>
    <n v="2.219107685120289E-2"/>
    <n v="-3.4963436928702039E-2"/>
    <n v="7.7894235350166832E-2"/>
    <n v="0.05"/>
    <n v="-3.0899470899470829E-2"/>
    <n v="5.9662206624259619E-2"/>
    <n v="4.3857825815838691E-2"/>
    <n v="3.7037037037037111E-2"/>
    <n v="2.081727062451803E-2"/>
    <x v="2"/>
  </r>
  <r>
    <x v="69"/>
    <x v="69"/>
    <x v="69"/>
    <x v="265"/>
    <x v="189"/>
    <x v="265"/>
    <n v="7832000000"/>
    <x v="217"/>
    <n v="62.79"/>
    <n v="64.355000000000004"/>
    <n v="64.13"/>
    <n v="65.81"/>
    <n v="68.680000000000007"/>
    <n v="70.239999999999995"/>
    <n v="69.33"/>
    <n v="73.099999999999994"/>
    <n v="74.709999999999994"/>
    <n v="74.709999999999994"/>
    <n v="83.68"/>
    <n v="83.6"/>
    <n v="86.125"/>
    <n v="0.42"/>
    <n v="0.39"/>
    <n v="0.39"/>
    <n v="0.39"/>
    <n v="5.4785793916228745E-2"/>
    <n v="5.941346299954408E-2"/>
    <n v="8.322515505553145E-2"/>
    <n v="0.158010975772989"/>
    <n v="0.39695811434941869"/>
    <n v="2.4924351011307612E-2"/>
    <n v="-3.4962318390180797E-3"/>
    <n v="3.2745984718540573E-2"/>
    <n v="4.361039355721022E-2"/>
    <n v="2.8392545136866454E-2"/>
    <n v="-7.4031890660591773E-3"/>
    <n v="5.4377614308380152E-2"/>
    <n v="2.7359781121751022E-2"/>
    <n v="5.2201847142283502E-3"/>
    <n v="0.12006424842725223"/>
    <n v="3.7045889101336936E-3"/>
    <n v="3.4868421052631653E-2"/>
    <x v="2"/>
  </r>
  <r>
    <x v="116"/>
    <x v="113"/>
    <x v="119"/>
    <x v="266"/>
    <x v="190"/>
    <x v="266"/>
    <n v="1890000000"/>
    <x v="218"/>
    <n v="29.885000000000002"/>
    <n v="30.68"/>
    <n v="32.39"/>
    <n v="32.125"/>
    <n v="33.534999999999997"/>
    <n v="35.337499999999999"/>
    <n v="35.212499999999999"/>
    <n v="36.47"/>
    <n v="37.75"/>
    <n v="36.842500000000001"/>
    <n v="38.917499999999997"/>
    <n v="39.597499999999997"/>
    <n v="39.107500000000002"/>
    <n v="0.98250000000000004"/>
    <n v="0.98250000000000004"/>
    <n v="0.98250000000000004"/>
    <n v="0.98250000000000004"/>
    <n v="0.1078300150577212"/>
    <n v="0.12669260700389101"/>
    <n v="7.4192403265885762E-2"/>
    <n v="8.8145484155526921E-2"/>
    <n v="0.44010373096871336"/>
    <n v="2.6601974234565774E-2"/>
    <n v="5.5736636245110847E-2"/>
    <n v="2.2151898734177198E-2"/>
    <n v="4.3891050583657484E-2"/>
    <n v="8.3047562248397266E-2"/>
    <n v="2.4266006367173684E-2"/>
    <n v="3.5711750088746906E-2"/>
    <n v="6.2037290924047195E-2"/>
    <n v="1.9867549668874484E-3"/>
    <n v="5.6320825134016303E-2"/>
    <n v="4.2718571336802201E-2"/>
    <n v="1.2437653892291312E-2"/>
    <x v="2"/>
  </r>
  <r>
    <x v="70"/>
    <x v="70"/>
    <x v="70"/>
    <x v="267"/>
    <x v="191"/>
    <x v="267"/>
    <n v="1692000000"/>
    <x v="219"/>
    <n v="51.99"/>
    <n v="52.98"/>
    <n v="57.86"/>
    <n v="55.74"/>
    <n v="55.43"/>
    <n v="53.06"/>
    <n v="58.37"/>
    <n v="59"/>
    <n v="53"/>
    <n v="52.16"/>
    <n v="55.42"/>
    <n v="60.42"/>
    <n v="62.85"/>
    <n v="0.15"/>
    <n v="0.15"/>
    <n v="0.15"/>
    <n v="0.15"/>
    <n v="7.5014425851125208E-2"/>
    <n v="4.9874416935773151E-2"/>
    <n v="-0.1038204557135515"/>
    <n v="0.20782208588957066"/>
    <n v="0.22042700519330638"/>
    <n v="1.9042123485285532E-2"/>
    <n v="9.2110230275575744E-2"/>
    <n v="-3.4047701348081535E-2"/>
    <n v="-5.5615357014711566E-3"/>
    <n v="-4.0050514162006091E-2"/>
    <n v="0.10290237467018461"/>
    <n v="1.0793215692993021E-2"/>
    <n v="-9.9152542372881347E-2"/>
    <n v="-1.3018867924528365E-2"/>
    <n v="6.2500000000000097E-2"/>
    <n v="9.2926741248646708E-2"/>
    <n v="4.2701092353525316E-2"/>
    <x v="2"/>
  </r>
  <r>
    <x v="73"/>
    <x v="73"/>
    <x v="146"/>
    <x v="268"/>
    <x v="73"/>
    <x v="268"/>
    <n v="4217000000"/>
    <x v="220"/>
    <n v="38.450000000000003"/>
    <n v="40.22"/>
    <n v="42.75"/>
    <n v="44.68"/>
    <n v="45.01"/>
    <n v="45.52"/>
    <n v="50.05"/>
    <n v="50.15"/>
    <n v="50.35"/>
    <n v="48.72"/>
    <n v="51.1"/>
    <n v="49.05"/>
    <n v="47.57"/>
    <n v="0.2"/>
    <n v="0.18"/>
    <n v="0.18"/>
    <n v="0.18"/>
    <n v="0.16723016905071514"/>
    <n v="0.12421665174574748"/>
    <n v="-2.2977022977022945E-2"/>
    <n v="-1.9909688013136261E-2"/>
    <n v="0.25643693107932369"/>
    <n v="4.6033810143042808E-2"/>
    <n v="6.2904027846842403E-2"/>
    <n v="4.9824561403508771E-2"/>
    <n v="7.3858549686660318E-3"/>
    <n v="1.5329926682959455E-2"/>
    <n v="0.10347100175746909"/>
    <n v="1.9980019980020266E-3"/>
    <n v="7.5772681954138152E-3"/>
    <n v="-2.8798411122145037E-2"/>
    <n v="4.885057471264373E-2"/>
    <n v="-3.6594911937377773E-2"/>
    <n v="-2.6503567787971395E-2"/>
    <x v="2"/>
  </r>
  <r>
    <x v="74"/>
    <x v="74"/>
    <x v="147"/>
    <x v="269"/>
    <x v="192"/>
    <x v="269"/>
    <n v="766000000"/>
    <x v="221"/>
    <n v="72.27"/>
    <n v="67.930000000000007"/>
    <n v="66.209999999999994"/>
    <n v="63.38"/>
    <n v="61.54"/>
    <n v="59.09"/>
    <n v="60.17"/>
    <n v="62.1"/>
    <n v="59.69"/>
    <n v="63.81"/>
    <n v="65.16"/>
    <n v="70.75"/>
    <n v="74.010000000000005"/>
    <n v="0.77"/>
    <n v="0.77"/>
    <n v="0.76"/>
    <n v="0.76"/>
    <n v="-0.11235644112356433"/>
    <n v="-3.8497948879772807E-2"/>
    <n v="7.3126142595978064E-2"/>
    <n v="0.17175991223946094"/>
    <n v="6.6417600664176124E-2"/>
    <n v="-6.0052580600525658E-2"/>
    <n v="-2.5320182540851065E-2"/>
    <n v="-3.1113124905603251E-2"/>
    <n v="-2.9031240138845116E-2"/>
    <n v="-2.7299317517062004E-2"/>
    <n v="3.130817397190723E-2"/>
    <n v="3.207578527505401E-2"/>
    <n v="-2.6570048309178803E-2"/>
    <n v="8.1755737979561136E-2"/>
    <n v="2.1156558533145187E-2"/>
    <n v="9.7452424800491155E-2"/>
    <n v="5.6819787985865795E-2"/>
    <x v="2"/>
  </r>
  <r>
    <x v="117"/>
    <x v="114"/>
    <x v="121"/>
    <x v="270"/>
    <x v="193"/>
    <x v="270"/>
    <n v="50000000"/>
    <x v="222"/>
    <n v="1586.54"/>
    <n v="1575.54"/>
    <n v="1733.18"/>
    <n v="1779.84"/>
    <n v="1779.84"/>
    <n v="1903.43"/>
    <n v="1877.41"/>
    <n v="1918.56"/>
    <n v="1813.04"/>
    <n v="1941.1"/>
    <n v="1913.43"/>
    <n v="1914.13"/>
    <n v="1915.34"/>
    <n v="0"/>
    <n v="0"/>
    <n v="0"/>
    <n v="0"/>
    <n v="0.12183745761216229"/>
    <n v="5.4819534340165503E-2"/>
    <n v="3.3924395843209436E-2"/>
    <n v="-1.3270825820411104E-2"/>
    <n v="0.20724343540030504"/>
    <n v="-6.9333266101075297E-3"/>
    <n v="0.10005458445993126"/>
    <n v="2.6921612296472296E-2"/>
    <n v="0"/>
    <n v="6.9438825961884304E-2"/>
    <n v="-1.3670058788607924E-2"/>
    <n v="2.1918494095589061E-2"/>
    <n v="-5.4999583020598777E-2"/>
    <n v="7.0632749415346571E-2"/>
    <n v="-1.4254803977126293E-2"/>
    <n v="3.6583517557477695E-4"/>
    <n v="6.3214097266110921E-4"/>
    <x v="2"/>
  </r>
  <r>
    <x v="75"/>
    <x v="75"/>
    <x v="122"/>
    <x v="271"/>
    <x v="194"/>
    <x v="271"/>
    <n v="1438000000"/>
    <x v="223"/>
    <n v="104.94"/>
    <n v="103.61"/>
    <n v="109.6"/>
    <n v="111.95"/>
    <n v="112.93"/>
    <n v="116.8"/>
    <n v="115.55"/>
    <n v="116.69"/>
    <n v="115.38"/>
    <n v="109.91"/>
    <n v="109.76"/>
    <n v="116.5"/>
    <n v="119.93"/>
    <n v="0.80500000000000005"/>
    <n v="0.80500000000000005"/>
    <n v="0.80500000000000005"/>
    <n v="0.753"/>
    <n v="7.447112635791886E-2"/>
    <n v="3.9347923179991015E-2"/>
    <n v="-4.1843357853742977E-2"/>
    <n v="9.801655900282058E-2"/>
    <n v="0.17303220888126558"/>
    <n v="-1.2673908900323978E-2"/>
    <n v="5.7812952417720248E-2"/>
    <n v="2.8786496350365044E-2"/>
    <n v="8.7539079946405002E-3"/>
    <n v="4.1397325777029925E-2"/>
    <n v="-3.8099315068493146E-3"/>
    <n v="9.8658589355257523E-3"/>
    <n v="-4.3277058873939693E-3"/>
    <n v="-4.0431617264690585E-2"/>
    <n v="-1.3647529797105949E-3"/>
    <n v="6.8267128279883335E-2"/>
    <n v="3.5905579399141692E-2"/>
    <x v="2"/>
  </r>
  <r>
    <x v="76"/>
    <x v="76"/>
    <x v="76"/>
    <x v="272"/>
    <x v="195"/>
    <x v="272"/>
    <n v="6058000000"/>
    <x v="224"/>
    <n v="30.998000000000001"/>
    <n v="29.869900000000001"/>
    <n v="32.486199999999997"/>
    <n v="32.334600000000002"/>
    <n v="32.125999999999998"/>
    <n v="30.9695"/>
    <n v="31.737400000000001"/>
    <n v="31.3203"/>
    <n v="32.173400000000001"/>
    <n v="33.813400000000001"/>
    <n v="33.1877"/>
    <n v="34.4011"/>
    <n v="34.486400000000003"/>
    <n v="0.32"/>
    <n v="0.32"/>
    <n v="0.32"/>
    <n v="0.30360999999999999"/>
    <n v="5.3442157558552188E-2"/>
    <n v="-8.5728600322874209E-3"/>
    <n v="7.5494526961880942E-2"/>
    <n v="2.8882336588453149E-2"/>
    <n v="0.1533005355184206"/>
    <n v="-3.6392670494870633E-2"/>
    <n v="8.75898479740473E-2"/>
    <n v="5.1837395571044066E-3"/>
    <n v="-6.4512936606608432E-3"/>
    <n v="-2.6038099981323466E-2"/>
    <n v="3.5128109914593419E-2"/>
    <n v="-1.314222337053449E-2"/>
    <n v="3.7454941363907798E-2"/>
    <n v="6.0919890344197397E-2"/>
    <n v="-1.8504498216683384E-2"/>
    <n v="4.5710007020673321E-2"/>
    <n v="1.1305161753548686E-2"/>
    <x v="2"/>
  </r>
  <r>
    <x v="77"/>
    <x v="77"/>
    <x v="148"/>
    <x v="273"/>
    <x v="196"/>
    <x v="273"/>
    <n v="2740000000"/>
    <x v="225"/>
    <n v="83.88"/>
    <n v="87.03"/>
    <n v="91.05"/>
    <n v="89.86"/>
    <n v="87.38"/>
    <n v="88.02"/>
    <n v="87.4"/>
    <n v="91.03"/>
    <n v="92.42"/>
    <n v="91.26"/>
    <n v="86.33"/>
    <n v="90.18"/>
    <n v="91.92"/>
    <n v="0.68959999999999999"/>
    <n v="0.68959999999999999"/>
    <n v="0.68959999999999999"/>
    <n v="0.66949999999999998"/>
    <n v="7.9513590844063009E-2"/>
    <n v="-1.9701758290674314E-2"/>
    <n v="5.2054919908466814E-2"/>
    <n v="1.4568266491343376E-2"/>
    <n v="0.12849666189794953"/>
    <n v="3.75536480686696E-2"/>
    <n v="4.6190968631506332E-2"/>
    <n v="-5.4958813838550001E-3"/>
    <n v="-2.7598486534609439E-2"/>
    <n v="1.5216296635385679E-2"/>
    <n v="7.9072937968654457E-4"/>
    <n v="4.1533180778031982E-2"/>
    <n v="2.2845215862902345E-2"/>
    <n v="-5.0898074009954183E-3"/>
    <n v="-5.4021477098400245E-2"/>
    <n v="5.2351442140623289E-2"/>
    <n v="2.6718784652916334E-2"/>
    <x v="2"/>
  </r>
  <r>
    <x v="78"/>
    <x v="78"/>
    <x v="149"/>
    <x v="274"/>
    <x v="73"/>
    <x v="274"/>
    <n v="1553000000"/>
    <x v="226"/>
    <n v="91.79"/>
    <n v="95.61"/>
    <n v="109"/>
    <n v="112.91"/>
    <n v="111"/>
    <n v="120"/>
    <n v="117.86"/>
    <n v="117.01"/>
    <n v="117.17"/>
    <n v="111.23"/>
    <n v="104.78"/>
    <n v="102.83"/>
    <n v="105.82"/>
    <n v="1.07"/>
    <n v="1.07"/>
    <n v="1.04"/>
    <n v="1.04"/>
    <n v="0.24174746704434022"/>
    <n v="5.3316800991940513E-2"/>
    <n v="-4.7429153232648867E-2"/>
    <n v="-3.9287961880787654E-2"/>
    <n v="0.19882340124196518"/>
    <n v="4.1616733849003079E-2"/>
    <n v="0.14004811212216295"/>
    <n v="4.5688073394495383E-2"/>
    <n v="-1.6916127889469459E-2"/>
    <n v="9.0720720720720724E-2"/>
    <n v="-8.9166666666666717E-3"/>
    <n v="-7.2119463770574776E-3"/>
    <n v="1.0255533715067058E-2"/>
    <n v="-4.1819578390372945E-2"/>
    <n v="-5.7987952890407285E-2"/>
    <n v="-8.6848635235732274E-3"/>
    <n v="3.9190897597977198E-2"/>
    <x v="2"/>
  </r>
  <r>
    <x v="118"/>
    <x v="115"/>
    <x v="150"/>
    <x v="275"/>
    <x v="73"/>
    <x v="275"/>
    <n v="1221000000"/>
    <x v="227"/>
    <n v="40.29"/>
    <n v="39.96"/>
    <n v="42.31"/>
    <n v="43.2"/>
    <n v="47.39"/>
    <n v="52.48"/>
    <n v="54.14"/>
    <n v="59"/>
    <n v="61.98"/>
    <n v="64.5"/>
    <n v="72.78"/>
    <n v="75.22"/>
    <n v="74.234999999999999"/>
    <n v="0"/>
    <n v="0"/>
    <n v="0"/>
    <n v="0"/>
    <n v="7.2226358897989673E-2"/>
    <n v="0.25324074074074066"/>
    <n v="0.19135574436645733"/>
    <n v="0.15093023255813953"/>
    <n v="0.84251675353685784"/>
    <n v="-8.1906180193596009E-3"/>
    <n v="5.8808808808808843E-2"/>
    <n v="2.1035216260931234E-2"/>
    <n v="9.6990740740740683E-2"/>
    <n v="0.10740662587043673"/>
    <n v="3.1631097560975679E-2"/>
    <n v="8.976727004063538E-2"/>
    <n v="5.0508474576271133E-2"/>
    <n v="4.0658276863504407E-2"/>
    <n v="0.12837209302325583"/>
    <n v="3.3525693871942812E-2"/>
    <n v="-1.3094921563413978E-2"/>
    <x v="2"/>
  </r>
  <r>
    <x v="79"/>
    <x v="79"/>
    <x v="127"/>
    <x v="276"/>
    <x v="197"/>
    <x v="276"/>
    <n v="1490000000"/>
    <x v="228"/>
    <n v="65.86"/>
    <n v="53.64"/>
    <n v="56.93"/>
    <n v="57.26"/>
    <n v="53.65"/>
    <n v="57.45"/>
    <n v="55.53"/>
    <n v="53.3"/>
    <n v="52.53"/>
    <n v="52.09"/>
    <n v="51.47"/>
    <n v="65.2"/>
    <n v="64.38"/>
    <n v="0.56999999999999995"/>
    <n v="0.56999999999999995"/>
    <n v="0.56999999999999995"/>
    <n v="0.53"/>
    <n v="-0.12192529608259947"/>
    <n v="-2.0258470136220695E-2"/>
    <n v="-5.1683774536286656E-2"/>
    <n v="0.24611249760030698"/>
    <n v="1.153962951715755E-2"/>
    <n v="-0.18554509565745519"/>
    <n v="6.1334824757643534E-2"/>
    <n v="1.5808888108203027E-2"/>
    <n v="-6.3045756199790429E-2"/>
    <n v="8.1453867660764304E-2"/>
    <n v="-2.349869451697131E-2"/>
    <n v="-4.0158472897532937E-2"/>
    <n v="-3.7523452157597762E-3"/>
    <n v="2.4747763182943502E-3"/>
    <n v="-1.1902476483010261E-2"/>
    <n v="0.27705459490965617"/>
    <n v="-4.4478527607363094E-3"/>
    <x v="2"/>
  </r>
  <r>
    <x v="80"/>
    <x v="116"/>
    <x v="80"/>
    <x v="277"/>
    <x v="198"/>
    <x v="277"/>
    <n v="799000000"/>
    <x v="229"/>
    <n v="331"/>
    <n v="293.5"/>
    <n v="327.5"/>
    <n v="337.2"/>
    <n v="348.7"/>
    <n v="365.3"/>
    <n v="327.60000000000002"/>
    <n v="334.5"/>
    <n v="354.2"/>
    <n v="302.89999999999998"/>
    <n v="307.8"/>
    <n v="287.39999999999998"/>
    <n v="299.39999999999998"/>
    <n v="0.79749999999999999"/>
    <n v="0.79749999999999999"/>
    <n v="0.79749999999999999"/>
    <m/>
    <n v="2.1140483383685769E-2"/>
    <n v="-2.6104685646500495E-2"/>
    <n v="-7.2962454212454342E-2"/>
    <n v="-1.1554968636513702E-2"/>
    <n v="-8.8240181268882251E-2"/>
    <n v="-0.11329305135951662"/>
    <n v="0.11584327086882454"/>
    <n v="3.205343511450378E-2"/>
    <n v="3.4104389086595494E-2"/>
    <n v="4.9892457700028744E-2"/>
    <n v="-0.10101970982753898"/>
    <n v="2.1062271062270991E-2"/>
    <n v="6.1278026905829563E-2"/>
    <n v="-0.14258187464709207"/>
    <n v="1.6176956091119295E-2"/>
    <n v="-6.6276803118908489E-2"/>
    <n v="4.1753653444676415E-2"/>
    <x v="2"/>
  </r>
  <r>
    <x v="81"/>
    <x v="81"/>
    <x v="81"/>
    <x v="278"/>
    <x v="199"/>
    <x v="278"/>
    <n v="1462000000"/>
    <x v="230"/>
    <n v="55.91"/>
    <n v="55.49"/>
    <n v="57.27"/>
    <n v="58.28"/>
    <n v="60"/>
    <n v="63.51"/>
    <n v="58.9"/>
    <n v="54.57"/>
    <n v="54.9"/>
    <n v="53.86"/>
    <n v="55.1"/>
    <n v="57.5"/>
    <n v="57.95"/>
    <n v="0.3"/>
    <n v="0.25"/>
    <n v="0.25"/>
    <n v="0.25"/>
    <n v="4.7755321051690294E-2"/>
    <n v="1.4927934111187327E-2"/>
    <n v="-8.1324278438030542E-2"/>
    <n v="8.0579279613813656E-2"/>
    <n v="5.5267394026113512E-2"/>
    <n v="-7.5120729744230837E-3"/>
    <n v="3.2077851865200957E-2"/>
    <n v="2.2874105116116605E-2"/>
    <n v="2.9512697323266966E-2"/>
    <n v="6.2666666666666634E-2"/>
    <n v="-6.8650606203747438E-2"/>
    <n v="-7.3514431239388764E-2"/>
    <n v="1.0628550485614775E-2"/>
    <n v="-1.4389799635701261E-2"/>
    <n v="2.3022651318232491E-2"/>
    <n v="4.8094373865698703E-2"/>
    <n v="1.2173913043478311E-2"/>
    <x v="2"/>
  </r>
  <r>
    <x v="82"/>
    <x v="82"/>
    <x v="82"/>
    <x v="279"/>
    <x v="200"/>
    <x v="279"/>
    <n v="1388000000"/>
    <x v="231"/>
    <n v="84.86"/>
    <n v="84.06"/>
    <n v="80.91"/>
    <n v="78.3"/>
    <n v="72.7"/>
    <n v="69.67"/>
    <n v="66.12"/>
    <n v="68.5"/>
    <n v="63.2"/>
    <n v="68.73"/>
    <n v="64.62"/>
    <n v="63.23"/>
    <n v="68.069999999999993"/>
    <n v="0.5"/>
    <n v="0.5"/>
    <n v="0.5"/>
    <n v="0.5"/>
    <n v="-7.1411736978552937E-2"/>
    <n v="-0.149169859514687"/>
    <n v="4.7035692679975788E-2"/>
    <n v="-2.3279499490762518E-3"/>
    <n v="-0.17428706104171585"/>
    <n v="-9.4272920103699882E-3"/>
    <n v="-3.7473233404710989E-2"/>
    <n v="-2.6078358670127297E-2"/>
    <n v="-7.151979565772662E-2"/>
    <n v="-3.4800550206327385E-2"/>
    <n v="-4.3777809674178228E-2"/>
    <n v="3.5995160314579479E-2"/>
    <n v="-7.0072992700729891E-2"/>
    <n v="9.54113924050633E-2"/>
    <n v="-5.9799214316892176E-2"/>
    <n v="-1.3772825750541746E-2"/>
    <n v="8.4453582160366858E-2"/>
    <x v="2"/>
  </r>
  <r>
    <x v="83"/>
    <x v="83"/>
    <x v="83"/>
    <x v="280"/>
    <x v="201"/>
    <x v="280"/>
    <n v="1008000000"/>
    <x v="232"/>
    <n v="49.15"/>
    <n v="49.12"/>
    <n v="50.27"/>
    <n v="49.68"/>
    <n v="49.81"/>
    <n v="50.65"/>
    <n v="47.99"/>
    <n v="48.03"/>
    <n v="48.32"/>
    <n v="49.17"/>
    <n v="52.4"/>
    <n v="51.45"/>
    <n v="48.01"/>
    <n v="0.57999999999999996"/>
    <n v="0.57999999999999996"/>
    <n v="0.57999999999999996"/>
    <n v="0.56000000000000005"/>
    <n v="2.2583926754832173E-2"/>
    <n v="-2.2342995169082079E-2"/>
    <n v="3.6674307147322352E-2"/>
    <n v="-1.2202562538133082E-2"/>
    <n v="2.3601220752797546E-2"/>
    <n v="-6.1037639877927039E-4"/>
    <n v="2.3412052117263962E-2"/>
    <n v="-1.9892580067641636E-4"/>
    <n v="2.6167471819646248E-3"/>
    <n v="2.85083316603091E-2"/>
    <n v="-4.1066140177689961E-2"/>
    <n v="8.3350698062094493E-4"/>
    <n v="1.8113678950655823E-2"/>
    <n v="2.9594370860927182E-2"/>
    <n v="6.5690461663615959E-2"/>
    <n v="-7.4427480916029716E-3"/>
    <n v="-5.5976676384839739E-2"/>
    <x v="2"/>
  </r>
  <r>
    <x v="84"/>
    <x v="84"/>
    <x v="84"/>
    <x v="281"/>
    <x v="73"/>
    <x v="281"/>
    <n v="312000000"/>
    <x v="233"/>
    <n v="179.09"/>
    <n v="185.38"/>
    <n v="184.27"/>
    <n v="172.28"/>
    <n v="166.22"/>
    <n v="154"/>
    <n v="162.36000000000001"/>
    <n v="165.25"/>
    <n v="157.52000000000001"/>
    <n v="161.18"/>
    <n v="155.99"/>
    <n v="162.19999999999999"/>
    <n v="172.34"/>
    <n v="1.85"/>
    <n v="1.8"/>
    <n v="1.75"/>
    <n v="1.75"/>
    <n v="-2.769557205874143E-2"/>
    <n v="-4.7132574878105335E-2"/>
    <n v="3.5107169253510294E-3"/>
    <n v="8.0096786201761985E-2"/>
    <n v="2.2335138757049546E-3"/>
    <n v="3.512200569546034E-2"/>
    <n v="-5.9877009386124997E-3"/>
    <n v="-5.5027948119607144E-2"/>
    <n v="-3.5175296029719076E-2"/>
    <n v="-6.2688003850318849E-2"/>
    <n v="6.5974025974026074E-2"/>
    <n v="1.7799950726779909E-2"/>
    <n v="-3.6187594553706445E-2"/>
    <n v="3.4344845099035022E-2"/>
    <n v="-3.2200024816974794E-2"/>
    <n v="5.1028912109750489E-2"/>
    <n v="7.3304562268804038E-2"/>
    <x v="2"/>
  </r>
  <r>
    <x v="85"/>
    <x v="85"/>
    <x v="85"/>
    <x v="282"/>
    <x v="202"/>
    <x v="282"/>
    <n v="6183000000"/>
    <x v="234"/>
    <n v="32.238599999999998"/>
    <n v="31.928999999999998"/>
    <n v="31.551400000000001"/>
    <n v="31.415500000000002"/>
    <n v="29.965499999999999"/>
    <n v="29.2104"/>
    <n v="28.576000000000001"/>
    <n v="29.640799999999999"/>
    <n v="28.3872"/>
    <n v="29.603100000000001"/>
    <n v="25.570399999999999"/>
    <n v="27.450800000000001"/>
    <n v="29.497299999999999"/>
    <n v="0.49"/>
    <n v="0.49"/>
    <n v="0.49"/>
    <n v="0.49"/>
    <n v="-1.0332334530655693E-2"/>
    <n v="-7.478792315895022E-2"/>
    <n v="5.3090005599104172E-2"/>
    <n v="1.297837050849397E-2"/>
    <n v="-2.4234923352751021E-2"/>
    <n v="-9.6033946883549437E-3"/>
    <n v="-1.1826239468821369E-2"/>
    <n v="1.1222956826004568E-2"/>
    <n v="-4.615556015342754E-2"/>
    <n v="-8.8468405332798976E-3"/>
    <n v="-4.9434448004820001E-3"/>
    <n v="3.7262038073908113E-2"/>
    <n v="-2.5761787805997097E-2"/>
    <n v="6.0093986021869057E-2"/>
    <n v="-0.13622559799480466"/>
    <n v="9.2700935456621794E-2"/>
    <n v="9.2401678639602428E-2"/>
    <x v="2"/>
  </r>
  <r>
    <x v="86"/>
    <x v="86"/>
    <x v="86"/>
    <x v="283"/>
    <x v="73"/>
    <x v="283"/>
    <n v="583000000"/>
    <x v="235"/>
    <n v="72.66"/>
    <n v="63.98"/>
    <n v="58.78"/>
    <n v="55.22"/>
    <n v="55.81"/>
    <n v="55.25"/>
    <n v="52.53"/>
    <n v="56.58"/>
    <n v="54.84"/>
    <n v="58.79"/>
    <n v="58.8"/>
    <n v="60"/>
    <n v="65.95"/>
    <n v="0.62"/>
    <n v="0.62"/>
    <n v="0.6"/>
    <n v="0.6"/>
    <n v="-0.23148912744288463"/>
    <n v="-3.7486417964505574E-2"/>
    <n v="0.13059204264229959"/>
    <n v="0.13199523728525264"/>
    <n v="-5.8766859344893951E-2"/>
    <n v="-0.11946050096339114"/>
    <n v="-8.1275398562050571E-2"/>
    <n v="-5.001701258931613E-2"/>
    <n v="1.0684534588917121E-2"/>
    <n v="1.0750761512273378E-3"/>
    <n v="-3.8009049773755632E-2"/>
    <n v="7.7098800685322613E-2"/>
    <n v="-2.0148462354188667E-2"/>
    <n v="8.2968636032093271E-2"/>
    <n v="1.7009695526446693E-4"/>
    <n v="3.0612244897959235E-2"/>
    <n v="0.1091666666666667"/>
    <x v="2"/>
  </r>
  <r>
    <x v="87"/>
    <x v="87"/>
    <x v="151"/>
    <x v="186"/>
    <x v="73"/>
    <x v="186"/>
    <n v="576000000"/>
    <x v="236"/>
    <n v="97.54"/>
    <n v="96.54"/>
    <n v="99.9"/>
    <n v="98.71"/>
    <n v="99.06"/>
    <n v="99.7"/>
    <n v="100.41"/>
    <n v="102.42"/>
    <n v="101.1"/>
    <n v="103.8"/>
    <n v="94.7"/>
    <n v="91.47"/>
    <n v="92.83"/>
    <n v="0.40250000000000002"/>
    <n v="0.40250000000000002"/>
    <n v="0.40250000000000002"/>
    <n v="0.40250000000000002"/>
    <n v="1.6121591142095423E-2"/>
    <n v="2.1299766994225536E-2"/>
    <n v="3.777014241609402E-2"/>
    <n v="-0.10180635838150288"/>
    <n v="-3.1781833094115308E-2"/>
    <n v="-1.0252204223908139E-2"/>
    <n v="3.4804226227470474E-2"/>
    <n v="-7.8828828828830019E-3"/>
    <n v="3.5457400466012414E-3"/>
    <n v="1.0523924894003641E-2"/>
    <n v="1.1158475426278774E-2"/>
    <n v="2.0017926501344541E-2"/>
    <n v="-8.9582112868581074E-3"/>
    <n v="3.0687438180019812E-2"/>
    <n v="-8.7668593448940221E-2"/>
    <n v="-2.9857444561774065E-2"/>
    <n v="1.9268612659888482E-2"/>
    <x v="2"/>
  </r>
  <r>
    <x v="88"/>
    <x v="88"/>
    <x v="88"/>
    <x v="284"/>
    <x v="203"/>
    <x v="284"/>
    <n v="1012000000"/>
    <x v="237"/>
    <n v="73.53"/>
    <n v="76.06"/>
    <n v="77.13"/>
    <n v="80.87"/>
    <n v="79.25"/>
    <n v="82.61"/>
    <n v="77.45"/>
    <n v="81.599999999999994"/>
    <n v="82.74"/>
    <n v="89.88"/>
    <n v="96.97"/>
    <n v="96.54"/>
    <n v="105.11"/>
    <n v="0.62"/>
    <n v="0.5"/>
    <n v="0.5"/>
    <n v="0.5"/>
    <n v="0.10825513395892837"/>
    <n v="-3.610733275627552E-2"/>
    <n v="0.16694641704325361"/>
    <n v="0.17501112594570545"/>
    <n v="0.4583163334693322"/>
    <n v="3.4407724738202111E-2"/>
    <n v="1.4067841178017265E-2"/>
    <n v="5.6527939841825615E-2"/>
    <n v="-2.0032150364783039E-2"/>
    <n v="4.8706624605678227E-2"/>
    <n v="-5.6409635637331999E-2"/>
    <n v="5.3582956746287817E-2"/>
    <n v="2.0098039215686283E-2"/>
    <n v="9.2337442591249708E-2"/>
    <n v="7.8882955051179399E-2"/>
    <n v="7.2187274414775072E-4"/>
    <n v="9.3950694012844338E-2"/>
    <x v="2"/>
  </r>
  <r>
    <x v="89"/>
    <x v="89"/>
    <x v="89"/>
    <x v="285"/>
    <x v="204"/>
    <x v="285"/>
    <n v="975000000"/>
    <x v="238"/>
    <n v="161.13"/>
    <n v="162.75"/>
    <n v="166.72"/>
    <n v="164.62"/>
    <n v="175"/>
    <n v="175.78"/>
    <n v="186.29"/>
    <n v="193.4"/>
    <n v="199.79"/>
    <n v="196.59"/>
    <n v="211.62"/>
    <n v="228.89"/>
    <n v="221.02"/>
    <n v="0.75"/>
    <n v="0.75"/>
    <n v="0.75"/>
    <n v="0.625"/>
    <n v="2.6314156271333763E-2"/>
    <n v="0.13619244320252696"/>
    <n v="5.9316120027913533E-2"/>
    <n v="0.12744798819878939"/>
    <n v="0.38953019301185388"/>
    <n v="1.0053993669707719E-2"/>
    <n v="2.4393241167434708E-2"/>
    <n v="-8.0974088291746304E-3"/>
    <n v="6.3054306888591885E-2"/>
    <n v="8.7428571428571494E-3"/>
    <n v="6.4057344407782407E-2"/>
    <n v="3.8166299855064756E-2"/>
    <n v="3.6918304033091966E-2"/>
    <n v="-1.2262876019820755E-2"/>
    <n v="7.645353273309935E-2"/>
    <n v="8.4561950666288549E-2"/>
    <n v="-3.165275896718938E-2"/>
    <x v="2"/>
  </r>
  <r>
    <x v="90"/>
    <x v="90"/>
    <x v="129"/>
    <x v="286"/>
    <x v="205"/>
    <x v="286"/>
    <n v="802000000"/>
    <x v="239"/>
    <n v="104.48"/>
    <n v="107.04"/>
    <n v="109.04"/>
    <n v="106.16"/>
    <n v="112.43"/>
    <n v="110.58"/>
    <n v="109.02"/>
    <n v="102.96"/>
    <n v="105.64"/>
    <n v="115.38"/>
    <n v="116.59"/>
    <n v="126.39"/>
    <n v="134.71"/>
    <n v="0.66500000000000004"/>
    <n v="0.60499999999999998"/>
    <n v="0.60499999999999998"/>
    <n v="0.60499999999999998"/>
    <n v="2.2444486983154599E-2"/>
    <n v="3.2639412207987939E-2"/>
    <n v="6.3887360117409656E-2"/>
    <n v="0.17277691107644319"/>
    <n v="0.31307427258805515"/>
    <n v="2.4502297090352242E-2"/>
    <n v="1.8684603886397606E-2"/>
    <n v="-2.0313646368305297E-2"/>
    <n v="5.9061793519216373E-2"/>
    <n v="-1.1073556879836417E-2"/>
    <n v="-8.6362814252125362E-3"/>
    <n v="-5.5586130985140363E-2"/>
    <n v="3.1905594405594477E-2"/>
    <n v="9.7926921620598212E-2"/>
    <n v="1.0487086150112741E-2"/>
    <n v="8.924436057980957E-2"/>
    <n v="7.0614763826252133E-2"/>
    <x v="2"/>
  </r>
  <r>
    <x v="91"/>
    <x v="91"/>
    <x v="91"/>
    <x v="287"/>
    <x v="206"/>
    <x v="287"/>
    <n v="875000000"/>
    <x v="240"/>
    <n v="115.52"/>
    <n v="107.79"/>
    <n v="106.97"/>
    <n v="107.66"/>
    <n v="107.42"/>
    <n v="106.49"/>
    <n v="110.9"/>
    <n v="110.8"/>
    <n v="114.72"/>
    <n v="120"/>
    <n v="117.94"/>
    <n v="121.89"/>
    <n v="120.04"/>
    <n v="0.83"/>
    <n v="0.83"/>
    <n v="0.83"/>
    <n v="0.83"/>
    <n v="-6.0855263157894732E-2"/>
    <n v="3.7804198402377941E-2"/>
    <n v="8.9540126239855675E-2"/>
    <n v="7.2500000000000515E-3"/>
    <n v="6.786703601108042E-2"/>
    <n v="-6.6914819944598247E-2"/>
    <n v="-7.6073847295668184E-3"/>
    <n v="1.4209591474245095E-2"/>
    <n v="-2.2292402006315708E-3"/>
    <n v="-9.3092533978781289E-4"/>
    <n v="4.9206498262747783E-2"/>
    <n v="-9.0171325518492804E-4"/>
    <n v="4.2870036101083052E-2"/>
    <n v="5.3260111576011168E-2"/>
    <n v="-1.7166666666666684E-2"/>
    <n v="4.052908258436496E-2"/>
    <n v="-8.3682008368200361E-3"/>
    <x v="2"/>
  </r>
  <r>
    <x v="92"/>
    <x v="92"/>
    <x v="92"/>
    <x v="288"/>
    <x v="207"/>
    <x v="288"/>
    <n v="1683000000"/>
    <x v="241"/>
    <n v="51.62"/>
    <n v="53.16"/>
    <n v="55.87"/>
    <n v="51.62"/>
    <n v="51.55"/>
    <n v="51.16"/>
    <n v="52.15"/>
    <n v="52.96"/>
    <n v="51.38"/>
    <n v="53.29"/>
    <n v="54.58"/>
    <n v="55.23"/>
    <n v="54.05"/>
    <n v="0.3"/>
    <n v="0.3"/>
    <n v="0.28000000000000003"/>
    <n v="0.28000000000000003"/>
    <n v="5.8117008911274699E-3"/>
    <n v="1.6079039132119357E-2"/>
    <n v="2.7229146692233953E-2"/>
    <n v="1.9515856633514694E-2"/>
    <n v="6.954668733049206E-2"/>
    <n v="2.9833397907787666E-2"/>
    <n v="5.0978179082016573E-2"/>
    <n v="-7.0699838911759447E-2"/>
    <n v="-1.3560635412630819E-3"/>
    <n v="-1.7458777885548124E-3"/>
    <n v="2.5215011727912472E-2"/>
    <n v="1.553211888782363E-2"/>
    <n v="-2.4546827794561899E-2"/>
    <n v="4.2623588945114768E-2"/>
    <n v="2.4207168324263447E-2"/>
    <n v="1.7039208501282495E-2"/>
    <n v="-1.629549158066268E-2"/>
    <x v="2"/>
  </r>
  <r>
    <x v="93"/>
    <x v="93"/>
    <x v="131"/>
    <x v="289"/>
    <x v="73"/>
    <x v="289"/>
    <n v="799000000"/>
    <x v="242"/>
    <n v="115.5"/>
    <n v="67.05"/>
    <n v="66.319999999999993"/>
    <n v="70.14"/>
    <n v="71.38"/>
    <n v="72.02"/>
    <n v="69.930000000000007"/>
    <n v="70.61"/>
    <n v="69.34"/>
    <n v="69.66"/>
    <n v="73.23"/>
    <n v="75.319999999999993"/>
    <n v="76.319999999999993"/>
    <n v="0.7"/>
    <n v="0.7"/>
    <n v="0.66"/>
    <n v="0.66"/>
    <n v="-0.38666666666666666"/>
    <n v="6.9860279441118648E-3"/>
    <n v="5.5770055770054307E-3"/>
    <n v="0.10508182601205852"/>
    <n v="-0.31567099567099571"/>
    <n v="-0.41948051948051951"/>
    <n v="-1.0887397464578733E-2"/>
    <n v="6.8154402895054408E-2"/>
    <n v="1.7678927858568505E-2"/>
    <n v="1.8772765480526768E-2"/>
    <n v="-1.9300194390446949E-2"/>
    <n v="9.7240097240096166E-3"/>
    <n v="-8.6390029740829339E-3"/>
    <n v="1.413325641765205E-2"/>
    <n v="5.1248923341946709E-2"/>
    <n v="3.7552915471801028E-2"/>
    <n v="2.2039298990971859E-2"/>
    <x v="2"/>
  </r>
  <r>
    <x v="94"/>
    <x v="94"/>
    <x v="152"/>
    <x v="290"/>
    <x v="73"/>
    <x v="290"/>
    <n v="2654000000"/>
    <x v="243"/>
    <n v="78.760000000000005"/>
    <n v="82.9"/>
    <n v="88.74"/>
    <n v="89.14"/>
    <n v="91.29"/>
    <n v="95.4"/>
    <n v="94.38"/>
    <n v="100.36"/>
    <n v="104.04"/>
    <n v="105.54"/>
    <n v="110.5"/>
    <n v="112.38"/>
    <n v="114.57"/>
    <n v="0.19500000000000001"/>
    <n v="0.16500000000000001"/>
    <n v="0.16500000000000001"/>
    <n v="0.16500000000000001"/>
    <n v="0.1342686642965972"/>
    <n v="6.0634956248597653E-2"/>
    <n v="0.11999364272091556"/>
    <n v="8.7123365548607029E-2"/>
    <n v="0.46343321482986266"/>
    <n v="5.256475368207212E-2"/>
    <n v="7.0446320868516155E-2"/>
    <n v="6.7049808429119426E-3"/>
    <n v="2.4119362800089809E-2"/>
    <n v="4.6828787380874128E-2"/>
    <n v="-8.9622641509435018E-3"/>
    <n v="6.3360881542699768E-2"/>
    <n v="3.8312076524511823E-2"/>
    <n v="1.6003460207612456E-2"/>
    <n v="4.6996399469395427E-2"/>
    <n v="1.8506787330316701E-2"/>
    <n v="2.0955686065136127E-2"/>
    <x v="2"/>
  </r>
  <r>
    <x v="95"/>
    <x v="95"/>
    <x v="153"/>
    <x v="291"/>
    <x v="208"/>
    <x v="291"/>
    <n v="4089000000"/>
    <x v="244"/>
    <n v="53.96"/>
    <n v="49.34"/>
    <n v="49.56"/>
    <n v="48.73"/>
    <n v="46.06"/>
    <n v="46.71"/>
    <n v="44.61"/>
    <n v="48.68"/>
    <n v="48.02"/>
    <n v="49.39"/>
    <n v="48.15"/>
    <n v="50.9"/>
    <n v="53.16"/>
    <n v="0.59"/>
    <n v="0.57750000000000001"/>
    <n v="0.57750000000000001"/>
    <n v="0.57750000000000001"/>
    <n v="-8.5989621942179462E-2"/>
    <n v="-7.2696490868048386E-2"/>
    <n v="0.1200963909437346"/>
    <n v="8.8023891476007199E-2"/>
    <n v="2.8215344699777538E-2"/>
    <n v="-8.561897702001478E-2"/>
    <n v="4.458856911228189E-3"/>
    <n v="-4.842615012106647E-3"/>
    <n v="-5.4791709419248817E-2"/>
    <n v="2.6650021710811954E-2"/>
    <n v="-3.2594733461785513E-2"/>
    <n v="9.1235149069715318E-2"/>
    <n v="-1.6947411668035452E-3"/>
    <n v="4.0556018325697572E-2"/>
    <n v="-2.5106296821218909E-2"/>
    <n v="6.9106957424714441E-2"/>
    <n v="5.5746561886051045E-2"/>
    <x v="2"/>
  </r>
  <r>
    <x v="96"/>
    <x v="96"/>
    <x v="132"/>
    <x v="292"/>
    <x v="73"/>
    <x v="292"/>
    <n v="1079000000"/>
    <x v="245"/>
    <n v="83.1"/>
    <n v="81.2"/>
    <n v="86.82"/>
    <n v="83.36"/>
    <n v="86.36"/>
    <n v="81.290000000000006"/>
    <n v="78.52"/>
    <n v="80.430000000000007"/>
    <n v="81.63"/>
    <n v="77.319999999999993"/>
    <n v="65.34"/>
    <n v="71.959999999999994"/>
    <n v="73.28"/>
    <n v="0"/>
    <n v="0"/>
    <n v="0"/>
    <n v="0"/>
    <n v="3.1287605294826131E-3"/>
    <n v="-5.8061420345489487E-2"/>
    <n v="-1.528273051451863E-2"/>
    <n v="-5.2250387997930581E-2"/>
    <n v="-0.11817087845968705"/>
    <n v="-2.286401925391085E-2"/>
    <n v="6.9211822660098399E-2"/>
    <n v="-3.9852568532596104E-2"/>
    <n v="3.5988483685220729E-2"/>
    <n v="-5.8707735062528868E-2"/>
    <n v="-3.4075532045762212E-2"/>
    <n v="2.43250127356089E-2"/>
    <n v="1.4919806042521305E-2"/>
    <n v="-5.2799215974519205E-2"/>
    <n v="-0.15494050698396264"/>
    <n v="0.10131619222528299"/>
    <n v="1.834352418010016E-2"/>
    <x v="2"/>
  </r>
  <r>
    <x v="97"/>
    <x v="97"/>
    <x v="154"/>
    <x v="293"/>
    <x v="209"/>
    <x v="293"/>
    <n v="5017000000"/>
    <x v="246"/>
    <n v="55.67"/>
    <n v="56.54"/>
    <n v="59.11"/>
    <n v="55.7"/>
    <n v="54.1"/>
    <n v="51.53"/>
    <n v="55.81"/>
    <n v="54.23"/>
    <n v="51.06"/>
    <n v="55.16"/>
    <n v="56.32"/>
    <n v="56.57"/>
    <n v="61.04"/>
    <n v="0.39"/>
    <n v="0.39"/>
    <n v="0.38"/>
    <n v="0.38"/>
    <n v="7.544458415663753E-3"/>
    <n v="8.9766606822262018E-3"/>
    <n v="-4.8378426805233054E-3"/>
    <n v="0.11348803480783182"/>
    <n v="0.12412430393389612"/>
    <n v="1.5627806718160542E-2"/>
    <n v="4.5454545454545463E-2"/>
    <n v="-5.1091185924547394E-2"/>
    <n v="-2.8725314183123903E-2"/>
    <n v="-4.0295748613678378E-2"/>
    <n v="9.0626819328546493E-2"/>
    <n v="-2.8310338648987732E-2"/>
    <n v="-5.1447538262953993E-2"/>
    <n v="8.7739913826870228E-2"/>
    <n v="2.1029731689630234E-2"/>
    <n v="1.1186079545454546E-2"/>
    <n v="8.5734488244652615E-2"/>
    <x v="2"/>
  </r>
  <r>
    <x v="98"/>
    <x v="98"/>
    <x v="98"/>
    <x v="294"/>
    <x v="138"/>
    <x v="294"/>
    <n v="3112000000"/>
    <x v="247"/>
    <n v="69.239999999999995"/>
    <n v="66.459999999999994"/>
    <n v="70.97"/>
    <n v="72.08"/>
    <n v="75.09"/>
    <n v="78.64"/>
    <n v="75.84"/>
    <n v="80.25"/>
    <n v="78.31"/>
    <n v="77.900000000000006"/>
    <n v="87.07"/>
    <n v="97.61"/>
    <n v="99.3"/>
    <n v="0.51"/>
    <n v="0.51"/>
    <n v="0.51"/>
    <n v="0"/>
    <n v="4.8382437897169318E-2"/>
    <n v="5.9239733629300843E-2"/>
    <n v="3.3887130801687787E-2"/>
    <n v="0.27471116816431307"/>
    <n v="0.45623916811091864"/>
    <n v="-4.0150202195262871E-2"/>
    <n v="6.7860367138128277E-2"/>
    <n v="2.2826546428068192E-2"/>
    <n v="4.1759156492785866E-2"/>
    <n v="5.4068451191903004E-2"/>
    <n v="-2.9120040691759885E-2"/>
    <n v="5.8148734177215139E-2"/>
    <n v="-1.7819314641744521E-2"/>
    <n v="1.2769761205465894E-3"/>
    <n v="0.11771501925545555"/>
    <n v="0.12105202710462853"/>
    <n v="1.731379981559264E-2"/>
    <x v="2"/>
  </r>
  <r>
    <x v="99"/>
    <x v="99"/>
    <x v="155"/>
    <x v="295"/>
    <x v="73"/>
    <x v="295"/>
    <n v="4256000000"/>
    <x v="248"/>
    <n v="90.94"/>
    <n v="84"/>
    <n v="81.7"/>
    <n v="82.02"/>
    <n v="81.510000000000005"/>
    <n v="80.37"/>
    <n v="80.790000000000006"/>
    <n v="80.16"/>
    <n v="76.37"/>
    <n v="81.3"/>
    <n v="83.39"/>
    <n v="83.44"/>
    <n v="83.82"/>
    <n v="0.77"/>
    <n v="0.77"/>
    <n v="0.77"/>
    <n v="0.75"/>
    <n v="-8.9619529360017616E-2"/>
    <n v="-5.6083881980003632E-3"/>
    <n v="1.5843544993192113E-2"/>
    <n v="4.0221402214022095E-2"/>
    <n v="-4.4644820760941326E-2"/>
    <n v="-7.6314053221904529E-2"/>
    <n v="-2.7380952380952346E-2"/>
    <n v="1.3341493268053771E-2"/>
    <n v="-6.2179956108265174E-3"/>
    <n v="-4.5393203287940193E-3"/>
    <n v="1.4806519845713595E-2"/>
    <n v="-7.7979948013369178E-3"/>
    <n v="-3.7674650698602694E-2"/>
    <n v="7.4636637423071778E-2"/>
    <n v="2.570725707257077E-2"/>
    <n v="9.5934764360234692E-3"/>
    <n v="1.3542665388302918E-2"/>
    <x v="2"/>
  </r>
  <r>
    <x v="100"/>
    <x v="100"/>
    <x v="100"/>
    <x v="100"/>
    <x v="70"/>
    <x v="100"/>
    <s v="total company shares"/>
    <x v="51"/>
    <s v="Januar"/>
    <s v="Februrar"/>
    <s v="Mars"/>
    <s v="April"/>
    <s v="Mai"/>
    <s v="Juni"/>
    <s v="Juli"/>
    <s v="August"/>
    <s v="September"/>
    <s v="Oktober "/>
    <s v="November "/>
    <s v="December"/>
    <s v="January"/>
    <s v="Q1"/>
    <s v="Q2"/>
    <s v="Q3"/>
    <s v="Q4"/>
    <s v="Retrun Q1"/>
    <s v="Q2"/>
    <s v="Q3"/>
    <s v="Q4"/>
    <s v="Yearly"/>
    <n v="1"/>
    <n v="2"/>
    <n v="3"/>
    <n v="4"/>
    <n v="5"/>
    <n v="6"/>
    <n v="7"/>
    <n v="8"/>
    <n v="9"/>
    <n v="10"/>
    <n v="11"/>
    <n v="12"/>
    <x v="3"/>
  </r>
  <r>
    <x v="101"/>
    <x v="101"/>
    <x v="0"/>
    <x v="296"/>
    <x v="210"/>
    <x v="296"/>
    <n v="20000000000"/>
    <x v="249"/>
    <n v="42.54"/>
    <n v="41.7913"/>
    <n v="44.634999999999998"/>
    <n v="41.97"/>
    <n v="41.602600000000002"/>
    <n v="46.997799999999998"/>
    <n v="45.954999999999998"/>
    <n v="49.782499999999999"/>
    <n v="57.102499999999999"/>
    <n v="56.987499999999997"/>
    <n v="54.762500000000003"/>
    <n v="46.115000000000002"/>
    <n v="38.722499999999997"/>
    <n v="0.73"/>
    <n v="0.73"/>
    <n v="0.73"/>
    <n v="0.63"/>
    <n v="3.7611659614480417E-3"/>
    <n v="0.11234214915415773"/>
    <n v="0.25595691437275597"/>
    <n v="-0.3094538275937706"/>
    <n v="-2.3448519040902744E-2"/>
    <n v="-1.7599905970850951E-2"/>
    <n v="6.804526300928658E-2"/>
    <n v="-4.3351629886860067E-2"/>
    <n v="-8.7538718131998199E-3"/>
    <n v="0.14723118266646787"/>
    <n v="-6.6556306890960806E-3"/>
    <n v="8.3287999129583304E-2"/>
    <n v="0.16170340983277257"/>
    <n v="1.0770106387636234E-2"/>
    <n v="-3.9043649923228681E-2"/>
    <n v="-0.14640493038119151"/>
    <n v="-0.14664425891792271"/>
    <x v="3"/>
  </r>
  <r>
    <x v="102"/>
    <x v="1"/>
    <x v="1"/>
    <x v="297"/>
    <x v="211"/>
    <x v="297"/>
    <n v="1546000000"/>
    <x v="250"/>
    <n v="97.14"/>
    <n v="112.24"/>
    <n v="115.91"/>
    <n v="94"/>
    <n v="102.1"/>
    <n v="97.93"/>
    <n v="92.06"/>
    <n v="92.29"/>
    <n v="95.97"/>
    <n v="94.74"/>
    <n v="77.709999999999994"/>
    <n v="94.318399999999997"/>
    <n v="91.24"/>
    <n v="0.96"/>
    <n v="0.96"/>
    <n v="0.96"/>
    <n v="0.71"/>
    <n v="-2.2441836524603669E-2"/>
    <n v="-1.0425531914893593E-2"/>
    <n v="3.9539430805996006E-2"/>
    <n v="-2.9449018366054468E-2"/>
    <n v="-2.3780111179740642E-2"/>
    <n v="0.15544574840436479"/>
    <n v="3.269779044903779E-2"/>
    <n v="-0.18074368044172198"/>
    <n v="8.6170212765957391E-2"/>
    <n v="-3.1439764936336802E-2"/>
    <n v="-5.0137853568875769E-2"/>
    <n v="2.4983706278514446E-3"/>
    <n v="5.0276302958066878E-2"/>
    <n v="-2.8133791809941025E-3"/>
    <n v="-0.179755119273802"/>
    <n v="0.2228593488611505"/>
    <n v="-2.5110688900575096E-2"/>
    <x v="3"/>
  </r>
  <r>
    <x v="103"/>
    <x v="2"/>
    <x v="2"/>
    <x v="298"/>
    <x v="212"/>
    <x v="298"/>
    <n v="1770000000"/>
    <x v="251"/>
    <n v="58.2"/>
    <n v="61.75"/>
    <n v="60.16"/>
    <n v="59.82"/>
    <n v="57.7"/>
    <n v="61.96"/>
    <n v="60.63"/>
    <n v="65.349999999999994"/>
    <n v="66.739999999999995"/>
    <n v="73.81"/>
    <n v="69.09"/>
    <n v="74.290000000000006"/>
    <n v="70.39"/>
    <n v="0.28000000000000003"/>
    <n v="0.28000000000000003"/>
    <n v="0.28000000000000003"/>
    <n v="0.28000000000000003"/>
    <n v="3.2646048109965589E-2"/>
    <n v="1.8221330658642634E-2"/>
    <n v="0.22200230908791024"/>
    <n v="-4.2541661021541818E-2"/>
    <n v="0.22869415807560134"/>
    <n v="6.0996563573883111E-2"/>
    <n v="-2.5748987854251067E-2"/>
    <n v="-9.9734042553185302E-4"/>
    <n v="-3.5439652290203905E-2"/>
    <n v="7.868284228769494E-2"/>
    <n v="-1.6946417043253684E-2"/>
    <n v="7.7849249546429022E-2"/>
    <n v="2.5554705432287692E-2"/>
    <n v="0.11012885825591862"/>
    <n v="-6.3947974529196566E-2"/>
    <n v="7.9316833116225255E-2"/>
    <n v="-4.8727958002423008E-2"/>
    <x v="3"/>
  </r>
  <r>
    <x v="104"/>
    <x v="3"/>
    <x v="156"/>
    <x v="299"/>
    <x v="213"/>
    <x v="299"/>
    <n v="655000000"/>
    <x v="252"/>
    <n v="153.5"/>
    <n v="160.155"/>
    <n v="161.28"/>
    <n v="151.82"/>
    <n v="151.09"/>
    <n v="156.94"/>
    <n v="161.9"/>
    <n v="160.31"/>
    <n v="168.76"/>
    <n v="171.14"/>
    <n v="157.9"/>
    <n v="165.97"/>
    <n v="138.93"/>
    <n v="1.46"/>
    <n v="1.33"/>
    <n v="0"/>
    <n v="0"/>
    <n v="-1.4332247557003704E-3"/>
    <n v="7.5154788565406486E-2"/>
    <n v="5.7072266831377269E-2"/>
    <n v="-0.18820848428187439"/>
    <n v="-7.6742671009771946E-2"/>
    <n v="4.335504885993486E-2"/>
    <n v="7.0244450688395615E-3"/>
    <n v="-4.9603174603174649E-2"/>
    <n v="-4.8083256487945585E-3"/>
    <n v="4.7521344893771883E-2"/>
    <n v="4.0079011087039686E-2"/>
    <n v="-9.8208770846201568E-3"/>
    <n v="5.2710373651051017E-2"/>
    <n v="1.4102867978193859E-2"/>
    <n v="-7.7363561996026536E-2"/>
    <n v="5.1108296390120288E-2"/>
    <n v="-0.16292100982105195"/>
    <x v="3"/>
  </r>
  <r>
    <x v="105"/>
    <x v="102"/>
    <x v="101"/>
    <x v="300"/>
    <x v="214"/>
    <x v="300"/>
    <n v="96000000"/>
    <x v="253"/>
    <n v="5.3360000000000003"/>
    <n v="5.5460000000000003"/>
    <n v="5.7039999999999997"/>
    <n v="5.42"/>
    <n v="6.0860000000000003"/>
    <n v="5.3940000000000001"/>
    <n v="5.09"/>
    <n v="5.6420000000000003"/>
    <n v="5.1580000000000004"/>
    <n v="5.5919999999999996"/>
    <n v="5.4320000000000004"/>
    <n v="5.032"/>
    <n v="4.03"/>
    <n v="0.72"/>
    <n v="0.72"/>
    <n v="0.72"/>
    <n v="0.72"/>
    <n v="0.15067466266866558"/>
    <n v="7.1955719557195555E-2"/>
    <n v="0.24007858546168956"/>
    <n v="-0.15057224606580821"/>
    <n v="0.29497751124437777"/>
    <n v="3.9355322338830573E-2"/>
    <n v="2.8489001081860706E-2"/>
    <n v="7.6437587657784037E-2"/>
    <n v="0.12287822878228789"/>
    <n v="4.6007229707525146E-3"/>
    <n v="7.7122728958101544E-2"/>
    <n v="0.10844793713163074"/>
    <n v="4.182913860333215E-2"/>
    <n v="0.22373012795657216"/>
    <n v="-2.8612303290414746E-2"/>
    <n v="5.8910162002945431E-2"/>
    <n v="-5.6041335453100118E-2"/>
    <x v="3"/>
  </r>
  <r>
    <x v="106"/>
    <x v="4"/>
    <x v="157"/>
    <x v="301"/>
    <x v="73"/>
    <x v="301"/>
    <n v="9100000000"/>
    <x v="254"/>
    <n v="60"/>
    <n v="63.74"/>
    <n v="57.34"/>
    <n v="54.23"/>
    <n v="55.9"/>
    <n v="53.41"/>
    <n v="52.84"/>
    <n v="55.53"/>
    <n v="52.77"/>
    <n v="53.44"/>
    <n v="43.36"/>
    <n v="43.84"/>
    <n v="38.9"/>
    <n v="0.72"/>
    <n v="0.72"/>
    <n v="0.72"/>
    <n v="0.72"/>
    <n v="-8.4166666666666723E-2"/>
    <n v="-1.2354785174257671E-2"/>
    <n v="2.4981074943224719E-2"/>
    <n v="-0.25860778443113769"/>
    <n v="-0.3036666666666667"/>
    <n v="6.2333333333333366E-2"/>
    <n v="-0.10040790712268588"/>
    <n v="-4.1681199860481452E-2"/>
    <n v="3.0794763046284378E-2"/>
    <n v="-3.166368515205728E-2"/>
    <n v="2.8084628346752819E-3"/>
    <n v="5.0908402725208128E-2"/>
    <n v="-3.673689897352779E-2"/>
    <n v="2.6340723896153013E-2"/>
    <n v="-0.18862275449101795"/>
    <n v="2.7675276752767618E-2"/>
    <n v="-9.6259124087591352E-2"/>
    <x v="3"/>
  </r>
  <r>
    <x v="107"/>
    <x v="5"/>
    <x v="102"/>
    <x v="302"/>
    <x v="215"/>
    <x v="302"/>
    <n v="353000000"/>
    <x v="255"/>
    <n v="104.07"/>
    <n v="98.57"/>
    <n v="92.33"/>
    <n v="95.94"/>
    <n v="97.6"/>
    <n v="94.25"/>
    <n v="91.04"/>
    <n v="95.15"/>
    <n v="100.59"/>
    <n v="99.13"/>
    <n v="91"/>
    <n v="89.68"/>
    <n v="81.44"/>
    <n v="0.46"/>
    <n v="0.46"/>
    <n v="0.46"/>
    <n v="0.46"/>
    <n v="-7.3700393965600033E-2"/>
    <n v="-4.627892432770473E-2"/>
    <n v="9.3914762741651905E-2"/>
    <n v="-0.17381216584283263"/>
    <n v="-0.19976938599019889"/>
    <n v="-5.284904391275104E-2"/>
    <n v="-6.3305265293699856E-2"/>
    <n v="4.4081013755009203E-2"/>
    <n v="1.7302480717114828E-2"/>
    <n v="-2.9610655737704862E-2"/>
    <n v="-2.9177718832891181E-2"/>
    <n v="4.5144991212653772E-2"/>
    <n v="6.2007356805044642E-2"/>
    <n v="-9.941346058256367E-3"/>
    <n v="-8.2013517603147346E-2"/>
    <n v="-9.4505494505493764E-3"/>
    <n v="-8.6752899197145503E-2"/>
    <x v="3"/>
  </r>
  <r>
    <x v="6"/>
    <x v="6"/>
    <x v="6"/>
    <x v="303"/>
    <x v="216"/>
    <x v="303"/>
    <n v="661000000"/>
    <x v="256"/>
    <n v="175.35"/>
    <n v="185"/>
    <n v="184.21"/>
    <n v="169.92"/>
    <n v="172.15"/>
    <n v="180.75"/>
    <n v="184.09"/>
    <n v="196.33"/>
    <n v="199.25"/>
    <n v="207.73"/>
    <n v="192.81"/>
    <n v="208.1"/>
    <n v="192.52"/>
    <n v="1.32"/>
    <n v="1.32"/>
    <n v="1.32"/>
    <n v="1.32"/>
    <n v="-2.3438836612489345E-2"/>
    <n v="9.1160546139359797E-2"/>
    <n v="0.13558585474496163"/>
    <n v="-6.6865642901843644E-2"/>
    <n v="0.12802965497576285"/>
    <n v="5.5032791559737705E-2"/>
    <n v="-4.2702702702702268E-3"/>
    <n v="-7.0408772596493238E-2"/>
    <n v="1.3123822975517998E-2"/>
    <n v="5.762416497240775E-2"/>
    <n v="2.5781466113416342E-2"/>
    <n v="6.6489217230702419E-2"/>
    <n v="2.1596291957418568E-2"/>
    <n v="4.9184441656210741E-2"/>
    <n v="-7.1824002310691706E-2"/>
    <n v="8.6146984077589292E-2"/>
    <n v="-6.8524747717443463E-2"/>
    <x v="3"/>
  </r>
  <r>
    <x v="7"/>
    <x v="7"/>
    <x v="7"/>
    <x v="304"/>
    <x v="73"/>
    <x v="304"/>
    <n v="10000000000"/>
    <x v="257"/>
    <n v="58.6"/>
    <n v="72.25"/>
    <n v="75.680000000000007"/>
    <n v="70.881"/>
    <n v="78.161000000000001"/>
    <n v="81.851500000000001"/>
    <n v="84.135000000000005"/>
    <n v="89.2"/>
    <n v="101.325"/>
    <n v="101.09950000000001"/>
    <n v="81.176500000000004"/>
    <n v="88.472999999999999"/>
    <n v="73.260000000000005"/>
    <n v="0"/>
    <n v="0"/>
    <n v="0"/>
    <n v="0"/>
    <n v="0.20957337883959043"/>
    <n v="0.18698946120963311"/>
    <n v="0.20163427824329946"/>
    <n v="-0.27536733613915004"/>
    <n v="0.25017064846416387"/>
    <n v="0.23293515358361772"/>
    <n v="4.7474048442906668E-2"/>
    <n v="-6.3411733615222066E-2"/>
    <n v="0.10270735458021192"/>
    <n v="4.7216642571103237E-2"/>
    <n v="2.7898083724794336E-2"/>
    <n v="6.0200867653176414E-2"/>
    <n v="0.13593049327354259"/>
    <n v="-2.2255119664445762E-3"/>
    <n v="-0.19706328913595023"/>
    <n v="8.9884387723047854E-2"/>
    <n v="-0.17195076464005962"/>
    <x v="3"/>
  </r>
  <r>
    <x v="10"/>
    <x v="119"/>
    <x v="10"/>
    <x v="305"/>
    <x v="217"/>
    <x v="305"/>
    <n v="859000000"/>
    <x v="258"/>
    <n v="99.73"/>
    <n v="98.95"/>
    <n v="97.82"/>
    <n v="93.14"/>
    <n v="98.82"/>
    <n v="99.34"/>
    <n v="97.4"/>
    <n v="99.9"/>
    <n v="106.35"/>
    <n v="107.81"/>
    <n v="103.26"/>
    <n v="113.99"/>
    <n v="93.91"/>
    <n v="0.39"/>
    <n v="0.35"/>
    <n v="0.35"/>
    <n v="0.35"/>
    <n v="-6.2167853203649891E-2"/>
    <n v="4.9495383293966126E-2"/>
    <n v="0.11047227926078024"/>
    <n v="-0.1256840738335962"/>
    <n v="-4.3918580166449492E-2"/>
    <n v="-7.8211170159430566E-3"/>
    <n v="-1.1419909044972306E-2"/>
    <n v="-4.3856062154978462E-2"/>
    <n v="6.0983465750483065E-2"/>
    <n v="8.8038858530662852E-3"/>
    <n v="-1.6005637205556651E-2"/>
    <n v="2.5667351129363448E-2"/>
    <n v="6.806806806806795E-2"/>
    <n v="1.7019275975552497E-2"/>
    <n v="-4.2203877191355134E-2"/>
    <n v="0.1073019562269997"/>
    <n v="-0.17308535836476882"/>
    <x v="3"/>
  </r>
  <r>
    <x v="11"/>
    <x v="11"/>
    <x v="103"/>
    <x v="306"/>
    <x v="218"/>
    <x v="306"/>
    <n v="586000000"/>
    <x v="259"/>
    <n v="295.75"/>
    <n v="352.95"/>
    <n v="362.33"/>
    <n v="325.2"/>
    <n v="332.5"/>
    <n v="355.79"/>
    <n v="330.69"/>
    <n v="354.09"/>
    <n v="341.6"/>
    <n v="375.16"/>
    <n v="357.47"/>
    <n v="364.31"/>
    <n v="316.19"/>
    <n v="1.71"/>
    <n v="1.71"/>
    <n v="1.71"/>
    <n v="1.71"/>
    <n v="0.10535925612848686"/>
    <n v="2.2140221402214052E-2"/>
    <n v="0.1396474039130304"/>
    <n v="-0.15262821196289589"/>
    <n v="9.2240067624682995E-2"/>
    <n v="0.19340659340659336"/>
    <n v="2.6576002266609989E-2"/>
    <n v="-9.7756189109375419E-2"/>
    <n v="2.2447724477244808E-2"/>
    <n v="7.5187969924812095E-2"/>
    <n v="-6.5741027010315131E-2"/>
    <n v="7.0761135806949038E-2"/>
    <n v="-3.0444237340788931E-2"/>
    <n v="0.10324941451990632"/>
    <n v="-4.7153214628425193E-2"/>
    <n v="2.3918091028617718E-2"/>
    <n v="-0.12739150723285114"/>
    <x v="3"/>
  </r>
  <r>
    <x v="12"/>
    <x v="12"/>
    <x v="12"/>
    <x v="307"/>
    <x v="219"/>
    <x v="307"/>
    <n v="10237000000"/>
    <x v="260"/>
    <n v="29.75"/>
    <n v="32"/>
    <n v="32.07"/>
    <n v="29.8"/>
    <n v="29.92"/>
    <n v="29.49"/>
    <n v="28.08"/>
    <n v="31.22"/>
    <n v="30.91"/>
    <n v="29.68"/>
    <n v="27.77"/>
    <n v="28.99"/>
    <n v="24.08"/>
    <n v="0.15"/>
    <n v="0.15"/>
    <n v="0.12"/>
    <n v="0.12"/>
    <n v="6.7226890756302759E-3"/>
    <n v="-5.2684563758389341E-2"/>
    <n v="6.1253561253561309E-2"/>
    <n v="-0.1846361185983828"/>
    <n v="-0.17243697478991601"/>
    <n v="7.5630252100840331E-2"/>
    <n v="2.1875000000000089E-3"/>
    <n v="-6.6105394449641391E-2"/>
    <n v="4.026845637583926E-3"/>
    <n v="-9.3582887700535845E-3"/>
    <n v="-4.2726347914547318E-2"/>
    <n v="0.11182336182336185"/>
    <n v="-6.0858424087123237E-3"/>
    <n v="-3.5910708508573287E-2"/>
    <n v="-6.4353099730458233E-2"/>
    <n v="4.8253510983075225E-2"/>
    <n v="-0.16522938944463608"/>
    <x v="3"/>
  </r>
  <r>
    <x v="14"/>
    <x v="120"/>
    <x v="158"/>
    <x v="308"/>
    <x v="220"/>
    <x v="308"/>
    <n v="205000000"/>
    <x v="261"/>
    <n v="321.14999999999998"/>
    <n v="348.18"/>
    <n v="288.11"/>
    <n v="272.02"/>
    <n v="274.89"/>
    <n v="294.94"/>
    <n v="290.3"/>
    <n v="335.84"/>
    <n v="353.85"/>
    <n v="355.3"/>
    <n v="304.43"/>
    <n v="335"/>
    <n v="296.83999999999997"/>
    <n v="0"/>
    <n v="0"/>
    <n v="0"/>
    <n v="0"/>
    <n v="-0.15298147283200997"/>
    <n v="6.7200941107271636E-2"/>
    <n v="0.22390630382363072"/>
    <n v="-0.16453701097663956"/>
    <n v="-7.5696714930717751E-2"/>
    <n v="8.4166277440448481E-2"/>
    <n v="-0.17252570509506573"/>
    <n v="-5.5846725209121623E-2"/>
    <n v="1.0550694801852823E-2"/>
    <n v="7.2938266215577183E-2"/>
    <n v="-1.5732013290838769E-2"/>
    <n v="0.15687220117120207"/>
    <n v="5.3626727012863418E-2"/>
    <n v="4.0977815458527302E-3"/>
    <n v="-0.14317478187447227"/>
    <n v="0.10041717307755475"/>
    <n v="-0.11391044776119411"/>
    <x v="3"/>
  </r>
  <r>
    <x v="15"/>
    <x v="103"/>
    <x v="94"/>
    <x v="309"/>
    <x v="73"/>
    <x v="309"/>
    <n v="1007000000"/>
    <x v="262"/>
    <n v="54.27"/>
    <n v="56.68"/>
    <n v="57.04"/>
    <n v="51.26"/>
    <n v="54.39"/>
    <n v="55.45"/>
    <n v="53.47"/>
    <n v="53.6"/>
    <n v="52.16"/>
    <n v="51.15"/>
    <n v="47.61"/>
    <n v="51.8"/>
    <n v="46.55"/>
    <n v="0.28000000000000003"/>
    <n v="0.28000000000000003"/>
    <n v="0.24"/>
    <n v="0.24"/>
    <n v="-5.0304035378662335E-2"/>
    <n v="4.857588763168165E-2"/>
    <n v="-3.8900317935290821E-2"/>
    <n v="-8.5239491691104619E-2"/>
    <n v="-0.12308826239174508"/>
    <n v="4.44075916712732E-2"/>
    <n v="6.3514467184191854E-3"/>
    <n v="-9.6423562412342234E-2"/>
    <n v="6.1061256340226348E-2"/>
    <n v="2.4636881779738964E-2"/>
    <n v="-3.0658250676285012E-2"/>
    <n v="2.431269870955724E-3"/>
    <n v="-2.2388059701492626E-2"/>
    <n v="-1.476226993865027E-2"/>
    <n v="-6.9208211143695006E-2"/>
    <n v="9.3047679059021171E-2"/>
    <n v="-9.6718146718146714E-2"/>
    <x v="3"/>
  </r>
  <r>
    <x v="121"/>
    <x v="121"/>
    <x v="159"/>
    <x v="310"/>
    <x v="73"/>
    <x v="310"/>
    <n v="48000000"/>
    <x v="263"/>
    <n v="1750.09"/>
    <n v="1903.99"/>
    <n v="2034.61"/>
    <n v="2070.4299999999998"/>
    <n v="2170.4"/>
    <n v="2120.9899999999998"/>
    <n v="2012.67"/>
    <n v="2030.65"/>
    <n v="1950.61"/>
    <n v="1997.73"/>
    <n v="1882.73"/>
    <n v="1925.47"/>
    <n v="1691.25"/>
    <n v="0"/>
    <n v="0"/>
    <n v="0"/>
    <n v="0"/>
    <n v="0.18304201498208661"/>
    <n v="-2.789758649169485E-2"/>
    <n v="-7.4229754505209765E-3"/>
    <n v="-0.15341412503191124"/>
    <n v="-3.3621128056271349E-2"/>
    <n v="8.7938334599934914E-2"/>
    <n v="6.8603301487927926E-2"/>
    <n v="1.7605339598252213E-2"/>
    <n v="4.8284655844438237E-2"/>
    <n v="-2.2765388868411493E-2"/>
    <n v="-5.1070490667094008E-2"/>
    <n v="8.9334068674944318E-3"/>
    <n v="-3.9415950557703291E-2"/>
    <n v="2.4156545901025894E-2"/>
    <n v="-5.7565336657105816E-2"/>
    <n v="2.2701077690375153E-2"/>
    <n v="-0.12164302741668269"/>
    <x v="3"/>
  </r>
  <r>
    <x v="108"/>
    <x v="104"/>
    <x v="104"/>
    <x v="311"/>
    <x v="221"/>
    <x v="311"/>
    <n v="162000000"/>
    <x v="264"/>
    <n v="518.78"/>
    <n v="561.41"/>
    <n v="548.6"/>
    <n v="537.76"/>
    <n v="517.97"/>
    <n v="540.65"/>
    <n v="494.06"/>
    <n v="505.185"/>
    <n v="476.23"/>
    <n v="474.36"/>
    <n v="413.74"/>
    <n v="436.79"/>
    <n v="386.28"/>
    <n v="3.13"/>
    <n v="3.13"/>
    <n v="2.88"/>
    <n v="2.88"/>
    <n v="4.2619222020895214E-2"/>
    <n v="-7.5442576614102919E-2"/>
    <n v="-3.4044448042747824E-2"/>
    <n v="-0.17961042246395151"/>
    <n v="-0.23223717182620765"/>
    <n v="8.2173561047071977E-2"/>
    <n v="-2.2817548672093384E-2"/>
    <n v="-1.4053955523149893E-2"/>
    <n v="-3.6800803332341495E-2"/>
    <n v="4.9829140683823284E-2"/>
    <n v="-8.0384722093775965E-2"/>
    <n v="2.2517507994980368E-2"/>
    <n v="-5.1614754990745935E-2"/>
    <n v="2.1208239716103464E-3"/>
    <n v="-0.12779323720381144"/>
    <n v="6.2672209600232051E-2"/>
    <n v="-0.10904553675679399"/>
    <x v="3"/>
  </r>
  <r>
    <x v="16"/>
    <x v="16"/>
    <x v="136"/>
    <x v="312"/>
    <x v="150"/>
    <x v="312"/>
    <n v="1637000000"/>
    <x v="265"/>
    <n v="61.4"/>
    <n v="62.18"/>
    <n v="66.099999999999994"/>
    <n v="62.93"/>
    <n v="51.98"/>
    <n v="52.91"/>
    <n v="55.17"/>
    <n v="58.86"/>
    <n v="60.5"/>
    <n v="62.37"/>
    <n v="50.68"/>
    <n v="53.58"/>
    <n v="51.34"/>
    <n v="0.4"/>
    <n v="0.4"/>
    <n v="0.4"/>
    <n v="0.4"/>
    <n v="3.1433224755700345E-2"/>
    <n v="-0.116955347211187"/>
    <n v="0.13775602682617358"/>
    <n v="-0.170434503767837"/>
    <n v="-0.13778501628664488"/>
    <n v="1.2703583061889269E-2"/>
    <n v="6.3042779028626483E-2"/>
    <n v="-4.1906202723146671E-2"/>
    <n v="-0.17400286032099163"/>
    <n v="2.5586764140053862E-2"/>
    <n v="5.0274050274050373E-2"/>
    <n v="6.688417618270795E-2"/>
    <n v="3.4658511722731912E-2"/>
    <n v="3.7520661157024751E-2"/>
    <n v="-0.18742985409652074"/>
    <n v="6.5114443567482208E-2"/>
    <n v="-3.4341172079133911E-2"/>
    <x v="3"/>
  </r>
  <r>
    <x v="17"/>
    <x v="17"/>
    <x v="105"/>
    <x v="313"/>
    <x v="73"/>
    <x v="313"/>
    <n v="747383.59788359783"/>
    <x v="266"/>
    <n v="198.87"/>
    <n v="214.49"/>
    <n v="206.82"/>
    <n v="199.01"/>
    <n v="193.76"/>
    <n v="192.9"/>
    <n v="186.09"/>
    <n v="198.8"/>
    <n v="209.21"/>
    <n v="215.92"/>
    <n v="205.6"/>
    <n v="221.98"/>
    <n v="201.73"/>
    <n v="0"/>
    <n v="0"/>
    <n v="0"/>
    <n v="0"/>
    <n v="7.0397747272080429E-4"/>
    <n v="-6.4921360735641365E-2"/>
    <n v="0.16029878016013749"/>
    <n v="-6.5718784735087063E-2"/>
    <n v="1.4381254085583472E-2"/>
    <n v="7.8543772313571694E-2"/>
    <n v="-3.5759242855144834E-2"/>
    <n v="-3.7762305386326286E-2"/>
    <n v="-2.6380583890256774E-2"/>
    <n v="-4.4384805945498823E-3"/>
    <n v="-3.530326594090203E-2"/>
    <n v="6.8300284808426079E-2"/>
    <n v="5.2364185110663965E-2"/>
    <n v="3.2073036661727353E-2"/>
    <n v="-4.7795479807336019E-2"/>
    <n v="7.9669260700389086E-2"/>
    <n v="-9.1224434633750795E-2"/>
    <x v="3"/>
  </r>
  <r>
    <x v="18"/>
    <x v="18"/>
    <x v="18"/>
    <x v="314"/>
    <x v="73"/>
    <x v="314"/>
    <n v="2493000000"/>
    <x v="267"/>
    <n v="75.09"/>
    <n v="78.27"/>
    <n v="75.5"/>
    <n v="68.33"/>
    <n v="68.239999999999995"/>
    <n v="67.489999999999995"/>
    <n v="66.209999999999994"/>
    <n v="72.5"/>
    <n v="70.989999999999995"/>
    <n v="72.239999999999995"/>
    <n v="66.09"/>
    <n v="66.040000000000006"/>
    <n v="50.68"/>
    <n v="0.45"/>
    <n v="0.45"/>
    <n v="0.32"/>
    <n v="0.32"/>
    <n v="-8.4032494340125247E-2"/>
    <n v="-2.4440216595931576E-2"/>
    <n v="9.590696269445706E-2"/>
    <n v="-0.2940199335548172"/>
    <n v="-0.30456785191104013"/>
    <n v="4.2349180982820513E-2"/>
    <n v="-3.5390315574294062E-2"/>
    <n v="-8.9006622516556305E-2"/>
    <n v="-1.3171374213376762E-3"/>
    <n v="-4.3962485345838218E-3"/>
    <n v="-1.2298118239739239E-2"/>
    <n v="9.5000755172934701E-2"/>
    <n v="-1.6413793103448347E-2"/>
    <n v="2.2115790956472745E-2"/>
    <n v="-8.5132890365448396E-2"/>
    <n v="4.0853381752156579E-3"/>
    <n v="-0.22774076317383413"/>
    <x v="3"/>
  </r>
  <r>
    <x v="19"/>
    <x v="122"/>
    <x v="160"/>
    <x v="315"/>
    <x v="222"/>
    <x v="315"/>
    <n v="5990000000"/>
    <x v="268"/>
    <n v="158.30000000000001"/>
    <n v="161.24"/>
    <n v="153.66999999999999"/>
    <n v="146.44"/>
    <n v="143.08000000000001"/>
    <n v="153.30000000000001"/>
    <n v="133.80000000000001"/>
    <n v="142.97"/>
    <n v="137.86000000000001"/>
    <n v="153.61000000000001"/>
    <n v="122.59"/>
    <n v="141.88"/>
    <n v="124.03"/>
    <n v="0.86"/>
    <n v="0.86"/>
    <n v="0.78"/>
    <n v="0.78"/>
    <n v="-6.9488313329122003E-2"/>
    <n v="-8.0442502048620509E-2"/>
    <n v="0.15388639760837072"/>
    <n v="-0.18748779376342692"/>
    <n v="-0.19576753000631716"/>
    <n v="1.8572331017056208E-2"/>
    <n v="-4.6948647978169319E-2"/>
    <n v="-4.1452463070215329E-2"/>
    <n v="-2.2944550669215961E-2"/>
    <n v="7.7439194856024587E-2"/>
    <n v="-0.12159165035877365"/>
    <n v="6.853512705530633E-2"/>
    <n v="-3.0286074001538679E-2"/>
    <n v="0.11990425068910489"/>
    <n v="-0.20193997786602438"/>
    <n v="0.16371645321804382"/>
    <n v="-0.12031294051310963"/>
    <x v="3"/>
  </r>
  <r>
    <x v="109"/>
    <x v="105"/>
    <x v="161"/>
    <x v="316"/>
    <x v="73"/>
    <x v="316"/>
    <n v="1637000000"/>
    <x v="269"/>
    <n v="64.09"/>
    <n v="72.22"/>
    <n v="71.599999999999994"/>
    <n v="89.49"/>
    <n v="94.45"/>
    <n v="90.09"/>
    <n v="79.42"/>
    <n v="78.680000000000007"/>
    <n v="87.1"/>
    <n v="89.21"/>
    <n v="87.12"/>
    <n v="101.16"/>
    <n v="102.3"/>
    <n v="0"/>
    <n v="0"/>
    <n v="0"/>
    <n v="0"/>
    <n v="0.3963176782649398"/>
    <n v="-0.11252653927813157"/>
    <n v="0.12326869806094172"/>
    <n v="0.14673242909987674"/>
    <n v="0.5961928537993445"/>
    <n v="0.12685286316117952"/>
    <n v="-8.5848795347549783E-3"/>
    <n v="0.24986033519553075"/>
    <n v="5.5425187171751128E-2"/>
    <n v="-4.6161990471148752E-2"/>
    <n v="-0.11843711843711845"/>
    <n v="-9.3175522538402784E-3"/>
    <n v="0.1070157600406709"/>
    <n v="2.4225028702640639E-2"/>
    <n v="-2.3427866831072629E-2"/>
    <n v="0.16115702479338834"/>
    <n v="1.1269276393831559E-2"/>
    <x v="3"/>
  </r>
  <r>
    <x v="119"/>
    <x v="117"/>
    <x v="137"/>
    <x v="317"/>
    <x v="73"/>
    <x v="317"/>
    <n v="236000000"/>
    <x v="270"/>
    <n v="338.43"/>
    <n v="376.11"/>
    <n v="342.72"/>
    <n v="308.91000000000003"/>
    <n v="270.58"/>
    <n v="261.7"/>
    <n v="292.13"/>
    <n v="304.99"/>
    <n v="309.82"/>
    <n v="327.66000000000003"/>
    <n v="319.77999999999997"/>
    <n v="331.71"/>
    <n v="279.89"/>
    <n v="0"/>
    <n v="0"/>
    <n v="0"/>
    <n v="0"/>
    <n v="-8.7226309724315165E-2"/>
    <n v="-5.4320028487261751E-2"/>
    <n v="0.12162393454968688"/>
    <n v="-0.14579136910211815"/>
    <n v="-0.17297520905357094"/>
    <n v="0.11133764737168693"/>
    <n v="-8.8777219430485721E-2"/>
    <n v="-9.8651960784313722E-2"/>
    <n v="-0.12408144767084277"/>
    <n v="-3.281839012491683E-2"/>
    <n v="0.11627818112342379"/>
    <n v="4.4021497278608886E-2"/>
    <n v="1.5836584806059161E-2"/>
    <n v="5.7581821702924384E-2"/>
    <n v="-2.404931941646845E-2"/>
    <n v="3.7306898492713764E-2"/>
    <n v="-0.15622079527297941"/>
    <x v="3"/>
  </r>
  <r>
    <x v="20"/>
    <x v="123"/>
    <x v="20"/>
    <x v="318"/>
    <x v="223"/>
    <x v="318"/>
    <n v="837000000"/>
    <x v="271"/>
    <n v="75.430000000000007"/>
    <n v="74.33"/>
    <n v="68.87"/>
    <n v="71.319999999999993"/>
    <n v="64.78"/>
    <n v="63.25"/>
    <n v="64.599999999999994"/>
    <n v="66.83"/>
    <n v="65.739999999999995"/>
    <n v="66.959999999999994"/>
    <n v="59.63"/>
    <n v="63.46"/>
    <n v="59.24"/>
    <n v="0.42"/>
    <n v="0.42"/>
    <n v="0.42"/>
    <n v="0.4"/>
    <n v="-4.8919528039241857E-2"/>
    <n v="-8.8334268087492979E-2"/>
    <n v="4.3034055727554171E-2"/>
    <n v="-0.10931899641577049"/>
    <n v="-0.1926289274824341"/>
    <n v="-1.4583057139069447E-2"/>
    <n v="-7.345620879860075E-2"/>
    <n v="4.167271671264685E-2"/>
    <n v="-9.169938306225453E-2"/>
    <n v="-1.7134918184624901E-2"/>
    <n v="2.7984189723320067E-2"/>
    <n v="3.4520123839009355E-2"/>
    <n v="-1.0025437677689713E-2"/>
    <n v="2.4946759963492531E-2"/>
    <n v="-0.10946833930704886"/>
    <n v="7.0937447593493186E-2"/>
    <n v="-6.019539867633153E-2"/>
    <x v="3"/>
  </r>
  <r>
    <x v="21"/>
    <x v="124"/>
    <x v="21"/>
    <x v="319"/>
    <x v="155"/>
    <x v="319"/>
    <n v="4640000000"/>
    <x v="272"/>
    <n v="40.39"/>
    <n v="42.164999999999999"/>
    <n v="36.44"/>
    <n v="34.090000000000003"/>
    <n v="31.38"/>
    <n v="31.34"/>
    <n v="32.44"/>
    <n v="35.9"/>
    <n v="36.75"/>
    <n v="35.53"/>
    <n v="38.1"/>
    <n v="39.090000000000003"/>
    <n v="33.49"/>
    <n v="0.19"/>
    <n v="0.19"/>
    <n v="0.19"/>
    <n v="0.1575"/>
    <n v="-0.15127506808615987"/>
    <n v="-4.2827808741566609E-2"/>
    <n v="0.10110974106041934"/>
    <n v="-5.2983394314663639E-2"/>
    <n v="-0.15282248081208216"/>
    <n v="4.394652141619209E-2"/>
    <n v="-0.13577611763310807"/>
    <n v="-5.9275521405049249E-2"/>
    <n v="-7.9495453212085773E-2"/>
    <n v="4.7801147227533739E-3"/>
    <n v="4.1161455009572363E-2"/>
    <n v="0.10665844636251545"/>
    <n v="2.8969359331476364E-2"/>
    <n v="-2.8027210884353712E-2"/>
    <n v="7.2333239515902065E-2"/>
    <n v="3.0118110236220522E-2"/>
    <n v="-0.13922998209260684"/>
    <x v="3"/>
  </r>
  <r>
    <x v="22"/>
    <x v="22"/>
    <x v="22"/>
    <x v="320"/>
    <x v="224"/>
    <x v="320"/>
    <n v="483000000"/>
    <x v="273"/>
    <n v="100.08"/>
    <n v="103.77"/>
    <n v="98.01"/>
    <n v="95.53"/>
    <n v="90.35"/>
    <n v="94.94"/>
    <n v="92.22"/>
    <n v="94.51"/>
    <n v="99.24"/>
    <n v="95.58"/>
    <n v="89.31"/>
    <n v="90.67"/>
    <n v="74.489999999999995"/>
    <n v="0.4"/>
    <n v="0.4"/>
    <n v="0.4"/>
    <n v="0.4"/>
    <n v="-4.1466826538768951E-2"/>
    <n v="-3.0461635088453912E-2"/>
    <n v="4.0772066796790275E-2"/>
    <n v="-0.21646788030968828"/>
    <n v="-0.23970823341326941"/>
    <n v="3.6870503597122281E-2"/>
    <n v="-5.5507372072853341E-2"/>
    <n v="-2.1222324252627323E-2"/>
    <n v="-5.4223804040615581E-2"/>
    <n v="5.5229662423907075E-2"/>
    <n v="-2.4436486201811661E-2"/>
    <n v="2.4831923660811172E-2"/>
    <n v="5.4279970373505342E-2"/>
    <n v="-3.2849657396211172E-2"/>
    <n v="-6.5599497802887596E-2"/>
    <n v="1.9706639793976032E-2"/>
    <n v="-0.17403771920150002"/>
    <x v="3"/>
  </r>
  <r>
    <x v="23"/>
    <x v="23"/>
    <x v="23"/>
    <x v="321"/>
    <x v="225"/>
    <x v="321"/>
    <n v="1176000000"/>
    <x v="274"/>
    <n v="55.09"/>
    <n v="59"/>
    <n v="54.5"/>
    <n v="59.27"/>
    <n v="65.05"/>
    <n v="67.760000000000005"/>
    <n v="68.91"/>
    <n v="71.52"/>
    <n v="73.930000000000007"/>
    <n v="77.77"/>
    <n v="70.2"/>
    <n v="68.099999999999994"/>
    <n v="60.69"/>
    <n v="0.30499999999999999"/>
    <n v="0.28499999999999998"/>
    <n v="0.28499999999999998"/>
    <n v="0.28499999999999998"/>
    <n v="8.1412234525322189E-2"/>
    <n v="0.16745402395815748"/>
    <n v="0.13270933101146423"/>
    <n v="-0.21595731001671595"/>
    <n v="0.12270829551642756"/>
    <n v="7.0974768560537235E-2"/>
    <n v="-7.6271186440677971E-2"/>
    <n v="9.3119266055045918E-2"/>
    <n v="9.7519824531803509E-2"/>
    <n v="4.6041506533435944E-2"/>
    <n v="2.1177685950413094E-2"/>
    <n v="3.7875489769264255E-2"/>
    <n v="3.7681767337807759E-2"/>
    <n v="5.5796023265250766E-2"/>
    <n v="-9.7338305259097258E-2"/>
    <n v="-2.5854700854700978E-2"/>
    <n v="-0.1046255506607929"/>
    <x v="3"/>
  </r>
  <r>
    <x v="24"/>
    <x v="125"/>
    <x v="24"/>
    <x v="322"/>
    <x v="226"/>
    <x v="322"/>
    <n v="442000000"/>
    <x v="275"/>
    <n v="187.23"/>
    <n v="193.41"/>
    <n v="191.31"/>
    <n v="186.91"/>
    <n v="196.49"/>
    <n v="195.45"/>
    <n v="208.42"/>
    <n v="218.65"/>
    <n v="233.14"/>
    <n v="235.81"/>
    <n v="228.18"/>
    <n v="230.72"/>
    <n v="200.5"/>
    <n v="0.56999999999999995"/>
    <n v="0.56999999999999995"/>
    <n v="0.56999999999999995"/>
    <n v="0.5"/>
    <n v="1.335256102120423E-3"/>
    <n v="0.11813172114921615"/>
    <n v="0.13415219268784193"/>
    <n v="-0.14761884568084477"/>
    <n v="8.2679057843294407E-2"/>
    <n v="3.3007530844415996E-2"/>
    <n v="-1.0857763300760014E-2"/>
    <n v="-2.001986304950084E-2"/>
    <n v="5.1254614520357462E-2"/>
    <n v="-2.3919792355846124E-3"/>
    <n v="6.9276029675108722E-2"/>
    <n v="4.9083581230208326E-2"/>
    <n v="6.8877201006174157E-2"/>
    <n v="1.3897229132710028E-2"/>
    <n v="-3.2356558246045525E-2"/>
    <n v="1.3322815321237583E-2"/>
    <n v="-0.12881414701803051"/>
    <x v="3"/>
  </r>
  <r>
    <x v="25"/>
    <x v="25"/>
    <x v="108"/>
    <x v="323"/>
    <x v="227"/>
    <x v="323"/>
    <n v="4881000000"/>
    <x v="276"/>
    <n v="38.67"/>
    <n v="41.09"/>
    <n v="44.68"/>
    <n v="42.52"/>
    <n v="43.91"/>
    <n v="42.91"/>
    <n v="42.56"/>
    <n v="41.99"/>
    <n v="47.84"/>
    <n v="49"/>
    <n v="45.67"/>
    <n v="48.32"/>
    <n v="42.28"/>
    <n v="0.33"/>
    <n v="0.33"/>
    <n v="0.33"/>
    <n v="0.28999999999999998"/>
    <n v="0.10809412981639517"/>
    <n v="8.7017873941674304E-3"/>
    <n v="0.15906954887218039"/>
    <n v="-0.13122448979591833"/>
    <n v="0.12645461598138091"/>
    <n v="6.2580811998965646E-2"/>
    <n v="8.7369189583840254E-2"/>
    <n v="-4.0957923008057222E-2"/>
    <n v="3.2690498588899185E-2"/>
    <n v="-1.5258483261216123E-2"/>
    <n v="-4.6609182008842465E-4"/>
    <n v="-1.3392857142857149E-2"/>
    <n v="0.14717789949988094"/>
    <n v="3.1145484949832703E-2"/>
    <n v="-6.7959183673469356E-2"/>
    <n v="6.4374863148675243E-2"/>
    <n v="-0.1189983443708609"/>
    <x v="3"/>
  </r>
  <r>
    <x v="26"/>
    <x v="106"/>
    <x v="26"/>
    <x v="324"/>
    <x v="228"/>
    <x v="324"/>
    <n v="1044000000"/>
    <x v="277"/>
    <n v="73.06"/>
    <n v="78.3"/>
    <n v="67.7"/>
    <n v="62.06"/>
    <n v="69.23"/>
    <n v="63.85"/>
    <n v="63.94"/>
    <n v="65"/>
    <n v="74.98"/>
    <n v="79.05"/>
    <n v="72.739999999999995"/>
    <n v="80.2"/>
    <n v="64.86"/>
    <n v="0.5"/>
    <n v="0.5"/>
    <n v="0.5"/>
    <n v="0.5"/>
    <n v="-0.14371749247194088"/>
    <n v="3.8349983886561315E-2"/>
    <n v="0.24413512668126369"/>
    <n v="-0.17318153067678682"/>
    <n v="-8.4861757459622267E-2"/>
    <n v="7.1721872433616135E-2"/>
    <n v="-0.13537675606641117"/>
    <n v="-7.592319054652881E-2"/>
    <n v="0.11553335481791817"/>
    <n v="-7.0489672107467899E-2"/>
    <n v="9.2404072043852196E-3"/>
    <n v="1.6578041914294687E-2"/>
    <n v="0.16123076923076929"/>
    <n v="6.0949586556414949E-2"/>
    <n v="-7.98228969006958E-2"/>
    <n v="0.10943084960131988"/>
    <n v="-0.18503740648379055"/>
    <x v="3"/>
  </r>
  <r>
    <x v="27"/>
    <x v="126"/>
    <x v="162"/>
    <x v="325"/>
    <x v="229"/>
    <x v="325"/>
    <n v="1914000000"/>
    <x v="278"/>
    <n v="125.71"/>
    <n v="125.6"/>
    <n v="111.53"/>
    <n v="113.89"/>
    <n v="124.03"/>
    <n v="125.49"/>
    <n v="125.28"/>
    <n v="125.31"/>
    <n v="118.93"/>
    <n v="123.11"/>
    <n v="111.765"/>
    <n v="120.77"/>
    <n v="107.34"/>
    <n v="1.1200000000000001"/>
    <n v="1.1200000000000001"/>
    <n v="1.1200000000000001"/>
    <n v="1.1200000000000001"/>
    <n v="-8.511653806379757E-2"/>
    <n v="0.10984283080165073"/>
    <n v="-8.3812260536398602E-3"/>
    <n v="-0.1189992689464706"/>
    <n v="-0.11049240315010732"/>
    <n v="-8.7502983056240101E-4"/>
    <n v="-0.11202229299363052"/>
    <n v="3.1202367076123012E-2"/>
    <n v="8.9033277724119772E-2"/>
    <n v="2.0801419011529418E-2"/>
    <n v="7.2515738305841612E-3"/>
    <n v="2.3946360153257612E-4"/>
    <n v="-4.1975899768573896E-2"/>
    <n v="4.4564029260909716E-2"/>
    <n v="-9.215335878482657E-2"/>
    <n v="9.0591866863508216E-2"/>
    <n v="-0.10192928707460455"/>
    <x v="3"/>
  </r>
  <r>
    <x v="110"/>
    <x v="127"/>
    <x v="110"/>
    <x v="326"/>
    <x v="230"/>
    <x v="326"/>
    <n v="710000000"/>
    <x v="279"/>
    <n v="93.18"/>
    <n v="100.92"/>
    <n v="97.75"/>
    <n v="97.62"/>
    <n v="100.35"/>
    <n v="100.1"/>
    <n v="98.18"/>
    <n v="102.6"/>
    <n v="103.66"/>
    <n v="109.18"/>
    <n v="99.39"/>
    <n v="110.5"/>
    <n v="101.66"/>
    <n v="0.16"/>
    <n v="0.16"/>
    <n v="0.16"/>
    <n v="0.16"/>
    <n v="4.9366816913500727E-2"/>
    <n v="7.3755377996312464E-3"/>
    <n v="0.11366877164391932"/>
    <n v="-6.7411613848690322E-2"/>
    <n v="9.7875080489375293E-2"/>
    <n v="8.3065035415325117E-2"/>
    <n v="-3.1411018628616741E-2"/>
    <n v="3.0690537084403631E-4"/>
    <n v="2.7965580823601614E-2"/>
    <n v="-8.9686098654708521E-4"/>
    <n v="-1.7582417582417461E-2"/>
    <n v="4.5019352210225988E-2"/>
    <n v="1.1890838206627702E-2"/>
    <n v="5.4794520547945307E-2"/>
    <n v="-8.9668437442755142E-2"/>
    <n v="0.11339168930475903"/>
    <n v="-7.8552036199095052E-2"/>
    <x v="3"/>
  </r>
  <r>
    <x v="29"/>
    <x v="29"/>
    <x v="29"/>
    <x v="327"/>
    <x v="231"/>
    <x v="327"/>
    <n v="1507000000"/>
    <x v="280"/>
    <n v="108.95"/>
    <n v="108.62"/>
    <n v="103.2"/>
    <n v="100.18"/>
    <n v="100.18"/>
    <n v="99.69"/>
    <n v="104.15"/>
    <n v="113.68"/>
    <n v="111.8"/>
    <n v="117.28"/>
    <n v="115.2"/>
    <n v="116.65"/>
    <n v="108.1"/>
    <n v="0.88"/>
    <n v="0.84"/>
    <n v="0"/>
    <n v="0"/>
    <n v="-7.2418540614960961E-2"/>
    <n v="4.8013575563984813E-2"/>
    <n v="0.12606817090734512"/>
    <n v="-7.8274215552523937E-2"/>
    <n v="7.985314364387255E-3"/>
    <n v="-3.0289123451124212E-3"/>
    <n v="-4.9898729515742972E-2"/>
    <n v="-2.0736434108527095E-2"/>
    <n v="0"/>
    <n v="3.4937113196245842E-3"/>
    <n v="5.3164810913832961E-2"/>
    <n v="9.1502640422467599E-2"/>
    <n v="-1.6537649542575736E-2"/>
    <n v="4.9016100178890916E-2"/>
    <n v="-1.7735334242837637E-2"/>
    <n v="1.258680555555558E-2"/>
    <n v="-7.3296185169309996E-2"/>
    <x v="3"/>
  </r>
  <r>
    <x v="111"/>
    <x v="108"/>
    <x v="111"/>
    <x v="328"/>
    <x v="232"/>
    <x v="328"/>
    <n v="708000000"/>
    <x v="281"/>
    <n v="84.28"/>
    <n v="78.319999999999993"/>
    <n v="75.349999999999994"/>
    <n v="77.55"/>
    <n v="80.16"/>
    <n v="77.12"/>
    <n v="79.209999999999994"/>
    <n v="81.14"/>
    <n v="81.38"/>
    <n v="79.91"/>
    <n v="82.57"/>
    <n v="88"/>
    <n v="86.11"/>
    <n v="0.92749999999999999"/>
    <n v="0.92749999999999999"/>
    <n v="0.89"/>
    <n v="0.89"/>
    <n v="-6.8847887992406306E-2"/>
    <n v="3.3365570599613113E-2"/>
    <n v="2.0073223077894244E-2"/>
    <n v="8.8724815417344546E-2"/>
    <n v="6.4843379212149957E-2"/>
    <n v="-7.0716658756525955E-2"/>
    <n v="-3.792134831460673E-2"/>
    <n v="4.1506303915063082E-2"/>
    <n v="3.3655705996131519E-2"/>
    <n v="-2.6353542914171555E-2"/>
    <n v="3.9127334024896127E-2"/>
    <n v="2.4365610402727018E-2"/>
    <n v="1.3926546709391113E-2"/>
    <n v="-7.1270582452690944E-3"/>
    <n v="3.3287448379426814E-2"/>
    <n v="7.6541116628315448E-2"/>
    <n v="-1.1363636363636369E-2"/>
    <x v="3"/>
  </r>
  <r>
    <x v="120"/>
    <x v="118"/>
    <x v="109"/>
    <x v="329"/>
    <x v="233"/>
    <x v="329"/>
    <n v="772000000"/>
    <x v="282"/>
    <n v="70.06"/>
    <n v="71.430000000000007"/>
    <n v="70.959999999999994"/>
    <n v="68.05"/>
    <n v="66.44"/>
    <n v="71.55"/>
    <n v="68.5"/>
    <n v="71.98"/>
    <n v="76.7"/>
    <n v="77.12"/>
    <n v="68.39"/>
    <n v="69.38"/>
    <n v="58.8"/>
    <n v="0"/>
    <n v="0"/>
    <n v="0"/>
    <n v="0"/>
    <n v="-2.8689694547530759E-2"/>
    <n v="6.6127847171198071E-3"/>
    <n v="0.12583941605839422"/>
    <n v="-0.23755186721991708"/>
    <n v="-0.16071938338566949"/>
    <n v="1.955466742791899E-2"/>
    <n v="-6.5798684026321299E-3"/>
    <n v="-4.1009019165727127E-2"/>
    <n v="-2.3659074210139595E-2"/>
    <n v="7.6911499096929556E-2"/>
    <n v="-4.2627533193570891E-2"/>
    <n v="5.0802919708029255E-2"/>
    <n v="6.5573770491803254E-2"/>
    <n v="5.4758800521512606E-3"/>
    <n v="-0.11320020746887971"/>
    <n v="1.4475800555636714E-2"/>
    <n v="-0.15249351398097433"/>
    <x v="3"/>
  </r>
  <r>
    <x v="34"/>
    <x v="34"/>
    <x v="34"/>
    <x v="330"/>
    <x v="73"/>
    <x v="330"/>
    <n v="635000000"/>
    <x v="283"/>
    <n v="28.194800000000001"/>
    <n v="27.474599999999999"/>
    <n v="26.511900000000001"/>
    <n v="27.881"/>
    <n v="28.5228"/>
    <n v="29.513999999999999"/>
    <n v="30.4267"/>
    <n v="30.077300000000001"/>
    <n v="31.439299999999999"/>
    <n v="30.99"/>
    <n v="31.3323"/>
    <n v="33.050800000000002"/>
    <n v="31.9313"/>
    <n v="0.49"/>
    <n v="0.48499999999999999"/>
    <n v="0.48499999999999999"/>
    <n v="0.48499999999999999"/>
    <n v="6.249379318172126E-3"/>
    <n v="0.10870126609519028"/>
    <n v="3.4453292667295438E-2"/>
    <n v="4.6024524040012962E-2"/>
    <n v="0.2015087888546824"/>
    <n v="-2.5543717281200858E-2"/>
    <n v="-3.5039636609814087E-2"/>
    <n v="7.0123227682663242E-2"/>
    <n v="2.3019260428248624E-2"/>
    <n v="5.1755087158343469E-2"/>
    <n v="4.7357186420004097E-2"/>
    <n v="-1.1483335360062026E-2"/>
    <n v="6.1408437592470007E-2"/>
    <n v="1.1355214651725409E-3"/>
    <n v="1.1045498547918736E-2"/>
    <n v="7.0326787372775132E-2"/>
    <n v="-1.9197719873649113E-2"/>
    <x v="3"/>
  </r>
  <r>
    <x v="35"/>
    <x v="35"/>
    <x v="35"/>
    <x v="331"/>
    <x v="165"/>
    <x v="331"/>
    <n v="969000000"/>
    <x v="284"/>
    <n v="12.3803"/>
    <n v="10.95"/>
    <n v="10.65"/>
    <n v="11.06"/>
    <n v="11.25"/>
    <n v="11.67"/>
    <n v="11.02"/>
    <n v="10.06"/>
    <n v="9.5299999999999994"/>
    <n v="9.43"/>
    <n v="9.5399999999999991"/>
    <n v="9.7100000000000009"/>
    <n v="7.53"/>
    <n v="0.34499999999999997"/>
    <n v="0.34499999999999997"/>
    <n v="0.34499999999999997"/>
    <n v="0.34499999999999997"/>
    <n v="-7.8778381783963194E-2"/>
    <n v="2.7576853526220527E-2"/>
    <n v="-0.11297640653357531"/>
    <n v="-0.164899257688229"/>
    <n v="-0.28030823162605106"/>
    <n v="-0.11553031832831198"/>
    <n v="-2.7397260273972508E-2"/>
    <n v="7.089201877934273E-2"/>
    <n v="1.7179023508137388E-2"/>
    <n v="6.7999999999999991E-2"/>
    <n v="-2.613538988860329E-2"/>
    <n v="-8.711433756805799E-2"/>
    <n v="-1.8389662027833115E-2"/>
    <n v="2.5708289611752397E-2"/>
    <n v="1.1664899257688169E-2"/>
    <n v="5.3983228511530576E-2"/>
    <n v="-0.18898043254376937"/>
    <x v="3"/>
  </r>
  <r>
    <x v="36"/>
    <x v="128"/>
    <x v="163"/>
    <x v="332"/>
    <x v="234"/>
    <x v="332"/>
    <n v="3998000000"/>
    <x v="285"/>
    <n v="177"/>
    <n v="177"/>
    <n v="170"/>
    <n v="151"/>
    <n v="176"/>
    <n v="189"/>
    <n v="190"/>
    <n v="172"/>
    <n v="170"/>
    <n v="160"/>
    <n v="153"/>
    <n v="144.4"/>
    <n v="132"/>
    <n v="0.15"/>
    <n v="0.15"/>
    <n v="0.15"/>
    <n v="0.15"/>
    <n v="-0.14604519774011301"/>
    <n v="0.25927152317880792"/>
    <n v="-0.15710526315789475"/>
    <n v="-0.17406250000000001"/>
    <n v="-0.25084745762711863"/>
    <n v="0"/>
    <n v="-3.954802259887006E-2"/>
    <n v="-0.11088235294117647"/>
    <n v="0.16556291390728478"/>
    <n v="7.4715909090909097E-2"/>
    <n v="6.0846560846560841E-3"/>
    <n v="-9.4736842105263161E-2"/>
    <n v="-1.0755813953488373E-2"/>
    <n v="-5.7941176470588232E-2"/>
    <n v="-4.3749999999999997E-2"/>
    <n v="-5.5228758169934604E-2"/>
    <n v="-8.4833795013850452E-2"/>
    <x v="3"/>
  </r>
  <r>
    <x v="37"/>
    <x v="37"/>
    <x v="37"/>
    <x v="333"/>
    <x v="73"/>
    <x v="333"/>
    <n v="2956000000"/>
    <x v="286"/>
    <n v="250.83"/>
    <n v="258.14999999999998"/>
    <n v="246.35"/>
    <n v="239.19"/>
    <n v="247.23"/>
    <n v="251.57"/>
    <n v="225.37"/>
    <n v="245.7"/>
    <n v="243.9"/>
    <n v="242.48"/>
    <n v="221"/>
    <n v="232.66"/>
    <n v="158.52000000000001"/>
    <n v="0"/>
    <n v="0"/>
    <n v="0"/>
    <n v="0"/>
    <n v="-4.6405932304748293E-2"/>
    <n v="-5.7778335214682862E-2"/>
    <n v="7.591959888183869E-2"/>
    <n v="-0.34625536126690853"/>
    <n v="-0.3680181796435833"/>
    <n v="2.9183112067934315E-2"/>
    <n v="-4.5709858609335595E-2"/>
    <n v="-2.9064339354576807E-2"/>
    <n v="3.3613445378151224E-2"/>
    <n v="1.7554503903248003E-2"/>
    <n v="-0.10414596335016095"/>
    <n v="9.0207214802324992E-2"/>
    <n v="-7.3260073260072566E-3"/>
    <n v="-5.8220582205822709E-3"/>
    <n v="-8.8584625536126657E-2"/>
    <n v="5.2760180995475095E-2"/>
    <n v="-0.3186624258574744"/>
    <x v="3"/>
  </r>
  <r>
    <x v="39"/>
    <x v="39"/>
    <x v="39"/>
    <x v="334"/>
    <x v="235"/>
    <x v="334"/>
    <n v="272000000"/>
    <x v="287"/>
    <s v="#OVERFLYT!"/>
    <n v="251.5"/>
    <n v="248.42"/>
    <n v="254.92"/>
    <n v="255.93"/>
    <n v="252.37"/>
    <n v="249.19"/>
    <n v="255.93"/>
    <n v="244.93"/>
    <n v="256.64"/>
    <n v="259.23"/>
    <n v="260.41000000000003"/>
    <n v="261.32"/>
    <n v="0.65"/>
    <n v="0.65"/>
    <n v="0.65"/>
    <n v="0.5"/>
    <s v="#OVERFLYT!"/>
    <n v="-1.9927820492703554E-2"/>
    <n v="3.250531722781809E-2"/>
    <n v="2.0183915211970101E-2"/>
    <s v="#OVERFLYT!"/>
    <s v="#OVERFLYT!"/>
    <n v="-1.2246520874751541E-2"/>
    <n v="2.8781901618227197E-2"/>
    <n v="3.9620273026832707E-3"/>
    <n v="-1.1370296565467128E-2"/>
    <n v="-1.0024963347466049E-2"/>
    <n v="2.7047634335246235E-2"/>
    <n v="-4.0440745516352128E-2"/>
    <n v="5.0463397705466782E-2"/>
    <n v="1.0091957605985162E-2"/>
    <n v="6.4807313968290965E-3"/>
    <n v="5.4145386121883495E-3"/>
    <x v="3"/>
  </r>
  <r>
    <x v="112"/>
    <x v="129"/>
    <x v="138"/>
    <x v="335"/>
    <x v="236"/>
    <x v="335"/>
    <n v="621000000"/>
    <x v="288"/>
    <n v="30.49"/>
    <n v="29.39"/>
    <n v="28.91"/>
    <n v="31.19"/>
    <n v="32.92"/>
    <n v="31.1"/>
    <n v="32.43"/>
    <n v="34.53"/>
    <n v="33.11"/>
    <n v="32.94"/>
    <n v="33.42"/>
    <n v="34.554000000000002"/>
    <n v="35.909999999999997"/>
    <n v="0"/>
    <n v="0"/>
    <n v="0"/>
    <n v="0"/>
    <n v="2.2958346999016166E-2"/>
    <n v="3.9756332157742817E-2"/>
    <n v="1.5726179463459698E-2"/>
    <n v="9.0163934426229483E-2"/>
    <n v="0.17776320104952439"/>
    <n v="-3.6077402427025188E-2"/>
    <n v="-1.6332085743450166E-2"/>
    <n v="7.8865444482877939E-2"/>
    <n v="5.5466495671689653E-2"/>
    <n v="-5.5285540704738768E-2"/>
    <n v="4.2765273311897049E-2"/>
    <n v="6.4754856614246112E-2"/>
    <n v="-4.1123660584998598E-2"/>
    <n v="-5.134400483237744E-3"/>
    <n v="1.4571948998178628E-2"/>
    <n v="3.3931777378815087E-2"/>
    <n v="3.9242924118770457E-2"/>
    <x v="3"/>
  </r>
  <r>
    <x v="40"/>
    <x v="130"/>
    <x v="138"/>
    <x v="335"/>
    <x v="236"/>
    <x v="335"/>
    <n v="621000000"/>
    <x v="288"/>
    <n v="30.49"/>
    <n v="29.39"/>
    <n v="28.91"/>
    <n v="31.19"/>
    <n v="32.92"/>
    <n v="31.1"/>
    <n v="32.43"/>
    <n v="34.53"/>
    <n v="33.11"/>
    <n v="32.94"/>
    <n v="33.42"/>
    <n v="34.554000000000002"/>
    <n v="35.909999999999997"/>
    <n v="0"/>
    <n v="0"/>
    <n v="0"/>
    <n v="0"/>
    <n v="2.2958346999016166E-2"/>
    <n v="3.9756332157742817E-2"/>
    <n v="1.5726179463459698E-2"/>
    <n v="9.0163934426229483E-2"/>
    <n v="0.17776320104952439"/>
    <n v="-3.6077402427025188E-2"/>
    <n v="-1.6332085743450166E-2"/>
    <n v="7.8865444482877939E-2"/>
    <n v="5.5466495671689653E-2"/>
    <n v="-5.5285540704738768E-2"/>
    <n v="4.2765273311897049E-2"/>
    <n v="6.4754856614246112E-2"/>
    <n v="-4.1123660584998598E-2"/>
    <n v="-5.134400483237744E-3"/>
    <n v="1.4571948998178628E-2"/>
    <n v="3.3931777378815087E-2"/>
    <n v="3.9242924118770457E-2"/>
    <x v="3"/>
  </r>
  <r>
    <x v="41"/>
    <x v="41"/>
    <x v="41"/>
    <x v="336"/>
    <x v="237"/>
    <x v="336"/>
    <n v="2990000000"/>
    <x v="289"/>
    <n v="105.4943"/>
    <n v="96.373099999999994"/>
    <n v="84.971500000000006"/>
    <n v="80.710999999999999"/>
    <n v="84.491500000000002"/>
    <n v="84.611500000000007"/>
    <n v="80.891000000000005"/>
    <n v="81.311000000000007"/>
    <n v="77.290499999999994"/>
    <n v="78.130600000000001"/>
    <n v="60.068199999999997"/>
    <n v="45.246099999999998"/>
    <n v="44.766100000000002"/>
    <n v="0.93"/>
    <n v="0.93"/>
    <n v="0.93"/>
    <n v="0.84"/>
    <n v="-0.22610984669313886"/>
    <n v="1.3752772236746008E-2"/>
    <n v="-2.2627980863136863E-2"/>
    <n v="-0.41628376078002721"/>
    <n v="-0.54124440846567057"/>
    <n v="-8.6461543419881479E-2"/>
    <n v="-0.11830687193833123"/>
    <n v="-3.9195494960074934E-2"/>
    <n v="4.6839959856772972E-2"/>
    <n v="1.2427285584940552E-2"/>
    <n v="-3.298015045236169E-2"/>
    <n v="5.1921721823194383E-3"/>
    <n v="-3.8008387549040255E-2"/>
    <n v="2.290190903151108E-2"/>
    <n v="-0.2311821488635695"/>
    <n v="-0.23277041762529924"/>
    <n v="7.956486857430875E-3"/>
    <x v="3"/>
  </r>
  <r>
    <x v="42"/>
    <x v="131"/>
    <x v="164"/>
    <x v="337"/>
    <x v="238"/>
    <x v="337"/>
    <n v="1086000000"/>
    <x v="290"/>
    <n v="72.19"/>
    <n v="83.2"/>
    <n v="78.94"/>
    <n v="74.930000000000007"/>
    <n v="72.290000000000006"/>
    <n v="67.62"/>
    <n v="70.7"/>
    <n v="77.5"/>
    <n v="75.36"/>
    <n v="77.319999999999993"/>
    <n v="68.2"/>
    <n v="72.739999999999995"/>
    <n v="61.76"/>
    <n v="7.6923000000000005E-2"/>
    <n v="0.92307700000000004"/>
    <n v="0.92307700000000004"/>
    <n v="0.92307700000000004"/>
    <n v="3.902095858152111E-2"/>
    <n v="-4.4133497931402692E-2"/>
    <n v="0.10669132956152744"/>
    <n v="-0.18930319451629588"/>
    <n v="-0.10505396869372489"/>
    <n v="0.15251419864247134"/>
    <n v="-5.1201923076923138E-2"/>
    <n v="-4.9823625538383473E-2"/>
    <n v="-3.5232884025090089E-2"/>
    <n v="-5.1831830128648518E-2"/>
    <n v="5.9199600709849129E-2"/>
    <n v="9.6181046676096144E-2"/>
    <n v="-1.5702232258064521E-2"/>
    <n v="3.8257391188959579E-2"/>
    <n v="-0.11795137092602161"/>
    <n v="8.0103768328445624E-2"/>
    <n v="-0.13825849601319767"/>
    <x v="3"/>
  </r>
  <r>
    <x v="43"/>
    <x v="43"/>
    <x v="113"/>
    <x v="338"/>
    <x v="239"/>
    <x v="338"/>
    <n v="1308000000"/>
    <x v="291"/>
    <n v="41.24"/>
    <n v="42.12"/>
    <n v="39.590000000000003"/>
    <n v="36.1"/>
    <n v="36.76"/>
    <n v="42.98"/>
    <n v="39.08"/>
    <n v="37.89"/>
    <n v="36"/>
    <n v="34.299999999999997"/>
    <n v="36.24"/>
    <n v="39"/>
    <n v="32.85"/>
    <n v="0.56999999999999995"/>
    <n v="0.56999999999999995"/>
    <n v="0.56999999999999995"/>
    <n v="0.56999999999999995"/>
    <n v="-0.11081474296799224"/>
    <n v="9.8337950138504063E-2"/>
    <n v="-0.10772773797338794"/>
    <n v="-2.565597667638472E-2"/>
    <n v="-0.14815712900096994"/>
    <n v="2.1338506304558569E-2"/>
    <n v="-6.0066476733143262E-2"/>
    <n v="-7.3755998989643898E-2"/>
    <n v="1.8282548476454198E-2"/>
    <n v="0.18471164309031554"/>
    <n v="-7.7477896696137721E-2"/>
    <n v="-3.0450358239508642E-2"/>
    <n v="-3.4837688044338892E-2"/>
    <n v="-3.1388888888888973E-2"/>
    <n v="5.6559766763848544E-2"/>
    <n v="9.1887417218542988E-2"/>
    <n v="-0.14307692307692305"/>
    <x v="3"/>
  </r>
  <r>
    <x v="44"/>
    <x v="44"/>
    <x v="114"/>
    <x v="339"/>
    <x v="240"/>
    <x v="339"/>
    <n v="1431000000"/>
    <x v="292"/>
    <n v="52.417000000000002"/>
    <n v="58.130499999999998"/>
    <n v="55.393500000000003"/>
    <n v="51.140999999999998"/>
    <n v="50.683"/>
    <n v="54.967500000000001"/>
    <n v="54.95"/>
    <n v="61.4"/>
    <n v="60.213500000000003"/>
    <n v="59.994500000000002"/>
    <n v="53.79"/>
    <n v="56.156999999999996"/>
    <n v="50.828499999999998"/>
    <n v="0.38"/>
    <n v="0.38"/>
    <n v="0.38"/>
    <n v="0.38"/>
    <n v="-1.7093690978117849E-2"/>
    <n v="8.1910795643417314E-2"/>
    <n v="9.8717015468607811E-2"/>
    <n v="-0.1464467576194485"/>
    <n v="-1.3068279375012559E-3"/>
    <n v="0.10900089665566508"/>
    <n v="-4.708371680959212E-2"/>
    <n v="-6.9908924332277342E-2"/>
    <n v="-8.9556324671007295E-3"/>
    <n v="9.203283152141746E-2"/>
    <n v="6.5948060217401504E-3"/>
    <n v="0.11737943585077334"/>
    <n v="-1.3135179153094385E-2"/>
    <n v="2.673818994079381E-3"/>
    <n v="-0.10341781329955251"/>
    <n v="5.1068971927867579E-2"/>
    <n v="-8.8119023452107467E-2"/>
    <x v="3"/>
  </r>
  <r>
    <x v="45"/>
    <x v="132"/>
    <x v="165"/>
    <x v="340"/>
    <x v="73"/>
    <x v="340"/>
    <n v="15003000000"/>
    <x v="293"/>
    <n v="52.651000000000003"/>
    <n v="58.799500000000002"/>
    <n v="55.476999999999997"/>
    <n v="51.381"/>
    <n v="50.814999999999998"/>
    <n v="55.643500000000003"/>
    <n v="55.767499999999998"/>
    <n v="61.955500000000001"/>
    <n v="61.125999999999998"/>
    <n v="60.65"/>
    <n v="54.57"/>
    <n v="56.607999999999997"/>
    <n v="51.36"/>
    <n v="0"/>
    <n v="0"/>
    <n v="0"/>
    <n v="0"/>
    <n v="-2.4121099314353061E-2"/>
    <n v="8.5372024678383021E-2"/>
    <n v="8.7550992961850552E-2"/>
    <n v="-0.15317394888705688"/>
    <n v="-2.4519952137661276E-2"/>
    <n v="0.11677840876716489"/>
    <n v="-5.6505582530463783E-2"/>
    <n v="-7.3832399012203204E-2"/>
    <n v="-1.1015745119791412E-2"/>
    <n v="9.5021155170717422E-2"/>
    <n v="2.2284723283042085E-3"/>
    <n v="0.1109606849867755"/>
    <n v="-1.3388641847777889E-2"/>
    <n v="-7.7871936655432893E-3"/>
    <n v="-0.10024732069249791"/>
    <n v="3.7346527396005073E-2"/>
    <n v="-9.27077444884115E-2"/>
    <x v="3"/>
  </r>
  <r>
    <x v="113"/>
    <x v="133"/>
    <x v="45"/>
    <x v="241"/>
    <x v="73"/>
    <x v="241"/>
    <n v="15003000000"/>
    <x v="294"/>
    <n v="257.77"/>
    <n v="266.14999999999998"/>
    <n v="262.61"/>
    <n v="251.26"/>
    <n v="237.51"/>
    <n v="228.4"/>
    <n v="219.75"/>
    <n v="238.5"/>
    <n v="237.76"/>
    <n v="226.22"/>
    <n v="225.76"/>
    <n v="194"/>
    <n v="164.33"/>
    <n v="0"/>
    <n v="0"/>
    <n v="0"/>
    <n v="0"/>
    <n v="-2.525507235132091E-2"/>
    <n v="-0.12540794396242932"/>
    <n v="2.9442548350398175E-2"/>
    <n v="-0.27358323755636099"/>
    <n v="-0.36249369593048059"/>
    <n v="3.2509601582806365E-2"/>
    <n v="-1.3300770242344407E-2"/>
    <n v="-4.3219984006702038E-2"/>
    <n v="-5.4724190081986791E-2"/>
    <n v="-3.835627973559002E-2"/>
    <n v="-3.7872154115586712E-2"/>
    <n v="8.5324232081911269E-2"/>
    <n v="-3.1027253668763485E-3"/>
    <n v="-4.8536339165545055E-2"/>
    <n v="-2.0334187958624701E-3"/>
    <n v="-0.14068036853295532"/>
    <n v="-0.15293814432989683"/>
    <x v="3"/>
  </r>
  <r>
    <x v="46"/>
    <x v="46"/>
    <x v="46"/>
    <x v="341"/>
    <x v="241"/>
    <x v="341"/>
    <n v="390000000"/>
    <x v="295"/>
    <n v="48.92"/>
    <n v="53.63"/>
    <n v="45.93"/>
    <n v="46.69"/>
    <n v="52.66"/>
    <n v="50"/>
    <n v="44.88"/>
    <n v="41.99"/>
    <n v="39.92"/>
    <n v="40.72"/>
    <n v="34.9"/>
    <n v="32.35"/>
    <n v="26.11"/>
    <n v="0.8"/>
    <n v="0.8"/>
    <n v="0.8"/>
    <n v="0.75"/>
    <n v="-2.9231398201144804E-2"/>
    <n v="-2.163204112229589E-2"/>
    <n v="-7.4866310160427885E-2"/>
    <n v="-0.34037328094302555"/>
    <n v="-0.40188062142273107"/>
    <n v="9.6279640228945237E-2"/>
    <n v="-0.14357635651687492"/>
    <n v="3.3964728935336343E-2"/>
    <n v="0.12786463910901691"/>
    <n v="-3.5320926699582166E-2"/>
    <n v="-8.6399999999999949E-2"/>
    <n v="-6.4393939393939406E-2"/>
    <n v="-3.0245296499166473E-2"/>
    <n v="4.0080160320641212E-2"/>
    <n v="-0.14292730844793713"/>
    <n v="-5.1575931232091608E-2"/>
    <n v="-0.16970633693972184"/>
    <x v="3"/>
  </r>
  <r>
    <x v="47"/>
    <x v="47"/>
    <x v="47"/>
    <x v="342"/>
    <x v="242"/>
    <x v="342"/>
    <n v="877000000"/>
    <x v="296"/>
    <n v="190.21"/>
    <n v="199.34"/>
    <n v="182.75"/>
    <n v="177.15"/>
    <n v="184.73"/>
    <n v="187.21"/>
    <n v="193.82"/>
    <n v="196.86"/>
    <n v="200.69"/>
    <n v="208.52"/>
    <n v="176.84"/>
    <n v="183.29"/>
    <n v="169.71"/>
    <n v="0.18"/>
    <n v="0.18"/>
    <n v="0.18"/>
    <m/>
    <n v="-6.771463119709796E-2"/>
    <n v="9.5117132373694541E-2"/>
    <n v="7.67722629243629E-2"/>
    <n v="-0.18612123537310571"/>
    <n v="-0.10493664896693129"/>
    <n v="4.7999579412228564E-2"/>
    <n v="-8.3224641316343953E-2"/>
    <n v="-2.9658002735978083E-2"/>
    <n v="4.2788597233982407E-2"/>
    <n v="1.4399393709738638E-2"/>
    <n v="3.6269430051813392E-2"/>
    <n v="1.5684655866267778E-2"/>
    <n v="2.0369805953469388E-2"/>
    <n v="3.9912302556181237E-2"/>
    <n v="-0.151927872626127"/>
    <n v="3.6473648495815358E-2"/>
    <n v="-7.4090239511157105E-2"/>
    <x v="3"/>
  </r>
  <r>
    <x v="48"/>
    <x v="48"/>
    <x v="48"/>
    <x v="343"/>
    <x v="243"/>
    <x v="343"/>
    <n v="1184000000"/>
    <x v="297"/>
    <n v="147.27430000000001"/>
    <n v="152.2338"/>
    <n v="144.89019999999999"/>
    <n v="137.71899999999999"/>
    <n v="138.22640000000001"/>
    <n v="142.51580000000001"/>
    <n v="137.2594"/>
    <n v="153.1147"/>
    <n v="152.30080000000001"/>
    <n v="161.08109999999999"/>
    <n v="145.44"/>
    <n v="150"/>
    <n v="130.19"/>
    <n v="1.03"/>
    <n v="1.03"/>
    <n v="1.03"/>
    <n v="1.03"/>
    <n v="-5.7887221327821738E-2"/>
    <n v="4.1417669312150494E-3"/>
    <n v="0.18105645223569383"/>
    <n v="-0.18537929030780145"/>
    <n v="-8.802825747601592E-2"/>
    <n v="3.3675257665458203E-2"/>
    <n v="-4.8238958759487111E-2"/>
    <n v="-4.2385199275037228E-2"/>
    <n v="3.6843137112527562E-3"/>
    <n v="3.848324198561201E-2"/>
    <n v="-2.9655659232169437E-2"/>
    <n v="0.11551340017514283"/>
    <n v="1.4113602417012239E-3"/>
    <n v="6.4413975501113468E-2"/>
    <n v="-9.7100777186150303E-2"/>
    <n v="3.8435093509350954E-2"/>
    <n v="-0.12520000000000001"/>
    <x v="3"/>
  </r>
  <r>
    <x v="49"/>
    <x v="49"/>
    <x v="139"/>
    <x v="344"/>
    <x v="244"/>
    <x v="344"/>
    <n v="753000000"/>
    <x v="298"/>
    <n v="154.5"/>
    <n v="163.19"/>
    <n v="155.53"/>
    <n v="153.34"/>
    <n v="144.65"/>
    <n v="142.43"/>
    <n v="138.28"/>
    <n v="144.76"/>
    <n v="145.97999999999999"/>
    <n v="151.71"/>
    <n v="115.5"/>
    <n v="125.67"/>
    <n v="112.01"/>
    <n v="0.82"/>
    <n v="0.745"/>
    <n v="0.745"/>
    <n v="0.745"/>
    <n v="-2.2006472491909166E-3"/>
    <n v="-9.3354636754923712E-2"/>
    <n v="0.10250940121492629"/>
    <n v="-0.25677279019181337"/>
    <n v="-0.2552427184466019"/>
    <n v="5.6245954692556617E-2"/>
    <n v="-4.6939150683252627E-2"/>
    <n v="-8.8085899826399923E-3"/>
    <n v="-5.6671449067431837E-2"/>
    <n v="-1.0197027307293457E-2"/>
    <n v="-2.390648037632525E-2"/>
    <n v="4.6861440555394776E-2"/>
    <n v="1.357419176568112E-2"/>
    <n v="4.4355391149472657E-2"/>
    <n v="-0.23867905873047265"/>
    <n v="9.4502164502164504E-2"/>
    <n v="-0.10276915731678203"/>
    <x v="3"/>
  </r>
  <r>
    <x v="51"/>
    <x v="51"/>
    <x v="140"/>
    <x v="345"/>
    <x v="245"/>
    <x v="345"/>
    <n v="916000000"/>
    <x v="299"/>
    <n v="46.38"/>
    <n v="47.695"/>
    <n v="49.5"/>
    <n v="51.69"/>
    <n v="51.64"/>
    <n v="55.84"/>
    <n v="49.04"/>
    <n v="48.055"/>
    <n v="48.38"/>
    <n v="46.79"/>
    <n v="46.95"/>
    <n v="50"/>
    <n v="45.96"/>
    <n v="1.57"/>
    <n v="1.57"/>
    <n v="1.57"/>
    <n v="1.5"/>
    <n v="0.14833980163863725"/>
    <n v="-2.0893789901334853E-2"/>
    <n v="-1.3866231647634583E-2"/>
    <n v="1.4319298995511898E-2"/>
    <n v="0.1248382923673997"/>
    <n v="2.8352738249245314E-2"/>
    <n v="3.7844637802704681E-2"/>
    <n v="7.5959595959595921E-2"/>
    <n v="-9.6730508802470808E-4"/>
    <n v="0.11173508907823398"/>
    <n v="-9.3660458452722126E-2"/>
    <n v="-2.0085644371941262E-2"/>
    <n v="3.943398189574452E-2"/>
    <n v="-4.1339396444818827E-4"/>
    <n v="3.4195340884805234E-3"/>
    <n v="9.6911608093716656E-2"/>
    <n v="-5.0799999999999984E-2"/>
    <x v="3"/>
  </r>
  <r>
    <x v="52"/>
    <x v="134"/>
    <x v="62"/>
    <x v="346"/>
    <x v="73"/>
    <x v="346"/>
    <n v="4701000000"/>
    <x v="300"/>
    <n v="139.66"/>
    <n v="137.53"/>
    <n v="129.11000000000001"/>
    <n v="127.82"/>
    <n v="126.32"/>
    <n v="120.38"/>
    <n v="121.34"/>
    <n v="132.38999999999999"/>
    <n v="134.69"/>
    <n v="138.26"/>
    <n v="140.07"/>
    <n v="145.57"/>
    <n v="128.13"/>
    <n v="0.3"/>
    <n v="0.3"/>
    <n v="0.3"/>
    <n v="0.3"/>
    <n v="-8.2629242445940165E-2"/>
    <n v="-4.8349241120325383E-2"/>
    <n v="0.14191527938025372"/>
    <n v="-7.1097931433530992E-2"/>
    <n v="-7.3965344407847647E-2"/>
    <n v="-1.5251324645567775E-2"/>
    <n v="-6.122300588962399E-2"/>
    <n v="-7.6678801022385589E-3"/>
    <n v="-1.1735252699108122E-2"/>
    <n v="-4.464851171627611E-2"/>
    <n v="1.046685495929563E-2"/>
    <n v="9.1066424921707453E-2"/>
    <n v="1.9638945539693416E-2"/>
    <n v="2.8732645333729254E-2"/>
    <n v="1.3091277303630858E-2"/>
    <n v="4.1407867494824016E-2"/>
    <n v="-0.11774404066771998"/>
    <x v="3"/>
  </r>
  <r>
    <x v="53"/>
    <x v="135"/>
    <x v="53"/>
    <x v="347"/>
    <x v="246"/>
    <x v="347"/>
    <n v="2729000000"/>
    <x v="301"/>
    <n v="107.63"/>
    <n v="115.77"/>
    <n v="115.48"/>
    <n v="109.96"/>
    <n v="108.45"/>
    <n v="108.34"/>
    <n v="103.72"/>
    <n v="115.75"/>
    <n v="114.34"/>
    <n v="113.37"/>
    <n v="109.62"/>
    <n v="112.38"/>
    <n v="95.95"/>
    <n v="0.9"/>
    <n v="0.9"/>
    <n v="0.9"/>
    <n v="0.84"/>
    <n v="3.0010220198829308E-2"/>
    <n v="-4.8563113859585255E-2"/>
    <n v="0.10171615888931745"/>
    <n v="-0.14624680250507191"/>
    <n v="-7.5629471336987775E-2"/>
    <n v="7.5629471336987844E-2"/>
    <n v="-2.5049667444069453E-3"/>
    <n v="-4.0006927606512033E-2"/>
    <n v="-1.3732266278646699E-2"/>
    <n v="7.2844628861226425E-3"/>
    <n v="-3.4336348532398045E-2"/>
    <n v="0.11598534516004629"/>
    <n v="-4.4060475161986747E-3"/>
    <n v="-6.1220920062969076E-4"/>
    <n v="-3.3077533739084411E-2"/>
    <n v="3.2840722495894821E-2"/>
    <n v="-0.13872575191315176"/>
    <x v="3"/>
  </r>
  <r>
    <x v="54"/>
    <x v="136"/>
    <x v="54"/>
    <x v="348"/>
    <x v="247"/>
    <x v="348"/>
    <n v="3414000000"/>
    <x v="302"/>
    <n v="78.22"/>
    <n v="78.12"/>
    <n v="67.14"/>
    <n v="61.94"/>
    <n v="56.32"/>
    <n v="57.64"/>
    <n v="62.5"/>
    <n v="60"/>
    <n v="58.45"/>
    <n v="55.49"/>
    <n v="55.13"/>
    <n v="51.4"/>
    <n v="42.75"/>
    <n v="0.8"/>
    <n v="0.56000000000000005"/>
    <n v="0.56000000000000005"/>
    <n v="0.56000000000000005"/>
    <n v="-0.19790334952697522"/>
    <n v="1.8082014853083667E-2"/>
    <n v="-0.10319999999999996"/>
    <n v="-0.21949900883041992"/>
    <n v="-0.42175914088468419"/>
    <n v="-1.2784454103809042E-3"/>
    <n v="-0.1405529953917051"/>
    <n v="-6.5534703604408745E-2"/>
    <n v="-9.07329673877946E-2"/>
    <n v="3.3380681818181823E-2"/>
    <n v="9.4031922276197083E-2"/>
    <n v="-0.04"/>
    <n v="-1.6499999999999952E-2"/>
    <n v="-4.1060735671514123E-2"/>
    <n v="-6.4876554334114154E-3"/>
    <n v="-5.7500453473607903E-2"/>
    <n v="-0.15739299610894938"/>
    <x v="3"/>
  </r>
  <r>
    <x v="114"/>
    <x v="111"/>
    <x v="116"/>
    <x v="349"/>
    <x v="73"/>
    <x v="349"/>
    <n v="1219000000"/>
    <x v="303"/>
    <n v="18.32"/>
    <n v="18.02"/>
    <n v="16.18"/>
    <n v="15.02"/>
    <n v="15.79"/>
    <n v="16.73"/>
    <n v="17.600000000000001"/>
    <n v="17.7"/>
    <n v="17.66"/>
    <n v="17.760000000000002"/>
    <n v="17.09"/>
    <n v="17.22"/>
    <n v="15.2"/>
    <n v="0.625"/>
    <n v="0.625"/>
    <n v="0.625"/>
    <n v="0.625"/>
    <n v="-0.1460152838427948"/>
    <n v="0.21338215712383501"/>
    <n v="4.4602272727272733E-2"/>
    <n v="-0.10895270270270282"/>
    <n v="-3.3842794759825379E-2"/>
    <n v="-1.6375545851528422E-2"/>
    <n v="-0.10210876803551609"/>
    <n v="-3.3065512978986411E-2"/>
    <n v="5.126498002663113E-2"/>
    <n v="9.9113362887903816E-2"/>
    <n v="8.9360430364614524E-2"/>
    <n v="5.6818181818180605E-3"/>
    <n v="3.3050847457627167E-2"/>
    <n v="4.1053227633069164E-2"/>
    <n v="-3.7725225225225319E-2"/>
    <n v="4.4177881802223463E-2"/>
    <n v="-8.1010452961672461E-2"/>
    <x v="3"/>
  </r>
  <r>
    <x v="115"/>
    <x v="137"/>
    <x v="166"/>
    <x v="350"/>
    <x v="248"/>
    <x v="350"/>
    <n v="2216000000"/>
    <x v="304"/>
    <n v="45.91"/>
    <n v="47.41"/>
    <n v="43.1"/>
    <n v="43.44"/>
    <n v="42.96"/>
    <n v="43.1"/>
    <n v="43.78"/>
    <n v="46.45"/>
    <n v="44.6"/>
    <n v="46.17"/>
    <n v="47.81"/>
    <n v="49.87"/>
    <n v="46.94"/>
    <n v="0.2"/>
    <n v="0.2"/>
    <n v="0.2"/>
    <n v="0.125"/>
    <n v="-4.9444565454149395E-2"/>
    <n v="1.2430939226519415E-2"/>
    <n v="5.915943353129284E-2"/>
    <n v="1.9384881957981288E-2"/>
    <n v="3.8226965802657401E-2"/>
    <n v="3.2672620344151602E-2"/>
    <n v="-9.0909090909090814E-2"/>
    <n v="1.2529002320185528E-2"/>
    <n v="-1.1049723756906006E-2"/>
    <n v="7.9143389199255246E-3"/>
    <n v="2.0417633410672844E-2"/>
    <n v="6.0986751941525849E-2"/>
    <n v="-3.5522066738428448E-2"/>
    <n v="3.9686098654708526E-2"/>
    <n v="3.5520901017977051E-2"/>
    <n v="4.5701736038485569E-2"/>
    <n v="-5.6246240224583917E-2"/>
    <x v="3"/>
  </r>
  <r>
    <x v="55"/>
    <x v="55"/>
    <x v="143"/>
    <x v="351"/>
    <x v="249"/>
    <x v="351"/>
    <n v="4299000000"/>
    <x v="305"/>
    <n v="84.46"/>
    <n v="81.540000000000006"/>
    <n v="77.06"/>
    <n v="76.88"/>
    <n v="80.680000000000007"/>
    <n v="85.2"/>
    <n v="85.06"/>
    <n v="98.74"/>
    <n v="105.31"/>
    <n v="107.67"/>
    <n v="108.74"/>
    <n v="118.64"/>
    <n v="114.79"/>
    <n v="0.39"/>
    <n v="0.39"/>
    <n v="0.39"/>
    <n v="0.39"/>
    <n v="-8.5129055174046869E-2"/>
    <n v="0.11147242455775244"/>
    <n v="0.27039736656477781"/>
    <n v="6.9750162533667726E-2"/>
    <n v="0.37757518351882563"/>
    <n v="-3.4572578735495949E-2"/>
    <n v="-5.4942359578121214E-2"/>
    <n v="2.7251492343627459E-3"/>
    <n v="4.942767950052044E-2"/>
    <n v="6.0857709469509115E-2"/>
    <n v="2.9342723004694769E-3"/>
    <n v="0.16082765106983296"/>
    <n v="7.0488150698805013E-2"/>
    <n v="2.6113379546101979E-2"/>
    <n v="9.9377728243706994E-3"/>
    <n v="9.4629391208387037E-2"/>
    <n v="-2.9163857046527259E-2"/>
    <x v="3"/>
  </r>
  <r>
    <x v="56"/>
    <x v="56"/>
    <x v="144"/>
    <x v="352"/>
    <x v="73"/>
    <x v="352"/>
    <n v="1034000000"/>
    <x v="306"/>
    <n v="322"/>
    <n v="354.26"/>
    <n v="352.46"/>
    <n v="337.06"/>
    <n v="320.49"/>
    <n v="316.92"/>
    <n v="294.17"/>
    <n v="325.58999999999997"/>
    <n v="320"/>
    <n v="347.09"/>
    <n v="295.73"/>
    <n v="304.94"/>
    <n v="258.36"/>
    <n v="0.5625"/>
    <n v="0.5625"/>
    <n v="0.5625"/>
    <n v="0.5625"/>
    <n v="4.8517080745341619E-2"/>
    <n v="-0.12557853201210462"/>
    <n v="0.18180813815140889"/>
    <n v="-0.25401913048488856"/>
    <n v="-0.19065217391304343"/>
    <n v="0.10018633540372668"/>
    <n v="-5.0810139445605241E-3"/>
    <n v="-4.2096975543324006E-2"/>
    <n v="-4.9160386874740385E-2"/>
    <n v="-9.3840681456519495E-3"/>
    <n v="-7.0009781648365521E-2"/>
    <n v="0.10680898800013583"/>
    <n v="-1.5441199054024924E-2"/>
    <n v="8.6414062499999916E-2"/>
    <n v="-0.14797314817482485"/>
    <n v="3.3045345416427077E-2"/>
    <n v="-0.15090673575129529"/>
    <x v="3"/>
  </r>
  <r>
    <x v="57"/>
    <x v="138"/>
    <x v="57"/>
    <x v="353"/>
    <x v="250"/>
    <x v="353"/>
    <n v="287000000"/>
    <x v="307"/>
    <n v="93.02"/>
    <n v="103.84"/>
    <n v="89.57"/>
    <n v="87.35"/>
    <n v="81.75"/>
    <n v="95.44"/>
    <n v="95.36"/>
    <n v="98.99"/>
    <n v="108.39"/>
    <n v="115.58"/>
    <n v="95.29"/>
    <n v="95.49"/>
    <n v="91.22"/>
    <n v="2.2000000000000002"/>
    <n v="2"/>
    <n v="2"/>
    <n v="2"/>
    <n v="-3.7303805633197178E-2"/>
    <n v="0.11459645105895828"/>
    <n v="0.23301174496644295"/>
    <n v="-0.19345907596469977"/>
    <n v="6.8802408084282979E-2"/>
    <n v="0.11631907116749095"/>
    <n v="-0.13742295839753477"/>
    <n v="-2.2328904767219702E-4"/>
    <n v="-6.4109902690326209E-2"/>
    <n v="0.19192660550458712"/>
    <n v="2.011735121542332E-2"/>
    <n v="3.8066275167785185E-2"/>
    <n v="0.11516314779270639"/>
    <n v="8.4786419411384789E-2"/>
    <n v="-0.17554940301090147"/>
    <n v="2.3087417357540021E-2"/>
    <n v="-2.3772122735364918E-2"/>
    <x v="3"/>
  </r>
  <r>
    <x v="58"/>
    <x v="58"/>
    <x v="58"/>
    <x v="354"/>
    <x v="251"/>
    <x v="354"/>
    <n v="840000000"/>
    <x v="308"/>
    <n v="152.01"/>
    <n v="172.51"/>
    <n v="176.35"/>
    <n v="174.64"/>
    <n v="178.27"/>
    <n v="192.03"/>
    <n v="195.74"/>
    <n v="199.27"/>
    <n v="215.68"/>
    <n v="224.84"/>
    <n v="198.89"/>
    <n v="206.01"/>
    <n v="185.83"/>
    <n v="0.48"/>
    <n v="0.48"/>
    <n v="0.41"/>
    <n v="0.41"/>
    <n v="0.15202947174527989"/>
    <n v="0.12356848373797541"/>
    <n v="0.1507612138551139"/>
    <n v="-0.17167763743106207"/>
    <n v="0.23419511874218818"/>
    <n v="0.13485954871390041"/>
    <n v="2.2259579154831625E-2"/>
    <n v="-6.9747660901616562E-3"/>
    <n v="2.0785616124599313E-2"/>
    <n v="7.9878835474280527E-2"/>
    <n v="2.181950736864036E-2"/>
    <n v="1.8034126903034641E-2"/>
    <n v="8.44080895267727E-2"/>
    <n v="4.437129080118693E-2"/>
    <n v="-0.115415406511297"/>
    <n v="3.7860123686459878E-2"/>
    <n v="-9.5966215232270183E-2"/>
    <x v="3"/>
  </r>
  <r>
    <x v="59"/>
    <x v="59"/>
    <x v="59"/>
    <x v="355"/>
    <x v="252"/>
    <x v="355"/>
    <n v="1047000000"/>
    <x v="309"/>
    <n v="173.73"/>
    <n v="170.27"/>
    <n v="157.80000000000001"/>
    <n v="158.27000000000001"/>
    <n v="166.38"/>
    <n v="159.9"/>
    <n v="155.99"/>
    <n v="156.57"/>
    <n v="161.81"/>
    <n v="168.37"/>
    <n v="176.67"/>
    <n v="188.1"/>
    <n v="175.41"/>
    <n v="0.25"/>
    <n v="0.25"/>
    <n v="0.25"/>
    <n v="0.25"/>
    <n v="-8.7549646002417436E-2"/>
    <n v="-1.2826183104820883E-2"/>
    <n v="8.0966728636451019E-2"/>
    <n v="4.3297499554552428E-2"/>
    <n v="1.5426236113509509E-2"/>
    <n v="-1.9915961549530764E-2"/>
    <n v="-7.3236624185117741E-2"/>
    <n v="4.5627376425855437E-3"/>
    <n v="5.1241549251279363E-2"/>
    <n v="-3.7444404375525847E-2"/>
    <n v="-2.2889305816135061E-2"/>
    <n v="3.7181870632731844E-3"/>
    <n v="3.5064188541866319E-2"/>
    <n v="4.2086397626846316E-2"/>
    <n v="4.9296192908475277E-2"/>
    <n v="6.6111960151695293E-2"/>
    <n v="-6.6135034556087172E-2"/>
    <x v="3"/>
  </r>
  <r>
    <x v="60"/>
    <x v="60"/>
    <x v="145"/>
    <x v="256"/>
    <x v="253"/>
    <x v="256"/>
    <n v="782000000"/>
    <x v="310"/>
    <n v="43.22"/>
    <n v="44.36"/>
    <n v="43.97"/>
    <n v="41.57"/>
    <n v="39.42"/>
    <n v="39.380000000000003"/>
    <n v="40.93"/>
    <n v="43.28"/>
    <n v="42.68"/>
    <n v="43.02"/>
    <n v="42.03"/>
    <n v="44.83"/>
    <n v="39.700000000000003"/>
    <n v="1.1599999999999999"/>
    <n v="1.01"/>
    <n v="1.01"/>
    <n v="1.01"/>
    <n v="-1.1337343822304459E-2"/>
    <n v="8.9006495068558924E-3"/>
    <n v="7.5739066699242685E-2"/>
    <n v="-5.3695955369595545E-2"/>
    <n v="1.5502082369273565E-2"/>
    <n v="2.6376677464136987E-2"/>
    <n v="-8.7917042380523131E-3"/>
    <n v="-2.8201046167841682E-2"/>
    <n v="-5.1719990377676175E-2"/>
    <n v="2.4606798579401339E-2"/>
    <n v="6.500761808024369E-2"/>
    <n v="5.7415098949425883E-2"/>
    <n v="9.4731977818853647E-3"/>
    <n v="3.1630740393627073E-2"/>
    <n v="-2.3012552301255276E-2"/>
    <n v="9.0649536045681586E-2"/>
    <n v="-9.1902743698416139E-2"/>
    <x v="3"/>
  </r>
  <r>
    <x v="61"/>
    <x v="61"/>
    <x v="167"/>
    <x v="356"/>
    <x v="254"/>
    <x v="356"/>
    <n v="1486000000"/>
    <x v="311"/>
    <n v="82.16"/>
    <n v="85.38"/>
    <n v="79.790000000000006"/>
    <n v="79.790000000000006"/>
    <n v="79.599999999999994"/>
    <n v="86.85"/>
    <n v="84.38"/>
    <n v="89.96"/>
    <n v="96.57"/>
    <n v="98.72"/>
    <n v="90.13"/>
    <n v="98"/>
    <n v="89.53"/>
    <n v="0.26"/>
    <n v="0.26"/>
    <n v="0.22"/>
    <n v="0.22"/>
    <n v="-2.5681596884128417E-2"/>
    <n v="6.0784559468604948E-2"/>
    <n v="0.17255273761554876"/>
    <n v="-9.086304700162072E-2"/>
    <n v="0.10138753651411886"/>
    <n v="3.9191820837390444E-2"/>
    <n v="-6.5472007495900555E-2"/>
    <n v="3.258553703471613E-3"/>
    <n v="-2.3812507833063283E-3"/>
    <n v="9.4346733668341717E-2"/>
    <n v="-2.5446171560161188E-2"/>
    <n v="6.6129414553211641E-2"/>
    <n v="7.5922632281013785E-2"/>
    <n v="2.454178316247288E-2"/>
    <n v="-8.7013776337115115E-2"/>
    <n v="8.9759236658160491E-2"/>
    <n v="-8.4183673469387738E-2"/>
    <x v="3"/>
  </r>
  <r>
    <x v="62"/>
    <x v="139"/>
    <x v="62"/>
    <x v="357"/>
    <x v="255"/>
    <x v="357"/>
    <n v="1368000000"/>
    <x v="312"/>
    <n v="50.81"/>
    <n v="48.01"/>
    <n v="46.23"/>
    <n v="45.85"/>
    <n v="47.59"/>
    <n v="46.75"/>
    <n v="43.31"/>
    <n v="45.98"/>
    <n v="45.76"/>
    <n v="46.98"/>
    <n v="41.54"/>
    <n v="45.3"/>
    <n v="40.61"/>
    <n v="0.5"/>
    <n v="0.5"/>
    <n v="0.5"/>
    <n v="0.46"/>
    <n v="-8.7777996457390289E-2"/>
    <n v="-4.4492911668484167E-2"/>
    <n v="9.6282613715077223E-2"/>
    <n v="-0.12579821200510852"/>
    <n v="-0.1621728006297973"/>
    <n v="-5.5107262349931199E-2"/>
    <n v="-3.7075609248073342E-2"/>
    <n v="2.5957170668398132E-3"/>
    <n v="3.7949836423118909E-2"/>
    <n v="-7.1443580584157045E-3"/>
    <n v="-6.2887700534759311E-2"/>
    <n v="6.1648580004617745E-2"/>
    <n v="6.0896041757286029E-3"/>
    <n v="3.7587412587412564E-2"/>
    <n v="-0.1157939548744146"/>
    <n v="0.10158883004333168"/>
    <n v="-9.3377483443708567E-2"/>
    <x v="3"/>
  </r>
  <r>
    <x v="63"/>
    <x v="63"/>
    <x v="63"/>
    <x v="358"/>
    <x v="256"/>
    <x v="358"/>
    <n v="1041000000"/>
    <x v="313"/>
    <n v="235.78"/>
    <n v="247.44"/>
    <n v="236.15"/>
    <n v="218.05"/>
    <n v="194.03"/>
    <n v="198.75"/>
    <n v="195.46"/>
    <n v="210.98"/>
    <n v="210.55"/>
    <n v="212.4"/>
    <n v="190.61"/>
    <n v="211.21"/>
    <n v="187.82"/>
    <n v="0.42"/>
    <n v="0.42"/>
    <n v="0.42"/>
    <n v="0.4"/>
    <n v="-7.3415896174399808E-2"/>
    <n v="-0.10167392799816556"/>
    <n v="8.8816126061598277E-2"/>
    <n v="-0.11384180790960458"/>
    <n v="-0.19636949698871833"/>
    <n v="4.9452879803206361E-2"/>
    <n v="-4.5627222761073359E-2"/>
    <n v="-7.4867668854541575E-2"/>
    <n v="-0.11015822059160747"/>
    <n v="2.6490748853270105E-2"/>
    <n v="-1.4440251572327005E-2"/>
    <n v="7.9402435280875788E-2"/>
    <n v="-4.7397857616733415E-5"/>
    <n v="1.0781287105200637E-2"/>
    <n v="-0.10258945386064026"/>
    <n v="0.11017260374586849"/>
    <n v="-0.10884901283083194"/>
    <x v="3"/>
  </r>
  <r>
    <x v="64"/>
    <x v="64"/>
    <x v="64"/>
    <x v="359"/>
    <x v="257"/>
    <x v="359"/>
    <n v="602000000"/>
    <x v="314"/>
    <n v="71.510000000000005"/>
    <n v="69.900000000000006"/>
    <n v="62.75"/>
    <n v="62.52"/>
    <n v="55.72"/>
    <n v="55.91"/>
    <n v="56.4"/>
    <n v="58.52"/>
    <n v="58.64"/>
    <n v="60.34"/>
    <n v="64.7"/>
    <n v="54.7"/>
    <n v="48.91"/>
    <n v="1.36"/>
    <n v="1.36"/>
    <n v="1.36"/>
    <n v="1.36"/>
    <n v="-0.1066983638651937"/>
    <n v="-7.6135636596289247E-2"/>
    <n v="9.3971631205673853E-2"/>
    <n v="-0.16688763672522386"/>
    <n v="-0.23996643826038325"/>
    <n v="-2.2514333659628013E-2"/>
    <n v="-0.10228898426323327"/>
    <n v="1.8007968127490091E-2"/>
    <n v="-0.10876519513755604"/>
    <n v="2.7817659727207428E-2"/>
    <n v="3.3088892863530714E-2"/>
    <n v="3.7588652482269586E-2"/>
    <n v="2.5290498974709457E-2"/>
    <n v="5.2182810368349306E-2"/>
    <n v="7.2257209148160417E-2"/>
    <n v="-0.13353941267387945"/>
    <n v="-8.0987202925045812E-2"/>
    <x v="3"/>
  </r>
  <r>
    <x v="65"/>
    <x v="65"/>
    <x v="168"/>
    <x v="360"/>
    <x v="73"/>
    <x v="360"/>
    <n v="1888000000"/>
    <x v="315"/>
    <n v="53.960299999999997"/>
    <n v="56.420400000000001"/>
    <n v="51.738500000000002"/>
    <n v="51.872"/>
    <n v="56.258299999999998"/>
    <n v="57.106900000000003"/>
    <n v="57.736199999999997"/>
    <n v="62.656500000000001"/>
    <n v="65.192800000000005"/>
    <n v="67.767399999999995"/>
    <n v="70.370500000000007"/>
    <n v="75.824700000000007"/>
    <n v="71.791300000000007"/>
    <n v="0.8"/>
    <n v="0.8"/>
    <n v="0.7"/>
    <n v="0.7"/>
    <n v="-2.3874959924240539E-2"/>
    <n v="0.12847393584207273"/>
    <n v="0.18586605976839485"/>
    <n v="6.9707558501580585E-2"/>
    <n v="0.38604307240693642"/>
    <n v="4.5590925180178841E-2"/>
    <n v="-8.2982396438167738E-2"/>
    <n v="1.804265682228897E-2"/>
    <n v="8.4560070943861781E-2"/>
    <n v="2.9304120458670185E-2"/>
    <n v="2.5028499183110859E-2"/>
    <n v="8.5220364346805036E-2"/>
    <n v="5.1651464732310366E-2"/>
    <n v="5.0229473193358617E-2"/>
    <n v="3.8412274928653192E-2"/>
    <n v="8.7454259952679025E-2"/>
    <n v="-4.3961927973338498E-2"/>
    <x v="3"/>
  </r>
  <r>
    <x v="67"/>
    <x v="67"/>
    <x v="67"/>
    <x v="361"/>
    <x v="258"/>
    <x v="361"/>
    <n v="2679000000"/>
    <x v="316"/>
    <n v="52.76"/>
    <n v="56.5"/>
    <n v="55.89"/>
    <n v="53.83"/>
    <n v="51.39"/>
    <n v="50.93"/>
    <n v="46.96"/>
    <n v="50.94"/>
    <n v="48.86"/>
    <n v="46.92"/>
    <n v="45.82"/>
    <n v="45.07"/>
    <n v="39.020000000000003"/>
    <n v="0.55000000000000004"/>
    <n v="0.48"/>
    <n v="0.48"/>
    <n v="0.48"/>
    <n v="3.0705079605761947E-2"/>
    <n v="-0.11870704068363361"/>
    <n v="9.3696763202725901E-3"/>
    <n v="-0.1581415174765558"/>
    <n v="-0.22270659590598929"/>
    <n v="7.0887035633055387E-2"/>
    <n v="-1.079646017699114E-2"/>
    <n v="-2.7017355519771018E-2"/>
    <n v="-4.532788407950953E-2"/>
    <n v="3.8918077446972423E-4"/>
    <n v="-6.8525427056744526E-2"/>
    <n v="8.4752981260647287E-2"/>
    <n v="-3.1409501374165656E-2"/>
    <n v="-2.9881293491608632E-2"/>
    <n v="-2.3444160272804805E-2"/>
    <n v="-5.8926233085988657E-3"/>
    <n v="-0.12358553361437756"/>
    <x v="3"/>
  </r>
  <r>
    <x v="68"/>
    <x v="68"/>
    <x v="68"/>
    <x v="362"/>
    <x v="259"/>
    <x v="362"/>
    <n v="16000000000"/>
    <x v="317"/>
    <n v="86.125"/>
    <n v="94.79"/>
    <n v="93.99"/>
    <n v="90.47"/>
    <n v="93.21"/>
    <n v="99.279799999999994"/>
    <n v="98.1"/>
    <n v="106.03"/>
    <n v="110.85"/>
    <n v="114.75"/>
    <n v="107.05"/>
    <n v="113"/>
    <n v="99.55"/>
    <n v="0.3"/>
    <n v="0.3"/>
    <n v="0.25"/>
    <n v="0.25"/>
    <n v="5.3933236574745996E-2"/>
    <n v="8.7653365756604346E-2"/>
    <n v="0.17227319062181454"/>
    <n v="-0.13028322440087148"/>
    <n v="0.16865021770682145"/>
    <n v="0.10060957910014522"/>
    <n v="-8.4397088300454826E-3"/>
    <n v="-3.4258963719544594E-2"/>
    <n v="3.0286282745661489E-2"/>
    <n v="6.8338161141508438E-2"/>
    <n v="-8.8618228481523956E-3"/>
    <n v="8.0835881753313021E-2"/>
    <n v="4.78166556634914E-2"/>
    <n v="3.7437979251240469E-2"/>
    <n v="-6.710239651416125E-2"/>
    <n v="5.7916861279775834E-2"/>
    <n v="-0.11681415929203542"/>
    <x v="3"/>
  </r>
  <r>
    <x v="69"/>
    <x v="69"/>
    <x v="69"/>
    <x v="363"/>
    <x v="260"/>
    <x v="363"/>
    <n v="7795000000"/>
    <x v="318"/>
    <n v="39.107500000000002"/>
    <n v="39.652500000000003"/>
    <n v="38.174999999999997"/>
    <n v="40.984999999999999"/>
    <n v="40.922499999999999"/>
    <n v="41.417499999999997"/>
    <n v="41.91"/>
    <n v="41.767499999999998"/>
    <n v="42.56"/>
    <n v="41.847499999999997"/>
    <n v="43.38"/>
    <n v="45.102499999999999"/>
    <n v="43.17"/>
    <n v="0.46"/>
    <n v="0.42"/>
    <n v="0.42"/>
    <n v="0.42"/>
    <n v="5.9771143642523748E-2"/>
    <n v="3.2816884225936246E-2"/>
    <n v="8.5301837270341206E-3"/>
    <n v="4.1639285500926104E-2"/>
    <n v="0.14786166336380488"/>
    <n v="1.3935945790449445E-2"/>
    <n v="-3.7261206733497414E-2"/>
    <n v="8.5658153241650353E-2"/>
    <n v="-1.5249481517628401E-3"/>
    <n v="2.235933777261891E-2"/>
    <n v="2.2031749864187836E-2"/>
    <n v="-3.4001431639226511E-3"/>
    <n v="2.902974800981634E-2"/>
    <n v="-6.8726503759399832E-3"/>
    <n v="3.6621064579724145E-2"/>
    <n v="4.9389119409866213E-2"/>
    <n v="-3.3534726456404804E-2"/>
    <x v="3"/>
  </r>
  <r>
    <x v="116"/>
    <x v="113"/>
    <x v="119"/>
    <x v="364"/>
    <x v="261"/>
    <x v="364"/>
    <n v="1908000000"/>
    <x v="319"/>
    <n v="196.1"/>
    <n v="266.41000000000003"/>
    <n v="292.75"/>
    <n v="291.94"/>
    <n v="310.36"/>
    <n v="353.88"/>
    <n v="385.45"/>
    <n v="335.87"/>
    <n v="366.47"/>
    <n v="375.85"/>
    <n v="304.58999999999997"/>
    <n v="293.19"/>
    <n v="259.27999999999997"/>
    <n v="1.1100000000000001"/>
    <n v="1.1100000000000001"/>
    <n v="1.1100000000000001"/>
    <n v="1.1100000000000001"/>
    <n v="0.4943906170321265"/>
    <n v="0.32410769336164963"/>
    <n v="-2.2026203139187874E-2"/>
    <n v="-0.30719702008780109"/>
    <n v="0.34482406935237114"/>
    <n v="0.35854156042835306"/>
    <n v="9.8870162531436406E-2"/>
    <n v="1.024765157984621E-3"/>
    <n v="6.3095156539014915E-2"/>
    <n v="0.14380074751901012"/>
    <n v="9.2347688481971266E-2"/>
    <n v="-0.12862887534051104"/>
    <n v="9.4411528269866388E-2"/>
    <n v="2.8624444019974334E-2"/>
    <n v="-0.18959691366236542"/>
    <n v="-3.3783118290160473E-2"/>
    <n v="-0.11187284695930975"/>
    <x v="3"/>
  </r>
  <r>
    <x v="122"/>
    <x v="140"/>
    <x v="169"/>
    <x v="365"/>
    <x v="73"/>
    <x v="365"/>
    <n v="451000000"/>
    <x v="320"/>
    <n v="62.85"/>
    <n v="67.67"/>
    <n v="67.239999999999995"/>
    <n v="65.97"/>
    <n v="67.98"/>
    <n v="72.12"/>
    <n v="78.58"/>
    <n v="76.5"/>
    <n v="79.39"/>
    <n v="85.1"/>
    <n v="75.23"/>
    <n v="77.099999999999994"/>
    <n v="72.790000000000006"/>
    <n v="0"/>
    <n v="0"/>
    <n v="0"/>
    <n v="0"/>
    <n v="4.9642004773269646E-2"/>
    <n v="0.19114749128391692"/>
    <n v="8.2972766607279161E-2"/>
    <n v="-0.14465334900117496"/>
    <n v="0.15815433571996826"/>
    <n v="7.6690533015115359E-2"/>
    <n v="-6.3543667799616788E-3"/>
    <n v="-1.8887566924449675E-2"/>
    <n v="3.046839472487502E-2"/>
    <n v="6.0900264783759935E-2"/>
    <n v="8.9572933998890644E-2"/>
    <n v="-2.6469839653855923E-2"/>
    <n v="3.7777777777777785E-2"/>
    <n v="7.192341604736105E-2"/>
    <n v="-0.11598119858989414"/>
    <n v="2.4857104878372858E-2"/>
    <n v="-5.5901426718547191E-2"/>
    <x v="3"/>
  </r>
  <r>
    <x v="70"/>
    <x v="141"/>
    <x v="70"/>
    <x v="366"/>
    <x v="73"/>
    <x v="366"/>
    <n v="1659000000"/>
    <x v="321"/>
    <n v="48.945"/>
    <n v="59.63"/>
    <n v="60.477499999999999"/>
    <n v="57.185000000000002"/>
    <n v="56.142499999999998"/>
    <n v="63.5"/>
    <n v="58.522500000000001"/>
    <n v="61.532499999999999"/>
    <n v="70.037499999999994"/>
    <n v="71.040000000000006"/>
    <n v="53.075000000000003"/>
    <n v="43.15"/>
    <n v="32.659999999999997"/>
    <n v="0.22"/>
    <n v="0.2"/>
    <n v="0.2"/>
    <n v="0.2"/>
    <n v="0.17284707324547968"/>
    <n v="2.6886421264317541E-2"/>
    <n v="0.21730958178478371"/>
    <n v="-0.53744369369369371"/>
    <n v="-0.31596690162427221"/>
    <n v="0.21830626213096338"/>
    <n v="1.4212644641958688E-2"/>
    <n v="-5.0804018023231728E-2"/>
    <n v="-1.823030514995198E-2"/>
    <n v="0.13461281560315272"/>
    <n v="-7.5236220472440926E-2"/>
    <n v="5.1433209449357052E-2"/>
    <n v="0.14146995490188102"/>
    <n v="1.7169373549884161E-2"/>
    <n v="-0.25288569819819823"/>
    <n v="-0.18323127649552529"/>
    <n v="-0.23847045191193519"/>
    <x v="3"/>
  </r>
  <r>
    <x v="123"/>
    <x v="142"/>
    <x v="170"/>
    <x v="367"/>
    <x v="73"/>
    <x v="367"/>
    <n v="606214893"/>
    <x v="322"/>
    <n v="47.57"/>
    <n v="51.36"/>
    <n v="50.96"/>
    <n v="45.65"/>
    <n v="45.39"/>
    <n v="47.08"/>
    <n v="43.96"/>
    <n v="47.91"/>
    <n v="48.36"/>
    <n v="51.22"/>
    <n v="48.96"/>
    <n v="49.44"/>
    <n v="44.48"/>
    <n v="0.16"/>
    <n v="0.15"/>
    <n v="0.15"/>
    <n v="0.15"/>
    <n v="-3.6998108051292868E-2"/>
    <n v="-3.3734939759036096E-2"/>
    <n v="0.16856232939035481"/>
    <n v="-0.12866067942210077"/>
    <n v="-5.2133697708639973E-2"/>
    <n v="7.9672062224090789E-2"/>
    <n v="-7.7881619937694426E-3"/>
    <n v="-0.10105965463108324"/>
    <n v="-5.6955093099670976E-3"/>
    <n v="4.0537563339942663E-2"/>
    <n v="-6.3084112149532662E-2"/>
    <n v="8.9854413102820649E-2"/>
    <n v="1.2523481527864807E-2"/>
    <n v="6.2241521918941257E-2"/>
    <n v="-4.4123389301054236E-2"/>
    <n v="1.2867647058823466E-2"/>
    <n v="-9.7289644012945001E-2"/>
    <x v="3"/>
  </r>
  <r>
    <x v="73"/>
    <x v="73"/>
    <x v="146"/>
    <x v="368"/>
    <x v="73"/>
    <x v="368"/>
    <n v="4238000000"/>
    <x v="323"/>
    <n v="74.010000000000005"/>
    <n v="75.02"/>
    <n v="65.7"/>
    <n v="64.86"/>
    <n v="76.959999999999994"/>
    <n v="84.65"/>
    <n v="83.04"/>
    <n v="83.09"/>
    <n v="80.040000000000006"/>
    <n v="82.32"/>
    <n v="67.180000000000007"/>
    <n v="72.040000000000006"/>
    <n v="60.52"/>
    <n v="0.19"/>
    <n v="0.19"/>
    <n v="0.19"/>
    <n v="0.19"/>
    <n v="-0.12106472098365094"/>
    <n v="0.28322540857230971"/>
    <n v="-6.3824662813103698E-3"/>
    <n v="-0.26251214771622922"/>
    <n v="-0.17200378327253077"/>
    <n v="1.3646804485880163E-2"/>
    <n v="-0.12423353772327371"/>
    <n v="-9.8934550989346025E-3"/>
    <n v="0.18655565834104215"/>
    <n v="0.10239085239085256"/>
    <n v="-1.6774955699940926E-2"/>
    <n v="6.0211946050092908E-4"/>
    <n v="-3.4420507883018377E-2"/>
    <n v="3.0859570214892388E-2"/>
    <n v="-0.18391642371234193"/>
    <n v="7.51711818993748E-2"/>
    <n v="-0.15727373681288176"/>
    <x v="3"/>
  </r>
  <r>
    <x v="74"/>
    <x v="74"/>
    <x v="147"/>
    <x v="369"/>
    <x v="262"/>
    <x v="369"/>
    <n v="763000000"/>
    <x v="324"/>
    <n v="119.93"/>
    <n v="119.92"/>
    <n v="109.21"/>
    <n v="108.62"/>
    <n v="100.36"/>
    <n v="100.54"/>
    <n v="108.7"/>
    <n v="114.42"/>
    <n v="111.82"/>
    <n v="112.15"/>
    <n v="112"/>
    <n v="120.48"/>
    <n v="109.15"/>
    <n v="0.78"/>
    <n v="0.78"/>
    <n v="0.77"/>
    <n v="0.77"/>
    <n v="-8.7801217376803159E-2"/>
    <n v="7.9175105873687934E-3"/>
    <n v="3.8822447102115937E-2"/>
    <n v="-1.9884083816317431E-2"/>
    <n v="-6.4037355123822234E-2"/>
    <n v="-8.3381972817519513E-5"/>
    <n v="-8.9309539693128812E-2"/>
    <n v="1.7397674205659815E-3"/>
    <n v="-7.6044927269379531E-2"/>
    <n v="9.565563969709116E-3"/>
    <n v="8.8919832902327384E-2"/>
    <n v="5.2621895124195017E-2"/>
    <n v="-1.5993707393812343E-2"/>
    <n v="9.8372384188876102E-3"/>
    <n v="-1.3374944271066043E-3"/>
    <n v="8.258928571428574E-2"/>
    <n v="-8.7649402390438239E-2"/>
    <x v="3"/>
  </r>
  <r>
    <x v="75"/>
    <x v="143"/>
    <x v="75"/>
    <x v="370"/>
    <x v="263"/>
    <x v="370"/>
    <n v="1425000000"/>
    <x v="325"/>
    <n v="34.486400000000003"/>
    <n v="34.7044"/>
    <n v="34.24"/>
    <n v="33.5764"/>
    <n v="33.728099999999998"/>
    <n v="34.372700000000002"/>
    <n v="34.126199999999997"/>
    <n v="37.567300000000003"/>
    <n v="39.320999999999998"/>
    <n v="41.738199999999999"/>
    <n v="40.9514"/>
    <n v="43.956400000000002"/>
    <n v="40.875599999999999"/>
    <n v="0.92749999999999999"/>
    <n v="0.92749999999999999"/>
    <n v="0.92749999999999999"/>
    <n v="0.80500000000000005"/>
    <n v="5.0744641365861023E-4"/>
    <n v="4.3998165378063094E-2"/>
    <n v="0.25023295884100788"/>
    <n v="-1.380030763185773E-3"/>
    <n v="0.28929375057993861"/>
    <n v="6.3213324672913495E-3"/>
    <n v="-1.338158850174611E-2"/>
    <n v="7.7073598130840406E-3"/>
    <n v="4.5180543476965422E-3"/>
    <n v="4.6610986091715934E-2"/>
    <n v="1.9812234709522248E-2"/>
    <n v="0.10083454940778658"/>
    <n v="7.137058026528377E-2"/>
    <n v="8.5061417563134248E-2"/>
    <n v="-1.8850836883238842E-2"/>
    <n v="9.3037112284317575E-2"/>
    <n v="-5.1774030630351971E-2"/>
    <x v="3"/>
  </r>
  <r>
    <x v="76"/>
    <x v="76"/>
    <x v="76"/>
    <x v="371"/>
    <x v="264"/>
    <x v="371"/>
    <n v="5977000000"/>
    <x v="326"/>
    <n v="91.92"/>
    <n v="86.15"/>
    <n v="78.400000000000006"/>
    <n v="79.260000000000005"/>
    <n v="72.05"/>
    <n v="73.33"/>
    <n v="77.5"/>
    <n v="80.42"/>
    <n v="82.48"/>
    <n v="83.31"/>
    <n v="88.81"/>
    <n v="94.67"/>
    <n v="91.03"/>
    <n v="0.34"/>
    <n v="0.34"/>
    <n v="0.34"/>
    <n v="0.32257999999999998"/>
    <n v="-0.13402959094865097"/>
    <n v="-1.7915720413827971E-2"/>
    <n v="7.9354838709677453E-2"/>
    <n v="9.653799063737846E-2"/>
    <n v="4.923629242819836E-3"/>
    <n v="-6.2771975630983426E-2"/>
    <n v="-8.9959373186302954E-2"/>
    <n v="1.5306122448979585E-2"/>
    <n v="-9.0966439565985463E-2"/>
    <n v="2.2484385843164485E-2"/>
    <n v="6.1502795581617371E-2"/>
    <n v="3.7677419354838732E-2"/>
    <n v="2.9843322556577991E-2"/>
    <n v="1.4185257032007738E-2"/>
    <n v="6.601848517584924E-2"/>
    <n v="6.9615809030514578E-2"/>
    <n v="-3.5041935143128769E-2"/>
    <x v="3"/>
  </r>
  <r>
    <x v="77"/>
    <x v="77"/>
    <x v="148"/>
    <x v="372"/>
    <x v="265"/>
    <x v="372"/>
    <n v="2657000000"/>
    <x v="327"/>
    <n v="105.82"/>
    <n v="107.04"/>
    <n v="103.67"/>
    <n v="99.59"/>
    <n v="81.400000000000006"/>
    <n v="79.45"/>
    <n v="80.62"/>
    <n v="86.03"/>
    <n v="78"/>
    <n v="81.41"/>
    <n v="88.33"/>
    <n v="86.53"/>
    <n v="66.13"/>
    <n v="0.71719999999999995"/>
    <n v="0.71719999999999995"/>
    <n v="0.71719999999999995"/>
    <n v="0.68959999999999999"/>
    <n v="-5.2096012096012001E-2"/>
    <n v="-0.18327944572748267"/>
    <n v="1.8695112875216968E-2"/>
    <n v="-0.17922122589362488"/>
    <n v="-0.34822150822150821"/>
    <n v="1.1529011529011653E-2"/>
    <n v="-3.148355754858001E-2"/>
    <n v="-3.2437542201215377E-2"/>
    <n v="-0.18264886032734207"/>
    <n v="-1.5144963144963178E-2"/>
    <n v="2.3753303964757732E-2"/>
    <n v="6.710493674026291E-2"/>
    <n v="-8.5002905963036168E-2"/>
    <n v="5.2912820512820473E-2"/>
    <n v="8.50018425254883E-2"/>
    <n v="-1.2571040416619463E-2"/>
    <n v="-0.22778689471859478"/>
    <x v="3"/>
  </r>
  <r>
    <x v="78"/>
    <x v="144"/>
    <x v="149"/>
    <x v="373"/>
    <x v="266"/>
    <x v="373"/>
    <n v="1555000000"/>
    <x v="328"/>
    <n v="74.234999999999999"/>
    <n v="79.95"/>
    <n v="79.599999999999994"/>
    <n v="75.23"/>
    <n v="74.150000000000006"/>
    <n v="82.549700000000001"/>
    <n v="82.75"/>
    <n v="82.24"/>
    <n v="91.94"/>
    <n v="88.13"/>
    <n v="84.18"/>
    <n v="87.29"/>
    <n v="82.38"/>
    <n v="1.1399999999999999"/>
    <n v="1.1399999999999999"/>
    <n v="1.07"/>
    <n v="1.04"/>
    <n v="2.8760018859028819E-2"/>
    <n v="0.11511365146882888"/>
    <n v="7.7945619335347383E-2"/>
    <n v="-5.3443776239645982E-2"/>
    <n v="0.16885566107631167"/>
    <n v="7.6985249545362747E-2"/>
    <n v="-4.3777360850532649E-3"/>
    <n v="-4.0577889447236067E-2"/>
    <n v="-1.4355975009969404E-2"/>
    <n v="0.1286540795684423"/>
    <n v="1.6236279477696448E-2"/>
    <n v="-6.1631419939577655E-3"/>
    <n v="0.13095817120622572"/>
    <n v="-2.9802044811833826E-2"/>
    <n v="-4.4820152048110622E-2"/>
    <n v="4.9299120931337599E-2"/>
    <n v="-4.4334975369458247E-2"/>
    <x v="3"/>
  </r>
  <r>
    <x v="118"/>
    <x v="115"/>
    <x v="150"/>
    <x v="374"/>
    <x v="267"/>
    <x v="374"/>
    <n v="1203000000"/>
    <x v="329"/>
    <n v="64.38"/>
    <n v="67"/>
    <n v="65.03"/>
    <n v="55.1"/>
    <n v="50.76"/>
    <n v="58.34"/>
    <n v="55.4"/>
    <n v="63.55"/>
    <n v="68.739999999999995"/>
    <n v="72.459999999999994"/>
    <n v="63.2"/>
    <n v="60.51"/>
    <n v="56.2"/>
    <n v="0"/>
    <n v="0"/>
    <n v="0"/>
    <n v="0"/>
    <n v="-0.14414414414414406"/>
    <n v="5.4446460980035784E-3"/>
    <n v="0.30794223826714795"/>
    <n v="-0.22439966878277659"/>
    <n v="-0.12705809257533385"/>
    <n v="4.0695868282075255E-2"/>
    <n v="-2.9402985074626849E-2"/>
    <n v="-0.15269875442103645"/>
    <n v="-7.8765880217785897E-2"/>
    <n v="0.14933018124507497"/>
    <n v="-5.0394240658210569E-2"/>
    <n v="0.1471119133574007"/>
    <n v="8.1667977970102251E-2"/>
    <n v="5.4116962467267951E-2"/>
    <n v="-0.1277946453215566"/>
    <n v="-4.256329113924058E-2"/>
    <n v="-7.1227896215501491E-2"/>
    <x v="3"/>
  </r>
  <r>
    <x v="79"/>
    <x v="79"/>
    <x v="127"/>
    <x v="375"/>
    <x v="73"/>
    <x v="375"/>
    <n v="1480385450"/>
    <x v="330"/>
    <n v="299.39999999999998"/>
    <n v="256.8"/>
    <n v="242.6"/>
    <n v="253.2"/>
    <n v="304.39999999999998"/>
    <n v="313.8"/>
    <n v="288.2"/>
    <n v="265.39999999999998"/>
    <n v="299"/>
    <n v="301.39999999999998"/>
    <n v="240.4"/>
    <n v="147"/>
    <n v="141.4"/>
    <n v="0.62"/>
    <n v="0.62"/>
    <n v="0.62"/>
    <n v="0.56999999999999995"/>
    <n v="-0.15223780895123579"/>
    <n v="0.14067930489731437"/>
    <n v="4.7952810548230355E-2"/>
    <n v="-0.52896483078964829"/>
    <n v="-0.51960587842351358"/>
    <n v="-0.14228456913827645"/>
    <n v="-5.5295950155763302E-2"/>
    <n v="4.6248969497114566E-2"/>
    <n v="0.2022116903633491"/>
    <n v="3.2917214191852937E-2"/>
    <n v="-7.9604843849585785E-2"/>
    <n v="-7.9111727966689846E-2"/>
    <n v="0.12893745290128117"/>
    <n v="1.0100334448160459E-2"/>
    <n v="-0.20238885202388845"/>
    <n v="-0.38614808652246263"/>
    <n v="-3.4217687074829889E-2"/>
    <x v="3"/>
  </r>
  <r>
    <x v="80"/>
    <x v="145"/>
    <x v="80"/>
    <x v="376"/>
    <x v="268"/>
    <x v="376"/>
    <n v="810000000"/>
    <x v="331"/>
    <n v="57.95"/>
    <n v="56.28"/>
    <n v="57"/>
    <n v="57.52"/>
    <n v="57.67"/>
    <n v="56.84"/>
    <n v="48.64"/>
    <n v="52.24"/>
    <n v="53.44"/>
    <n v="56.91"/>
    <n v="58.3"/>
    <n v="67.37"/>
    <n v="63.68"/>
    <n v="0.86750000000000005"/>
    <n v="0.86750000000000005"/>
    <n v="0.86750000000000005"/>
    <n v="0.79749999999999999"/>
    <n v="7.5496117342536721E-3"/>
    <n v="-0.13929937413073717"/>
    <n v="0.18785978618421043"/>
    <n v="0.13297311544544024"/>
    <n v="0.15754961173425361"/>
    <n v="-2.8817946505608313E-2"/>
    <n v="1.2793176972281429E-2"/>
    <n v="2.4342105263157953E-2"/>
    <n v="2.607788595271185E-3"/>
    <n v="6.5025143055317766E-4"/>
    <n v="-0.12900246305418725"/>
    <n v="7.4013157894736864E-2"/>
    <n v="3.9576952526799304E-2"/>
    <n v="8.1165793413173634E-2"/>
    <n v="2.4424529959585321E-2"/>
    <n v="0.16925385934819909"/>
    <n v="-4.2934540596704839E-2"/>
    <x v="3"/>
  </r>
  <r>
    <x v="81"/>
    <x v="146"/>
    <x v="171"/>
    <x v="377"/>
    <x v="73"/>
    <x v="377"/>
    <n v="1395000000"/>
    <x v="332"/>
    <n v="68.069999999999993"/>
    <n v="73.790000000000006"/>
    <n v="65.489999999999995"/>
    <n v="64.37"/>
    <n v="68.11"/>
    <n v="68.64"/>
    <n v="66.45"/>
    <n v="67"/>
    <n v="63.06"/>
    <n v="61.2"/>
    <n v="51.6"/>
    <n v="46.28"/>
    <n v="35.49"/>
    <n v="0.36"/>
    <n v="0.36"/>
    <n v="0.3"/>
    <n v="0.3"/>
    <n v="-4.9067136770970896E-2"/>
    <n v="3.7905856765573995E-2"/>
    <n v="-7.4492099322799099E-2"/>
    <n v="-0.41519607843137252"/>
    <n v="-0.45923314235345958"/>
    <n v="8.4031144410166209E-2"/>
    <n v="-0.11248136603875879"/>
    <n v="-1.1604825164147051E-2"/>
    <n v="5.8101600124281415E-2"/>
    <n v="1.3067097342534152E-2"/>
    <n v="-2.6660839160839129E-2"/>
    <n v="8.2768999247554119E-3"/>
    <n v="-5.4328358208955194E-2"/>
    <n v="-2.4738344433872492E-2"/>
    <n v="-0.15686274509803924"/>
    <n v="-9.7286821705426366E-2"/>
    <n v="-0.22666378565254966"/>
    <x v="3"/>
  </r>
  <r>
    <x v="82"/>
    <x v="82"/>
    <x v="82"/>
    <x v="378"/>
    <x v="73"/>
    <x v="378"/>
    <n v="1393000000"/>
    <x v="333"/>
    <n v="48.01"/>
    <n v="45.11"/>
    <n v="43.08"/>
    <n v="44.73"/>
    <n v="46"/>
    <n v="44.81"/>
    <n v="46.42"/>
    <n v="48.42"/>
    <n v="43.77"/>
    <n v="43.49"/>
    <n v="45.04"/>
    <n v="47.08"/>
    <n v="43.89"/>
    <n v="0.5"/>
    <n v="0.5"/>
    <n v="0.5"/>
    <n v="0.5"/>
    <n v="-5.7904603207665092E-2"/>
    <n v="4.8960429242119498E-2"/>
    <n v="-5.2348125807841442E-2"/>
    <n v="2.0694412508622639E-2"/>
    <n v="-4.4157467194334464E-2"/>
    <n v="-6.0404082482816056E-2"/>
    <n v="-4.5001108401684795E-2"/>
    <n v="4.9907149489322157E-2"/>
    <n v="2.8392577688352408E-2"/>
    <n v="-1.4999999999999951E-2"/>
    <n v="4.7087703637580886E-2"/>
    <n v="4.3084877208099955E-2"/>
    <n v="-8.5708384964890513E-2"/>
    <n v="5.0262737034498248E-3"/>
    <n v="3.5640377098183421E-2"/>
    <n v="5.6394316163410285E-2"/>
    <n v="-5.7136788445199614E-2"/>
    <x v="3"/>
  </r>
  <r>
    <x v="83"/>
    <x v="83"/>
    <x v="83"/>
    <x v="379"/>
    <x v="269"/>
    <x v="379"/>
    <n v="1025000000"/>
    <x v="334"/>
    <n v="172.34"/>
    <n v="163.61000000000001"/>
    <n v="153.30000000000001"/>
    <n v="154.57"/>
    <n v="158.25"/>
    <n v="160.56"/>
    <n v="170.15"/>
    <n v="175.5"/>
    <n v="183"/>
    <n v="176.79"/>
    <n v="184.27"/>
    <n v="186.5"/>
    <n v="166.35"/>
    <n v="0.6"/>
    <n v="0.6"/>
    <n v="0.6"/>
    <n v="0.57999999999999996"/>
    <n v="-9.9628641058373033E-2"/>
    <n v="0.10467749239826625"/>
    <n v="4.2550690567146554E-2"/>
    <n v="-5.577238531591152E-2"/>
    <n v="-2.0946965301148944E-2"/>
    <n v="-5.0655680631310138E-2"/>
    <n v="-6.3015708086302802E-2"/>
    <n v="1.2198303979125778E-2"/>
    <n v="2.3807983437924611E-2"/>
    <n v="1.8388625592417076E-2"/>
    <n v="6.3465371200797233E-2"/>
    <n v="3.144284454892738E-2"/>
    <n v="4.6153846153846149E-2"/>
    <n v="-3.0655737704918078E-2"/>
    <n v="4.2310085412070923E-2"/>
    <n v="1.5249362348727355E-2"/>
    <n v="-0.10493297587131371"/>
    <x v="3"/>
  </r>
  <r>
    <x v="84"/>
    <x v="84"/>
    <x v="84"/>
    <x v="380"/>
    <x v="73"/>
    <x v="380"/>
    <n v="310000000"/>
    <x v="335"/>
    <n v="29.497299999999999"/>
    <n v="29.082000000000001"/>
    <n v="27.4206"/>
    <n v="26.869299999999999"/>
    <n v="24.732099999999999"/>
    <n v="24.528199999999998"/>
    <n v="24.2866"/>
    <n v="24.316800000000001"/>
    <n v="23.999600000000001"/>
    <n v="25.4194"/>
    <n v="23.402999999999999"/>
    <n v="23.9694"/>
    <n v="21.522600000000001"/>
    <n v="2"/>
    <n v="2"/>
    <n v="1.95"/>
    <n v="1.95"/>
    <n v="-2.1290084177195884E-2"/>
    <n v="-2.1686460011983905E-2"/>
    <n v="0.12693419416468341"/>
    <n v="-7.6587173576087519E-2"/>
    <n v="-2.5324351720326338E-3"/>
    <n v="-1.4079254711448115E-2"/>
    <n v="-5.712812048689913E-2"/>
    <n v="5.2832541957506356E-2"/>
    <n v="-7.9540590934635447E-2"/>
    <n v="7.2622219706373461E-2"/>
    <n v="7.1688913169331708E-2"/>
    <n v="1.2434840611695614E-3"/>
    <n v="6.7146993025398088E-2"/>
    <n v="0.14041067351122513"/>
    <n v="-7.9325239777492812E-2"/>
    <n v="0.10752467632354834"/>
    <n v="-2.0726426193396569E-2"/>
    <x v="3"/>
  </r>
  <r>
    <x v="85"/>
    <x v="85"/>
    <x v="85"/>
    <x v="381"/>
    <x v="270"/>
    <x v="381"/>
    <n v="6806000000"/>
    <x v="336"/>
    <n v="65.95"/>
    <n v="74.63"/>
    <n v="75.510000000000005"/>
    <n v="69.03"/>
    <n v="71.87"/>
    <n v="72.930000000000007"/>
    <n v="75.75"/>
    <n v="80.599999999999994"/>
    <n v="87.41"/>
    <n v="88.33"/>
    <n v="83.51"/>
    <n v="72.430000000000007"/>
    <n v="65.06"/>
    <n v="0.5"/>
    <n v="0.5"/>
    <n v="0.5"/>
    <n v="0.5"/>
    <n v="5.4283548142532195E-2"/>
    <n v="0.10459220628712153"/>
    <n v="0.17267326732673266"/>
    <n v="-0.2577833125778331"/>
    <n v="1.683093252463987E-2"/>
    <n v="0.13161485974222883"/>
    <n v="1.1791504756800344E-2"/>
    <n v="-7.9194808634617975E-2"/>
    <n v="4.1141532666956443E-2"/>
    <n v="2.1705857798803425E-2"/>
    <n v="4.5523104346633661E-2"/>
    <n v="6.4026402640263949E-2"/>
    <n v="9.0694789081885885E-2"/>
    <n v="1.6245280860313484E-2"/>
    <n v="-5.4568096909317257E-2"/>
    <n v="-0.12669141420189195"/>
    <n v="-9.485020019329013E-2"/>
    <x v="3"/>
  </r>
  <r>
    <x v="86"/>
    <x v="147"/>
    <x v="86"/>
    <x v="382"/>
    <x v="271"/>
    <x v="382"/>
    <n v="550000000"/>
    <x v="337"/>
    <n v="105.11"/>
    <n v="108.75"/>
    <n v="108.93"/>
    <n v="102.86"/>
    <n v="101.1"/>
    <n v="112.55"/>
    <n v="108.94"/>
    <n v="111.16"/>
    <n v="111.02"/>
    <n v="107.67"/>
    <n v="93.38"/>
    <n v="102.5"/>
    <n v="92.76"/>
    <n v="0.64"/>
    <n v="0.64"/>
    <n v="0.62"/>
    <n v="0.62"/>
    <n v="-1.5317286652078774E-2"/>
    <n v="6.5331518568928618E-2"/>
    <n v="-5.9665871121718011E-3"/>
    <n v="-0.13272034921519454"/>
    <n v="-9.3521073161449864E-2"/>
    <n v="3.4630387213395494E-2"/>
    <n v="1.6551724137931661E-3"/>
    <n v="-4.9848526576700698E-2"/>
    <n v="-1.7110635815671838E-2"/>
    <n v="0.11958456973293773"/>
    <n v="-2.6388271879164812E-2"/>
    <n v="2.0378189829263805E-2"/>
    <n v="4.3181000359841619E-3"/>
    <n v="-2.4590163934426177E-2"/>
    <n v="-0.13272034921519463"/>
    <n v="0.10430499036196192"/>
    <n v="-8.8975609756097515E-2"/>
    <x v="3"/>
  </r>
  <r>
    <x v="88"/>
    <x v="88"/>
    <x v="172"/>
    <x v="383"/>
    <x v="272"/>
    <x v="383"/>
    <n v="990000000"/>
    <x v="338"/>
    <n v="221.02"/>
    <n v="235.26"/>
    <n v="225.7"/>
    <n v="218.46"/>
    <n v="237"/>
    <n v="243.74"/>
    <n v="245"/>
    <n v="256.10000000000002"/>
    <n v="268"/>
    <n v="267.25"/>
    <n v="262.92"/>
    <n v="283"/>
    <n v="245"/>
    <n v="0.77"/>
    <n v="0.62"/>
    <n v="0.62"/>
    <n v="0.62"/>
    <n v="-8.0988145869152206E-3"/>
    <n v="0.12432481918886749"/>
    <n v="9.3346938775510202E-2"/>
    <n v="-8.0935453695042098E-2"/>
    <n v="0.12039634422224227"/>
    <n v="6.4428558501492983E-2"/>
    <n v="-4.0635892204369646E-2"/>
    <n v="-2.8666371289322028E-2"/>
    <n v="8.4866794836583312E-2"/>
    <n v="3.1054852320675144E-2"/>
    <n v="7.7131369492081355E-3"/>
    <n v="4.5306122448979684E-2"/>
    <n v="4.888715345568128E-2"/>
    <n v="-4.8507462686567167E-4"/>
    <n v="-1.6202057998129033E-2"/>
    <n v="7.8731172980374201E-2"/>
    <n v="-0.13208480565371025"/>
    <x v="3"/>
  </r>
  <r>
    <x v="89"/>
    <x v="148"/>
    <x v="89"/>
    <x v="384"/>
    <x v="273"/>
    <x v="384"/>
    <n v="961076816"/>
    <x v="339"/>
    <n v="134.71"/>
    <n v="132.51"/>
    <n v="130.38999999999999"/>
    <n v="135.28"/>
    <n v="134.16"/>
    <n v="144.69999999999999"/>
    <n v="140.96"/>
    <n v="149.27000000000001"/>
    <n v="149.81"/>
    <n v="164.41"/>
    <n v="147.16"/>
    <n v="157"/>
    <n v="135.65"/>
    <n v="0.9"/>
    <n v="0.9"/>
    <n v="0.9"/>
    <n v="0.75"/>
    <n v="1.0912330190780143E-2"/>
    <n v="4.8639858072146713E-2"/>
    <n v="0.17274404086265596"/>
    <n v="-0.17036676601179973"/>
    <n v="3.2588523494914985E-2"/>
    <n v="-1.6331378516814023E-2"/>
    <n v="-1.5998792543958983E-2"/>
    <n v="4.4405245801058486E-2"/>
    <n v="-8.279124778237763E-3"/>
    <n v="8.5271317829457308E-2"/>
    <n v="-1.9626814098133938E-2"/>
    <n v="5.895289443813849E-2"/>
    <n v="9.6469484826153407E-3"/>
    <n v="0.10346438822508507"/>
    <n v="-0.10492062526610303"/>
    <n v="7.1962489807012794E-2"/>
    <n v="-0.13121019108280252"/>
    <x v="3"/>
  </r>
  <r>
    <x v="90"/>
    <x v="149"/>
    <x v="129"/>
    <x v="385"/>
    <x v="274"/>
    <x v="385"/>
    <n v="754000000"/>
    <x v="340"/>
    <n v="120.04"/>
    <n v="119.22"/>
    <n v="104.96"/>
    <n v="104.33"/>
    <n v="113.55"/>
    <n v="116.69"/>
    <n v="105.87"/>
    <n v="119.89"/>
    <n v="123.79"/>
    <n v="118.55"/>
    <n v="106.89"/>
    <n v="116.62"/>
    <n v="96.12"/>
    <n v="0.8"/>
    <n v="0.8"/>
    <n v="0.73"/>
    <n v="0.73"/>
    <n v="-0.12420859713428863"/>
    <n v="2.2428831592063703E-2"/>
    <n v="0.12666477755738162"/>
    <n v="-0.18304512863770556"/>
    <n v="-0.17377540819726758"/>
    <n v="-6.8310563145618742E-3"/>
    <n v="-0.1196108035564503"/>
    <n v="1.6196646341463854E-3"/>
    <n v="8.8373430461037086E-2"/>
    <n v="3.4698370761778959E-2"/>
    <n v="-8.5868540577598698E-2"/>
    <n v="0.13242656087654667"/>
    <n v="3.8618733839352791E-2"/>
    <n v="-3.6432668228451474E-2"/>
    <n v="-9.8355124420075893E-2"/>
    <n v="9.7857610627748198E-2"/>
    <n v="-0.16952495283827815"/>
    <x v="3"/>
  </r>
  <r>
    <x v="91"/>
    <x v="150"/>
    <x v="91"/>
    <x v="386"/>
    <x v="275"/>
    <x v="386"/>
    <n v="861578798"/>
    <x v="341"/>
    <n v="54.05"/>
    <n v="56.93"/>
    <n v="54.39"/>
    <n v="50.45"/>
    <n v="50.25"/>
    <n v="50.5"/>
    <n v="49.62"/>
    <n v="53.31"/>
    <n v="54.21"/>
    <n v="52.95"/>
    <n v="52.39"/>
    <n v="54.88"/>
    <n v="45.22"/>
    <n v="0.91"/>
    <n v="0.91"/>
    <n v="0.91"/>
    <n v="0.91"/>
    <n v="-4.9768732654949015E-2"/>
    <n v="1.5857284440038578E-3"/>
    <n v="8.5449415558242758E-2"/>
    <n v="-0.12880075542965069"/>
    <n v="-9.6022201665124846E-2"/>
    <n v="5.3283996299722532E-2"/>
    <n v="-4.4616195327595275E-2"/>
    <n v="-5.5708769994484236E-2"/>
    <n v="-3.9643211100099671E-3"/>
    <n v="2.3084577114427865E-2"/>
    <n v="5.9405940594054406E-4"/>
    <n v="7.4365175332527303E-2"/>
    <n v="3.3952354154942764E-2"/>
    <n v="-6.4563733628481453E-3"/>
    <n v="-1.0576015108593054E-2"/>
    <n v="6.4897881275052527E-2"/>
    <n v="-0.15943877551020413"/>
    <x v="3"/>
  </r>
  <r>
    <x v="92"/>
    <x v="151"/>
    <x v="92"/>
    <x v="387"/>
    <x v="276"/>
    <x v="387"/>
    <n v="1638000000"/>
    <x v="342"/>
    <n v="54.05"/>
    <n v="56.93"/>
    <n v="54.39"/>
    <n v="50.45"/>
    <n v="50.25"/>
    <n v="50.5"/>
    <n v="49.62"/>
    <n v="53.31"/>
    <n v="54.21"/>
    <n v="52.95"/>
    <n v="52.39"/>
    <n v="54.88"/>
    <n v="45.22"/>
    <n v="0.37"/>
    <n v="0.37"/>
    <n v="0.3"/>
    <n v="0.3"/>
    <n v="-5.9759481961146985E-2"/>
    <n v="-9.1179385530229008E-3"/>
    <n v="7.3155985489721992E-2"/>
    <n v="-0.14032105760151092"/>
    <n v="-0.13857539315448655"/>
    <n v="5.3283996299722532E-2"/>
    <n v="-4.4616195327595275E-2"/>
    <n v="-6.5637065637065589E-2"/>
    <n v="-3.9643211100099671E-3"/>
    <n v="1.2338308457711443E-2"/>
    <n v="-1.009900990099015E-2"/>
    <n v="7.4365175332527303E-2"/>
    <n v="2.2509848058525579E-2"/>
    <n v="-1.7708909795240691E-2"/>
    <n v="-1.0576015108593054E-2"/>
    <n v="5.3254437869822521E-2"/>
    <n v="-0.17055393586005835"/>
    <x v="3"/>
  </r>
  <r>
    <x v="93"/>
    <x v="152"/>
    <x v="131"/>
    <x v="388"/>
    <x v="277"/>
    <x v="388"/>
    <n v="2645000000"/>
    <x v="343"/>
    <n v="127"/>
    <n v="133"/>
    <n v="143"/>
    <n v="129.94999999999999"/>
    <n v="130.53"/>
    <n v="131.53"/>
    <n v="132"/>
    <n v="134.53"/>
    <n v="136.19999999999999"/>
    <n v="131.19999999999999"/>
    <n v="134.93"/>
    <n v="132.53"/>
    <n v="138.19999999999999"/>
    <n v="0.74"/>
    <n v="0.7"/>
    <n v="0.7"/>
    <n v="0.7"/>
    <n v="2.9055118110236134E-2"/>
    <n v="2.1161985378992009E-2"/>
    <n v="-7.5757575757584399E-4"/>
    <n v="5.8689024390243906E-2"/>
    <n v="0.11055118110236212"/>
    <n v="4.7244094488188976E-2"/>
    <n v="7.5187969924812026E-2"/>
    <n v="-8.6083916083916162E-2"/>
    <n v="4.4632550981147561E-3"/>
    <n v="1.3023825940396843E-2"/>
    <n v="8.8953090549684401E-3"/>
    <n v="1.9166666666666676E-2"/>
    <n v="1.7616888426373208E-2"/>
    <n v="-3.1571218795888402E-2"/>
    <n v="2.8429878048780628E-2"/>
    <n v="-1.2599125472467247E-2"/>
    <n v="4.8064589149626406E-2"/>
    <x v="3"/>
  </r>
  <r>
    <x v="94"/>
    <x v="94"/>
    <x v="152"/>
    <x v="389"/>
    <x v="278"/>
    <x v="389"/>
    <n v="2856000000"/>
    <x v="344"/>
    <n v="114.57"/>
    <n v="124.74"/>
    <n v="123.26"/>
    <n v="119.27"/>
    <n v="126.86"/>
    <n v="131.84"/>
    <n v="131.96"/>
    <n v="137.74"/>
    <n v="146.93"/>
    <n v="150.88999999999999"/>
    <n v="139"/>
    <n v="145"/>
    <n v="130"/>
    <n v="0.25"/>
    <n v="0.21"/>
    <n v="0.21"/>
    <n v="0.21"/>
    <n v="4.3205027494108435E-2"/>
    <n v="0.10815796092898476"/>
    <n v="0.14504395271294315"/>
    <n v="-0.13705348266949424"/>
    <n v="0.14235838352099159"/>
    <n v="8.8766692851531839E-2"/>
    <n v="-1.1864678531345117E-2"/>
    <n v="-3.0342365730975245E-2"/>
    <n v="6.3637125848914261E-2"/>
    <n v="4.091124073782125E-2"/>
    <n v="2.5030339805825583E-3"/>
    <n v="4.3801151864201276E-2"/>
    <n v="6.8244518658341788E-2"/>
    <n v="2.8380861634791938E-2"/>
    <n v="-7.8799125190536071E-2"/>
    <n v="4.4676258992805758E-2"/>
    <n v="-0.10199999999999999"/>
    <x v="3"/>
  </r>
  <r>
    <x v="95"/>
    <x v="153"/>
    <x v="153"/>
    <x v="390"/>
    <x v="279"/>
    <x v="390"/>
    <n v="4132000000"/>
    <x v="345"/>
    <n v="53.16"/>
    <n v="54.49"/>
    <n v="47.69"/>
    <n v="47.62"/>
    <n v="49.49"/>
    <n v="47.89"/>
    <n v="50.25"/>
    <n v="52.02"/>
    <n v="53.55"/>
    <n v="53.61"/>
    <n v="56.98"/>
    <n v="59.5"/>
    <n v="56.16"/>
    <n v="0.60250000000000004"/>
    <n v="0.59"/>
    <n v="0.59"/>
    <n v="0.59"/>
    <n v="-9.2879984951091038E-2"/>
    <n v="6.7618647627047515E-2"/>
    <n v="7.8606965174129337E-2"/>
    <n v="5.8571162096623712E-2"/>
    <n v="0.10106282919488337"/>
    <n v="2.5018811136192729E-2"/>
    <n v="-0.12479354009910082"/>
    <n v="1.1165862864332141E-2"/>
    <n v="3.926921461570778E-2"/>
    <n v="-2.0408163265306152E-2"/>
    <n v="6.1599498851534755E-2"/>
    <n v="3.5223880597014985E-2"/>
    <n v="4.0753556324490459E-2"/>
    <n v="1.2138188608776886E-2"/>
    <n v="6.2861406454019719E-2"/>
    <n v="5.4580554580554635E-2"/>
    <n v="-4.6218487394958041E-2"/>
    <x v="3"/>
  </r>
  <r>
    <x v="96"/>
    <x v="96"/>
    <x v="132"/>
    <x v="391"/>
    <x v="73"/>
    <x v="391"/>
    <n v="995000000"/>
    <x v="346"/>
    <n v="73.28"/>
    <n v="74.53"/>
    <n v="69.06"/>
    <n v="65.099999999999994"/>
    <n v="65.37"/>
    <n v="62.56"/>
    <n v="59.68"/>
    <n v="67.61"/>
    <n v="68.53"/>
    <n v="72.88"/>
    <n v="79.48"/>
    <n v="85.03"/>
    <n v="67.2"/>
    <n v="0.44"/>
    <n v="0.44"/>
    <n v="0.4"/>
    <n v="0.4"/>
    <n v="-0.10562227074235817"/>
    <n v="-7.6497695852534478E-2"/>
    <n v="0.22788203753351199"/>
    <n v="-7.2447859495060274E-2"/>
    <n v="-6.0043668122270723E-2"/>
    <n v="1.7057860262008732E-2"/>
    <n v="-7.3393264457265517E-2"/>
    <n v="-5.0970170865913815E-2"/>
    <n v="4.1474654377881759E-3"/>
    <n v="-3.6255162918770109E-2"/>
    <n v="-3.9002557544757073E-2"/>
    <n v="0.13287533512064342"/>
    <n v="1.9523739091850342E-2"/>
    <n v="6.9312709762147887E-2"/>
    <n v="9.0559824368825592E-2"/>
    <n v="7.4861600402616982E-2"/>
    <n v="-0.20498647536163705"/>
    <x v="3"/>
  </r>
  <r>
    <x v="97"/>
    <x v="97"/>
    <x v="154"/>
    <x v="392"/>
    <x v="280"/>
    <x v="392"/>
    <n v="4838000000"/>
    <x v="347"/>
    <n v="61.04"/>
    <n v="65.37"/>
    <n v="58.25"/>
    <n v="52.37"/>
    <n v="51.76"/>
    <n v="54.56"/>
    <n v="55.2"/>
    <n v="57.96"/>
    <n v="58.45"/>
    <n v="52.74"/>
    <n v="53.43"/>
    <n v="54.78"/>
    <n v="45.524999999999999"/>
    <n v="0.43"/>
    <n v="0.43"/>
    <n v="0.39"/>
    <n v="0.39"/>
    <n v="-0.13499344692005247"/>
    <n v="6.2249379415696117E-2"/>
    <n v="-3.7500000000000012E-2"/>
    <n v="-0.12940841865756547"/>
    <n v="-0.22730996068152032"/>
    <n v="7.0937090432503361E-2"/>
    <n v="-0.10891846412727557"/>
    <n v="-9.3562231759656694E-2"/>
    <n v="-1.164789001336642E-2"/>
    <n v="6.2403400309119096E-2"/>
    <n v="1.9611436950146634E-2"/>
    <n v="4.9999999999999961E-2"/>
    <n v="1.5182884748102173E-2"/>
    <n v="-9.1017964071856305E-2"/>
    <n v="1.3083048919226349E-2"/>
    <n v="3.2565974171813616E-2"/>
    <n v="-0.16182913472070101"/>
    <x v="3"/>
  </r>
  <r>
    <x v="98"/>
    <x v="154"/>
    <x v="98"/>
    <x v="393"/>
    <x v="281"/>
    <x v="393"/>
    <n v="3010000000"/>
    <x v="348"/>
    <n v="99.3"/>
    <n v="105.96"/>
    <n v="90.17"/>
    <n v="88"/>
    <n v="87.67"/>
    <n v="83.04"/>
    <n v="85.65"/>
    <n v="88.86"/>
    <n v="95.8"/>
    <n v="94.29"/>
    <n v="99.96"/>
    <n v="98.02"/>
    <n v="91.64"/>
    <n v="0.52"/>
    <n v="0.52"/>
    <n v="0.52"/>
    <n v="0.52"/>
    <n v="-0.10855991943605235"/>
    <n v="-2.0795454545454482E-2"/>
    <n v="0.10694687682428487"/>
    <n v="-2.2589882278078326E-2"/>
    <n v="-5.619335347432021E-2"/>
    <n v="6.7069486404833803E-2"/>
    <n v="-0.1490184975462438"/>
    <n v="-1.8298768991904198E-2"/>
    <n v="-3.7499999999999808E-3"/>
    <n v="-4.6880346754876193E-2"/>
    <n v="3.7692678227360298E-2"/>
    <n v="3.7478108581436E-2"/>
    <n v="8.3952284492460019E-2"/>
    <n v="-1.0334029227557317E-2"/>
    <n v="6.0133630289532156E-2"/>
    <n v="-1.4205682272909142E-2"/>
    <n v="-5.9783717608651255E-2"/>
    <x v="3"/>
  </r>
  <r>
    <x v="99"/>
    <x v="155"/>
    <x v="155"/>
    <x v="394"/>
    <x v="73"/>
    <x v="394"/>
    <n v="4270000000"/>
    <x v="349"/>
    <n v="83.82"/>
    <n v="87.5"/>
    <n v="75.53"/>
    <n v="74.27"/>
    <n v="77.260000000000005"/>
    <n v="81.87"/>
    <n v="81.89"/>
    <n v="80.89"/>
    <n v="80.41"/>
    <n v="85.35"/>
    <n v="79.83"/>
    <n v="80.239999999999995"/>
    <n v="67.349999999999994"/>
    <n v="0.82"/>
    <n v="0.82"/>
    <n v="0.82"/>
    <n v="0.77"/>
    <n v="-0.10415175375805294"/>
    <n v="0.11363942372424943"/>
    <n v="5.2265233850286898E-2"/>
    <n v="-0.20187463386057414"/>
    <n v="-0.1579575280362682"/>
    <n v="4.3903602958721151E-2"/>
    <n v="-0.13679999999999998"/>
    <n v="-5.825499801403484E-3"/>
    <n v="4.0258516224586094E-2"/>
    <n v="7.0282164121149363E-2"/>
    <n v="1.0260168559912006E-2"/>
    <n v="-1.2211503236048358E-2"/>
    <n v="4.2032389664976629E-3"/>
    <n v="7.1632881482402669E-2"/>
    <n v="-6.4674868189806639E-2"/>
    <n v="1.4781410497306734E-2"/>
    <n v="-0.15104685942173482"/>
    <x v="3"/>
  </r>
  <r>
    <x v="100"/>
    <x v="100"/>
    <x v="100"/>
    <x v="100"/>
    <x v="70"/>
    <x v="100"/>
    <s v="total company shares"/>
    <x v="51"/>
    <s v="Januar"/>
    <s v="Februrar"/>
    <s v="Mars"/>
    <s v="April"/>
    <s v="Mai"/>
    <s v="Juni"/>
    <s v="Juli"/>
    <s v="August"/>
    <s v="September"/>
    <s v="Oktober "/>
    <s v="November "/>
    <s v="December"/>
    <s v="January"/>
    <s v="Q1"/>
    <s v="Q2"/>
    <s v="Q3"/>
    <s v="Q4"/>
    <s v="Retrun Q1"/>
    <s v="Q2"/>
    <s v="Q3"/>
    <s v="Q4"/>
    <s v="Yearly"/>
    <n v="1"/>
    <n v="2"/>
    <n v="3"/>
    <n v="4"/>
    <n v="5"/>
    <n v="6"/>
    <n v="7"/>
    <n v="8"/>
    <n v="9"/>
    <n v="10"/>
    <n v="11"/>
    <n v="12"/>
    <x v="4"/>
  </r>
  <r>
    <x v="101"/>
    <x v="101"/>
    <x v="0"/>
    <x v="395"/>
    <x v="282"/>
    <x v="395"/>
    <n v="18568000000"/>
    <x v="350"/>
    <n v="38.722499999999997"/>
    <n v="41.74"/>
    <n v="43.57"/>
    <n v="47.91"/>
    <n v="52.47"/>
    <n v="43.9"/>
    <n v="50.792499999999997"/>
    <n v="53.475000000000001"/>
    <n v="51.607500000000002"/>
    <n v="56.267499999999998"/>
    <n v="62.384999999999998"/>
    <n v="66.817499999999995"/>
    <n v="74.06"/>
    <n v="0.77"/>
    <n v="0.77"/>
    <n v="0.77"/>
    <n v="0.73"/>
    <n v="0.25715023565110723"/>
    <n v="7.6236693800876651E-2"/>
    <n v="0.1229512231136487"/>
    <n v="0.32918647531878981"/>
    <n v="0.9910904512880111"/>
    <n v="7.7926270256311075E-2"/>
    <n v="4.3842836607570636E-2"/>
    <n v="0.11728253385356888"/>
    <n v="9.5178459611772126E-2"/>
    <n v="-0.14865637507146942"/>
    <n v="0.17454441913439631"/>
    <n v="5.2812915292612193E-2"/>
    <n v="-2.0523609163160348E-2"/>
    <n v="0.10521726493242253"/>
    <n v="0.10872173101701693"/>
    <n v="8.2752264166065528E-2"/>
    <n v="0.11931754405657212"/>
    <x v="4"/>
  </r>
  <r>
    <x v="102"/>
    <x v="1"/>
    <x v="1"/>
    <x v="396"/>
    <x v="283"/>
    <x v="396"/>
    <n v="1484000000"/>
    <x v="351"/>
    <n v="91.24"/>
    <n v="80.25"/>
    <n v="79.77"/>
    <n v="80.98"/>
    <n v="79.599999999999994"/>
    <n v="76.63"/>
    <n v="73.5"/>
    <n v="66.930000000000007"/>
    <n v="65.78"/>
    <n v="75.89"/>
    <n v="80.03"/>
    <n v="87.84"/>
    <n v="89.08"/>
    <n v="1.07"/>
    <n v="1.07"/>
    <n v="1.07"/>
    <n v="0"/>
    <n v="-0.10072336694432257"/>
    <n v="-7.9155346999259121E-2"/>
    <n v="4.7074829931972803E-2"/>
    <n v="0.17380419027539856"/>
    <n v="1.1508110477860625E-2"/>
    <n v="-0.12045155633494077"/>
    <n v="-5.9813084112150024E-3"/>
    <n v="2.8582173749530003E-2"/>
    <n v="-1.7041244751790686E-2"/>
    <n v="-2.3869346733668327E-2"/>
    <n v="-2.6882422027926338E-2"/>
    <n v="-8.9387755102040722E-2"/>
    <n v="-1.1952786493352101E-3"/>
    <n v="0.16996047430830039"/>
    <n v="5.4552641981815794E-2"/>
    <n v="9.7588404348369392E-2"/>
    <n v="1.411657559198537E-2"/>
    <x v="4"/>
  </r>
  <r>
    <x v="103"/>
    <x v="2"/>
    <x v="2"/>
    <x v="397"/>
    <x v="284"/>
    <x v="397"/>
    <n v="1781000000"/>
    <x v="352"/>
    <n v="70.39"/>
    <n v="73.02"/>
    <n v="77.989999999999995"/>
    <n v="80.67"/>
    <n v="79.349999999999994"/>
    <n v="76.25"/>
    <n v="84.74"/>
    <n v="87.18"/>
    <n v="84.43"/>
    <n v="84.03"/>
    <n v="84.09"/>
    <n v="85.57"/>
    <n v="86.06"/>
    <n v="0.32"/>
    <n v="0.32"/>
    <n v="0.32"/>
    <n v="0.32"/>
    <n v="0.1505895723824407"/>
    <n v="5.4419238874426595E-2"/>
    <n v="-4.6023129572810217E-3"/>
    <n v="2.796620254670952E-2"/>
    <n v="0.24080125017758208"/>
    <n v="3.7363261826963992E-2"/>
    <n v="6.8063544234456305E-2"/>
    <n v="3.8466470060264227E-2"/>
    <n v="-1.636296020825595E-2"/>
    <n v="-3.5034656584751037E-2"/>
    <n v="0.11554098360655732"/>
    <n v="2.8793957989143405E-2"/>
    <n v="-2.7873365450791467E-2"/>
    <n v="-9.4753049863799204E-4"/>
    <n v="7.140307033202698E-4"/>
    <n v="2.1405636817695205E-2"/>
    <n v="9.4659343227767815E-3"/>
    <x v="4"/>
  </r>
  <r>
    <x v="104"/>
    <x v="156"/>
    <x v="156"/>
    <x v="398"/>
    <x v="285"/>
    <x v="398"/>
    <n v="650000000"/>
    <x v="353"/>
    <n v="138.93"/>
    <n v="154.25"/>
    <n v="163"/>
    <n v="175.5"/>
    <n v="183.2"/>
    <n v="177.87"/>
    <n v="184.83"/>
    <n v="193.33"/>
    <n v="196.36"/>
    <n v="192.6"/>
    <n v="186.7"/>
    <n v="201.44"/>
    <n v="210.86"/>
    <n v="0.8"/>
    <n v="1.46"/>
    <n v="0"/>
    <n v="0"/>
    <n v="0.26898438062333541"/>
    <n v="6.1481481481481561E-2"/>
    <n v="4.2038630092517348E-2"/>
    <n v="9.4807892004153793E-2"/>
    <n v="0.53400993305981437"/>
    <n v="0.11027135967753539"/>
    <n v="5.6726094003241488E-2"/>
    <n v="8.1595092024539878E-2"/>
    <n v="4.3874643874643807E-2"/>
    <n v="-2.1124454148471531E-2"/>
    <n v="4.7337943441839593E-2"/>
    <n v="4.5988205377914836E-2"/>
    <n v="1.5672684011793312E-2"/>
    <n v="-1.9148502750051023E-2"/>
    <n v="-3.0633437175493279E-2"/>
    <n v="7.8950187466523894E-2"/>
    <n v="4.6763304209690312E-2"/>
    <x v="4"/>
  </r>
  <r>
    <x v="124"/>
    <x v="157"/>
    <x v="173"/>
    <x v="399"/>
    <x v="286"/>
    <x v="399"/>
    <n v="492000000"/>
    <x v="354"/>
    <n v="219.91"/>
    <n v="247.82"/>
    <n v="265.75"/>
    <n v="269.85000000000002"/>
    <n v="291"/>
    <n v="270.51"/>
    <n v="299.55"/>
    <n v="299.14999999999998"/>
    <n v="284.25"/>
    <n v="278.99"/>
    <n v="279.14"/>
    <n v="309.22000000000003"/>
    <n v="330"/>
    <n v="0"/>
    <n v="0"/>
    <n v="0"/>
    <n v="0"/>
    <n v="0.22709290164158077"/>
    <n v="0.11006114508060028"/>
    <n v="-6.8636287764980805E-2"/>
    <n v="0.18283809455536038"/>
    <n v="0.50061388749943159"/>
    <n v="0.12691555636396706"/>
    <n v="7.2350899846662931E-2"/>
    <n v="1.5428033866415889E-2"/>
    <n v="7.8376876042245608E-2"/>
    <n v="-7.0412371134020643E-2"/>
    <n v="0.10735277808583794"/>
    <n v="-1.3353363378402073E-3"/>
    <n v="-4.9807788734748379E-2"/>
    <n v="-1.8504837291116943E-2"/>
    <n v="5.3765367934326418E-4"/>
    <n v="0.10775954718062636"/>
    <n v="6.7201345320483705E-2"/>
    <x v="4"/>
  </r>
  <r>
    <x v="105"/>
    <x v="158"/>
    <x v="101"/>
    <x v="400"/>
    <x v="287"/>
    <x v="400"/>
    <n v="1484000000"/>
    <x v="355"/>
    <n v="4.03"/>
    <n v="4.5010000000000003"/>
    <n v="4.7590000000000003"/>
    <n v="4.3390000000000004"/>
    <n v="4.6379999999999999"/>
    <n v="4.05"/>
    <n v="4.4249999999999998"/>
    <n v="4.4669999999999996"/>
    <n v="3.4769999999999999"/>
    <n v="3.8439999999999999"/>
    <n v="3.8889999999999998"/>
    <n v="4.1029999999999998"/>
    <n v="4.1100000000000003"/>
    <n v="0.74"/>
    <n v="0.74"/>
    <n v="0.74"/>
    <n v="0.74"/>
    <n v="0.26029776674937966"/>
    <n v="0.19036644388107843"/>
    <n v="3.5932203389830518E-2"/>
    <n v="0.26170655567117601"/>
    <n v="0.75434243176178661"/>
    <n v="0.11687344913151367"/>
    <n v="5.7320595423239279E-2"/>
    <n v="6.7241017020382446E-2"/>
    <n v="6.8909887070753503E-2"/>
    <n v="3.277274687365242E-2"/>
    <n v="0.27530864197530863"/>
    <n v="9.4915254237287715E-3"/>
    <n v="-5.596597268860528E-2"/>
    <n v="0.31837791199309751"/>
    <n v="1.1706555671175841E-2"/>
    <n v="0.24530727693494472"/>
    <n v="0.18206190592249588"/>
    <x v="4"/>
  </r>
  <r>
    <x v="106"/>
    <x v="159"/>
    <x v="157"/>
    <x v="401"/>
    <x v="73"/>
    <x v="401"/>
    <n v="890000000"/>
    <x v="356"/>
    <n v="38.9"/>
    <n v="43.45"/>
    <n v="43.48"/>
    <n v="43.52"/>
    <n v="47.5"/>
    <n v="51.06"/>
    <n v="53.53"/>
    <n v="55.73"/>
    <n v="51.75"/>
    <n v="55.93"/>
    <n v="51.99"/>
    <n v="52.74"/>
    <n v="51.64"/>
    <n v="0.32"/>
    <n v="0.32"/>
    <n v="0.32"/>
    <n v="0.32"/>
    <n v="0.12699228791773792"/>
    <n v="0.23736213235294112"/>
    <n v="5.0812628432654557E-2"/>
    <n v="-7.0981584123010893E-2"/>
    <n v="0.36041131105398461"/>
    <n v="0.11696658097686387"/>
    <n v="6.9044879171447705E-4"/>
    <n v="8.2796688132476138E-3"/>
    <n v="9.1452205882352866E-2"/>
    <n v="8.1684210526315831E-2"/>
    <n v="5.4641598119858963E-2"/>
    <n v="4.1098449467588186E-2"/>
    <n v="-6.56737843172438E-2"/>
    <n v="8.6956521739130432E-2"/>
    <n v="-7.0445199356338237E-2"/>
    <n v="2.0580880938642045E-2"/>
    <n v="-1.4789533560864643E-2"/>
    <x v="4"/>
  </r>
  <r>
    <x v="107"/>
    <x v="160"/>
    <x v="102"/>
    <x v="402"/>
    <x v="288"/>
    <x v="402"/>
    <n v="334000000"/>
    <x v="357"/>
    <n v="81.44"/>
    <n v="88.3"/>
    <n v="94.77"/>
    <n v="94.52"/>
    <n v="99.05"/>
    <n v="95.33"/>
    <n v="102.98"/>
    <n v="107.69"/>
    <n v="101.81"/>
    <n v="109"/>
    <n v="106.98"/>
    <n v="111.71"/>
    <n v="112.97"/>
    <n v="0.5"/>
    <n v="0.5"/>
    <n v="0.5"/>
    <n v="0.5"/>
    <n v="0.16674852652259331"/>
    <n v="9.4794752433347534E-2"/>
    <n v="6.3313264711594444E-2"/>
    <n v="4.1009174311926598E-2"/>
    <n v="0.41171414538310414"/>
    <n v="8.4233791748526521E-2"/>
    <n v="7.3272933182332939E-2"/>
    <n v="2.6379656009285642E-3"/>
    <n v="4.7926364790520537E-2"/>
    <n v="-3.2508833922261476E-2"/>
    <n v="8.5492499737753136E-2"/>
    <n v="4.5737036317731537E-2"/>
    <n v="-4.9958213390286894E-2"/>
    <n v="7.553285531873094E-2"/>
    <n v="-1.8532110091743083E-2"/>
    <n v="4.8887642550009248E-2"/>
    <n v="1.5755080118163147E-2"/>
    <x v="4"/>
  </r>
  <r>
    <x v="6"/>
    <x v="6"/>
    <x v="6"/>
    <x v="403"/>
    <x v="289"/>
    <x v="403"/>
    <n v="609000000"/>
    <x v="358"/>
    <n v="192.52"/>
    <n v="186.51"/>
    <n v="191.39"/>
    <n v="191.14"/>
    <n v="175.4"/>
    <n v="172"/>
    <n v="186.88"/>
    <n v="186.4"/>
    <n v="207.3"/>
    <n v="192.58"/>
    <n v="214.26"/>
    <n v="234.54"/>
    <n v="243"/>
    <n v="1.45"/>
    <n v="1.45"/>
    <n v="1.45"/>
    <n v="1.45"/>
    <n v="3.6359858715965133E-4"/>
    <n v="-1.4701266087684373E-2"/>
    <n v="3.8259845890411051E-2"/>
    <n v="0.26934261086301792"/>
    <n v="0.29233326407645949"/>
    <n v="-3.1217535840432263E-2"/>
    <n v="2.6164816899898104E-2"/>
    <n v="6.2699200585192537E-3"/>
    <n v="-8.2348017160196615E-2"/>
    <n v="-1.1117445838084411E-2"/>
    <n v="9.4941860465116254E-2"/>
    <n v="-2.5684931506848767E-3"/>
    <n v="0.11990343347639487"/>
    <n v="-6.4013506994693672E-2"/>
    <n v="0.11257659154637022"/>
    <n v="0.10141883692709792"/>
    <n v="4.2252920610556868E-2"/>
    <x v="4"/>
  </r>
  <r>
    <x v="7"/>
    <x v="7"/>
    <x v="7"/>
    <x v="404"/>
    <x v="73"/>
    <x v="404"/>
    <n v="10080000000"/>
    <x v="359"/>
    <n v="73.260000000000005"/>
    <n v="81.944000000000003"/>
    <n v="82.756500000000003"/>
    <n v="90.005499999999998"/>
    <n v="96.654499999999999"/>
    <n v="88.000500000000002"/>
    <n v="96.149000000000001"/>
    <n v="93.585999999999999"/>
    <n v="88.5"/>
    <n v="87.3"/>
    <n v="89.400499999999994"/>
    <n v="90.22"/>
    <n v="93.75"/>
    <n v="0"/>
    <n v="0"/>
    <n v="0"/>
    <n v="0"/>
    <n v="0.22857630357630346"/>
    <n v="6.8256939853675647E-2"/>
    <n v="-9.2034238525621731E-2"/>
    <n v="7.388316151202752E-2"/>
    <n v="0.27968877968877959"/>
    <n v="0.11853671853671849"/>
    <n v="9.9153080152299122E-3"/>
    <n v="8.7594327937986688E-2"/>
    <n v="7.3873263300576086E-2"/>
    <n v="-8.9535407042610496E-2"/>
    <n v="9.2596064795086377E-2"/>
    <n v="-2.665654348979191E-2"/>
    <n v="-5.4345735473254532E-2"/>
    <n v="-1.3559322033898338E-2"/>
    <n v="2.4060710194730776E-2"/>
    <n v="9.1666153992427894E-3"/>
    <n v="3.9126579472400815E-2"/>
    <x v="4"/>
  </r>
  <r>
    <x v="10"/>
    <x v="119"/>
    <x v="174"/>
    <x v="405"/>
    <x v="290"/>
    <x v="405"/>
    <n v="830000000"/>
    <x v="360"/>
    <n v="93.91"/>
    <n v="102.41"/>
    <n v="108.4"/>
    <n v="110.29"/>
    <n v="117.47"/>
    <n v="114.56"/>
    <n v="125.3"/>
    <n v="123.77"/>
    <n v="119.86"/>
    <n v="118.7"/>
    <n v="118.41"/>
    <n v="120.31"/>
    <n v="124.66"/>
    <n v="0.43"/>
    <n v="0.39"/>
    <n v="0.39"/>
    <n v="0.39"/>
    <n v="0.1790011713342563"/>
    <n v="0.13963187959017129"/>
    <n v="-4.9561053471667955E-2"/>
    <n v="5.3496208930075763E-2"/>
    <n v="0.34447875625598978"/>
    <n v="9.0512192524757756E-2"/>
    <n v="5.8490381798652569E-2"/>
    <n v="2.1402214022140226E-2"/>
    <n v="6.510109710762528E-2"/>
    <n v="-2.1452285689963366E-2"/>
    <n v="9.7154329608938508E-2"/>
    <n v="-1.2210694333599371E-2"/>
    <n v="-2.8439848105356682E-2"/>
    <n v="-6.4241615217753758E-3"/>
    <n v="-2.4431339511373734E-3"/>
    <n v="1.933958280550634E-2"/>
    <n v="3.9398221261740453E-2"/>
    <x v="4"/>
  </r>
  <r>
    <x v="11"/>
    <x v="11"/>
    <x v="103"/>
    <x v="406"/>
    <x v="291"/>
    <x v="406"/>
    <n v="565000000"/>
    <x v="361"/>
    <n v="316.19"/>
    <n v="386.11"/>
    <n v="446.01"/>
    <n v="385.8"/>
    <n v="378.53"/>
    <n v="338.2"/>
    <n v="364.88"/>
    <n v="341.91"/>
    <n v="354.11"/>
    <n v="381.7"/>
    <n v="340.59"/>
    <n v="367.08"/>
    <n v="328.55"/>
    <n v="2.0550000000000002"/>
    <n v="2.0550000000000002"/>
    <n v="2.0550000000000002"/>
    <n v="2.0550000000000002"/>
    <n v="0.22665169676460362"/>
    <n v="-4.8898392949714917E-2"/>
    <n v="5.1729335672001733E-2"/>
    <n v="-0.13386167146974057"/>
    <n v="6.5087447420854594E-2"/>
    <n v="0.22113286315190239"/>
    <n v="0.15513713708528651"/>
    <n v="-0.13038945315127459"/>
    <n v="-1.8843960601347947E-2"/>
    <n v="-0.10111483898237918"/>
    <n v="8.4964518036664716E-2"/>
    <n v="-6.295220346415252E-2"/>
    <n v="4.1692258196601405E-2"/>
    <n v="8.3716924119623767E-2"/>
    <n v="-0.10770238407126019"/>
    <n v="8.3810446577997036E-2"/>
    <n v="-9.9365260978533224E-2"/>
    <x v="4"/>
  </r>
  <r>
    <x v="12"/>
    <x v="12"/>
    <x v="12"/>
    <x v="407"/>
    <x v="292"/>
    <x v="407"/>
    <n v="9443000000"/>
    <x v="362"/>
    <n v="24.08"/>
    <n v="28.6"/>
    <n v="29.33"/>
    <n v="27.9"/>
    <n v="30.56"/>
    <n v="26.59"/>
    <n v="29.48"/>
    <n v="30.55"/>
    <n v="27.21"/>
    <n v="29.44"/>
    <n v="31.7"/>
    <n v="33.450000000000003"/>
    <n v="35.35"/>
    <n v="0.18"/>
    <n v="0.18"/>
    <n v="0.15"/>
    <n v="0.15"/>
    <n v="0.16611295681063123"/>
    <n v="6.3082437275985725E-2"/>
    <n v="3.7313432835821181E-3"/>
    <n v="0.20584239130434784"/>
    <n v="0.49543189368770779"/>
    <n v="0.18770764119601344"/>
    <n v="2.5524475524475412E-2"/>
    <n v="-4.2618479372655976E-2"/>
    <n v="9.5340501792114701E-2"/>
    <n v="-0.12401832460732981"/>
    <n v="0.11545693869875896"/>
    <n v="3.6295793758480334E-2"/>
    <n v="-0.1044189852700491"/>
    <n v="8.7467842704887916E-2"/>
    <n v="7.6766304347826012E-2"/>
    <n v="5.9936908517350271E-2"/>
    <n v="6.1285500747384106E-2"/>
    <x v="4"/>
  </r>
  <r>
    <x v="14"/>
    <x v="120"/>
    <x v="158"/>
    <x v="408"/>
    <x v="293"/>
    <x v="408"/>
    <n v="187000000"/>
    <x v="363"/>
    <n v="296.83999999999997"/>
    <n v="333.75"/>
    <n v="331.29"/>
    <n v="239.065"/>
    <n v="228.97"/>
    <n v="220.31"/>
    <n v="236.59"/>
    <n v="238.76"/>
    <n v="218.15"/>
    <n v="232.76"/>
    <n v="299.79000000000002"/>
    <n v="292.35000000000002"/>
    <n v="299.06"/>
    <n v="0"/>
    <n v="0"/>
    <n v="0"/>
    <n v="0"/>
    <n v="-0.19463347257781963"/>
    <n v="-1.0352832911551228E-2"/>
    <n v="-1.6188342702565674E-2"/>
    <n v="0.28484275648736901"/>
    <n v="7.4787764452231087E-3"/>
    <n v="0.12434308044737916"/>
    <n v="-7.3707865168538712E-3"/>
    <n v="-0.27838147846297812"/>
    <n v="-4.2227009390751462E-2"/>
    <n v="-3.7821548674498828E-2"/>
    <n v="7.3895873995733288E-2"/>
    <n v="9.1719852910097099E-3"/>
    <n v="-8.6320991790919691E-2"/>
    <n v="6.6972266788906651E-2"/>
    <n v="0.287979034198316"/>
    <n v="-2.4817372160512351E-2"/>
    <n v="2.2951941166410052E-2"/>
    <x v="4"/>
  </r>
  <r>
    <x v="15"/>
    <x v="103"/>
    <x v="94"/>
    <x v="409"/>
    <x v="73"/>
    <x v="409"/>
    <n v="943000000"/>
    <x v="364"/>
    <n v="46.55"/>
    <n v="52.35"/>
    <n v="52.81"/>
    <n v="50.8"/>
    <n v="49.7"/>
    <n v="42.69"/>
    <n v="44.92"/>
    <n v="46.38"/>
    <n v="41.69"/>
    <n v="45.21"/>
    <n v="47.09"/>
    <n v="49.11"/>
    <n v="50.46"/>
    <n v="0.31"/>
    <n v="0.31"/>
    <n v="0.28000000000000003"/>
    <n v="0.28000000000000003"/>
    <n v="9.7959183673469383E-2"/>
    <n v="-0.10964566929133851"/>
    <n v="1.2689225289403364E-2"/>
    <n v="0.12231807122318071"/>
    <n v="0.10934479054779815"/>
    <n v="0.12459720730397432"/>
    <n v="8.7870105062082295E-3"/>
    <n v="-3.2190872940731016E-2"/>
    <n v="-2.1653543307086503E-2"/>
    <n v="-0.13480885311871238"/>
    <n v="5.9498711642070837E-2"/>
    <n v="3.2502226179875353E-2"/>
    <n v="-9.5084087968952222E-2"/>
    <n v="9.1148956584312865E-2"/>
    <n v="4.1583720415837258E-2"/>
    <n v="4.8842641749840647E-2"/>
    <n v="3.3190796171859119E-2"/>
    <x v="4"/>
  </r>
  <r>
    <x v="121"/>
    <x v="121"/>
    <x v="159"/>
    <x v="410"/>
    <x v="73"/>
    <x v="410"/>
    <n v="44000000"/>
    <x v="365"/>
    <n v="1691.25"/>
    <n v="1824.05"/>
    <n v="1708.2"/>
    <n v="1755.08"/>
    <n v="1857.57"/>
    <n v="1658.5"/>
    <n v="1900"/>
    <n v="1885.47"/>
    <n v="1956.56"/>
    <n v="1977"/>
    <n v="2023.62"/>
    <n v="1898.21"/>
    <n v="2068.4"/>
    <n v="0"/>
    <n v="0"/>
    <n v="0"/>
    <n v="0"/>
    <n v="3.7741315594974088E-2"/>
    <n v="8.2571734621783674E-2"/>
    <n v="4.0526315789473681E-2"/>
    <n v="4.6231664137582243E-2"/>
    <n v="0.22300073909830012"/>
    <n v="7.8521803399852153E-2"/>
    <n v="-6.3512513363120485E-2"/>
    <n v="2.7444093197517786E-2"/>
    <n v="5.8396198463887695E-2"/>
    <n v="-0.10716689007682076"/>
    <n v="0.14561350618028338"/>
    <n v="-7.6473684210526171E-3"/>
    <n v="3.7704126822489838E-2"/>
    <n v="1.0446906816044514E-2"/>
    <n v="2.358118361153257E-2"/>
    <n v="-6.1973097715974278E-2"/>
    <n v="8.9658151627059202E-2"/>
    <x v="4"/>
  </r>
  <r>
    <x v="108"/>
    <x v="104"/>
    <x v="104"/>
    <x v="411"/>
    <x v="294"/>
    <x v="411"/>
    <n v="157000000"/>
    <x v="366"/>
    <n v="386.28"/>
    <n v="417.44"/>
    <n v="447.56"/>
    <n v="431.59"/>
    <n v="486.84"/>
    <n v="415.71"/>
    <n v="474.88"/>
    <n v="465.19"/>
    <n v="420.99"/>
    <n v="445.63"/>
    <n v="466.36"/>
    <n v="495.28"/>
    <n v="510"/>
    <n v="3.3"/>
    <n v="3.3"/>
    <n v="3.3"/>
    <n v="3.3"/>
    <n v="0.1258413585999793"/>
    <n v="0.10794967445955657"/>
    <n v="-5.4645384097035038E-2"/>
    <n v="0.15185243363328321"/>
    <n v="0.3544579061820442"/>
    <n v="8.0666873770322112E-2"/>
    <n v="7.2154082023763902E-2"/>
    <n v="-2.830905353472166E-2"/>
    <n v="0.12801501424963507"/>
    <n v="-0.13932708898200641"/>
    <n v="0.15027302686969285"/>
    <n v="-2.0405154986522907E-2"/>
    <n v="-8.7921064511274946E-2"/>
    <n v="6.6367372146606776E-2"/>
    <n v="4.6518412135628254E-2"/>
    <n v="6.9088257998112954E-2"/>
    <n v="3.6383459861088735E-2"/>
    <x v="4"/>
  </r>
  <r>
    <x v="16"/>
    <x v="16"/>
    <x v="136"/>
    <x v="412"/>
    <x v="150"/>
    <x v="412"/>
    <n v="1712000000"/>
    <x v="367"/>
    <n v="51.34"/>
    <n v="49.01"/>
    <n v="51.67"/>
    <n v="48.05"/>
    <n v="46.32"/>
    <n v="45.26"/>
    <n v="45.71"/>
    <n v="44.55"/>
    <n v="47.89"/>
    <n v="51.09"/>
    <n v="57.99"/>
    <n v="57.34"/>
    <n v="63.85"/>
    <n v="0.41"/>
    <n v="0.41"/>
    <n v="0.41"/>
    <n v="0.41"/>
    <n v="-5.6096610829762486E-2"/>
    <n v="-4.0166493236212207E-2"/>
    <n v="0.12666812513673162"/>
    <n v="0.25778038755137989"/>
    <n v="0.2756135566809505"/>
    <n v="-4.5383716400467573E-2"/>
    <n v="5.4274637829014566E-2"/>
    <n v="-6.2125024191987697E-2"/>
    <n v="-3.6004162330905247E-2"/>
    <n v="-1.4032815198618358E-2"/>
    <n v="1.9001325673884285E-2"/>
    <n v="-2.5377379129293453E-2"/>
    <n v="8.4175084175084264E-2"/>
    <n v="7.5381081645437525E-2"/>
    <n v="0.13505578391074571"/>
    <n v="-4.1386445938954748E-3"/>
    <n v="0.12068364143704216"/>
    <x v="4"/>
  </r>
  <r>
    <x v="17"/>
    <x v="17"/>
    <x v="105"/>
    <x v="313"/>
    <x v="73"/>
    <x v="313"/>
    <n v="747383.59788359783"/>
    <x v="266"/>
    <n v="201.73"/>
    <n v="206.52"/>
    <n v="203.15"/>
    <n v="202.16"/>
    <n v="217.22"/>
    <n v="197.62"/>
    <n v="214.25"/>
    <n v="205.63"/>
    <n v="201.19"/>
    <n v="208.94"/>
    <n v="213.55"/>
    <n v="220.6"/>
    <n v="227.51"/>
    <n v="0.45"/>
    <n v="0.45"/>
    <n v="0.32"/>
    <n v="0.32"/>
    <n v="4.362266395677424E-3"/>
    <n v="6.2030075187969942E-2"/>
    <n v="-2.3290548424737465E-2"/>
    <n v="9.0408729778883853E-2"/>
    <n v="0.13542854310216626"/>
    <n v="2.3744609131016808E-2"/>
    <n v="-1.631803215184972E-2"/>
    <n v="-2.6581343834605419E-3"/>
    <n v="7.4495449149188778E-2"/>
    <n v="-8.8159469662093704E-2"/>
    <n v="8.6428499139763151E-2"/>
    <n v="-4.0233372228704808E-2"/>
    <n v="-2.0035986966882254E-2"/>
    <n v="4.0111337541627316E-2"/>
    <n v="2.206375035895479E-2"/>
    <n v="3.4511823928822211E-2"/>
    <n v="3.2774252039891191E-2"/>
    <x v="4"/>
  </r>
  <r>
    <x v="18"/>
    <x v="18"/>
    <x v="18"/>
    <x v="413"/>
    <x v="295"/>
    <x v="413"/>
    <n v="2249000000"/>
    <x v="368"/>
    <n v="50.68"/>
    <n v="64.25"/>
    <n v="64.78"/>
    <n v="62.85"/>
    <n v="70.680000000000007"/>
    <n v="62.1"/>
    <n v="70.86"/>
    <n v="70.67"/>
    <n v="64"/>
    <n v="69.569999999999993"/>
    <n v="72.25"/>
    <n v="75.42"/>
    <n v="80.13"/>
    <n v="0.51"/>
    <n v="0.51"/>
    <n v="0.45"/>
    <n v="0.45"/>
    <n v="0.25019731649565907"/>
    <n v="0.1355608591885441"/>
    <n v="-1.1854360711261731E-2"/>
    <n v="0.15825786977145326"/>
    <n v="0.61898184688239932"/>
    <n v="0.26775848460931334"/>
    <n v="8.2490272373541024E-3"/>
    <n v="-2.1920345785736334E-2"/>
    <n v="0.12458233890214805"/>
    <n v="-0.11417657045840414"/>
    <n v="0.14927536231884053"/>
    <n v="-2.6813434942139108E-3"/>
    <n v="-8.8014716286967609E-2"/>
    <n v="9.4062499999999896E-2"/>
    <n v="3.8522351588328403E-2"/>
    <n v="5.010380622837373E-2"/>
    <n v="6.8416865552903661E-2"/>
    <x v="4"/>
  </r>
  <r>
    <x v="19"/>
    <x v="122"/>
    <x v="160"/>
    <x v="414"/>
    <x v="296"/>
    <x v="414"/>
    <n v="568000000"/>
    <x v="369"/>
    <n v="124.03"/>
    <n v="133.03"/>
    <n v="138.86000000000001"/>
    <n v="137.69"/>
    <n v="139.58000000000001"/>
    <n v="119.91"/>
    <n v="139.30000000000001"/>
    <n v="131.63999999999999"/>
    <n v="117.9"/>
    <n v="127.4"/>
    <n v="139.37"/>
    <n v="145.19999999999999"/>
    <n v="149"/>
    <n v="1.03"/>
    <n v="1.03"/>
    <n v="0.86"/>
    <n v="0.86"/>
    <n v="0.11843908731758442"/>
    <n v="1.917350570121297E-2"/>
    <n v="-7.9253409906676273E-2"/>
    <n v="0.17629513343799053"/>
    <n v="0.23179875836491171"/>
    <n v="7.2563089575102796E-2"/>
    <n v="4.3824701195219216E-2"/>
    <n v="-1.008209707619299E-3"/>
    <n v="1.3726487036095684E-2"/>
    <n v="-0.13354348760567425"/>
    <n v="0.17029438745725975"/>
    <n v="-5.4989231873654162E-2"/>
    <n v="-9.7842601033120494E-2"/>
    <n v="8.7871077184054278E-2"/>
    <n v="9.3956043956043941E-2"/>
    <n v="4.8001722034871096E-2"/>
    <n v="3.2093663911845816E-2"/>
    <x v="4"/>
  </r>
  <r>
    <x v="119"/>
    <x v="117"/>
    <x v="137"/>
    <x v="415"/>
    <x v="297"/>
    <x v="415"/>
    <n v="224000000"/>
    <x v="370"/>
    <n v="279.89"/>
    <n v="331.87"/>
    <n v="347.52"/>
    <n v="349.81"/>
    <n v="373.13"/>
    <n v="376.34"/>
    <n v="400"/>
    <n v="385.94"/>
    <n v="408.08"/>
    <n v="412.53"/>
    <n v="469.97"/>
    <n v="469.32"/>
    <n v="487.41"/>
    <n v="0"/>
    <n v="0"/>
    <n v="0"/>
    <n v="0"/>
    <n v="0.24981242631033626"/>
    <n v="0.14347788799634087"/>
    <n v="3.1324999999999929E-2"/>
    <n v="0.18151407170387623"/>
    <n v="0.74143413483868681"/>
    <n v="0.18571581692807895"/>
    <n v="4.7157019314791868E-2"/>
    <n v="6.5895488029466525E-3"/>
    <n v="6.6664760870186648E-2"/>
    <n v="8.6028997936375522E-3"/>
    <n v="6.2868682574268017E-2"/>
    <n v="-3.5150000000000008E-2"/>
    <n v="5.7366430015028211E-2"/>
    <n v="1.090472456381099E-2"/>
    <n v="0.13923835842241791"/>
    <n v="-1.3830670042769412E-3"/>
    <n v="3.8545129122986514E-2"/>
    <x v="4"/>
  </r>
  <r>
    <x v="20"/>
    <x v="123"/>
    <x v="175"/>
    <x v="416"/>
    <x v="298"/>
    <x v="416"/>
    <n v="861000000"/>
    <x v="371"/>
    <n v="59.24"/>
    <n v="64.900000000000006"/>
    <n v="65.92"/>
    <n v="68.38"/>
    <n v="72.08"/>
    <n v="69.7"/>
    <n v="71.959999999999994"/>
    <n v="71.63"/>
    <n v="73.67"/>
    <n v="72.78"/>
    <n v="67.44"/>
    <n v="68"/>
    <n v="68.84"/>
    <n v="0.43"/>
    <n v="0.43"/>
    <n v="0.43"/>
    <n v="0.42"/>
    <n v="0.1615462525320728"/>
    <n v="5.8642878034512992E-2"/>
    <n v="1.7370761534185764E-2"/>
    <n v="-4.8364935421819147E-2"/>
    <n v="0.19091829844699532"/>
    <n v="9.5543551654287698E-2"/>
    <n v="1.5716486902927519E-2"/>
    <n v="4.3841019417475632E-2"/>
    <n v="5.4109388710149212E-2"/>
    <n v="-2.7053274139844555E-2"/>
    <n v="3.8593974175035739E-2"/>
    <n v="-4.5858810450249907E-3"/>
    <n v="3.4482758620689745E-2"/>
    <n v="-6.2440613546898404E-3"/>
    <n v="-7.3371805441055274E-2"/>
    <n v="1.4531435349940721E-2"/>
    <n v="1.8529411764705933E-2"/>
    <x v="4"/>
  </r>
  <r>
    <x v="21"/>
    <x v="124"/>
    <x v="21"/>
    <x v="417"/>
    <x v="73"/>
    <x v="417"/>
    <n v="4510000000"/>
    <x v="372"/>
    <n v="33.49"/>
    <n v="36.71"/>
    <n v="38.85"/>
    <n v="40.340000000000003"/>
    <n v="43.48"/>
    <n v="41.03"/>
    <n v="42.65"/>
    <n v="43.19"/>
    <n v="43.89"/>
    <n v="45.18"/>
    <n v="45.19"/>
    <n v="44.4"/>
    <n v="45.36"/>
    <n v="0.21"/>
    <n v="0.21"/>
    <n v="0.21"/>
    <n v="0"/>
    <n v="0.2108091967751568"/>
    <n v="6.2469013386217027E-2"/>
    <n v="6.424384525205161E-2"/>
    <n v="3.9840637450199142E-3"/>
    <n v="0.37324574499850693"/>
    <n v="9.6148103911615365E-2"/>
    <n v="5.8294742576954522E-2"/>
    <n v="4.3758043758043805E-2"/>
    <n v="7.7838373822508508E-2"/>
    <n v="-5.1517939282428607E-2"/>
    <n v="4.4601511089446683E-2"/>
    <n v="1.2661195779601387E-2"/>
    <n v="2.1069692058346905E-2"/>
    <n v="3.4176349965823631E-2"/>
    <n v="2.2133687472328486E-4"/>
    <n v="-1.7481743748616933E-2"/>
    <n v="2.162162162162164E-2"/>
    <x v="4"/>
  </r>
  <r>
    <x v="22"/>
    <x v="22"/>
    <x v="22"/>
    <x v="418"/>
    <x v="299"/>
    <x v="418"/>
    <n v="470000000"/>
    <x v="373"/>
    <n v="74.489999999999995"/>
    <n v="80.94"/>
    <n v="84"/>
    <n v="82.35"/>
    <n v="92.56"/>
    <n v="85.98"/>
    <n v="92.3"/>
    <n v="92.42"/>
    <n v="85.75"/>
    <n v="91.68"/>
    <n v="94.35"/>
    <n v="100.33"/>
    <n v="103.41"/>
    <n v="0.4"/>
    <n v="0.4"/>
    <n v="0.4"/>
    <n v="0.4"/>
    <n v="0.11088736743187005"/>
    <n v="0.12568306010928967"/>
    <n v="-2.383531960996645E-3"/>
    <n v="0.13230802792321106"/>
    <n v="0.4097194254262318"/>
    <n v="8.6588803866290823E-2"/>
    <n v="3.7805782060785796E-2"/>
    <n v="-1.488095238095245E-2"/>
    <n v="0.12398299939283557"/>
    <n v="-6.6767502160760564E-2"/>
    <n v="7.8157711095603544E-2"/>
    <n v="1.3001083423619128E-3"/>
    <n v="-6.7842458342350156E-2"/>
    <n v="7.3819241982507375E-2"/>
    <n v="2.912303664921452E-2"/>
    <n v="6.7620561738208851E-2"/>
    <n v="3.4685537725505811E-2"/>
    <x v="4"/>
  </r>
  <r>
    <x v="23"/>
    <x v="23"/>
    <x v="23"/>
    <x v="419"/>
    <x v="300"/>
    <x v="419"/>
    <n v="1124000000"/>
    <x v="374"/>
    <n v="60.69"/>
    <n v="68.34"/>
    <n v="68.09"/>
    <n v="67.489999999999995"/>
    <n v="63.73"/>
    <n v="59.07"/>
    <n v="62"/>
    <n v="58.08"/>
    <n v="51.05"/>
    <n v="57.5"/>
    <n v="55.65"/>
    <n v="60.24"/>
    <n v="65.28"/>
    <n v="0.42"/>
    <n v="0.30499999999999999"/>
    <n v="0.30499999999999999"/>
    <n v="0.30499999999999999"/>
    <n v="0.11896523315208432"/>
    <n v="-7.6826196473551572E-2"/>
    <n v="-6.7661290322580656E-2"/>
    <n v="0.14060869565217393"/>
    <n v="9.7627286208601144E-2"/>
    <n v="0.12605042016806733"/>
    <n v="-3.6581796897863623E-3"/>
    <n v="-2.6435599941255477E-3"/>
    <n v="-5.5711957327011383E-2"/>
    <n v="-6.8335163973011093E-2"/>
    <n v="5.4765532419163702E-2"/>
    <n v="-6.3225806451612937E-2"/>
    <n v="-0.11578856749311298"/>
    <n v="0.13232125367286979"/>
    <n v="-3.2173913043478289E-2"/>
    <n v="8.7960467205750278E-2"/>
    <n v="8.8728419654714452E-2"/>
    <x v="4"/>
  </r>
  <r>
    <x v="24"/>
    <x v="125"/>
    <x v="24"/>
    <x v="322"/>
    <x v="226"/>
    <x v="322"/>
    <n v="443000000"/>
    <x v="375"/>
    <n v="200.5"/>
    <n v="214"/>
    <n v="219.76"/>
    <n v="243.07"/>
    <n v="245.34"/>
    <n v="239.78"/>
    <n v="266.43"/>
    <n v="275.75"/>
    <n v="292.57"/>
    <n v="288.04000000000002"/>
    <n v="297.99"/>
    <n v="299.75"/>
    <n v="294.06"/>
    <n v="0.65"/>
    <n v="0.65"/>
    <n v="0.65"/>
    <n v="0.56999999999999995"/>
    <n v="0.21556109725685782"/>
    <n v="9.877812975686022E-2"/>
    <n v="8.3549149870510125E-2"/>
    <n v="2.2878766837939112E-2"/>
    <n v="0.4792019950124688"/>
    <n v="6.7331670822942641E-2"/>
    <n v="2.6915887850467248E-2"/>
    <n v="0.10902803057881326"/>
    <n v="9.3388735755132683E-3"/>
    <n v="-2.0013043123828164E-2"/>
    <n v="0.11385436650262742"/>
    <n v="3.4981045678039231E-2"/>
    <n v="6.3354487760652736E-2"/>
    <n v="-1.3261783504802177E-2"/>
    <n v="3.4543813359255618E-2"/>
    <n v="7.8190543306822062E-3"/>
    <n v="-1.7080900750625513E-2"/>
    <x v="4"/>
  </r>
  <r>
    <x v="25"/>
    <x v="25"/>
    <x v="108"/>
    <x v="420"/>
    <x v="301"/>
    <x v="420"/>
    <n v="4453000000"/>
    <x v="376"/>
    <n v="42.28"/>
    <n v="47.37"/>
    <n v="52"/>
    <n v="54.475000000000001"/>
    <n v="56"/>
    <n v="52.05"/>
    <n v="55.26"/>
    <n v="55.84"/>
    <n v="46.63"/>
    <n v="49.65"/>
    <n v="46.85"/>
    <n v="45.25"/>
    <n v="48.06"/>
    <n v="0.35"/>
    <n v="0.35"/>
    <n v="0.35"/>
    <n v="0.33"/>
    <n v="0.29671239356669821"/>
    <n v="2.0835245525470336E-2"/>
    <n v="-9.5186391603329715E-2"/>
    <n v="-2.5377643504531647E-2"/>
    <n v="0.16934720908230844"/>
    <n v="0.12038789025543983"/>
    <n v="9.7741186404897679E-2"/>
    <n v="5.4326923076923106E-2"/>
    <n v="2.7994492886645222E-2"/>
    <n v="-6.4285714285714335E-2"/>
    <n v="6.8395773294908757E-2"/>
    <n v="1.0495837857401474E-2"/>
    <n v="-0.15866762177650431"/>
    <n v="7.2271070126527892E-2"/>
    <n v="-5.6394763343403771E-2"/>
    <n v="-2.710779082177164E-2"/>
    <n v="6.9392265193370217E-2"/>
    <x v="4"/>
  </r>
  <r>
    <x v="26"/>
    <x v="106"/>
    <x v="26"/>
    <x v="421"/>
    <x v="302"/>
    <x v="421"/>
    <n v="1305000000"/>
    <x v="377"/>
    <n v="64.86"/>
    <n v="64.5"/>
    <n v="58.15"/>
    <n v="54.16"/>
    <n v="56.85"/>
    <n v="52.54"/>
    <n v="55.1"/>
    <n v="55.8"/>
    <n v="60.44"/>
    <n v="63.2"/>
    <n v="66.86"/>
    <n v="75.22"/>
    <n v="74.650000000000006"/>
    <n v="0.5"/>
    <n v="0.5"/>
    <n v="0.5"/>
    <n v="0.5"/>
    <n v="-0.15726179463459763"/>
    <n v="2.6587887740029632E-2"/>
    <n v="0.1560798548094374"/>
    <n v="0.18908227848101269"/>
    <n v="0.18177613320999084"/>
    <n v="-5.5504162812210827E-3"/>
    <n v="-9.8449612403100795E-2"/>
    <n v="-6.0017196904557216E-2"/>
    <n v="4.9667651403249725E-2"/>
    <n v="-6.7018469656992125E-2"/>
    <n v="5.8241339931480819E-2"/>
    <n v="1.2704174228675058E-2"/>
    <n v="9.2114695340501804E-2"/>
    <n v="5.3937789543348866E-2"/>
    <n v="5.7911392405063232E-2"/>
    <n v="0.13251570445707447"/>
    <n v="-9.3060356288212145E-4"/>
    <x v="4"/>
  </r>
  <r>
    <x v="27"/>
    <x v="126"/>
    <x v="162"/>
    <x v="422"/>
    <x v="303"/>
    <x v="422"/>
    <n v="1895000000"/>
    <x v="378"/>
    <n v="107.34"/>
    <n v="116.65"/>
    <n v="120.39"/>
    <n v="123.87"/>
    <n v="119.8"/>
    <n v="114.7"/>
    <n v="125.36"/>
    <n v="122"/>
    <n v="115.77"/>
    <n v="119.27"/>
    <n v="115.49"/>
    <n v="117.98"/>
    <n v="120.81"/>
    <n v="1.19"/>
    <n v="1.19"/>
    <n v="1.19"/>
    <n v="1.19"/>
    <n v="0.16508291410471401"/>
    <n v="2.1635585694679865E-2"/>
    <n v="-3.908742820676455E-2"/>
    <n v="2.2889242894273548E-2"/>
    <n v="0.16983417179057197"/>
    <n v="8.673374324576115E-2"/>
    <n v="3.2061723103300424E-2"/>
    <n v="3.8790597225683225E-2"/>
    <n v="-3.2857027528860959E-2"/>
    <n v="-3.2637729549248699E-2"/>
    <n v="0.10331299040976456"/>
    <n v="-2.680280791320995E-2"/>
    <n v="-4.1311475409836103E-2"/>
    <n v="4.0511358728513427E-2"/>
    <n v="-3.169279785360947E-2"/>
    <n v="3.1864230669322098E-2"/>
    <n v="3.4073571791829106E-2"/>
    <x v="4"/>
  </r>
  <r>
    <x v="28"/>
    <x v="161"/>
    <x v="176"/>
    <x v="423"/>
    <x v="304"/>
    <x v="423"/>
    <n v="746000000"/>
    <x v="379"/>
    <n v="105.8734"/>
    <n v="107.7895"/>
    <n v="108.5762"/>
    <n v="108.6972"/>
    <n v="115.17"/>
    <n v="65.67"/>
    <n v="74.87"/>
    <n v="73.2"/>
    <n v="67.209999999999994"/>
    <n v="71.73"/>
    <n v="66.5"/>
    <n v="64.77"/>
    <n v="64.8"/>
    <n v="0.3"/>
    <n v="0.14000000000000001"/>
    <n v="0.42"/>
    <n v="0.38"/>
    <n v="2.9505050371481326E-2"/>
    <n v="-0.30991782677014673"/>
    <n v="-3.6329638039268072E-2"/>
    <n v="-9.1314652167851756E-2"/>
    <n v="-0.37623614618969453"/>
    <n v="1.809803028900555E-2"/>
    <n v="7.2984845462683856E-3"/>
    <n v="3.8774611747325388E-3"/>
    <n v="5.9548912023492849E-2"/>
    <n v="-0.42858383259529392"/>
    <n v="0.14222628292980058"/>
    <n v="-2.2305329237344754E-2"/>
    <n v="-7.6092896174863506E-2"/>
    <n v="7.350096711798855E-2"/>
    <n v="-7.2912310051582371E-2"/>
    <n v="-2.0300751879699309E-2"/>
    <n v="6.3300910915547503E-3"/>
    <x v="4"/>
  </r>
  <r>
    <x v="110"/>
    <x v="127"/>
    <x v="110"/>
    <x v="424"/>
    <x v="73"/>
    <x v="424"/>
    <n v="726000000"/>
    <x v="380"/>
    <n v="101.66"/>
    <n v="110.93"/>
    <n v="127.55"/>
    <n v="133.15"/>
    <n v="132.66"/>
    <n v="132.19999999999999"/>
    <n v="144.04"/>
    <n v="140.84"/>
    <n v="140.55000000000001"/>
    <n v="144.25"/>
    <n v="138.72"/>
    <n v="146.49"/>
    <n v="153.96"/>
    <n v="0.17"/>
    <n v="0.17"/>
    <n v="0.17"/>
    <n v="0.17"/>
    <n v="0.31143025772181793"/>
    <n v="8.306421329327815E-2"/>
    <n v="2.6381560677590115E-3"/>
    <n v="6.8492201039861408E-2"/>
    <n v="0.52114892779854427"/>
    <n v="9.1186307298839378E-2"/>
    <n v="0.14982421346795266"/>
    <n v="4.5237161897295243E-2"/>
    <n v="-3.6800600826136618E-3"/>
    <n v="-2.1860394994723952E-3"/>
    <n v="9.084720121028747E-2"/>
    <n v="-2.2216051096917447E-2"/>
    <n v="-8.5203067310417519E-4"/>
    <n v="2.7534685165421475E-2"/>
    <n v="-3.8336221837088395E-2"/>
    <n v="5.7237600922722107E-2"/>
    <n v="5.2153730630077125E-2"/>
    <x v="4"/>
  </r>
  <r>
    <x v="29"/>
    <x v="29"/>
    <x v="29"/>
    <x v="425"/>
    <x v="73"/>
    <x v="425"/>
    <n v="1666000000"/>
    <x v="381"/>
    <n v="108.1"/>
    <n v="111.97"/>
    <n v="113.45"/>
    <n v="111.59"/>
    <n v="137.49"/>
    <n v="132.02000000000001"/>
    <n v="140.44999999999999"/>
    <n v="143.34"/>
    <n v="136.37"/>
    <n v="130.80000000000001"/>
    <n v="130.99"/>
    <n v="152.94"/>
    <n v="145.29"/>
    <n v="0.88"/>
    <n v="0.88"/>
    <n v="0"/>
    <n v="0"/>
    <n v="4.0425531914893703E-2"/>
    <n v="0.26651133614123113"/>
    <n v="-6.8707725169099162E-2"/>
    <n v="0.11077981651376131"/>
    <n v="0.36031452358926919"/>
    <n v="3.5800185013876086E-2"/>
    <n v="1.3217826203447388E-2"/>
    <n v="-8.6381665932128635E-3"/>
    <n v="0.23209965050631781"/>
    <n v="-3.3384246126991042E-2"/>
    <n v="7.0519618239660492E-2"/>
    <n v="2.0576717693129333E-2"/>
    <n v="-4.8625645318822373E-2"/>
    <n v="-4.0844760577839652E-2"/>
    <n v="1.4525993883791875E-3"/>
    <n v="0.16757004351477203"/>
    <n v="-5.0019615535504158E-2"/>
    <x v="4"/>
  </r>
  <r>
    <x v="30"/>
    <x v="162"/>
    <x v="177"/>
    <x v="426"/>
    <x v="305"/>
    <x v="426"/>
    <n v="743000000"/>
    <x v="382"/>
    <n v="52.75"/>
    <n v="52.3"/>
    <n v="56.82"/>
    <n v="46.85"/>
    <n v="50"/>
    <n v="48.15"/>
    <n v="42.14"/>
    <n v="47.94"/>
    <n v="50.98"/>
    <n v="53"/>
    <n v="55.23"/>
    <n v="57.2"/>
    <n v="54.1"/>
    <n v="0.7"/>
    <n v="0.7"/>
    <n v="0.7"/>
    <n v="0.7"/>
    <n v="-9.8578199052132665E-2"/>
    <n v="-8.5592315901814306E-2"/>
    <n v="0.27432368296155668"/>
    <n v="3.3962264150943423E-2"/>
    <n v="7.8672985781990543E-2"/>
    <n v="-8.5308056872038449E-3"/>
    <n v="8.6424474187380557E-2"/>
    <n v="-0.16314677930306229"/>
    <n v="6.7235859124866557E-2"/>
    <n v="-2.3000000000000031E-2"/>
    <n v="-0.11028037383177566"/>
    <n v="0.13763644992880866"/>
    <n v="7.8014184397163108E-2"/>
    <n v="5.3354256571204461E-2"/>
    <n v="4.2075471698113147E-2"/>
    <n v="4.8343291689299406E-2"/>
    <n v="-4.1958041958041981E-2"/>
    <x v="4"/>
  </r>
  <r>
    <x v="111"/>
    <x v="108"/>
    <x v="111"/>
    <x v="427"/>
    <x v="306"/>
    <x v="427"/>
    <n v="729000000"/>
    <x v="383"/>
    <n v="86.11"/>
    <n v="87.78"/>
    <n v="89.6"/>
    <n v="89.75"/>
    <n v="90.68"/>
    <n v="86.04"/>
    <n v="88.01"/>
    <n v="86.8"/>
    <n v="92.5"/>
    <n v="95.57"/>
    <n v="94.3"/>
    <n v="87.87"/>
    <n v="91.28"/>
    <n v="0.94499999999999995"/>
    <n v="0.94499999999999995"/>
    <n v="0.92749999999999999"/>
    <n v="0.92749999999999999"/>
    <n v="5.3245848333526892E-2"/>
    <n v="-8.8579387186628958E-3"/>
    <n v="9.643790478354719E-2"/>
    <n v="-3.5183635031913699E-2"/>
    <n v="0.1035303681337824"/>
    <n v="1.9393798629659759E-2"/>
    <n v="2.0733652312599604E-2"/>
    <n v="1.2220982142857205E-2"/>
    <n v="1.0362116991643531E-2"/>
    <n v="-4.0747684164093523E-2"/>
    <n v="3.3879590887959068E-2"/>
    <n v="-1.3748437677536734E-2"/>
    <n v="7.6353686635944731E-2"/>
    <n v="4.3216216216216144E-2"/>
    <n v="-1.3288688919116836E-2"/>
    <n v="-5.8351007423117628E-2"/>
    <n v="4.9362694890178631E-2"/>
    <x v="4"/>
  </r>
  <r>
    <x v="34"/>
    <x v="34"/>
    <x v="112"/>
    <x v="428"/>
    <x v="307"/>
    <x v="428"/>
    <n v="621000000"/>
    <x v="384"/>
    <n v="58.8"/>
    <n v="65.959999999999994"/>
    <n v="68.64"/>
    <n v="69.59"/>
    <n v="71.099999999999994"/>
    <n v="60.27"/>
    <n v="67.900000000000006"/>
    <n v="64.930000000000007"/>
    <n v="59"/>
    <n v="67.97"/>
    <n v="70.61"/>
    <n v="73.95"/>
    <n v="76.569999999999993"/>
    <n v="0.5"/>
    <n v="0.49"/>
    <n v="0.49"/>
    <n v="0.49"/>
    <n v="0.19200680272108855"/>
    <n v="-1.7243856875987895E-2"/>
    <n v="8.2474226804122707E-3"/>
    <n v="0.13373547153155796"/>
    <n v="0.33571428571428563"/>
    <n v="0.12176870748299315"/>
    <n v="4.0630685263796346E-2"/>
    <n v="2.1124708624708666E-2"/>
    <n v="2.169851990228468E-2"/>
    <n v="-0.14542897327707444"/>
    <n v="0.13472706155632988"/>
    <n v="-4.3740795287187016E-2"/>
    <n v="-8.378253503773303E-2"/>
    <n v="0.16033898305084746"/>
    <n v="3.884066499926439E-2"/>
    <n v="5.4241608837275225E-2"/>
    <n v="4.2055442866801761E-2"/>
    <x v="4"/>
  </r>
  <r>
    <x v="35"/>
    <x v="35"/>
    <x v="35"/>
    <x v="429"/>
    <x v="73"/>
    <x v="429"/>
    <n v="974000000"/>
    <x v="385"/>
    <n v="31.9313"/>
    <n v="33.991999999999997"/>
    <n v="34.726500000000001"/>
    <n v="35.895899999999997"/>
    <n v="36.195399999999999"/>
    <n v="34.448399999999999"/>
    <n v="34.206000000000003"/>
    <n v="31.403600000000001"/>
    <n v="33.571300000000001"/>
    <n v="34.398499999999999"/>
    <n v="32.401899999999998"/>
    <n v="31.588999999999999"/>
    <n v="32.644300000000001"/>
    <n v="0.36249999999999999"/>
    <n v="0.50800000000000001"/>
    <n v="0.36249999999999999"/>
    <n v="0.36249999999999999"/>
    <n v="0.13551280405119731"/>
    <n v="-3.2925765895269223E-2"/>
    <n v="1.6225223644974432E-2"/>
    <n v="-4.0458159512769376E-2"/>
    <n v="7.2295835121025498E-2"/>
    <n v="6.4535424489450696E-2"/>
    <n v="2.1608025417745477E-2"/>
    <n v="4.4113285243257916E-2"/>
    <n v="8.3435712713708782E-3"/>
    <n v="-3.4230869115965012E-2"/>
    <n v="7.7100823260297605E-3"/>
    <n v="-8.1927147284102261E-2"/>
    <n v="8.057038046593383E-2"/>
    <n v="3.5438008060456334E-2"/>
    <n v="-5.8043228629155369E-2"/>
    <n v="-1.3900419419848809E-2"/>
    <n v="4.4882712336572941E-2"/>
    <x v="4"/>
  </r>
  <r>
    <x v="36"/>
    <x v="128"/>
    <x v="163"/>
    <x v="332"/>
    <x v="73"/>
    <x v="332"/>
    <n v="4004000000"/>
    <x v="386"/>
    <n v="7.53"/>
    <n v="8.77"/>
    <n v="8.85"/>
    <n v="8.86"/>
    <n v="10.48"/>
    <n v="9.6199999999999992"/>
    <n v="10.34"/>
    <n v="9.5299999999999994"/>
    <n v="9.18"/>
    <n v="9.19"/>
    <n v="8.64"/>
    <n v="9.08"/>
    <n v="9.2899999999999991"/>
    <n v="0.15"/>
    <n v="0.15"/>
    <n v="0.15"/>
    <n v="0.15"/>
    <n v="0.19654714475431595"/>
    <n v="0.18397291196388266"/>
    <n v="-9.6711798839458463E-2"/>
    <n v="2.7203482045701811E-2"/>
    <n v="0.31341301460823356"/>
    <n v="0.16467463479415662"/>
    <n v="9.1220068415051401E-3"/>
    <n v="1.8079096045197716E-2"/>
    <n v="0.18284424379232517"/>
    <n v="-6.7748091603053548E-2"/>
    <n v="9.0436590436590511E-2"/>
    <n v="-7.833655705996137E-2"/>
    <n v="-2.0986358866736585E-2"/>
    <n v="1.7429193899782112E-2"/>
    <n v="-5.9847660500543957E-2"/>
    <n v="6.8287037037036979E-2"/>
    <n v="3.9647577092510912E-2"/>
    <x v="4"/>
  </r>
  <r>
    <x v="37"/>
    <x v="37"/>
    <x v="37"/>
    <x v="333"/>
    <x v="73"/>
    <x v="333"/>
    <n v="2876000000"/>
    <x v="387"/>
    <n v="132"/>
    <n v="164.04"/>
    <n v="162.65"/>
    <n v="167.5"/>
    <n v="196.3"/>
    <n v="177"/>
    <n v="178.12"/>
    <n v="179.53"/>
    <n v="176.53"/>
    <n v="179.13"/>
    <n v="180.43"/>
    <n v="182.91"/>
    <n v="183.51"/>
    <n v="0"/>
    <n v="0"/>
    <n v="0"/>
    <n v="0"/>
    <n v="0.26893939393939392"/>
    <n v="6.3402985074626897E-2"/>
    <n v="5.6703346058836228E-3"/>
    <n v="2.4451515659018565E-2"/>
    <n v="0.39022727272727264"/>
    <n v="0.24272727272727268"/>
    <n v="-8.473543038283262E-3"/>
    <n v="2.9818628957884993E-2"/>
    <n v="0.17194029850746276"/>
    <n v="-9.8318899643403013E-2"/>
    <n v="6.3276836158192348E-3"/>
    <n v="7.9160116775207536E-3"/>
    <n v="-1.6710299114354146E-2"/>
    <n v="1.4728374780490536E-2"/>
    <n v="7.2572991682019281E-3"/>
    <n v="1.3744942637033696E-2"/>
    <n v="3.2803017877644433E-3"/>
    <x v="4"/>
  </r>
  <r>
    <x v="39"/>
    <x v="39"/>
    <x v="39"/>
    <x v="430"/>
    <x v="73"/>
    <x v="430"/>
    <n v="265000000"/>
    <x v="388"/>
    <n v="158.52000000000001"/>
    <n v="178.3"/>
    <n v="182.02"/>
    <n v="182.27"/>
    <n v="189.73"/>
    <n v="151.16"/>
    <n v="168.02"/>
    <n v="170.16"/>
    <n v="155.79"/>
    <n v="145.59"/>
    <n v="154.16"/>
    <n v="160.46"/>
    <n v="152.41999999999999"/>
    <n v="0.65"/>
    <n v="0.65"/>
    <n v="0.65"/>
    <n v="0.65"/>
    <n v="0.15392379510471862"/>
    <n v="-7.4614582761836828E-2"/>
    <n v="-0.12962742530651117"/>
    <n v="5.1377155024383434E-2"/>
    <n v="-2.2079232904365521E-2"/>
    <n v="0.12477920767095635"/>
    <n v="2.0863712843522147E-2"/>
    <n v="4.9445115921327321E-3"/>
    <n v="4.0928293191419211E-2"/>
    <n v="-0.19986296315817212"/>
    <n v="0.1158375231542737"/>
    <n v="1.2736578978692931E-2"/>
    <n v="-8.0629995298542576E-2"/>
    <n v="-6.1300468579497967E-2"/>
    <n v="5.8863932962428693E-2"/>
    <n v="4.5083030617540293E-2"/>
    <n v="-4.6055091611616722E-2"/>
    <x v="4"/>
  </r>
  <r>
    <x v="41"/>
    <x v="41"/>
    <x v="41"/>
    <x v="431"/>
    <x v="308"/>
    <x v="431"/>
    <n v="291000000"/>
    <x v="389"/>
    <n v="155.32"/>
    <n v="171.38"/>
    <n v="171"/>
    <n v="170.25"/>
    <n v="179.12"/>
    <n v="161.37"/>
    <n v="183.33"/>
    <n v="185.59"/>
    <n v="190.04"/>
    <n v="183.84"/>
    <n v="178.03"/>
    <n v="182.03"/>
    <n v="177.45"/>
    <n v="1.02"/>
    <n v="1.02"/>
    <n v="1.02"/>
    <n v="1.02"/>
    <n v="0.10269121813031167"/>
    <n v="8.2819383259911963E-2"/>
    <n v="8.3456062837505632E-3"/>
    <n v="-2.9210182767624104E-2"/>
    <n v="0.16874839041977849"/>
    <n v="0.10339943342776206"/>
    <n v="-2.217294900221703E-3"/>
    <n v="1.5789473684210528E-3"/>
    <n v="5.2099853157121907E-2"/>
    <n v="-9.3401071907101382E-2"/>
    <n v="0.14240565160810564"/>
    <n v="1.2327496863579286E-2"/>
    <n v="2.9473570774287344E-2"/>
    <n v="-2.7257419490633494E-2"/>
    <n v="-3.1603568320278518E-2"/>
    <n v="2.8197494804246472E-2"/>
    <n v="-1.9557215843542343E-2"/>
    <x v="4"/>
  </r>
  <r>
    <x v="42"/>
    <x v="131"/>
    <x v="178"/>
    <x v="432"/>
    <x v="73"/>
    <x v="432"/>
    <n v="1091000000"/>
    <x v="390"/>
    <n v="44.766100000000002"/>
    <n v="61.208300000000001"/>
    <n v="65.236400000000003"/>
    <n v="62.552100000000003"/>
    <n v="63.363599999999998"/>
    <n v="58.057299999999998"/>
    <n v="66.297700000000006"/>
    <n v="64.736999999999995"/>
    <n v="50.566000000000003"/>
    <n v="55.934800000000003"/>
    <n v="62.926600000000001"/>
    <n v="70.605199999999996"/>
    <n v="70.105699999999999"/>
    <n v="0.08"/>
    <n v="0.08"/>
    <n v="0.08"/>
    <n v="0.08"/>
    <n v="0.39909663785766458"/>
    <n v="6.1158618175888628E-2"/>
    <n v="-0.15510191152935926"/>
    <n v="0.25477699035305384"/>
    <n v="0.57319266141120173"/>
    <n v="0.367291320887904"/>
    <n v="6.5809702278939328E-2"/>
    <n v="-3.9920964369585081E-2"/>
    <n v="1.297318555252334E-2"/>
    <n v="-8.2481109027896141E-2"/>
    <n v="0.14331358847207859"/>
    <n v="-2.3540786482789164E-2"/>
    <n v="-0.21766532276750533"/>
    <n v="0.10775619981805956"/>
    <n v="0.12499910610210455"/>
    <n v="0.12329603061344481"/>
    <n v="-5.94148872887546E-3"/>
    <x v="4"/>
  </r>
  <r>
    <x v="43"/>
    <x v="43"/>
    <x v="179"/>
    <x v="221"/>
    <x v="73"/>
    <x v="221"/>
    <n v="1277000000"/>
    <x v="4"/>
    <n v="61.76"/>
    <n v="70"/>
    <n v="65.62"/>
    <n v="65.540000000000006"/>
    <n v="64.819999999999993"/>
    <n v="62.5"/>
    <n v="68"/>
    <n v="65.66"/>
    <n v="63.15"/>
    <n v="63.6"/>
    <n v="63.97"/>
    <n v="67.25"/>
    <n v="65.53"/>
    <n v="0.63"/>
    <n v="0.63"/>
    <n v="0.63"/>
    <n v="0.63"/>
    <n v="7.1405440414507901E-2"/>
    <n v="4.7146780592004778E-2"/>
    <n v="-5.5441176470588216E-2"/>
    <n v="4.0251572327044016E-2"/>
    <n v="0.10184585492227984"/>
    <n v="0.13341968911917101"/>
    <n v="-6.25714285714285E-2"/>
    <n v="8.3815909783602812E-3"/>
    <n v="-1.0985657613671238E-2"/>
    <n v="-2.607219993829055E-2"/>
    <n v="9.8080000000000001E-2"/>
    <n v="-3.4411764705882406E-2"/>
    <n v="-2.863234846177274E-2"/>
    <n v="1.7102137767220946E-2"/>
    <n v="5.8176100628930414E-3"/>
    <n v="6.1122401125527609E-2"/>
    <n v="-1.6208178438661694E-2"/>
    <x v="4"/>
  </r>
  <r>
    <x v="44"/>
    <x v="44"/>
    <x v="114"/>
    <x v="433"/>
    <x v="309"/>
    <x v="433"/>
    <n v="1439000000"/>
    <x v="391"/>
    <n v="32.85"/>
    <n v="38.909999999999997"/>
    <n v="39.85"/>
    <n v="37.4"/>
    <n v="39"/>
    <n v="33.35"/>
    <n v="38.93"/>
    <n v="41.26"/>
    <n v="36.89"/>
    <n v="37.47"/>
    <n v="37.21"/>
    <n v="36.01"/>
    <n v="37"/>
    <n v="0.38"/>
    <n v="0.38"/>
    <n v="0.38"/>
    <n v="0.38"/>
    <n v="0.15007610350076095"/>
    <n v="5.1069518716577569E-2"/>
    <n v="-2.7742101207295169E-2"/>
    <n v="-2.4019215372297533E-3"/>
    <n v="0.17260273972602733"/>
    <n v="0.18447488584474869"/>
    <n v="2.4158314058082882E-2"/>
    <n v="-5.1944792973651267E-2"/>
    <n v="4.2780748663101643E-2"/>
    <n v="-0.13512820512820509"/>
    <n v="0.1787106446776611"/>
    <n v="5.9851014641664479E-2"/>
    <n v="-9.6703829374696987E-2"/>
    <n v="2.6023312550826735E-2"/>
    <n v="-6.9388844408859894E-3"/>
    <n v="-2.2037086804622488E-2"/>
    <n v="3.8044987503471316E-2"/>
    <x v="4"/>
  </r>
  <r>
    <x v="45"/>
    <x v="163"/>
    <x v="165"/>
    <x v="434"/>
    <x v="73"/>
    <x v="434"/>
    <n v="14665000000"/>
    <x v="392"/>
    <n v="50.828499999999998"/>
    <n v="55.62"/>
    <n v="56.244999999999997"/>
    <n v="59.204999999999998"/>
    <n v="59.402500000000003"/>
    <n v="53.274999999999999"/>
    <n v="54.9"/>
    <n v="60.701500000000003"/>
    <n v="58.851500000000001"/>
    <n v="60.95"/>
    <n v="63.25"/>
    <n v="65.05"/>
    <n v="67.077500000000001"/>
    <n v="0.38"/>
    <n v="0.38"/>
    <n v="0.38"/>
    <n v="0.38"/>
    <n v="0.17227539667706113"/>
    <n v="-6.6295076429355629E-2"/>
    <n v="0.11712204007285983"/>
    <n v="0.10676784249384737"/>
    <n v="0.34958733781244777"/>
    <n v="9.4267979578386132E-2"/>
    <n v="1.1236965120460267E-2"/>
    <n v="5.9383056271668608E-2"/>
    <n v="3.3358669031332677E-3"/>
    <n v="-9.6755187071251289E-2"/>
    <n v="3.7634913186297511E-2"/>
    <n v="0.10567395264116584"/>
    <n v="-2.4216864492640239E-2"/>
    <n v="4.2114474567343248E-2"/>
    <n v="3.7735849056603724E-2"/>
    <n v="3.4466403162055292E-2"/>
    <n v="3.7009992313604974E-2"/>
    <x v="4"/>
  </r>
  <r>
    <x v="113"/>
    <x v="164"/>
    <x v="165"/>
    <x v="434"/>
    <x v="73"/>
    <x v="434"/>
    <n v="14665000000"/>
    <x v="392"/>
    <n v="51.36"/>
    <n v="56.1145"/>
    <n v="56.55"/>
    <n v="59.377000000000002"/>
    <n v="59.875"/>
    <n v="53.346499999999999"/>
    <n v="55.052"/>
    <n v="60.881500000000003"/>
    <n v="59.092500000000001"/>
    <n v="61.124499999999998"/>
    <n v="63.29"/>
    <n v="65.128"/>
    <n v="67.420500000000004"/>
    <n v="0"/>
    <n v="0"/>
    <n v="0"/>
    <n v="0"/>
    <n v="0.15609423676012468"/>
    <n v="-7.2839651716994844E-2"/>
    <n v="0.11030480273196247"/>
    <n v="0.10300288754918252"/>
    <n v="0.31270443925233654"/>
    <n v="9.2572040498442365E-2"/>
    <n v="7.760917409938564E-3"/>
    <n v="4.9991158267020434E-2"/>
    <n v="8.38708590868514E-3"/>
    <n v="-0.109035490605428"/>
    <n v="3.1970232348888884E-2"/>
    <n v="0.10589079415825044"/>
    <n v="-2.9384952736052846E-2"/>
    <n v="3.4386766510132359E-2"/>
    <n v="3.5427692660062689E-2"/>
    <n v="2.9040922736609274E-2"/>
    <n v="3.5199914015477278E-2"/>
    <x v="4"/>
  </r>
  <r>
    <x v="46"/>
    <x v="46"/>
    <x v="180"/>
    <x v="435"/>
    <x v="73"/>
    <x v="435"/>
    <n v="376000000"/>
    <x v="393"/>
    <n v="164.33"/>
    <n v="198"/>
    <n v="198.75"/>
    <n v="194"/>
    <n v="206.4"/>
    <n v="181.7"/>
    <n v="208"/>
    <n v="219.35"/>
    <n v="201.1"/>
    <n v="207.01"/>
    <n v="215.26"/>
    <n v="220.97"/>
    <n v="231"/>
    <n v="1.25"/>
    <n v="0.85"/>
    <n v="0.85"/>
    <n v="0.8"/>
    <n v="0.18815797480679111"/>
    <n v="7.6546391752577311E-2"/>
    <n v="-6.7307692307696696E-4"/>
    <n v="0.11975266895319071"/>
    <n v="0.42852796202762722"/>
    <n v="0.20489259417026706"/>
    <n v="3.787878787878788E-3"/>
    <n v="-1.7610062893081761E-2"/>
    <n v="6.3917525773195899E-2"/>
    <n v="-0.11555232558139542"/>
    <n v="0.14942212438084762"/>
    <n v="5.4567307692307665E-2"/>
    <n v="-7.9325279234100751E-2"/>
    <n v="3.3615116857284917E-2"/>
    <n v="3.9853147190956957E-2"/>
    <n v="3.024249744495033E-2"/>
    <n v="4.9011177987962173E-2"/>
    <x v="4"/>
  </r>
  <r>
    <x v="48"/>
    <x v="48"/>
    <x v="48"/>
    <x v="436"/>
    <x v="310"/>
    <x v="436"/>
    <n v="1143000000"/>
    <x v="394"/>
    <n v="169.71"/>
    <n v="184.03"/>
    <n v="185.82"/>
    <n v="192.99"/>
    <n v="203.2"/>
    <n v="189.52"/>
    <n v="209.7"/>
    <n v="214.14"/>
    <n v="226.45"/>
    <n v="233.01"/>
    <n v="236.07"/>
    <n v="220.9"/>
    <n v="219.08"/>
    <n v="1.36"/>
    <n v="1.36"/>
    <n v="1.36"/>
    <n v="1.36"/>
    <n v="0.14518885157032585"/>
    <n v="9.3631794393491771E-2"/>
    <n v="0.11764425369575586"/>
    <n v="-5.3946182567271704E-2"/>
    <n v="0.32296270107831004"/>
    <n v="8.4379235165871147E-2"/>
    <n v="9.7266749986414831E-3"/>
    <n v="4.590463889785823E-2"/>
    <n v="5.2904295559355295E-2"/>
    <n v="-6.0629921259842422E-2"/>
    <n v="0.1136555508653439"/>
    <n v="2.1173104434907001E-2"/>
    <n v="6.3836742318109665E-2"/>
    <n v="3.4974608081254153E-2"/>
    <n v="1.3132483584395531E-2"/>
    <n v="-5.8499597576989824E-2"/>
    <n v="-2.0823902218197964E-3"/>
    <x v="4"/>
  </r>
  <r>
    <x v="49"/>
    <x v="49"/>
    <x v="139"/>
    <x v="437"/>
    <x v="311"/>
    <x v="437"/>
    <n v="730000000"/>
    <x v="395"/>
    <n v="130.19"/>
    <n v="148.69999999999999"/>
    <n v="154.99"/>
    <n v="160"/>
    <n v="173.76"/>
    <n v="164.48"/>
    <n v="176.63"/>
    <n v="171.89"/>
    <n v="163.51"/>
    <n v="169.55"/>
    <n v="174.29"/>
    <n v="178.55"/>
    <n v="177.5"/>
    <n v="0.9"/>
    <n v="0.82"/>
    <n v="0.82"/>
    <n v="0.82"/>
    <n v="0.23588601275059529"/>
    <n v="0.10906249999999998"/>
    <n v="-3.5441318009398086E-2"/>
    <n v="5.1725154821586482E-2"/>
    <n v="0.38920039941623785"/>
    <n v="0.14217681849604419"/>
    <n v="4.2299932750504511E-2"/>
    <n v="3.8131492354345382E-2"/>
    <n v="8.5999999999999938E-2"/>
    <n v="-4.8687845303867411E-2"/>
    <n v="7.8854571984435837E-2"/>
    <n v="-2.6835758364943719E-2"/>
    <n v="-4.3981616149863262E-2"/>
    <n v="4.1954620512507007E-2"/>
    <n v="2.7956355057505045E-2"/>
    <n v="2.9146824258419989E-2"/>
    <n v="-1.2881545785494897E-3"/>
    <x v="4"/>
  </r>
  <r>
    <x v="51"/>
    <x v="51"/>
    <x v="140"/>
    <x v="438"/>
    <x v="312"/>
    <x v="438"/>
    <n v="893000000"/>
    <x v="396"/>
    <n v="112.01"/>
    <n v="134.97"/>
    <n v="139.31"/>
    <n v="141.51"/>
    <n v="140.55000000000001"/>
    <n v="127.1"/>
    <n v="139.6"/>
    <n v="148.9"/>
    <n v="134.85"/>
    <n v="145.59"/>
    <n v="134.5"/>
    <n v="134.44999999999999"/>
    <n v="135"/>
    <n v="1.62"/>
    <n v="1.62"/>
    <n v="1.62"/>
    <n v="1.57"/>
    <n v="0.27783233639853572"/>
    <n v="-2.0493251360327643E-3"/>
    <n v="5.4512893982808092E-2"/>
    <n v="-6.1954804588227233E-2"/>
    <n v="0.26265512007856434"/>
    <n v="0.20498169806267291"/>
    <n v="3.2155293768985724E-2"/>
    <n v="2.7420859952623562E-2"/>
    <n v="-6.7839728641083995E-3"/>
    <n v="-8.4169334756314593E-2"/>
    <n v="0.11109362706530293"/>
    <n v="6.6618911174785189E-2"/>
    <n v="-8.3478844862323778E-2"/>
    <n v="9.1657397107897748E-2"/>
    <n v="-7.6172814066900227E-2"/>
    <n v="1.1301115241635604E-2"/>
    <n v="1.5767943473410279E-2"/>
    <x v="4"/>
  </r>
  <r>
    <x v="52"/>
    <x v="134"/>
    <x v="181"/>
    <x v="439"/>
    <x v="73"/>
    <x v="439"/>
    <n v="4473000000"/>
    <x v="397"/>
    <n v="45.96"/>
    <n v="47.06"/>
    <n v="53.44"/>
    <n v="54.34"/>
    <n v="51.1"/>
    <n v="44.25"/>
    <n v="49.29"/>
    <n v="50.52"/>
    <n v="47.12"/>
    <n v="51.97"/>
    <n v="55.94"/>
    <n v="58.55"/>
    <n v="60.24"/>
    <n v="0.315"/>
    <n v="0.315"/>
    <n v="0.315"/>
    <n v="0.315"/>
    <n v="0.18918624891209751"/>
    <n v="-8.7136547662863523E-2"/>
    <n v="6.0762832217488329E-2"/>
    <n v="0.16519145660958251"/>
    <n v="0.33812010443864232"/>
    <n v="2.3933855526544853E-2"/>
    <n v="0.13557161070973214"/>
    <n v="2.2735778443113877E-2"/>
    <n v="-5.9624585940375445E-2"/>
    <n v="-0.12788649706457927"/>
    <n v="0.12101694915254237"/>
    <n v="2.4954351795496123E-2"/>
    <n v="-6.1064924782264558E-2"/>
    <n v="0.10961375212224113"/>
    <n v="7.6390225129882611E-2"/>
    <n v="5.2288165892027165E-2"/>
    <n v="3.4244235695986419E-2"/>
    <x v="4"/>
  </r>
  <r>
    <x v="53"/>
    <x v="135"/>
    <x v="53"/>
    <x v="440"/>
    <x v="313"/>
    <x v="440"/>
    <n v="2648000000"/>
    <x v="398"/>
    <n v="128.13"/>
    <n v="134.02000000000001"/>
    <n v="137.22"/>
    <n v="139.99"/>
    <n v="140.94999999999999"/>
    <n v="131.5"/>
    <n v="140.19999999999999"/>
    <n v="130.26"/>
    <n v="127.99"/>
    <n v="130.02000000000001"/>
    <n v="132.05000000000001"/>
    <n v="137.72"/>
    <n v="145.87"/>
    <n v="0.95"/>
    <n v="0.95"/>
    <n v="0.95"/>
    <n v="0.9"/>
    <n v="9.9976586279559923E-2"/>
    <n v="8.286306164725905E-3"/>
    <n v="-6.5834522111269472E-2"/>
    <n v="0.1288263344100907"/>
    <n v="0.16772028408647474"/>
    <n v="4.5968937797549479E-2"/>
    <n v="2.3877033278615047E-2"/>
    <n v="2.7109750765194653E-2"/>
    <n v="6.8576326880489995E-3"/>
    <n v="-6.0305072720822916E-2"/>
    <n v="7.3384030418250853E-2"/>
    <n v="-7.08987161198288E-2"/>
    <n v="-1.0133578995854415E-2"/>
    <n v="2.3283068989764948E-2"/>
    <n v="1.5612982618058768E-2"/>
    <n v="4.9753881105641704E-2"/>
    <n v="6.5713040952657606E-2"/>
    <x v="4"/>
  </r>
  <r>
    <x v="54"/>
    <x v="136"/>
    <x v="54"/>
    <x v="348"/>
    <x v="247"/>
    <x v="348"/>
    <n v="3027000000"/>
    <x v="399"/>
    <n v="95.95"/>
    <n v="104"/>
    <n v="105.1"/>
    <n v="102.15"/>
    <n v="115.72"/>
    <n v="105.8"/>
    <n v="113.23"/>
    <n v="115.33"/>
    <n v="108.98"/>
    <n v="118.4"/>
    <n v="126.2"/>
    <n v="132.31"/>
    <n v="139.79"/>
    <n v="0.9"/>
    <n v="0.8"/>
    <n v="0.8"/>
    <n v="0.8"/>
    <n v="7.3996873371547714E-2"/>
    <n v="0.11629955947136562"/>
    <n v="5.272454296564516E-2"/>
    <n v="0.18741554054054041"/>
    <n v="0.4912975508077122"/>
    <n v="8.3897863470557554E-2"/>
    <n v="1.0576923076923022E-2"/>
    <n v="-1.9505233111322445E-2"/>
    <n v="0.13284385707293189"/>
    <n v="-7.8810922917386811E-2"/>
    <n v="7.7788279773156971E-2"/>
    <n v="1.8546321646206784E-2"/>
    <n v="-4.8122778114974375E-2"/>
    <n v="9.377867498623603E-2"/>
    <n v="6.5878378378378358E-2"/>
    <n v="5.475435816164817E-2"/>
    <n v="6.2580303831909836E-2"/>
    <x v="4"/>
  </r>
  <r>
    <x v="114"/>
    <x v="111"/>
    <x v="182"/>
    <x v="221"/>
    <x v="0"/>
    <x v="221"/>
    <n v="1224000000"/>
    <x v="4"/>
    <n v="42.75"/>
    <n v="48.14"/>
    <n v="33.409999999999997"/>
    <n v="32.799999999999997"/>
    <n v="33.200000000000003"/>
    <n v="27.68"/>
    <n v="31.26"/>
    <n v="32.1"/>
    <n v="25.42"/>
    <n v="27.93"/>
    <n v="32.119999999999997"/>
    <n v="30.5"/>
    <n v="32.29"/>
    <n v="0.4"/>
    <n v="0.4"/>
    <n v="0.4"/>
    <n v="0.4"/>
    <n v="-0.22339181286549714"/>
    <n v="-3.4756097560975481E-2"/>
    <n v="-9.3730006397952717E-2"/>
    <n v="0.17042606516290726"/>
    <n v="-0.20725146198830413"/>
    <n v="0.12608187134502924"/>
    <n v="-0.30598255089322818"/>
    <n v="-6.2855432505237781E-3"/>
    <n v="1.2195121951219686E-2"/>
    <n v="-0.15421686746987959"/>
    <n v="0.14378612716763012"/>
    <n v="2.6871401151631471E-2"/>
    <n v="-0.19563862928348907"/>
    <n v="0.11447678992918953"/>
    <n v="0.15001790189760106"/>
    <n v="-3.7982565379825577E-2"/>
    <n v="7.1803278688524555E-2"/>
    <x v="4"/>
  </r>
  <r>
    <x v="115"/>
    <x v="137"/>
    <x v="166"/>
    <x v="441"/>
    <x v="73"/>
    <x v="441"/>
    <n v="2642000000"/>
    <x v="400"/>
    <n v="15.2"/>
    <n v="18.100000000000001"/>
    <n v="19.2"/>
    <n v="20.07"/>
    <n v="19.86"/>
    <n v="20.07"/>
    <n v="21.01"/>
    <n v="20.55"/>
    <n v="20.059999999999999"/>
    <n v="20.7"/>
    <n v="20.079999999999998"/>
    <n v="19.61"/>
    <n v="21.25"/>
    <n v="0.25"/>
    <n v="0.25"/>
    <n v="0.25"/>
    <n v="0.25"/>
    <n v="0.336842105263158"/>
    <n v="5.9292476332835138E-2"/>
    <n v="-2.8557829604951104E-3"/>
    <n v="3.8647342995169115E-2"/>
    <n v="0.46381578947368429"/>
    <n v="0.19078947368421068"/>
    <n v="6.0773480662983305E-2"/>
    <n v="5.833333333333339E-2"/>
    <n v="-1.0463378176382702E-2"/>
    <n v="2.316213494461233E-2"/>
    <n v="5.9292476332835138E-2"/>
    <n v="-2.1894336030461724E-2"/>
    <n v="-1.1678832116788418E-2"/>
    <n v="4.4366899302093747E-2"/>
    <n v="-2.9951690821256087E-2"/>
    <n v="-1.0956175298804726E-2"/>
    <n v="9.6379398266190755E-2"/>
    <x v="4"/>
  </r>
  <r>
    <x v="55"/>
    <x v="55"/>
    <x v="143"/>
    <x v="442"/>
    <x v="73"/>
    <x v="442"/>
    <n v="4134000000"/>
    <x v="401"/>
    <n v="46.94"/>
    <n v="48.48"/>
    <n v="45.47"/>
    <n v="46.99"/>
    <n v="48.95"/>
    <n v="49.16"/>
    <n v="51.07"/>
    <n v="52.78"/>
    <n v="54.98"/>
    <n v="54.53"/>
    <n v="54.63"/>
    <n v="53.32"/>
    <n v="55.32"/>
    <n v="0.4"/>
    <n v="0.4"/>
    <n v="0.4"/>
    <n v="0.4"/>
    <n v="9.5867064337452988E-3"/>
    <n v="9.5339433922111055E-2"/>
    <n v="7.5582533777168601E-2"/>
    <n v="2.1822849807445425E-2"/>
    <n v="0.21261184490839374"/>
    <n v="3.280783979548358E-2"/>
    <n v="-6.2087458745874548E-2"/>
    <n v="4.2225643281284433E-2"/>
    <n v="4.171100234092362E-2"/>
    <n v="1.2461695607762896E-2"/>
    <n v="4.6989422294548493E-2"/>
    <n v="3.3483454082631696E-2"/>
    <n v="4.9261083743842284E-2"/>
    <n v="-9.094216078573248E-4"/>
    <n v="1.8338529249954413E-3"/>
    <n v="-1.6657514186344539E-2"/>
    <n v="4.5011252813203298E-2"/>
    <x v="4"/>
  </r>
  <r>
    <x v="56"/>
    <x v="56"/>
    <x v="144"/>
    <x v="443"/>
    <x v="314"/>
    <x v="443"/>
    <n v="936000000"/>
    <x v="402"/>
    <n v="114.79"/>
    <n v="120.32"/>
    <n v="127.25"/>
    <n v="130.71"/>
    <n v="117.05"/>
    <n v="116.53"/>
    <n v="111.31"/>
    <n v="109.02"/>
    <n v="112.54"/>
    <n v="111.94"/>
    <n v="114.07"/>
    <n v="117.52"/>
    <n v="131.77000000000001"/>
    <n v="0.64500000000000002"/>
    <n v="0.64500000000000002"/>
    <n v="0.64500000000000002"/>
    <n v="0.64500000000000002"/>
    <n v="0.14430699538287309"/>
    <n v="-0.14348557876214524"/>
    <n v="1.1454496451352039E-2"/>
    <n v="0.18291048776130081"/>
    <n v="0.17039811830298807"/>
    <n v="4.8174928129627897E-2"/>
    <n v="5.7596409574468148E-2"/>
    <n v="3.2259332023575699E-2"/>
    <n v="-0.1045061586718691"/>
    <n v="1.0679196924391627E-3"/>
    <n v="-3.9260276323693465E-2"/>
    <n v="-2.0573174018506928E-2"/>
    <n v="3.8203999266189781E-2"/>
    <n v="3.9985782832763006E-4"/>
    <n v="1.9028050741468603E-2"/>
    <n v="3.5899009380205162E-2"/>
    <n v="0.12674438393464954"/>
    <x v="4"/>
  </r>
  <r>
    <x v="57"/>
    <x v="138"/>
    <x v="57"/>
    <x v="444"/>
    <x v="315"/>
    <x v="444"/>
    <n v="284000000"/>
    <x v="403"/>
    <n v="258.36"/>
    <n v="290.85000000000002"/>
    <n v="311.56"/>
    <n v="302.56"/>
    <n v="334.25"/>
    <n v="338.08"/>
    <n v="365.41"/>
    <n v="361.72"/>
    <n v="380.99"/>
    <n v="391.43"/>
    <n v="378.11"/>
    <n v="390.71"/>
    <n v="392.86"/>
    <n v="2.4"/>
    <n v="2.2000000000000002"/>
    <n v="2.2000000000000002"/>
    <n v="2.2000000000000002"/>
    <n v="0.18036847809258394"/>
    <n v="0.21499867794817565"/>
    <n v="7.7228318874688645E-2"/>
    <n v="9.273688782157747E-3"/>
    <n v="0.55542653661557517"/>
    <n v="0.12575476079888531"/>
    <n v="7.120508853360831E-2"/>
    <n v="-2.1183720631660033E-2"/>
    <n v="0.10473955579058698"/>
    <n v="1.8040388930441239E-2"/>
    <n v="8.7346190250828334E-2"/>
    <n v="-1.0098245806080835E-2"/>
    <n v="5.9355302443879189E-2"/>
    <n v="3.317672379852489E-2"/>
    <n v="-3.4029072886595284E-2"/>
    <n v="3.9142048610192708E-2"/>
    <n v="1.1133577333572304E-2"/>
    <x v="4"/>
  </r>
  <r>
    <x v="58"/>
    <x v="58"/>
    <x v="183"/>
    <x v="445"/>
    <x v="0"/>
    <x v="445"/>
    <n v="812000000"/>
    <x v="404"/>
    <n v="91.22"/>
    <n v="96.204999999999998"/>
    <n v="105.9"/>
    <n v="110.21"/>
    <n v="113.04"/>
    <n v="93.03"/>
    <n v="102.1"/>
    <n v="101.74"/>
    <n v="111.37"/>
    <n v="110.09"/>
    <n v="111.92"/>
    <n v="117.6"/>
    <n v="120.05"/>
    <n v="0.55000000000000004"/>
    <n v="0.55000000000000004"/>
    <n v="0.48"/>
    <n v="0.48"/>
    <n v="0.21420741065555796"/>
    <n v="-6.8596316123763726E-2"/>
    <n v="8.2957884427032419E-2"/>
    <n v="9.4831501498773674E-2"/>
    <n v="0.33863187897390923"/>
    <n v="5.4648103486077612E-2"/>
    <n v="0.10077438802557047"/>
    <n v="4.589235127478742E-2"/>
    <n v="2.5678250612467222E-2"/>
    <n v="-0.17215145081387123"/>
    <n v="0.10340750295603562"/>
    <n v="-3.5259549461312384E-3"/>
    <n v="9.9370945547474054E-2"/>
    <n v="-7.1832629972164953E-3"/>
    <n v="1.6622763193750553E-2"/>
    <n v="5.5039313795568201E-2"/>
    <n v="2.4914965986394581E-2"/>
    <x v="4"/>
  </r>
  <r>
    <x v="59"/>
    <x v="59"/>
    <x v="59"/>
    <x v="446"/>
    <x v="316"/>
    <x v="446"/>
    <n v="1022000000"/>
    <x v="405"/>
    <n v="185.83"/>
    <n v="211.99"/>
    <n v="226.88"/>
    <n v="238.3"/>
    <n v="254.9"/>
    <n v="251.8"/>
    <n v="269.99"/>
    <n v="273.93"/>
    <n v="279.99"/>
    <n v="271.49"/>
    <n v="279"/>
    <n v="290.58999999999997"/>
    <n v="300.45999999999998"/>
    <n v="0.33"/>
    <n v="0.33"/>
    <n v="0.33"/>
    <n v="0.33"/>
    <n v="0.28413065705214441"/>
    <n v="0.13436844313890053"/>
    <n v="6.7780288158820695E-3"/>
    <n v="0.10792294375483431"/>
    <n v="0.62395738040144189"/>
    <n v="0.14077382553947154"/>
    <n v="7.0239162224633167E-2"/>
    <n v="5.1789492242595277E-2"/>
    <n v="6.9660092320604258E-2"/>
    <n v="-1.0867006669282048E-2"/>
    <n v="7.3550436854646531E-2"/>
    <n v="1.4593133079002917E-2"/>
    <n v="2.3327127368305778E-2"/>
    <n v="-2.9179613557627056E-2"/>
    <n v="2.7662160668901214E-2"/>
    <n v="4.2724014336917471E-2"/>
    <n v="3.5101001410922622E-2"/>
    <x v="4"/>
  </r>
  <r>
    <x v="60"/>
    <x v="60"/>
    <x v="145"/>
    <x v="447"/>
    <x v="0"/>
    <x v="447"/>
    <n v="765000000"/>
    <x v="406"/>
    <n v="175.41"/>
    <n v="179.55"/>
    <n v="184.59"/>
    <n v="190.5"/>
    <n v="195.87"/>
    <n v="198.36"/>
    <n v="208.86"/>
    <n v="211.18"/>
    <n v="217.93"/>
    <n v="211.13"/>
    <n v="197.78"/>
    <n v="195.38"/>
    <n v="198"/>
    <n v="1.25"/>
    <n v="1.1599999999999999"/>
    <n v="1.1599999999999999"/>
    <n v="1.1599999999999999"/>
    <n v="9.3153183968986961E-2"/>
    <n v="0.10246719160104995"/>
    <n v="1.6422483960547647E-2"/>
    <n v="-5.6694927295978761E-2"/>
    <n v="0.1557493871501055"/>
    <n v="2.3601847101077562E-2"/>
    <n v="2.8070175438596447E-2"/>
    <n v="3.8788666775014878E-2"/>
    <n v="2.8188976377952781E-2"/>
    <n v="1.8634808801756313E-2"/>
    <n v="5.8782012502520666E-2"/>
    <n v="1.1107919180312138E-2"/>
    <n v="3.7456198503646176E-2"/>
    <n v="-2.5879869682925761E-2"/>
    <n v="-6.3231184578221925E-2"/>
    <n v="-6.2695924764890575E-3"/>
    <n v="1.9346913706623014E-2"/>
    <x v="4"/>
  </r>
  <r>
    <x v="61"/>
    <x v="61"/>
    <x v="167"/>
    <x v="448"/>
    <x v="317"/>
    <x v="448"/>
    <n v="1458000000"/>
    <x v="407"/>
    <n v="39.700000000000003"/>
    <n v="45.86"/>
    <n v="47.19"/>
    <n v="49.98"/>
    <n v="52"/>
    <n v="50.98"/>
    <n v="54.37"/>
    <n v="53.39"/>
    <n v="54.91"/>
    <n v="55.33"/>
    <n v="52.67"/>
    <n v="52.4"/>
    <n v="55.06"/>
    <n v="0.28499999999999998"/>
    <n v="0.28499999999999998"/>
    <n v="0.26"/>
    <n v="0.26"/>
    <n v="0.26612090680100742"/>
    <n v="9.3537414965986415E-2"/>
    <n v="2.2438844951259904E-2"/>
    <n v="-1.8073377914324982E-4"/>
    <n v="0.41435768261964728"/>
    <n v="0.15516372795969763"/>
    <n v="2.9001308329699046E-2"/>
    <n v="6.5162110616656055E-2"/>
    <n v="4.0416166466586703E-2"/>
    <n v="-1.4134615384615447E-2"/>
    <n v="7.2087092977638309E-2"/>
    <n v="-1.8024645944454607E-2"/>
    <n v="3.3339576699756436E-2"/>
    <n v="1.2383900928792602E-2"/>
    <n v="-4.8075185252123565E-2"/>
    <n v="-1.8986140117719988E-4"/>
    <n v="5.5725190839694724E-2"/>
    <x v="4"/>
  </r>
  <r>
    <x v="62"/>
    <x v="139"/>
    <x v="62"/>
    <x v="449"/>
    <x v="318"/>
    <x v="449"/>
    <n v="1358000000"/>
    <x v="408"/>
    <n v="89.53"/>
    <n v="88.87"/>
    <n v="91.18"/>
    <n v="91.63"/>
    <n v="88.82"/>
    <n v="92.78"/>
    <n v="98.29"/>
    <n v="101.86"/>
    <n v="107.24"/>
    <n v="108.84"/>
    <n v="109.2"/>
    <n v="111.2"/>
    <n v="114.46"/>
    <n v="0.54"/>
    <n v="0.54"/>
    <n v="0.54"/>
    <n v="0.5"/>
    <n v="2.9487322685133412E-2"/>
    <n v="7.8576885299574503E-2"/>
    <n v="0.11282938243971916"/>
    <n v="5.6229327453142137E-2"/>
    <n v="0.30213336311850769"/>
    <n v="-7.3718306712833304E-3"/>
    <n v="2.5993023517497493E-2"/>
    <n v="1.0857644220223608E-2"/>
    <n v="-3.0666812179417247E-2"/>
    <n v="5.0664264805224145E-2"/>
    <n v="6.5208018969605569E-2"/>
    <n v="3.6321090650116926E-2"/>
    <n v="5.8118986844688747E-2"/>
    <n v="1.9955240581872518E-2"/>
    <n v="3.3076074972436553E-3"/>
    <n v="2.2893772893772892E-2"/>
    <n v="3.3812949640287686E-2"/>
    <x v="4"/>
  </r>
  <r>
    <x v="63"/>
    <x v="63"/>
    <x v="63"/>
    <x v="450"/>
    <x v="319"/>
    <x v="450"/>
    <n v="944000000"/>
    <x v="409"/>
    <n v="40.61"/>
    <n v="45.92"/>
    <n v="45.64"/>
    <n v="42.75"/>
    <n v="46.03"/>
    <n v="46.02"/>
    <n v="50.04"/>
    <n v="49.85"/>
    <n v="43.86"/>
    <n v="47.57"/>
    <n v="47.01"/>
    <n v="50.17"/>
    <n v="51.28"/>
    <n v="0.44"/>
    <n v="0.44"/>
    <n v="0.44"/>
    <n v="0.42"/>
    <n v="6.3531149963063305E-2"/>
    <n v="0.18081871345029238"/>
    <n v="-4.0567545963229396E-2"/>
    <n v="8.6819424006726945E-2"/>
    <n v="0.30558975621768042"/>
    <n v="0.13075597143560705"/>
    <n v="-6.0975609756097806E-3"/>
    <n v="-5.3680981595092041E-2"/>
    <n v="7.6725146198830432E-2"/>
    <n v="9.3417336519661526E-3"/>
    <n v="9.691438504997818E-2"/>
    <n v="-3.7969624300559098E-3"/>
    <n v="-0.11133400200601808"/>
    <n v="9.4619243046055665E-2"/>
    <n v="-1.1772125289047766E-2"/>
    <n v="7.6154009785152174E-2"/>
    <n v="3.0496312537372918E-2"/>
    <x v="4"/>
  </r>
  <r>
    <x v="64"/>
    <x v="64"/>
    <x v="184"/>
    <x v="451"/>
    <x v="320"/>
    <x v="451"/>
    <n v="585000000"/>
    <x v="410"/>
    <n v="187.82"/>
    <n v="201.49"/>
    <n v="208.81"/>
    <n v="209.89"/>
    <n v="189.49"/>
    <n v="159.75"/>
    <n v="175.46"/>
    <n v="174.79"/>
    <n v="161.4"/>
    <n v="165"/>
    <n v="166.94"/>
    <n v="170.16"/>
    <n v="177.68"/>
    <n v="1.44"/>
    <n v="1.44"/>
    <n v="1.44"/>
    <n v="1.44"/>
    <n v="0.12517303801512084"/>
    <n v="-0.15717756920291573"/>
    <n v="-5.1407728257152674E-2"/>
    <n v="8.5575757575757611E-2"/>
    <n v="-2.3320200191672809E-2"/>
    <n v="7.2782451283143521E-2"/>
    <n v="3.6329346369546843E-2"/>
    <n v="1.206838752933281E-2"/>
    <n v="-9.7193768164276426E-2"/>
    <n v="-0.1493482505673123"/>
    <n v="0.10735524256651023"/>
    <n v="-3.8185341388351527E-3"/>
    <n v="-6.8367755592425125E-2"/>
    <n v="3.1226765799256467E-2"/>
    <n v="1.1757575757575744E-2"/>
    <n v="2.7914220678087926E-2"/>
    <n v="5.2656323460272741E-2"/>
    <x v="4"/>
  </r>
  <r>
    <x v="65"/>
    <x v="65"/>
    <x v="168"/>
    <x v="452"/>
    <x v="321"/>
    <x v="452"/>
    <n v="1869000000"/>
    <x v="411"/>
    <n v="48.91"/>
    <n v="49.53"/>
    <n v="52.67"/>
    <n v="57.38"/>
    <n v="54.52"/>
    <n v="49.25"/>
    <n v="47.73"/>
    <n v="47.5"/>
    <n v="43.7"/>
    <n v="41.03"/>
    <n v="44.6"/>
    <n v="50"/>
    <n v="50.19"/>
    <n v="0.84"/>
    <n v="0.84"/>
    <n v="0.8"/>
    <n v="0.8"/>
    <n v="0.19034962175424261"/>
    <n v="-0.15353781805507155"/>
    <n v="-0.12361198407710028"/>
    <n v="0.24274920789666091"/>
    <n v="9.3232467797996349E-2"/>
    <n v="1.2676344305868014E-2"/>
    <n v="6.3395921663638208E-2"/>
    <n v="0.10537307765331309"/>
    <n v="-4.9843150923666771E-2"/>
    <n v="-8.1254585473220897E-2"/>
    <n v="-1.3807106598984835E-2"/>
    <n v="-4.8187722606326602E-3"/>
    <n v="-6.3157894736842052E-2"/>
    <n v="-4.2791762013730014E-2"/>
    <n v="8.7009505240068244E-2"/>
    <n v="0.13901345291479816"/>
    <n v="1.9799999999999957E-2"/>
    <x v="4"/>
  </r>
  <r>
    <x v="67"/>
    <x v="67"/>
    <x v="67"/>
    <x v="453"/>
    <x v="322"/>
    <x v="453"/>
    <n v="2580000000"/>
    <x v="412"/>
    <n v="71.791300000000007"/>
    <n v="72.439700000000002"/>
    <n v="77.960599999999999"/>
    <n v="79.839100000000002"/>
    <n v="75.033299999999997"/>
    <n v="75.948700000000002"/>
    <n v="80.411199999999994"/>
    <n v="79.200199999999995"/>
    <n v="82.232399999999998"/>
    <n v="80.268199999999993"/>
    <n v="83.023899999999998"/>
    <n v="83.471999999999994"/>
    <n v="86.847499999999997"/>
    <n v="0.61"/>
    <n v="0.55000000000000004"/>
    <n v="0.55000000000000004"/>
    <n v="0.55000000000000004"/>
    <n v="0.12059678540435949"/>
    <n v="1.4054517147613035E-2"/>
    <n v="5.0614839723819496E-3"/>
    <n v="8.8818486025599233E-2"/>
    <n v="0.2412019283673647"/>
    <n v="9.0317350431040402E-3"/>
    <n v="7.6213733629487662E-2"/>
    <n v="3.1919969830914621E-2"/>
    <n v="-6.019356430621093E-2"/>
    <n v="1.9529995348731902E-2"/>
    <n v="6.5998496353459515E-2"/>
    <n v="-1.5060091131583643E-2"/>
    <n v="4.5229683763424879E-2"/>
    <n v="-1.7197600945612741E-2"/>
    <n v="3.4331154803521252E-2"/>
    <n v="1.2021839494410606E-2"/>
    <n v="4.7027745830937349E-2"/>
    <x v="4"/>
  </r>
  <r>
    <x v="68"/>
    <x v="68"/>
    <x v="68"/>
    <x v="454"/>
    <x v="323"/>
    <x v="454"/>
    <n v="1640000000"/>
    <x v="413"/>
    <n v="39.020000000000003"/>
    <n v="42.3"/>
    <n v="42.35"/>
    <n v="42.78"/>
    <n v="48.2"/>
    <n v="40.71"/>
    <n v="44.59"/>
    <n v="44.42"/>
    <n v="41.04"/>
    <n v="42.51"/>
    <n v="46.52"/>
    <n v="49.58"/>
    <n v="51.2"/>
    <n v="0.35"/>
    <n v="0.35"/>
    <n v="0.3"/>
    <n v="0.3"/>
    <n v="0.10533059969246533"/>
    <n v="5.0490883590462887E-2"/>
    <n v="-3.9919264409060441E-2"/>
    <n v="0.21147965184662446"/>
    <n v="0.34546386468477702"/>
    <n v="8.4059456688877335E-2"/>
    <n v="1.1820330969268148E-3"/>
    <n v="1.8417945690672954E-2"/>
    <n v="0.12669471715755029"/>
    <n v="-0.14813278008298758"/>
    <n v="0.10390567428150337"/>
    <n v="-3.812514016595687E-3"/>
    <n v="-6.9338135974786191E-2"/>
    <n v="4.3128654970760211E-2"/>
    <n v="9.4330745706892621E-2"/>
    <n v="7.2226999140154666E-2"/>
    <n v="3.8725292456635835E-2"/>
    <x v="4"/>
  </r>
  <r>
    <x v="69"/>
    <x v="69"/>
    <x v="69"/>
    <x v="455"/>
    <x v="324"/>
    <x v="455"/>
    <n v="7753000000"/>
    <x v="414"/>
    <n v="99.55"/>
    <n v="103.77500000000001"/>
    <n v="112.89"/>
    <n v="118.95"/>
    <n v="130.53"/>
    <n v="123.85"/>
    <n v="136.63"/>
    <n v="137"/>
    <n v="136.61000000000001"/>
    <n v="139.66"/>
    <n v="144.26"/>
    <n v="151.81"/>
    <n v="158.78"/>
    <n v="0.51"/>
    <n v="0.46"/>
    <n v="0.46"/>
    <n v="0.46"/>
    <n v="0.20000000000000007"/>
    <n v="0.15250105086170654"/>
    <n v="2.5543438483495582E-2"/>
    <n v="0.14019762279822431"/>
    <n v="0.61396283274736319"/>
    <n v="4.244098442993479E-2"/>
    <n v="8.7834256805588956E-2"/>
    <n v="5.8198246080255131E-2"/>
    <n v="9.7351828499369464E-2"/>
    <n v="-4.7651880793687325E-2"/>
    <n v="0.10690351231328221"/>
    <n v="2.7080436214594493E-3"/>
    <n v="5.1094890510958873E-4"/>
    <n v="2.5693580264987793E-2"/>
    <n v="3.2937133037376443E-2"/>
    <n v="5.5524746984611205E-2"/>
    <n v="4.8942757394111053E-2"/>
    <x v="4"/>
  </r>
  <r>
    <x v="116"/>
    <x v="113"/>
    <x v="119"/>
    <x v="456"/>
    <x v="325"/>
    <x v="456"/>
    <n v="1942000000"/>
    <x v="415"/>
    <n v="43.17"/>
    <n v="44.592500000000001"/>
    <n v="46.88"/>
    <n v="48.354999999999997"/>
    <n v="48.377499999999998"/>
    <n v="49.732500000000002"/>
    <n v="51.092500000000001"/>
    <n v="51.657499999999999"/>
    <n v="54.702500000000001"/>
    <n v="58.04"/>
    <n v="59.672499999999999"/>
    <n v="58.427500000000002"/>
    <n v="60.4925"/>
    <n v="1.25"/>
    <n v="1.25"/>
    <n v="1.25"/>
    <n v="1.25"/>
    <n v="0.14906184850590676"/>
    <n v="8.2463033812429004E-2"/>
    <n v="0.16044429221510001"/>
    <n v="6.3792212267401796E-2"/>
    <n v="0.51708362288626353"/>
    <n v="3.2951123465369457E-2"/>
    <n v="5.1297863990581408E-2"/>
    <n v="5.812713310580192E-2"/>
    <n v="4.6530865474099585E-4"/>
    <n v="5.3847346390367506E-2"/>
    <n v="5.2480772130900306E-2"/>
    <n v="1.1058374516807705E-2"/>
    <n v="8.3143783574505192E-2"/>
    <n v="8.3862711941867341E-2"/>
    <n v="2.8127153687112341E-2"/>
    <n v="8.379069085428896E-5"/>
    <n v="5.6736981729493777E-2"/>
    <x v="4"/>
  </r>
  <r>
    <x v="122"/>
    <x v="140"/>
    <x v="169"/>
    <x v="457"/>
    <x v="326"/>
    <x v="457"/>
    <n v="452000000"/>
    <x v="416"/>
    <n v="259.27999999999997"/>
    <n v="337.18"/>
    <n v="362.26"/>
    <n v="359"/>
    <n v="374"/>
    <n v="343.56"/>
    <n v="373.5"/>
    <n v="324.25"/>
    <n v="290.82"/>
    <n v="267.35000000000002"/>
    <n v="288.7"/>
    <n v="314.39"/>
    <n v="326.10000000000002"/>
    <n v="0"/>
    <n v="0"/>
    <n v="0"/>
    <n v="0"/>
    <n v="0.38460351743289123"/>
    <n v="4.0389972144846797E-2"/>
    <n v="-0.28420348058902267"/>
    <n v="0.21974939218253225"/>
    <n v="0.25771366862079625"/>
    <n v="0.30044739278000632"/>
    <n v="7.4381635921466224E-2"/>
    <n v="-8.9990614475790615E-3"/>
    <n v="4.1782729805013928E-2"/>
    <n v="-8.1390374331550802E-2"/>
    <n v="8.7146349982535801E-2"/>
    <n v="-0.13186077643908969"/>
    <n v="-0.10309946029298384"/>
    <n v="-8.0702840244824881E-2"/>
    <n v="7.9857864222928607E-2"/>
    <n v="8.8985105645999305E-2"/>
    <n v="3.7246731766277671E-2"/>
    <x v="4"/>
  </r>
  <r>
    <x v="70"/>
    <x v="141"/>
    <x v="70"/>
    <x v="458"/>
    <x v="80"/>
    <x v="458"/>
    <n v="1618000000"/>
    <x v="417"/>
    <n v="72.790000000000006"/>
    <n v="81.83"/>
    <n v="86.93"/>
    <n v="85.04"/>
    <n v="87.73"/>
    <n v="77.239999999999995"/>
    <n v="84.93"/>
    <n v="85.26"/>
    <n v="84"/>
    <n v="94.13"/>
    <n v="90.18"/>
    <n v="94.09"/>
    <n v="101.36"/>
    <n v="0.245"/>
    <n v="0.22"/>
    <n v="0.22"/>
    <n v="0.22"/>
    <n v="0.17165819480697894"/>
    <n v="1.2935089369708439E-3"/>
    <n v="0.11091487107029305"/>
    <n v="7.914586210559868E-2"/>
    <n v="0.40493199615331765"/>
    <n v="0.12419288363786223"/>
    <n v="6.2324330929976884E-2"/>
    <n v="-1.8923271597837344E-2"/>
    <n v="3.1632173095014079E-2"/>
    <n v="-0.11706371822637647"/>
    <n v="0.10240807871569151"/>
    <n v="3.8855528081949637E-3"/>
    <n v="-1.2197982641332455E-2"/>
    <n v="0.12321428571428567"/>
    <n v="-4.1963242324444795E-2"/>
    <n v="4.5797294300288269E-2"/>
    <n v="7.9604633861196678E-2"/>
    <x v="4"/>
  </r>
  <r>
    <x v="123"/>
    <x v="142"/>
    <x v="185"/>
    <x v="459"/>
    <x v="327"/>
    <x v="459"/>
    <n v="2500000000"/>
    <x v="418"/>
    <n v="32.659999999999997"/>
    <n v="36.125"/>
    <n v="39.067500000000003"/>
    <n v="45.814999999999998"/>
    <n v="45.777500000000003"/>
    <n v="33.977499999999999"/>
    <n v="43.142499999999998"/>
    <n v="42.284999999999997"/>
    <n v="41.145000000000003"/>
    <n v="43.75"/>
    <n v="49.9"/>
    <n v="54.115000000000002"/>
    <n v="59.6875"/>
    <n v="0.16"/>
    <n v="0.16"/>
    <n v="0.16"/>
    <n v="0.16"/>
    <n v="0.40768524188609928"/>
    <n v="-5.4840117865327935E-2"/>
    <n v="1.7789882366575922E-2"/>
    <n v="0.36794285714285713"/>
    <n v="0.84713717085119433"/>
    <n v="0.10609308022045327"/>
    <n v="8.1453287197231911E-2"/>
    <n v="0.17680936840084455"/>
    <n v="-8.1850922187044241E-4"/>
    <n v="-0.25427338758123541"/>
    <n v="0.27444632477374731"/>
    <n v="-1.9875992350930096E-2"/>
    <n v="-2.3176067163296524E-2"/>
    <n v="6.720136104022352E-2"/>
    <n v="0.14057142857142854"/>
    <n v="8.7675350701402879E-2"/>
    <n v="0.10593181188210289"/>
    <x v="4"/>
  </r>
  <r>
    <x v="73"/>
    <x v="73"/>
    <x v="146"/>
    <x v="460"/>
    <x v="73"/>
    <x v="460"/>
    <n v="3732000000"/>
    <x v="419"/>
    <n v="44.48"/>
    <n v="50.52"/>
    <n v="52.5"/>
    <n v="53.88"/>
    <n v="55.32"/>
    <n v="50.56"/>
    <n v="57.15"/>
    <n v="56.3"/>
    <n v="51.94"/>
    <n v="55.04"/>
    <n v="54.81"/>
    <n v="56.23"/>
    <n v="53.27"/>
    <n v="0.24"/>
    <n v="0.24"/>
    <n v="0.24"/>
    <n v="0.19"/>
    <n v="0.21672661870503612"/>
    <n v="6.5144766146993244E-2"/>
    <n v="-3.2720909886264207E-2"/>
    <n v="-2.8706395348837139E-2"/>
    <n v="0.21807553956834549"/>
    <n v="0.13579136690647498"/>
    <n v="3.9192399049881171E-2"/>
    <n v="3.0857142857142906E-2"/>
    <n v="2.6726057906458753E-2"/>
    <n v="-8.1706435285610945E-2"/>
    <n v="0.13508702531645561"/>
    <n v="-1.4873140857392851E-2"/>
    <n v="-7.3179396092362334E-2"/>
    <n v="6.4304967269926877E-2"/>
    <n v="-4.1787790697673851E-3"/>
    <n v="2.937420178799479E-2"/>
    <n v="-4.9261959807931605E-2"/>
    <x v="4"/>
  </r>
  <r>
    <x v="74"/>
    <x v="74"/>
    <x v="147"/>
    <x v="461"/>
    <x v="262"/>
    <x v="461"/>
    <n v="810000000"/>
    <x v="420"/>
    <n v="60.52"/>
    <n v="67.260000000000005"/>
    <n v="66.37"/>
    <n v="66.89"/>
    <n v="59.1"/>
    <n v="50.3"/>
    <n v="51"/>
    <n v="51"/>
    <n v="42.86"/>
    <n v="44.67"/>
    <n v="40.75"/>
    <n v="38.840000000000003"/>
    <n v="41.63"/>
    <n v="0.79"/>
    <n v="0.79"/>
    <n v="0.78"/>
    <n v="0.78"/>
    <n v="0.11830799735624582"/>
    <n v="-0.22574375840932875"/>
    <n v="-0.10882352941176467"/>
    <n v="-5.0593239310499187E-2"/>
    <n v="-0.26024454725710505"/>
    <n v="0.1113681427627231"/>
    <n v="-1.3232233125185854E-2"/>
    <n v="1.973783335844502E-2"/>
    <n v="-0.11645985947077289"/>
    <n v="-0.13553299492385795"/>
    <n v="2.9622266401590516E-2"/>
    <n v="0"/>
    <n v="-0.14431372549019608"/>
    <n v="6.0429304713019188E-2"/>
    <n v="-8.7754645175733184E-2"/>
    <n v="-2.7730061349693167E-2"/>
    <n v="9.1915550978372784E-2"/>
    <x v="4"/>
  </r>
  <r>
    <x v="75"/>
    <x v="143"/>
    <x v="186"/>
    <x v="462"/>
    <x v="73"/>
    <x v="462"/>
    <n v="1407000000"/>
    <x v="421"/>
    <n v="109.15"/>
    <n v="112.95"/>
    <n v="115.86"/>
    <n v="122.59"/>
    <n v="127.85"/>
    <n v="127.86"/>
    <n v="131.99"/>
    <n v="128.96"/>
    <n v="136.35"/>
    <n v="136.93"/>
    <n v="137.55000000000001"/>
    <n v="136.65"/>
    <n v="136.87"/>
    <n v="0.95499999999999996"/>
    <n v="0.95499999999999996"/>
    <n v="0.95499999999999996"/>
    <n v="0.92749999999999999"/>
    <n v="0.13188273018781491"/>
    <n v="8.4468553715637537E-2"/>
    <n v="4.4662474429881034E-2"/>
    <n v="6.3353538304242877E-3"/>
    <n v="0.28870819972514883"/>
    <n v="3.4814475492441564E-2"/>
    <n v="2.5763612217795454E-2"/>
    <n v="6.6330053512860379E-2"/>
    <n v="4.290725181499299E-2"/>
    <n v="7.547907704341065E-3"/>
    <n v="3.9770061004223443E-2"/>
    <n v="-2.2956284567012659E-2"/>
    <n v="6.4709987593052007E-2"/>
    <n v="1.125779244591135E-2"/>
    <n v="4.5278609508508328E-3"/>
    <n v="1.9992729916389897E-4"/>
    <n v="8.3973655323819896E-3"/>
    <x v="4"/>
  </r>
  <r>
    <x v="76"/>
    <x v="76"/>
    <x v="187"/>
    <x v="463"/>
    <x v="328"/>
    <x v="463"/>
    <n v="5675000000"/>
    <x v="422"/>
    <n v="40.875599999999999"/>
    <n v="40.638599999999997"/>
    <n v="41.3401"/>
    <n v="40.363700000000001"/>
    <n v="38.4773"/>
    <n v="39.463200000000001"/>
    <n v="41.2453"/>
    <n v="36.316000000000003"/>
    <n v="33.756500000000003"/>
    <n v="34.059800000000003"/>
    <n v="36.676200000000001"/>
    <n v="36.771000000000001"/>
    <n v="37.254399999999997"/>
    <n v="0.36"/>
    <n v="0.34155999999999997"/>
    <n v="0.36"/>
    <n v="0.36"/>
    <n v="-3.7161534020295028E-3"/>
    <n v="3.0303465737779207E-2"/>
    <n v="-0.16548552198674751"/>
    <n v="0.10436350184087968"/>
    <n v="-5.3813032713892928E-2"/>
    <n v="-5.7980800281831188E-3"/>
    <n v="1.7261913550171586E-2"/>
    <n v="-1.4910462238843113E-2"/>
    <n v="-4.6735061453731984E-2"/>
    <n v="3.4499821972955501E-2"/>
    <n v="5.3813679579963095E-2"/>
    <n v="-0.11951179892011933"/>
    <n v="-6.0565590924110582E-2"/>
    <n v="1.9649548975752818E-2"/>
    <n v="7.6817832165778963E-2"/>
    <n v="1.2400412256449668E-2"/>
    <n v="2.2936553262081424E-2"/>
    <x v="4"/>
  </r>
  <r>
    <x v="77"/>
    <x v="77"/>
    <x v="148"/>
    <x v="464"/>
    <x v="329"/>
    <x v="464"/>
    <n v="2540000000"/>
    <x v="423"/>
    <n v="91.03"/>
    <n v="96.35"/>
    <n v="98.61"/>
    <n v="104.23"/>
    <n v="106.15"/>
    <n v="103.15"/>
    <n v="109.92"/>
    <n v="118.56"/>
    <n v="119.79"/>
    <n v="124.36"/>
    <n v="124.83"/>
    <n v="121.94"/>
    <n v="124.5"/>
    <n v="0.74590000000000001"/>
    <n v="0.746"/>
    <n v="0.74590000000000001"/>
    <n v="0.71719999999999995"/>
    <n v="0.15320114248050096"/>
    <n v="6.1748057181233787E-2"/>
    <n v="0.13815411208151382"/>
    <n v="6.8928916050176947E-3"/>
    <n v="0.40014281006261671"/>
    <n v="5.844227177853447E-2"/>
    <n v="2.3456149455111628E-2"/>
    <n v="6.4556333029104601E-2"/>
    <n v="1.8420800153506684E-2"/>
    <n v="-2.1234102684879887E-2"/>
    <n v="7.286476005816768E-2"/>
    <n v="7.8602620087336247E-2"/>
    <n v="1.6665823211875878E-2"/>
    <n v="4.4376826112363238E-2"/>
    <n v="3.7793502733997979E-3"/>
    <n v="-1.7406072258271253E-2"/>
    <n v="2.6875512547154357E-2"/>
    <x v="4"/>
  </r>
  <r>
    <x v="78"/>
    <x v="144"/>
    <x v="149"/>
    <x v="465"/>
    <x v="330"/>
    <x v="465"/>
    <n v="1556000000"/>
    <x v="424"/>
    <n v="66.13"/>
    <n v="77.03"/>
    <n v="87.42"/>
    <n v="88.38"/>
    <n v="87.05"/>
    <n v="77.510000000000005"/>
    <n v="78.8"/>
    <n v="84.3"/>
    <n v="72"/>
    <n v="76.209999999999994"/>
    <n v="81.83"/>
    <n v="82.55"/>
    <n v="85.51"/>
    <n v="1.17"/>
    <n v="1.17"/>
    <n v="1.1399999999999999"/>
    <n v="1.1399999999999999"/>
    <n v="0.35415091486466055"/>
    <n v="-9.5157275401674568E-2"/>
    <n v="-1.8401015228426441E-2"/>
    <n v="0.13698989633906328"/>
    <n v="0.36292151822168467"/>
    <n v="0.16482685619234849"/>
    <n v="0.13488251330650397"/>
    <n v="2.4365133836650579E-2"/>
    <n v="-1.5048653541525214E-2"/>
    <n v="-9.6151636990235406E-2"/>
    <n v="3.1737840278673615E-2"/>
    <n v="6.9796954314720813E-2"/>
    <n v="-0.13238434163701063"/>
    <n v="7.4305555555555458E-2"/>
    <n v="7.3743603201679636E-2"/>
    <n v="2.2730050103873869E-2"/>
    <n v="4.9666868564506451E-2"/>
    <x v="4"/>
  </r>
  <r>
    <x v="118"/>
    <x v="115"/>
    <x v="150"/>
    <x v="466"/>
    <x v="331"/>
    <x v="466"/>
    <n v="1188000000"/>
    <x v="425"/>
    <n v="82.38"/>
    <n v="88.36"/>
    <n v="98.92"/>
    <n v="104.99"/>
    <n v="113.21"/>
    <n v="111.09"/>
    <n v="116.72"/>
    <n v="110.45"/>
    <n v="107.92"/>
    <n v="104"/>
    <n v="104.7"/>
    <n v="107.96"/>
    <n v="109.47"/>
    <n v="0.71719999999999995"/>
    <n v="0.71719999999999995"/>
    <n v="0.71719999999999995"/>
    <n v="0.68959999999999999"/>
    <n v="0.28316581694586063"/>
    <n v="0.11855605295742457"/>
    <n v="-0.10283413296778615"/>
    <n v="5.9226923076923073E-2"/>
    <n v="0.3633309055596019"/>
    <n v="7.2590434571497983E-2"/>
    <n v="0.11951109099139885"/>
    <n v="6.8613020622725368E-2"/>
    <n v="7.8293170778169344E-2"/>
    <n v="-1.239113152548353E-2"/>
    <n v="5.713565577459713E-2"/>
    <n v="-5.3718300205620254E-2"/>
    <n v="-1.6412856496152116E-2"/>
    <n v="-2.9677538917716843E-2"/>
    <n v="6.730769230769258E-3"/>
    <n v="3.7723018147086826E-2"/>
    <n v="2.0374212671359811E-2"/>
    <x v="4"/>
  </r>
  <r>
    <x v="79"/>
    <x v="79"/>
    <x v="127"/>
    <x v="467"/>
    <x v="332"/>
    <x v="467"/>
    <n v="1220000000"/>
    <x v="426"/>
    <n v="56.2"/>
    <n v="49.58"/>
    <n v="54"/>
    <n v="57.64"/>
    <n v="87.17"/>
    <n v="67.09"/>
    <n v="80.67"/>
    <n v="68.88"/>
    <n v="76.77"/>
    <n v="77.06"/>
    <n v="81.59"/>
    <n v="83.98"/>
    <n v="89.05"/>
    <n v="0.62"/>
    <n v="0.62"/>
    <n v="0.62"/>
    <n v="0.62"/>
    <n v="3.6654804270462596E-2"/>
    <n v="0.41030534351145043"/>
    <n v="-3.7064584108094698E-2"/>
    <n v="0.16363872307293009"/>
    <n v="0.62864768683273997"/>
    <n v="-0.1177935943060499"/>
    <n v="8.9148850342880226E-2"/>
    <n v="7.8888888888888897E-2"/>
    <n v="0.51231783483691884"/>
    <n v="-0.22324194103475964"/>
    <n v="0.2116559844984349"/>
    <n v="-0.14615098549646716"/>
    <n v="0.12354819976771197"/>
    <n v="1.185358864139646E-2"/>
    <n v="5.8785362055541149E-2"/>
    <n v="3.6891775952935413E-2"/>
    <n v="6.7754227196951566E-2"/>
    <x v="4"/>
  </r>
  <r>
    <x v="80"/>
    <x v="145"/>
    <x v="80"/>
    <x v="468"/>
    <x v="333"/>
    <x v="468"/>
    <n v="864000000"/>
    <x v="427"/>
    <n v="141.4"/>
    <n v="149.6"/>
    <n v="127.3"/>
    <n v="116.2"/>
    <n v="144.19999999999999"/>
    <n v="130.5"/>
    <n v="134.69999999999999"/>
    <n v="152"/>
    <n v="155.69999999999999"/>
    <n v="141.9"/>
    <n v="142"/>
    <n v="148"/>
    <n v="155.9"/>
    <n v="0.9425"/>
    <n v="0.9425"/>
    <n v="0.9425"/>
    <n v="0"/>
    <n v="-0.17155233380480908"/>
    <n v="0.16731927710843361"/>
    <n v="6.0449146250928128E-2"/>
    <n v="9.8661028893587036E-2"/>
    <n v="0.12254243281471004"/>
    <n v="5.7991513437057912E-2"/>
    <n v="-0.14906417112299464"/>
    <n v="-7.9791830322073792E-2"/>
    <n v="0.24096385542168661"/>
    <n v="-8.8470873786407694E-2"/>
    <n v="3.9406130268199148E-2"/>
    <n v="0.12843355605048265"/>
    <n v="3.054276315789466E-2"/>
    <n v="-8.2578676942838686E-2"/>
    <n v="7.0472163495415301E-4"/>
    <n v="4.2253521126760563E-2"/>
    <n v="5.3378378378378416E-2"/>
    <x v="4"/>
  </r>
  <r>
    <x v="81"/>
    <x v="146"/>
    <x v="171"/>
    <x v="469"/>
    <x v="334"/>
    <x v="469"/>
    <n v="1233000000"/>
    <x v="428"/>
    <n v="63.68"/>
    <n v="68.59"/>
    <n v="70.63"/>
    <n v="74.760000000000005"/>
    <n v="77.67"/>
    <n v="76.12"/>
    <n v="84.62"/>
    <n v="95"/>
    <n v="96.42"/>
    <n v="88.63"/>
    <n v="84.79"/>
    <n v="85.38"/>
    <n v="88.12"/>
    <n v="0.36"/>
    <n v="0.36"/>
    <n v="0.36"/>
    <n v="0.36"/>
    <n v="0.17964824120603023"/>
    <n v="0.13670411985018724"/>
    <n v="5.1642637674308565E-2"/>
    <n v="-1.692429200045029E-3"/>
    <n v="0.40640703517587951"/>
    <n v="7.7104271356783979E-2"/>
    <n v="2.9741944889925528E-2"/>
    <n v="6.3570720656944787E-2"/>
    <n v="3.8924558587479889E-2"/>
    <n v="-1.5321230848461403E-2"/>
    <n v="0.11639516552811349"/>
    <n v="0.1226660363980146"/>
    <n v="1.8736842105263173E-2"/>
    <n v="-7.7058701514208724E-2"/>
    <n v="-4.3326187521155246E-2"/>
    <n v="1.1204151432951871E-2"/>
    <n v="3.6308268915436981E-2"/>
    <x v="4"/>
  </r>
  <r>
    <x v="82"/>
    <x v="82"/>
    <x v="82"/>
    <x v="470"/>
    <x v="73"/>
    <x v="470"/>
    <n v="1385000000"/>
    <x v="429"/>
    <n v="35.49"/>
    <n v="44.4"/>
    <n v="44.22"/>
    <n v="43.98"/>
    <n v="42.63"/>
    <n v="34.99"/>
    <n v="40.42"/>
    <n v="39.380000000000003"/>
    <n v="31.18"/>
    <n v="34.36"/>
    <n v="33.049999999999997"/>
    <n v="36.450000000000003"/>
    <n v="40.520000000000003"/>
    <n v="0.5"/>
    <n v="0.5"/>
    <n v="0.5"/>
    <n v="0.5"/>
    <n v="0.25331079177233007"/>
    <n v="-6.9577080491132232E-2"/>
    <n v="-0.13755566551212275"/>
    <n v="0.19383003492433074"/>
    <n v="0.19808396731473657"/>
    <n v="0.25105663567202019"/>
    <n v="-4.0540540540540482E-3"/>
    <n v="5.879692446856581E-3"/>
    <n v="-3.0695770804911197E-2"/>
    <n v="-0.16748768472906403"/>
    <n v="0.16947699342669331"/>
    <n v="-2.5729836714497752E-2"/>
    <n v="-0.19553072625698331"/>
    <n v="0.11802437459910198"/>
    <n v="-3.8125727590221252E-2"/>
    <n v="0.11800302571860835"/>
    <n v="0.12537722908093279"/>
    <x v="4"/>
  </r>
  <r>
    <x v="83"/>
    <x v="83"/>
    <x v="83"/>
    <x v="471"/>
    <x v="335"/>
    <x v="471"/>
    <n v="1054000000"/>
    <x v="430"/>
    <n v="43.89"/>
    <n v="48.54"/>
    <n v="49.79"/>
    <n v="51.68"/>
    <n v="52.23"/>
    <n v="53.5"/>
    <n v="55.1"/>
    <n v="56.25"/>
    <n v="58.28"/>
    <n v="61.6"/>
    <n v="62.87"/>
    <n v="61.84"/>
    <n v="63.65"/>
    <n v="0.62"/>
    <n v="0.62"/>
    <n v="0.62"/>
    <n v="0.6"/>
    <n v="0.19161540214171788"/>
    <n v="7.8173374613003138E-2"/>
    <n v="0.12921960072595282"/>
    <n v="4.3019480519480471E-2"/>
    <n v="0.50626566416040097"/>
    <n v="0.10594668489405328"/>
    <n v="2.5751957148743305E-2"/>
    <n v="5.0411729262904215E-2"/>
    <n v="1.0642414860681059E-2"/>
    <n v="3.6186099942561813E-2"/>
    <n v="4.1495327102803764E-2"/>
    <n v="2.0871143375680554E-2"/>
    <n v="4.7111111111111131E-2"/>
    <n v="6.7604667124227871E-2"/>
    <n v="2.0616883116883051E-2"/>
    <n v="-6.8395101002066815E-3"/>
    <n v="3.8971539456662277E-2"/>
    <x v="4"/>
  </r>
  <r>
    <x v="84"/>
    <x v="84"/>
    <x v="84"/>
    <x v="472"/>
    <x v="73"/>
    <x v="472"/>
    <n v="308000000"/>
    <x v="431"/>
    <n v="166.35"/>
    <n v="184.58"/>
    <n v="181.16"/>
    <n v="182.68"/>
    <n v="173.37"/>
    <n v="162.13"/>
    <n v="160.68"/>
    <n v="161.01"/>
    <n v="148.4"/>
    <n v="155.91"/>
    <n v="151.72999999999999"/>
    <n v="151.37"/>
    <n v="149.41"/>
    <n v="2.1"/>
    <n v="2.0499999999999998"/>
    <n v="2.0499999999999998"/>
    <n v="2.0499999999999998"/>
    <n v="0.11079050195371214"/>
    <n v="-0.10920735712721698"/>
    <n v="-1.6928055763007283E-2"/>
    <n v="-2.85421076261946E-2"/>
    <n v="-5.2239254583709038E-2"/>
    <n v="0.1095882176134657"/>
    <n v="-1.8528551305667003E-2"/>
    <n v="1.9982336056524677E-2"/>
    <n v="-5.0963433326034605E-2"/>
    <n v="-5.3008017534752309E-2"/>
    <n v="3.7007339789058855E-3"/>
    <n v="2.0537714712471002E-3"/>
    <n v="-6.5585988447922391E-2"/>
    <n v="6.4420485175202102E-2"/>
    <n v="-2.6810339298313175E-2"/>
    <n v="1.1138206023858266E-2"/>
    <n v="5.9456959767451847E-4"/>
    <x v="4"/>
  </r>
  <r>
    <x v="85"/>
    <x v="85"/>
    <x v="85"/>
    <x v="473"/>
    <x v="336"/>
    <x v="473"/>
    <n v="7358000000"/>
    <x v="432"/>
    <n v="21.522600000000001"/>
    <n v="22.814"/>
    <n v="23.561599999999999"/>
    <n v="23.863700000000001"/>
    <n v="23.4483"/>
    <n v="23.199100000000001"/>
    <n v="25.532599999999999"/>
    <n v="26.038599999999999"/>
    <n v="26.491700000000002"/>
    <n v="28.659099999999999"/>
    <n v="29.414300000000001"/>
    <n v="28.304099999999998"/>
    <n v="29.572800000000001"/>
    <n v="0.51"/>
    <n v="0.51"/>
    <n v="0.67500000000000004"/>
    <n v="0.51"/>
    <n v="0.13247005473316423"/>
    <n v="9.130604223150629E-2"/>
    <n v="0.14888808816963411"/>
    <n v="4.9677065923214692E-2"/>
    <n v="0.47648518301692172"/>
    <n v="6.0002044362669912E-2"/>
    <n v="3.2769352152187188E-2"/>
    <n v="3.4467099008556421E-2"/>
    <n v="-1.7407191676060366E-2"/>
    <n v="1.112234149170736E-2"/>
    <n v="0.12256941002021617"/>
    <n v="1.9817801555658265E-2"/>
    <n v="4.3324141850944478E-2"/>
    <n v="0.10729398264362033"/>
    <n v="2.6351141522239083E-2"/>
    <n v="-2.0405041085458517E-2"/>
    <n v="6.2842485717616983E-2"/>
    <x v="4"/>
  </r>
  <r>
    <x v="86"/>
    <x v="147"/>
    <x v="86"/>
    <x v="474"/>
    <x v="337"/>
    <x v="474"/>
    <n v="533000000"/>
    <x v="433"/>
    <n v="65.06"/>
    <n v="73.094999999999999"/>
    <n v="73.59"/>
    <n v="80.61"/>
    <n v="77.8"/>
    <n v="80.599999999999994"/>
    <n v="87.55"/>
    <n v="86.19"/>
    <n v="106.77"/>
    <n v="107.33"/>
    <n v="108.06"/>
    <n v="125.7"/>
    <n v="128.74"/>
    <n v="0.66"/>
    <n v="0.66"/>
    <n v="0.64"/>
    <n v="0.64"/>
    <n v="0.24915462649861661"/>
    <n v="9.4281106562461206E-2"/>
    <n v="0.23323814962878359"/>
    <n v="0.20544116276903021"/>
    <n v="1.0187519213034122"/>
    <n v="0.12350138333845675"/>
    <n v="6.7720090293454348E-3"/>
    <n v="0.10436200570729713"/>
    <n v="-3.485919861059425E-2"/>
    <n v="4.4473007712082228E-2"/>
    <n v="9.4416873449131564E-2"/>
    <n v="-1.5533980582524266E-2"/>
    <n v="0.246200255250029"/>
    <n v="1.1239112110143322E-2"/>
    <n v="6.8014534612876546E-3"/>
    <n v="0.1691652785489543"/>
    <n v="2.9276054097056532E-2"/>
    <x v="4"/>
  </r>
  <r>
    <x v="125"/>
    <x v="165"/>
    <x v="188"/>
    <x v="475"/>
    <x v="338"/>
    <x v="475"/>
    <n v="403000000"/>
    <x v="434"/>
    <n v="219.86"/>
    <n v="245.37"/>
    <n v="261"/>
    <n v="275.14"/>
    <n v="277.18"/>
    <n v="268.29000000000002"/>
    <n v="299.13"/>
    <n v="279.45"/>
    <n v="284.43"/>
    <n v="291.77999999999997"/>
    <n v="305"/>
    <n v="315.66000000000003"/>
    <n v="326"/>
    <n v="0.19"/>
    <n v="0.19"/>
    <n v="0.19"/>
    <n v="0.19"/>
    <n v="0.25229691621941219"/>
    <n v="8.7882532528894428E-2"/>
    <n v="-2.3936081302443828E-2"/>
    <n v="0.11793131811638916"/>
    <n v="0.48621850268352579"/>
    <n v="0.11602838169744378"/>
    <n v="6.3699718792028348E-2"/>
    <n v="5.4904214559386919E-2"/>
    <n v="7.4144072108745388E-3"/>
    <n v="-3.1387545998989776E-2"/>
    <n v="0.11565842931156575"/>
    <n v="-6.5790793300571679E-2"/>
    <n v="1.8500626230094897E-2"/>
    <n v="2.65091586682135E-2"/>
    <n v="4.5308108849133007E-2"/>
    <n v="3.557377049180336E-2"/>
    <n v="3.335867705759353E-2"/>
    <x v="4"/>
  </r>
  <r>
    <x v="88"/>
    <x v="88"/>
    <x v="172"/>
    <x v="476"/>
    <x v="339"/>
    <x v="476"/>
    <n v="952000000"/>
    <x v="435"/>
    <n v="92.76"/>
    <n v="100.55"/>
    <n v="106.86"/>
    <n v="107.99"/>
    <n v="118.06"/>
    <n v="105.04"/>
    <n v="117.6"/>
    <n v="125.6"/>
    <n v="123.05"/>
    <n v="130"/>
    <n v="119.19"/>
    <n v="120.12"/>
    <n v="129.13"/>
    <n v="0.77"/>
    <n v="0.77"/>
    <n v="0.77"/>
    <n v="0.77"/>
    <n v="0.17248814144027586"/>
    <n v="9.6120011112140011E-2"/>
    <n v="0.1119897959183674"/>
    <n v="-7.6923076923080403E-4"/>
    <n v="0.4252910737386803"/>
    <n v="8.3980163863734275E-2"/>
    <n v="6.275484833416213E-2"/>
    <n v="1.7780273254725767E-2"/>
    <n v="9.3249374942124347E-2"/>
    <n v="-0.10376079959342704"/>
    <n v="0.12690403655750179"/>
    <n v="6.8027210884353748E-2"/>
    <n v="-1.4171974522292971E-2"/>
    <n v="6.2738724095895995E-2"/>
    <n v="-8.3153846153846175E-2"/>
    <n v="1.4262941521939817E-2"/>
    <n v="8.141858141858134E-2"/>
    <x v="4"/>
  </r>
  <r>
    <x v="89"/>
    <x v="148"/>
    <x v="189"/>
    <x v="477"/>
    <x v="340"/>
    <x v="477"/>
    <n v="966000000"/>
    <x v="436"/>
    <n v="245"/>
    <n v="268.47000000000003"/>
    <n v="243.56"/>
    <n v="249.71"/>
    <n v="233.07"/>
    <n v="241.49"/>
    <n v="245.95"/>
    <n v="249.19"/>
    <n v="231.74"/>
    <n v="219.19"/>
    <n v="253.99"/>
    <n v="281.77999999999997"/>
    <n v="293.98"/>
    <n v="1.08"/>
    <n v="1.08"/>
    <n v="1.08"/>
    <n v="0.9"/>
    <n v="2.3632653061224522E-2"/>
    <n v="-1.0732449641584315E-2"/>
    <n v="-0.10441146574507011"/>
    <n v="0.34531684839636856"/>
    <n v="0.21681632653061231"/>
    <n v="9.5795918367347049E-2"/>
    <n v="-9.2785041159161252E-2"/>
    <n v="2.9684677286910845E-2"/>
    <n v="-6.6637299267149952E-2"/>
    <n v="4.0760286609173281E-2"/>
    <n v="2.2940908526232887E-2"/>
    <n v="1.3173409229518233E-2"/>
    <n v="-6.5692844817207718E-2"/>
    <n v="-4.949512384568918E-2"/>
    <n v="0.15876636707879013"/>
    <n v="0.11295720303948958"/>
    <n v="4.6490169635886321E-2"/>
    <x v="4"/>
  </r>
  <r>
    <x v="90"/>
    <x v="149"/>
    <x v="129"/>
    <x v="478"/>
    <x v="341"/>
    <x v="478"/>
    <n v="706000000"/>
    <x v="437"/>
    <n v="135.65"/>
    <n v="159.07"/>
    <n v="169.28"/>
    <n v="168.94"/>
    <n v="177.01"/>
    <n v="166.64"/>
    <n v="171.1"/>
    <n v="177.35"/>
    <n v="161.05000000000001"/>
    <n v="162.87"/>
    <n v="167.2"/>
    <n v="175.86"/>
    <n v="180.95"/>
    <n v="0.97"/>
    <n v="0.88"/>
    <n v="0.88"/>
    <n v="0.88"/>
    <n v="0.25256173977147062"/>
    <n v="1.7994554279625881E-2"/>
    <n v="-4.2957334891876038E-2"/>
    <n v="0.11641186222140347"/>
    <n v="0.36056026538886826"/>
    <n v="0.17265020272760773"/>
    <n v="6.4185578676054622E-2"/>
    <n v="3.7216446124763501E-3"/>
    <n v="4.7768438498875299E-2"/>
    <n v="-5.3612790237839693E-2"/>
    <n v="3.204512722035531E-2"/>
    <n v="3.6528345996493281E-2"/>
    <n v="-8.6946715534254204E-2"/>
    <n v="1.6764979819931653E-2"/>
    <n v="2.6585620433474452E-2"/>
    <n v="5.7057416267942744E-2"/>
    <n v="3.3947458205390503E-2"/>
    <x v="4"/>
  </r>
  <r>
    <x v="91"/>
    <x v="150"/>
    <x v="91"/>
    <x v="479"/>
    <x v="342"/>
    <x v="479"/>
    <n v="896000000"/>
    <x v="438"/>
    <n v="96.12"/>
    <n v="105.72"/>
    <n v="110.94"/>
    <n v="113.19"/>
    <n v="106.06"/>
    <n v="92.84"/>
    <n v="104.58"/>
    <n v="118.87"/>
    <n v="117.66"/>
    <n v="120.25"/>
    <n v="116.46"/>
    <n v="120.09"/>
    <n v="117.68"/>
    <n v="0.96"/>
    <n v="0.96"/>
    <n v="0.96"/>
    <n v="0.96"/>
    <n v="0.18757802746566785"/>
    <n v="-6.7585475748741047E-2"/>
    <n v="0.15901702046280361"/>
    <n v="-1.3388773388773333E-2"/>
    <n v="0.26425301706200582"/>
    <n v="9.9875156054931274E-2"/>
    <n v="4.9375709421112364E-2"/>
    <n v="2.893455922120065E-2"/>
    <n v="-6.299143033836907E-2"/>
    <n v="-0.11559494625683574"/>
    <n v="0.13679448513571732"/>
    <n v="0.13664180531650416"/>
    <n v="-2.1031378817195929E-3"/>
    <n v="3.017168111507737E-2"/>
    <n v="-3.1517671517671569E-2"/>
    <n v="3.9412673879443673E-2"/>
    <n v="-1.2074277625114468E-2"/>
    <x v="4"/>
  </r>
  <r>
    <x v="92"/>
    <x v="151"/>
    <x v="190"/>
    <x v="480"/>
    <x v="343"/>
    <x v="480"/>
    <n v="1583000000"/>
    <x v="439"/>
    <n v="45.22"/>
    <n v="51.26"/>
    <n v="52.12"/>
    <n v="48.55"/>
    <n v="53.27"/>
    <n v="50.06"/>
    <n v="52.93"/>
    <n v="56.85"/>
    <n v="52.4"/>
    <n v="55.61"/>
    <n v="57.55"/>
    <n v="60.25"/>
    <n v="59.47"/>
    <n v="0.42"/>
    <n v="0.42"/>
    <n v="0.37"/>
    <n v="0.37"/>
    <n v="8.2927908005307346E-2"/>
    <n v="9.8867147270854841E-2"/>
    <n v="5.7623276024938594E-2"/>
    <n v="7.6065455853263797E-2"/>
    <n v="0.35006634232640427"/>
    <n v="0.13356921716054843"/>
    <n v="1.6777214202106896E-2"/>
    <n v="-6.0437452033768234E-2"/>
    <n v="9.7219361483007333E-2"/>
    <n v="-5.2374694950253438E-2"/>
    <n v="6.572113463843382E-2"/>
    <n v="7.4060079350085045E-2"/>
    <n v="-7.176781002638527E-2"/>
    <n v="6.8320610687022915E-2"/>
    <n v="3.4885811904333715E-2"/>
    <n v="5.3344917463075639E-2"/>
    <n v="-6.8049792531120522E-3"/>
    <x v="4"/>
  </r>
  <r>
    <x v="93"/>
    <x v="152"/>
    <x v="131"/>
    <x v="481"/>
    <x v="344"/>
    <x v="481"/>
    <n v="2590000000"/>
    <x v="440"/>
    <n v="138.54"/>
    <n v="140.52000000000001"/>
    <n v="141.12"/>
    <n v="142.91"/>
    <n v="143.53"/>
    <n v="139.54"/>
    <n v="140.54"/>
    <n v="138.12"/>
    <n v="139.34"/>
    <n v="140.52000000000001"/>
    <n v="141.19999999999999"/>
    <n v="145.61000000000001"/>
    <n v="146.43"/>
    <n v="0.73499999999999999"/>
    <n v="0.73499999999999999"/>
    <n v="0.74"/>
    <n v="0.74"/>
    <n v="3.6848563591742496E-2"/>
    <n v="-1.1440766916241024E-2"/>
    <n v="5.1230966272948503E-3"/>
    <n v="4.7324224309706779E-2"/>
    <n v="7.8244550310379773E-2"/>
    <n v="1.4291901255955091E-2"/>
    <n v="4.2698548249359113E-3"/>
    <n v="1.7892573696145067E-2"/>
    <n v="4.3383947939262795E-3"/>
    <n v="-2.2678185745140453E-2"/>
    <n v="1.2433710763938656E-2"/>
    <n v="-1.7219296997296057E-2"/>
    <n v="1.4190558934260055E-2"/>
    <n v="1.3779245012200422E-2"/>
    <n v="4.8391688015939254E-3"/>
    <n v="3.6473087818697063E-2"/>
    <n v="1.0713549893551218E-2"/>
    <x v="4"/>
  </r>
  <r>
    <x v="94"/>
    <x v="94"/>
    <x v="152"/>
    <x v="482"/>
    <x v="345"/>
    <x v="482"/>
    <n v="2529000000"/>
    <x v="441"/>
    <n v="130"/>
    <n v="135.38999999999999"/>
    <n v="149.46"/>
    <n v="157.53"/>
    <n v="165.54"/>
    <n v="161.54"/>
    <n v="175.33"/>
    <n v="179.19"/>
    <n v="180.52"/>
    <n v="173.02"/>
    <n v="180.13"/>
    <n v="184.24"/>
    <n v="189"/>
    <n v="0.3"/>
    <n v="0.25"/>
    <n v="0.25"/>
    <n v="0.25"/>
    <n v="0.21407692307692308"/>
    <n v="0.11458134958420625"/>
    <n v="-1.1749272799863127E-2"/>
    <n v="9.3804184487342443E-2"/>
    <n v="0.46192307692307688"/>
    <n v="4.1461538461538355E-2"/>
    <n v="0.10392200310214951"/>
    <n v="5.6001605780810877E-2"/>
    <n v="5.0847457627118585E-2"/>
    <n v="-2.2653135193910837E-2"/>
    <n v="8.6913457967067106E-2"/>
    <n v="2.2015627673529829E-2"/>
    <n v="8.8174563312685555E-3"/>
    <n v="-4.0161754930201639E-2"/>
    <n v="4.1093515200554764E-2"/>
    <n v="2.4204741020374249E-2"/>
    <n v="2.719279201042114E-2"/>
    <x v="4"/>
  </r>
  <r>
    <x v="95"/>
    <x v="153"/>
    <x v="191"/>
    <x v="483"/>
    <x v="346"/>
    <x v="483"/>
    <n v="4140000000"/>
    <x v="442"/>
    <n v="56.16"/>
    <n v="55.21"/>
    <n v="57.02"/>
    <n v="59.39"/>
    <n v="57.23"/>
    <n v="54.68"/>
    <n v="57.42"/>
    <n v="57.11"/>
    <n v="57.9"/>
    <n v="60.4"/>
    <n v="61.29"/>
    <n v="60.2"/>
    <n v="61.38"/>
    <n v="0.61499999999999999"/>
    <n v="0.61499999999999999"/>
    <n v="0.60250000000000004"/>
    <n v="0.60250000000000004"/>
    <n v="6.84650997150998E-2"/>
    <n v="-2.2815288769153036E-2"/>
    <n v="6.2391152908394233E-2"/>
    <n v="2.6200331125827883E-2"/>
    <n v="0.13630698005698019"/>
    <n v="-1.6915954415954341E-2"/>
    <n v="3.2783915957254162E-2"/>
    <n v="5.2350052613118161E-2"/>
    <n v="-3.6369759218723756E-2"/>
    <n v="-3.3810938319063379E-2"/>
    <n v="6.1356986100951028E-2"/>
    <n v="-5.3988157436433695E-3"/>
    <n v="2.4382770092803346E-2"/>
    <n v="5.3583765112262524E-2"/>
    <n v="1.4735099337748353E-2"/>
    <n v="-7.953989231522211E-3"/>
    <n v="2.9609634551495012E-2"/>
    <x v="4"/>
  </r>
  <r>
    <x v="96"/>
    <x v="96"/>
    <x v="132"/>
    <x v="484"/>
    <x v="347"/>
    <x v="484"/>
    <n v="924000000"/>
    <x v="443"/>
    <n v="67.2"/>
    <n v="72.38"/>
    <n v="70.849999999999994"/>
    <n v="63.55"/>
    <n v="53.57"/>
    <n v="49.52"/>
    <n v="55.36"/>
    <n v="54.6"/>
    <n v="51.25"/>
    <n v="55.26"/>
    <n v="55.08"/>
    <n v="59.3"/>
    <n v="59.28"/>
    <n v="0.45750000000000002"/>
    <n v="0.45750000000000002"/>
    <n v="0.44"/>
    <n v="0.44"/>
    <n v="-4.7507440476190557E-2"/>
    <n v="-0.12167584579071594"/>
    <n v="6.141618497109801E-3"/>
    <n v="8.0709373868983053E-2"/>
    <n v="-9.1145833333333356E-2"/>
    <n v="7.7083333333333226E-2"/>
    <n v="-2.1138436032053072E-2"/>
    <n v="-9.6577275935074078E-2"/>
    <n v="-0.1570416994492525"/>
    <n v="-6.7061788314354998E-2"/>
    <n v="0.12717084006462026"/>
    <n v="-1.3728323699421929E-2"/>
    <n v="-5.3296703296703322E-2"/>
    <n v="8.6829268292682893E-2"/>
    <n v="-3.257328990228008E-3"/>
    <n v="8.4604212055192432E-2"/>
    <n v="7.0826306913997304E-3"/>
    <x v="4"/>
  </r>
  <r>
    <x v="97"/>
    <x v="97"/>
    <x v="154"/>
    <x v="485"/>
    <x v="348"/>
    <x v="485"/>
    <n v="4425000000"/>
    <x v="444"/>
    <n v="45.524999999999999"/>
    <n v="49"/>
    <n v="50.23"/>
    <n v="48.43"/>
    <n v="48.32"/>
    <n v="44.24"/>
    <n v="47.88"/>
    <n v="48.41"/>
    <n v="46.31"/>
    <n v="50.65"/>
    <n v="52.13"/>
    <n v="54.31"/>
    <n v="53.85"/>
    <n v="0.51"/>
    <n v="0.51"/>
    <n v="0.45"/>
    <n v="0.45"/>
    <n v="7.5013728720483272E-2"/>
    <n v="-8.2593433822005262E-4"/>
    <n v="6.7251461988304007E-2"/>
    <n v="7.2063178677196513E-2"/>
    <n v="0.22504118616144983"/>
    <n v="7.6331685886875375E-2"/>
    <n v="2.5102040816326467E-2"/>
    <n v="-2.5681863428230086E-2"/>
    <n v="-2.2713194301052951E-3"/>
    <n v="-7.3882450331125796E-2"/>
    <n v="9.380650994575046E-2"/>
    <n v="1.1069340016708312E-2"/>
    <n v="-3.4083866969634259E-2"/>
    <n v="0.10343338371841927"/>
    <n v="2.9220138203356446E-2"/>
    <n v="5.0450796086706308E-2"/>
    <n v="-1.8412815319463895E-4"/>
    <x v="4"/>
  </r>
  <r>
    <x v="98"/>
    <x v="154"/>
    <x v="98"/>
    <x v="486"/>
    <x v="349"/>
    <x v="486"/>
    <n v="2945000000"/>
    <x v="445"/>
    <n v="91.64"/>
    <n v="95.92"/>
    <n v="99.47"/>
    <n v="97.97"/>
    <n v="102.77"/>
    <n v="101.63"/>
    <n v="111.3"/>
    <n v="110.32"/>
    <n v="113.68"/>
    <n v="118.85"/>
    <n v="117.92"/>
    <n v="119.15"/>
    <n v="118.86"/>
    <n v="0.53"/>
    <n v="0.53"/>
    <n v="0.53"/>
    <n v="0.53"/>
    <n v="7.4858140549978164E-2"/>
    <n v="0.14147187914667753"/>
    <n v="7.2596585804132946E-2"/>
    <n v="4.5435422801851505E-3"/>
    <n v="0.32016586643387168"/>
    <n v="4.6704495853339162E-2"/>
    <n v="3.7010008340283541E-2"/>
    <n v="-9.7516839248014478E-3"/>
    <n v="4.899459018066752E-2"/>
    <n v="-5.9355843144886693E-3"/>
    <n v="0.10036406572862346"/>
    <n v="-8.8050314465409167E-3"/>
    <n v="3.5261058738216229E-2"/>
    <n v="5.0140745953553723E-2"/>
    <n v="-7.8249894825409561E-3"/>
    <n v="1.4925373134328393E-2"/>
    <n v="2.0142677297523607E-3"/>
    <x v="4"/>
  </r>
  <r>
    <x v="99"/>
    <x v="155"/>
    <x v="155"/>
    <x v="487"/>
    <x v="350"/>
    <x v="487"/>
    <n v="4270000000"/>
    <x v="446"/>
    <n v="67.349999999999994"/>
    <n v="74.92"/>
    <n v="79.38"/>
    <n v="81.23"/>
    <n v="79.94"/>
    <n v="71.09"/>
    <n v="77.13"/>
    <n v="73.739999999999995"/>
    <n v="67.89"/>
    <n v="70.83"/>
    <n v="68.39"/>
    <n v="68.5"/>
    <n v="70.239999999999995"/>
    <n v="0.87"/>
    <n v="0.87"/>
    <n v="0.87"/>
    <n v="0.82"/>
    <n v="0.21900519673348195"/>
    <n v="-3.9763634125323258E-2"/>
    <n v="-7.0400622325943185E-2"/>
    <n v="3.2472116334885861E-3"/>
    <n v="9.3838158871566463E-2"/>
    <n v="0.11239792130660739"/>
    <n v="5.9530165509877116E-2"/>
    <n v="3.4265558075081998E-2"/>
    <n v="-1.5880832204850502E-2"/>
    <n v="-9.9824868651488541E-2"/>
    <n v="9.7200731467154203E-2"/>
    <n v="-4.3951769739401021E-2"/>
    <n v="-6.7534580960130111E-2"/>
    <n v="5.6120194432169652E-2"/>
    <n v="-3.4448679937879395E-2"/>
    <n v="1.3598479309840612E-2"/>
    <n v="3.7372262773722548E-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BCC7F4-492A-4D0B-9693-6AEA129545EE}" name="Pivottabell2" cacheId="5" applyNumberFormats="0" applyBorderFormats="0" applyFontFormats="0" applyPatternFormats="0" applyAlignmentFormats="0" applyWidthHeightFormats="1" dataCaption="Verdiar" updatedVersion="8" minRefreshableVersion="3" useAutoFormatting="1" itemPrintTitles="1" createdVersion="8" indent="0" outline="1" outlineData="1" multipleFieldFilters="0">
  <location ref="A3:G131" firstHeaderRow="1" firstDataRow="2" firstDataCol="1"/>
  <pivotFields count="43">
    <pivotField axis="axisRow" showAll="0">
      <items count="127">
        <item x="71"/>
        <item x="66"/>
        <item x="101"/>
        <item x="0"/>
        <item x="102"/>
        <item x="1"/>
        <item x="103"/>
        <item x="2"/>
        <item x="104"/>
        <item x="124"/>
        <item x="105"/>
        <item x="106"/>
        <item x="4"/>
        <item x="107"/>
        <item x="5"/>
        <item x="6"/>
        <item x="7"/>
        <item x="8"/>
        <item x="9"/>
        <item x="10"/>
        <item x="11"/>
        <item x="12"/>
        <item x="13"/>
        <item x="14"/>
        <item x="15"/>
        <item x="121"/>
        <item x="108"/>
        <item x="16"/>
        <item x="17"/>
        <item x="18"/>
        <item x="3"/>
        <item x="19"/>
        <item x="109"/>
        <item x="119"/>
        <item x="20"/>
        <item x="21"/>
        <item x="22"/>
        <item x="23"/>
        <item x="24"/>
        <item x="25"/>
        <item x="26"/>
        <item x="27"/>
        <item x="28"/>
        <item x="110"/>
        <item x="29"/>
        <item x="30"/>
        <item x="111"/>
        <item x="31"/>
        <item x="120"/>
        <item x="32"/>
        <item x="33"/>
        <item x="34"/>
        <item x="35"/>
        <item x="36"/>
        <item x="37"/>
        <item x="38"/>
        <item x="39"/>
        <item x="112"/>
        <item x="40"/>
        <item x="41"/>
        <item x="42"/>
        <item x="43"/>
        <item x="44"/>
        <item x="45"/>
        <item x="113"/>
        <item x="46"/>
        <item x="47"/>
        <item x="48"/>
        <item x="49"/>
        <item x="50"/>
        <item x="51"/>
        <item x="52"/>
        <item x="53"/>
        <item x="54"/>
        <item x="114"/>
        <item x="115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116"/>
        <item x="122"/>
        <item x="70"/>
        <item x="72"/>
        <item x="123"/>
        <item x="73"/>
        <item x="74"/>
        <item x="117"/>
        <item x="75"/>
        <item x="76"/>
        <item x="77"/>
        <item x="78"/>
        <item x="118"/>
        <item x="79"/>
        <item x="80"/>
        <item x="81"/>
        <item x="82"/>
        <item x="83"/>
        <item x="84"/>
        <item x="100"/>
        <item x="85"/>
        <item x="86"/>
        <item x="12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showAll="0">
      <items count="167">
        <item x="109"/>
        <item x="64"/>
        <item x="2"/>
        <item x="1"/>
        <item x="156"/>
        <item x="3"/>
        <item x="157"/>
        <item x="158"/>
        <item x="102"/>
        <item x="160"/>
        <item x="5"/>
        <item x="110"/>
        <item x="164"/>
        <item x="163"/>
        <item x="133"/>
        <item x="132"/>
        <item x="65"/>
        <item x="7"/>
        <item x="119"/>
        <item x="10"/>
        <item x="159"/>
        <item x="4"/>
        <item x="6"/>
        <item x="9"/>
        <item x="8"/>
        <item x="101"/>
        <item x="0"/>
        <item x="85"/>
        <item x="12"/>
        <item x="15"/>
        <item x="13"/>
        <item x="17"/>
        <item x="120"/>
        <item x="14"/>
        <item x="104"/>
        <item x="11"/>
        <item x="121"/>
        <item x="16"/>
        <item x="22"/>
        <item x="19"/>
        <item x="122"/>
        <item x="105"/>
        <item x="117"/>
        <item x="27"/>
        <item x="126"/>
        <item x="25"/>
        <item x="18"/>
        <item x="123"/>
        <item x="20"/>
        <item x="124"/>
        <item x="21"/>
        <item x="23"/>
        <item x="24"/>
        <item x="125"/>
        <item x="26"/>
        <item x="106"/>
        <item x="107"/>
        <item x="127"/>
        <item x="31"/>
        <item x="30"/>
        <item x="162"/>
        <item x="118"/>
        <item x="108"/>
        <item x="28"/>
        <item x="161"/>
        <item x="32"/>
        <item x="56"/>
        <item x="33"/>
        <item x="34"/>
        <item x="35"/>
        <item x="99"/>
        <item x="155"/>
        <item x="37"/>
        <item x="39"/>
        <item x="36"/>
        <item x="128"/>
        <item x="130"/>
        <item x="129"/>
        <item x="38"/>
        <item x="41"/>
        <item x="131"/>
        <item x="42"/>
        <item x="44"/>
        <item x="43"/>
        <item x="46"/>
        <item x="45"/>
        <item x="47"/>
        <item x="50"/>
        <item x="48"/>
        <item x="49"/>
        <item x="134"/>
        <item x="52"/>
        <item x="51"/>
        <item x="135"/>
        <item x="53"/>
        <item x="54"/>
        <item x="136"/>
        <item x="137"/>
        <item x="112"/>
        <item x="111"/>
        <item x="138"/>
        <item x="57"/>
        <item x="58"/>
        <item x="59"/>
        <item x="60"/>
        <item x="62"/>
        <item x="139"/>
        <item x="67"/>
        <item x="63"/>
        <item x="69"/>
        <item x="61"/>
        <item x="66"/>
        <item x="68"/>
        <item x="100"/>
        <item x="71"/>
        <item x="140"/>
        <item x="113"/>
        <item x="70"/>
        <item x="141"/>
        <item x="72"/>
        <item x="142"/>
        <item x="74"/>
        <item x="73"/>
        <item x="115"/>
        <item x="143"/>
        <item x="75"/>
        <item x="76"/>
        <item x="144"/>
        <item x="78"/>
        <item x="114"/>
        <item x="77"/>
        <item x="79"/>
        <item x="80"/>
        <item x="145"/>
        <item x="116"/>
        <item x="82"/>
        <item x="84"/>
        <item x="83"/>
        <item x="146"/>
        <item x="81"/>
        <item x="86"/>
        <item x="147"/>
        <item x="88"/>
        <item x="103"/>
        <item x="55"/>
        <item x="29"/>
        <item x="165"/>
        <item x="87"/>
        <item x="40"/>
        <item x="151"/>
        <item x="90"/>
        <item x="149"/>
        <item x="150"/>
        <item x="91"/>
        <item x="152"/>
        <item x="93"/>
        <item x="148"/>
        <item x="89"/>
        <item x="92"/>
        <item x="153"/>
        <item x="95"/>
        <item x="94"/>
        <item x="96"/>
        <item x="154"/>
        <item x="98"/>
        <item x="97"/>
        <item t="default"/>
      </items>
    </pivotField>
    <pivotField showAll="0">
      <items count="193">
        <item x="77"/>
        <item x="59"/>
        <item x="187"/>
        <item x="53"/>
        <item x="152"/>
        <item x="125"/>
        <item x="149"/>
        <item x="190"/>
        <item x="30"/>
        <item x="116"/>
        <item x="181"/>
        <item x="101"/>
        <item x="86"/>
        <item x="157"/>
        <item x="52"/>
        <item x="21"/>
        <item x="141"/>
        <item x="12"/>
        <item x="98"/>
        <item x="100"/>
        <item x="72"/>
        <item x="94"/>
        <item x="35"/>
        <item x="108"/>
        <item x="71"/>
        <item x="48"/>
        <item x="150"/>
        <item x="179"/>
        <item x="126"/>
        <item x="139"/>
        <item x="121"/>
        <item x="155"/>
        <item x="144"/>
        <item x="130"/>
        <item x="49"/>
        <item x="112"/>
        <item x="47"/>
        <item x="115"/>
        <item x="34"/>
        <item x="91"/>
        <item x="148"/>
        <item x="124"/>
        <item x="189"/>
        <item x="84"/>
        <item x="180"/>
        <item x="103"/>
        <item x="167"/>
        <item x="134"/>
        <item x="19"/>
        <item x="106"/>
        <item x="176"/>
        <item x="109"/>
        <item x="28"/>
        <item x="39"/>
        <item x="14"/>
        <item x="15"/>
        <item x="140"/>
        <item x="136"/>
        <item x="159"/>
        <item x="96"/>
        <item x="131"/>
        <item x="191"/>
        <item x="168"/>
        <item x="81"/>
        <item x="66"/>
        <item x="123"/>
        <item x="20"/>
        <item x="76"/>
        <item x="117"/>
        <item x="122"/>
        <item x="75"/>
        <item x="64"/>
        <item x="118"/>
        <item x="61"/>
        <item x="90"/>
        <item x="119"/>
        <item x="68"/>
        <item x="143"/>
        <item x="138"/>
        <item x="54"/>
        <item x="151"/>
        <item x="7"/>
        <item x="128"/>
        <item x="42"/>
        <item x="185"/>
        <item x="170"/>
        <item x="177"/>
        <item x="163"/>
        <item x="160"/>
        <item x="56"/>
        <item x="43"/>
        <item x="113"/>
        <item x="133"/>
        <item x="8"/>
        <item x="32"/>
        <item x="164"/>
        <item x="31"/>
        <item x="27"/>
        <item x="97"/>
        <item x="25"/>
        <item x="33"/>
        <item x="156"/>
        <item x="67"/>
        <item x="10"/>
        <item x="171"/>
        <item x="16"/>
        <item x="129"/>
        <item x="73"/>
        <item x="26"/>
        <item x="45"/>
        <item x="104"/>
        <item x="178"/>
        <item x="46"/>
        <item x="78"/>
        <item x="93"/>
        <item x="153"/>
        <item x="95"/>
        <item x="111"/>
        <item x="188"/>
        <item x="57"/>
        <item x="36"/>
        <item x="70"/>
        <item x="146"/>
        <item x="161"/>
        <item x="37"/>
        <item x="65"/>
        <item x="183"/>
        <item x="44"/>
        <item x="114"/>
        <item x="50"/>
        <item x="184"/>
        <item x="162"/>
        <item x="18"/>
        <item x="158"/>
        <item x="182"/>
        <item x="2"/>
        <item x="55"/>
        <item x="175"/>
        <item x="62"/>
        <item x="82"/>
        <item x="79"/>
        <item x="4"/>
        <item x="41"/>
        <item x="3"/>
        <item x="186"/>
        <item x="85"/>
        <item x="169"/>
        <item x="99"/>
        <item x="135"/>
        <item x="172"/>
        <item x="1"/>
        <item x="38"/>
        <item x="22"/>
        <item x="142"/>
        <item x="92"/>
        <item x="88"/>
        <item x="6"/>
        <item x="29"/>
        <item x="58"/>
        <item x="9"/>
        <item x="87"/>
        <item x="107"/>
        <item x="13"/>
        <item x="40"/>
        <item x="23"/>
        <item x="120"/>
        <item x="69"/>
        <item x="173"/>
        <item x="132"/>
        <item x="74"/>
        <item x="145"/>
        <item x="89"/>
        <item x="174"/>
        <item x="60"/>
        <item x="63"/>
        <item x="166"/>
        <item x="127"/>
        <item x="165"/>
        <item x="83"/>
        <item x="80"/>
        <item x="5"/>
        <item x="102"/>
        <item x="137"/>
        <item x="110"/>
        <item x="0"/>
        <item x="154"/>
        <item x="147"/>
        <item x="51"/>
        <item x="24"/>
        <item x="11"/>
        <item x="17"/>
        <item x="105"/>
        <item t="default"/>
      </items>
    </pivotField>
    <pivotField showAll="0">
      <items count="489">
        <item x="221"/>
        <item x="346"/>
        <item x="398"/>
        <item x="308"/>
        <item x="299"/>
        <item x="444"/>
        <item x="245"/>
        <item x="434"/>
        <item x="340"/>
        <item x="408"/>
        <item x="172"/>
        <item x="60"/>
        <item x="310"/>
        <item x="290"/>
        <item x="23"/>
        <item x="410"/>
        <item x="422"/>
        <item x="86"/>
        <item x="344"/>
        <item x="129"/>
        <item x="151"/>
        <item x="414"/>
        <item x="250"/>
        <item x="4"/>
        <item x="445"/>
        <item x="389"/>
        <item x="279"/>
        <item x="476"/>
        <item x="14"/>
        <item x="253"/>
        <item x="349"/>
        <item x="420"/>
        <item x="376"/>
        <item x="437"/>
        <item x="280"/>
        <item x="105"/>
        <item x="329"/>
        <item x="44"/>
        <item x="185"/>
        <item x="113"/>
        <item x="394"/>
        <item x="175"/>
        <item x="124"/>
        <item x="369"/>
        <item x="356"/>
        <item x="182"/>
        <item x="273"/>
        <item x="162"/>
        <item x="87"/>
        <item x="301"/>
        <item x="401"/>
        <item x="487"/>
        <item x="372"/>
        <item x="211"/>
        <item x="132"/>
        <item x="295"/>
        <item x="45"/>
        <item x="277"/>
        <item x="158"/>
        <item x="222"/>
        <item x="194"/>
        <item x="203"/>
        <item x="229"/>
        <item x="406"/>
        <item x="126"/>
        <item x="468"/>
        <item x="462"/>
        <item x="378"/>
        <item x="321"/>
        <item x="419"/>
        <item x="252"/>
        <item x="464"/>
        <item x="474"/>
        <item x="481"/>
        <item x="106"/>
        <item x="130"/>
        <item x="53"/>
        <item x="141"/>
        <item x="300"/>
        <item x="328"/>
        <item x="377"/>
        <item x="388"/>
        <item x="71"/>
        <item x="270"/>
        <item x="283"/>
        <item x="400"/>
        <item x="461"/>
        <item x="269"/>
        <item x="352"/>
        <item x="204"/>
        <item x="323"/>
        <item x="337"/>
        <item x="306"/>
        <item x="80"/>
        <item x="482"/>
        <item x="379"/>
        <item x="424"/>
        <item x="463"/>
        <item x="439"/>
        <item x="469"/>
        <item x="8"/>
        <item x="416"/>
        <item x="443"/>
        <item x="427"/>
        <item x="147"/>
        <item x="423"/>
        <item x="149"/>
        <item x="214"/>
        <item x="435"/>
        <item x="246"/>
        <item x="224"/>
        <item x="57"/>
        <item x="209"/>
        <item x="345"/>
        <item x="360"/>
        <item x="111"/>
        <item x="9"/>
        <item x="451"/>
        <item x="471"/>
        <item x="94"/>
        <item x="119"/>
        <item x="309"/>
        <item x="405"/>
        <item x="95"/>
        <item x="215"/>
        <item x="19"/>
        <item x="216"/>
        <item x="256"/>
        <item x="155"/>
        <item x="382"/>
        <item x="353"/>
        <item x="289"/>
        <item x="134"/>
        <item x="426"/>
        <item x="177"/>
        <item x="260"/>
        <item x="438"/>
        <item x="125"/>
        <item x="359"/>
        <item x="276"/>
        <item x="255"/>
        <item x="91"/>
        <item x="262"/>
        <item x="248"/>
        <item x="118"/>
        <item x="448"/>
        <item x="24"/>
        <item x="190"/>
        <item x="59"/>
        <item x="193"/>
        <item x="415"/>
        <item x="28"/>
        <item x="178"/>
        <item x="297"/>
        <item x="314"/>
        <item x="355"/>
        <item x="96"/>
        <item x="313"/>
        <item x="89"/>
        <item x="104"/>
        <item x="157"/>
        <item x="396"/>
        <item x="33"/>
        <item x="202"/>
        <item x="312"/>
        <item x="6"/>
        <item x="399"/>
        <item x="117"/>
        <item x="409"/>
        <item x="223"/>
        <item x="232"/>
        <item x="383"/>
        <item x="322"/>
        <item x="51"/>
        <item x="189"/>
        <item x="315"/>
        <item x="17"/>
        <item x="413"/>
        <item x="287"/>
        <item x="347"/>
        <item x="200"/>
        <item x="3"/>
        <item x="446"/>
        <item x="456"/>
        <item x="150"/>
        <item x="179"/>
        <item x="374"/>
        <item x="412"/>
        <item x="240"/>
        <item x="440"/>
        <item x="66"/>
        <item x="164"/>
        <item x="18"/>
        <item x="386"/>
        <item x="275"/>
        <item x="198"/>
        <item x="192"/>
        <item x="336"/>
        <item x="364"/>
        <item x="447"/>
        <item x="69"/>
        <item x="67"/>
        <item x="34"/>
        <item x="375"/>
        <item x="431"/>
        <item x="168"/>
        <item x="13"/>
        <item x="167"/>
        <item x="332"/>
        <item x="102"/>
        <item x="266"/>
        <item x="284"/>
        <item x="68"/>
        <item x="432"/>
        <item x="480"/>
        <item x="206"/>
        <item x="261"/>
        <item x="165"/>
        <item x="286"/>
        <item x="254"/>
        <item x="326"/>
        <item x="108"/>
        <item x="82"/>
        <item x="331"/>
        <item x="227"/>
        <item x="88"/>
        <item x="479"/>
        <item x="263"/>
        <item x="373"/>
        <item x="92"/>
        <item x="302"/>
        <item x="429"/>
        <item x="264"/>
        <item x="303"/>
        <item x="163"/>
        <item x="362"/>
        <item x="370"/>
        <item x="272"/>
        <item x="166"/>
        <item x="265"/>
        <item x="186"/>
        <item x="293"/>
        <item x="371"/>
        <item x="385"/>
        <item x="390"/>
        <item x="478"/>
        <item x="368"/>
        <item x="62"/>
        <item x="467"/>
        <item x="402"/>
        <item x="316"/>
        <item x="339"/>
        <item x="361"/>
        <item x="466"/>
        <item x="403"/>
        <item x="30"/>
        <item x="176"/>
        <item x="421"/>
        <item x="65"/>
        <item x="274"/>
        <item x="363"/>
        <item x="291"/>
        <item x="48"/>
        <item x="64"/>
        <item x="251"/>
        <item x="288"/>
        <item x="465"/>
        <item x="343"/>
        <item x="453"/>
        <item x="72"/>
        <item x="131"/>
        <item x="454"/>
        <item x="160"/>
        <item x="244"/>
        <item x="477"/>
        <item x="436"/>
        <item x="230"/>
        <item x="392"/>
        <item x="387"/>
        <item x="475"/>
        <item x="35"/>
        <item x="197"/>
        <item x="145"/>
        <item x="395"/>
        <item x="56"/>
        <item x="296"/>
        <item x="181"/>
        <item x="98"/>
        <item x="294"/>
        <item x="317"/>
        <item x="485"/>
        <item x="0"/>
        <item x="455"/>
        <item x="78"/>
        <item x="10"/>
        <item x="154"/>
        <item x="411"/>
        <item x="47"/>
        <item x="110"/>
        <item x="76"/>
        <item x="12"/>
        <item x="101"/>
        <item x="199"/>
        <item x="213"/>
        <item x="325"/>
        <item x="311"/>
        <item x="351"/>
        <item x="208"/>
        <item x="112"/>
        <item x="90"/>
        <item x="63"/>
        <item x="20"/>
        <item x="115"/>
        <item x="210"/>
        <item x="338"/>
        <item x="307"/>
        <item x="191"/>
        <item x="327"/>
        <item x="144"/>
        <item x="31"/>
        <item x="393"/>
        <item x="121"/>
        <item x="258"/>
        <item x="174"/>
        <item x="425"/>
        <item x="243"/>
        <item x="29"/>
        <item x="247"/>
        <item x="486"/>
        <item x="305"/>
        <item x="366"/>
        <item x="148"/>
        <item x="120"/>
        <item x="97"/>
        <item x="219"/>
        <item x="452"/>
        <item x="357"/>
        <item x="161"/>
        <item x="127"/>
        <item x="2"/>
        <item x="442"/>
        <item x="103"/>
        <item x="41"/>
        <item x="342"/>
        <item x="83"/>
        <item x="228"/>
        <item x="483"/>
        <item x="318"/>
        <item x="52"/>
        <item x="381"/>
        <item x="407"/>
        <item x="116"/>
        <item x="196"/>
        <item x="138"/>
        <item x="38"/>
        <item x="259"/>
        <item x="237"/>
        <item x="470"/>
        <item x="450"/>
        <item x="58"/>
        <item x="354"/>
        <item x="473"/>
        <item x="271"/>
        <item x="11"/>
        <item x="16"/>
        <item x="99"/>
        <item x="93"/>
        <item x="171"/>
        <item x="123"/>
        <item x="358"/>
        <item x="156"/>
        <item x="22"/>
        <item x="27"/>
        <item x="184"/>
        <item x="32"/>
        <item x="74"/>
        <item x="85"/>
        <item x="449"/>
        <item x="42"/>
        <item x="133"/>
        <item x="139"/>
        <item x="335"/>
        <item x="238"/>
        <item x="26"/>
        <item x="77"/>
        <item x="341"/>
        <item x="79"/>
        <item x="282"/>
        <item x="320"/>
        <item x="173"/>
        <item x="128"/>
        <item x="418"/>
        <item x="212"/>
        <item x="242"/>
        <item x="225"/>
        <item x="70"/>
        <item x="75"/>
        <item x="330"/>
        <item x="428"/>
        <item x="143"/>
        <item x="324"/>
        <item x="231"/>
        <item x="226"/>
        <item x="5"/>
        <item x="188"/>
        <item x="107"/>
        <item x="46"/>
        <item x="298"/>
        <item x="201"/>
        <item x="397"/>
        <item x="114"/>
        <item x="205"/>
        <item x="285"/>
        <item x="384"/>
        <item x="140"/>
        <item x="15"/>
        <item x="25"/>
        <item x="433"/>
        <item x="217"/>
        <item x="135"/>
        <item x="36"/>
        <item x="187"/>
        <item x="50"/>
        <item x="458"/>
        <item x="233"/>
        <item x="169"/>
        <item x="49"/>
        <item x="61"/>
        <item x="267"/>
        <item x="365"/>
        <item x="21"/>
        <item x="159"/>
        <item x="257"/>
        <item x="54"/>
        <item x="1"/>
        <item x="249"/>
        <item x="146"/>
        <item x="350"/>
        <item x="348"/>
        <item x="441"/>
        <item x="239"/>
        <item x="457"/>
        <item x="43"/>
        <item x="55"/>
        <item x="153"/>
        <item x="334"/>
        <item x="430"/>
        <item x="235"/>
        <item x="137"/>
        <item x="39"/>
        <item x="81"/>
        <item x="241"/>
        <item x="142"/>
        <item x="268"/>
        <item x="459"/>
        <item x="367"/>
        <item x="460"/>
        <item x="122"/>
        <item x="84"/>
        <item x="183"/>
        <item x="281"/>
        <item x="380"/>
        <item x="472"/>
        <item x="170"/>
        <item x="319"/>
        <item x="218"/>
        <item x="220"/>
        <item x="278"/>
        <item x="180"/>
        <item x="417"/>
        <item x="404"/>
        <item x="304"/>
        <item x="207"/>
        <item x="109"/>
        <item x="7"/>
        <item x="195"/>
        <item x="292"/>
        <item x="391"/>
        <item x="484"/>
        <item x="152"/>
        <item x="236"/>
        <item x="40"/>
        <item x="333"/>
        <item x="234"/>
        <item x="136"/>
        <item x="37"/>
        <item x="73"/>
        <item x="100"/>
        <item t="default"/>
      </items>
    </pivotField>
    <pivotField showAll="0">
      <items count="352">
        <item x="0"/>
        <item x="285"/>
        <item x="234"/>
        <item x="236"/>
        <item x="220"/>
        <item x="293"/>
        <item x="192"/>
        <item x="21"/>
        <item x="213"/>
        <item x="287"/>
        <item x="23"/>
        <item x="229"/>
        <item x="303"/>
        <item x="75"/>
        <item x="315"/>
        <item x="253"/>
        <item x="150"/>
        <item x="32"/>
        <item x="24"/>
        <item x="298"/>
        <item x="99"/>
        <item x="166"/>
        <item x="17"/>
        <item x="173"/>
        <item x="93"/>
        <item x="289"/>
        <item x="243"/>
        <item x="350"/>
        <item x="310"/>
        <item x="320"/>
        <item x="119"/>
        <item x="241"/>
        <item x="262"/>
        <item x="294"/>
        <item x="96"/>
        <item x="41"/>
        <item x="237"/>
        <item x="170"/>
        <item x="221"/>
        <item x="87"/>
        <item x="5"/>
        <item x="346"/>
        <item x="299"/>
        <item x="180"/>
        <item x="198"/>
        <item x="89"/>
        <item x="301"/>
        <item x="278"/>
        <item x="181"/>
        <item x="83"/>
        <item x="163"/>
        <item x="226"/>
        <item x="157"/>
        <item x="44"/>
        <item x="16"/>
        <item x="306"/>
        <item x="122"/>
        <item x="209"/>
        <item x="250"/>
        <item x="111"/>
        <item x="85"/>
        <item x="280"/>
        <item x="69"/>
        <item x="193"/>
        <item x="160"/>
        <item x="34"/>
        <item x="105"/>
        <item x="185"/>
        <item x="257"/>
        <item x="52"/>
        <item x="86"/>
        <item x="269"/>
        <item x="120"/>
        <item x="194"/>
        <item x="126"/>
        <item x="288"/>
        <item x="263"/>
        <item x="168"/>
        <item x="268"/>
        <item x="222"/>
        <item x="133"/>
        <item x="206"/>
        <item x="286"/>
        <item x="291"/>
        <item x="106"/>
        <item x="314"/>
        <item x="20"/>
        <item x="172"/>
        <item x="333"/>
        <item x="79"/>
        <item x="29"/>
        <item x="64"/>
        <item x="56"/>
        <item x="43"/>
        <item x="31"/>
        <item x="39"/>
        <item x="124"/>
        <item x="80"/>
        <item x="328"/>
        <item x="130"/>
        <item x="88"/>
        <item x="203"/>
        <item x="148"/>
        <item x="271"/>
        <item x="136"/>
        <item x="218"/>
        <item x="98"/>
        <item x="27"/>
        <item x="135"/>
        <item x="275"/>
        <item x="97"/>
        <item x="158"/>
        <item x="62"/>
        <item x="68"/>
        <item x="242"/>
        <item x="123"/>
        <item x="265"/>
        <item x="232"/>
        <item x="61"/>
        <item x="302"/>
        <item x="129"/>
        <item x="266"/>
        <item x="330"/>
        <item x="159"/>
        <item x="131"/>
        <item x="261"/>
        <item x="331"/>
        <item x="60"/>
        <item x="76"/>
        <item x="10"/>
        <item x="267"/>
        <item x="276"/>
        <item x="281"/>
        <item x="290"/>
        <item x="207"/>
        <item x="138"/>
        <item x="74"/>
        <item x="51"/>
        <item x="6"/>
        <item x="191"/>
        <item x="110"/>
        <item x="134"/>
        <item x="132"/>
        <item x="63"/>
        <item x="38"/>
        <item x="277"/>
        <item x="305"/>
        <item x="59"/>
        <item x="128"/>
        <item x="146"/>
        <item x="332"/>
        <item x="264"/>
        <item x="101"/>
        <item x="197"/>
        <item x="91"/>
        <item x="212"/>
        <item x="84"/>
        <item x="205"/>
        <item x="284"/>
        <item x="81"/>
        <item x="216"/>
        <item x="317"/>
        <item x="152"/>
        <item x="304"/>
        <item x="339"/>
        <item x="341"/>
        <item x="175"/>
        <item x="274"/>
        <item x="344"/>
        <item x="295"/>
        <item x="3"/>
        <item x="112"/>
        <item x="245"/>
        <item x="283"/>
        <item x="337"/>
        <item x="211"/>
        <item x="195"/>
        <item x="50"/>
        <item x="144"/>
        <item x="254"/>
        <item x="214"/>
        <item x="1"/>
        <item x="227"/>
        <item x="348"/>
        <item x="72"/>
        <item x="270"/>
        <item x="345"/>
        <item x="340"/>
        <item x="202"/>
        <item x="230"/>
        <item x="188"/>
        <item x="200"/>
        <item x="121"/>
        <item x="300"/>
        <item x="174"/>
        <item x="349"/>
        <item x="161"/>
        <item x="307"/>
        <item x="4"/>
        <item x="45"/>
        <item x="107"/>
        <item x="233"/>
        <item x="336"/>
        <item x="225"/>
        <item x="272"/>
        <item x="42"/>
        <item x="36"/>
        <item x="118"/>
        <item x="94"/>
        <item x="90"/>
        <item x="165"/>
        <item x="204"/>
        <item x="54"/>
        <item x="296"/>
        <item x="53"/>
        <item x="22"/>
        <item x="338"/>
        <item x="244"/>
        <item x="238"/>
        <item x="196"/>
        <item x="273"/>
        <item x="117"/>
        <item x="104"/>
        <item x="141"/>
        <item x="190"/>
        <item x="323"/>
        <item x="297"/>
        <item x="109"/>
        <item x="325"/>
        <item x="259"/>
        <item x="179"/>
        <item x="92"/>
        <item x="15"/>
        <item x="176"/>
        <item x="279"/>
        <item x="248"/>
        <item x="67"/>
        <item x="7"/>
        <item x="208"/>
        <item x="95"/>
        <item x="311"/>
        <item x="82"/>
        <item x="343"/>
        <item x="100"/>
        <item x="329"/>
        <item x="102"/>
        <item x="40"/>
        <item x="156"/>
        <item x="249"/>
        <item x="334"/>
        <item x="55"/>
        <item x="78"/>
        <item x="11"/>
        <item x="251"/>
        <item x="171"/>
        <item x="103"/>
        <item x="35"/>
        <item x="169"/>
        <item x="347"/>
        <item x="46"/>
        <item x="108"/>
        <item x="183"/>
        <item x="66"/>
        <item x="186"/>
        <item x="255"/>
        <item x="113"/>
        <item x="319"/>
        <item x="217"/>
        <item x="9"/>
        <item x="182"/>
        <item x="143"/>
        <item x="139"/>
        <item x="58"/>
        <item x="228"/>
        <item x="235"/>
        <item x="151"/>
        <item x="184"/>
        <item x="324"/>
        <item x="167"/>
        <item x="252"/>
        <item x="247"/>
        <item x="312"/>
        <item x="316"/>
        <item x="177"/>
        <item x="256"/>
        <item x="26"/>
        <item x="115"/>
        <item x="33"/>
        <item x="48"/>
        <item x="240"/>
        <item x="239"/>
        <item x="318"/>
        <item x="219"/>
        <item x="292"/>
        <item x="308"/>
        <item x="149"/>
        <item x="246"/>
        <item x="127"/>
        <item x="327"/>
        <item x="77"/>
        <item x="260"/>
        <item x="313"/>
        <item x="215"/>
        <item x="47"/>
        <item x="189"/>
        <item x="147"/>
        <item x="335"/>
        <item x="201"/>
        <item x="282"/>
        <item x="116"/>
        <item x="145"/>
        <item x="309"/>
        <item x="18"/>
        <item x="187"/>
        <item x="231"/>
        <item x="224"/>
        <item x="114"/>
        <item x="8"/>
        <item x="49"/>
        <item x="223"/>
        <item x="322"/>
        <item x="162"/>
        <item x="154"/>
        <item x="210"/>
        <item x="12"/>
        <item x="57"/>
        <item x="258"/>
        <item x="342"/>
        <item x="178"/>
        <item x="153"/>
        <item x="2"/>
        <item x="137"/>
        <item x="37"/>
        <item x="28"/>
        <item x="65"/>
        <item x="164"/>
        <item x="142"/>
        <item x="19"/>
        <item x="326"/>
        <item x="71"/>
        <item x="125"/>
        <item x="140"/>
        <item x="14"/>
        <item x="199"/>
        <item x="321"/>
        <item x="25"/>
        <item x="155"/>
        <item x="13"/>
        <item x="30"/>
        <item x="70"/>
        <item x="73"/>
        <item t="default"/>
      </items>
    </pivotField>
    <pivotField showAll="0">
      <items count="489">
        <item x="221"/>
        <item x="346"/>
        <item x="398"/>
        <item x="308"/>
        <item x="299"/>
        <item x="444"/>
        <item x="245"/>
        <item x="434"/>
        <item x="340"/>
        <item x="408"/>
        <item x="172"/>
        <item x="60"/>
        <item x="310"/>
        <item x="290"/>
        <item x="23"/>
        <item x="410"/>
        <item x="422"/>
        <item x="86"/>
        <item x="344"/>
        <item x="151"/>
        <item x="414"/>
        <item x="250"/>
        <item x="4"/>
        <item x="445"/>
        <item x="389"/>
        <item x="279"/>
        <item x="476"/>
        <item x="14"/>
        <item x="253"/>
        <item x="349"/>
        <item x="420"/>
        <item x="376"/>
        <item x="437"/>
        <item x="280"/>
        <item x="105"/>
        <item x="329"/>
        <item x="44"/>
        <item x="185"/>
        <item x="113"/>
        <item x="394"/>
        <item x="175"/>
        <item x="369"/>
        <item x="356"/>
        <item x="182"/>
        <item x="273"/>
        <item x="162"/>
        <item x="87"/>
        <item x="301"/>
        <item x="401"/>
        <item x="487"/>
        <item x="372"/>
        <item x="211"/>
        <item x="132"/>
        <item x="295"/>
        <item x="45"/>
        <item x="277"/>
        <item x="158"/>
        <item x="222"/>
        <item x="194"/>
        <item x="203"/>
        <item x="229"/>
        <item x="406"/>
        <item x="468"/>
        <item x="462"/>
        <item x="378"/>
        <item x="321"/>
        <item x="419"/>
        <item x="252"/>
        <item x="464"/>
        <item x="474"/>
        <item x="481"/>
        <item x="106"/>
        <item x="53"/>
        <item x="141"/>
        <item x="300"/>
        <item x="328"/>
        <item x="377"/>
        <item x="388"/>
        <item x="71"/>
        <item x="270"/>
        <item x="283"/>
        <item x="400"/>
        <item x="461"/>
        <item x="269"/>
        <item x="352"/>
        <item x="204"/>
        <item x="323"/>
        <item x="337"/>
        <item x="306"/>
        <item x="80"/>
        <item x="482"/>
        <item x="379"/>
        <item x="130"/>
        <item x="124"/>
        <item x="424"/>
        <item x="463"/>
        <item x="439"/>
        <item x="469"/>
        <item x="8"/>
        <item x="416"/>
        <item x="443"/>
        <item x="427"/>
        <item x="423"/>
        <item x="149"/>
        <item x="147"/>
        <item x="214"/>
        <item x="435"/>
        <item x="246"/>
        <item x="129"/>
        <item x="224"/>
        <item x="57"/>
        <item x="209"/>
        <item x="126"/>
        <item x="345"/>
        <item x="360"/>
        <item x="111"/>
        <item x="9"/>
        <item x="451"/>
        <item x="471"/>
        <item x="94"/>
        <item x="119"/>
        <item x="309"/>
        <item x="405"/>
        <item x="95"/>
        <item x="215"/>
        <item x="19"/>
        <item x="216"/>
        <item x="256"/>
        <item x="155"/>
        <item x="382"/>
        <item x="353"/>
        <item x="289"/>
        <item x="426"/>
        <item x="177"/>
        <item x="260"/>
        <item x="438"/>
        <item x="359"/>
        <item x="276"/>
        <item x="255"/>
        <item x="91"/>
        <item x="262"/>
        <item x="248"/>
        <item x="184"/>
        <item x="118"/>
        <item x="448"/>
        <item x="24"/>
        <item x="190"/>
        <item x="59"/>
        <item x="193"/>
        <item x="415"/>
        <item x="28"/>
        <item x="178"/>
        <item x="297"/>
        <item x="314"/>
        <item x="355"/>
        <item x="96"/>
        <item x="313"/>
        <item x="89"/>
        <item x="104"/>
        <item x="157"/>
        <item x="396"/>
        <item x="33"/>
        <item x="202"/>
        <item x="312"/>
        <item x="6"/>
        <item x="399"/>
        <item x="117"/>
        <item x="409"/>
        <item x="223"/>
        <item x="232"/>
        <item x="383"/>
        <item x="322"/>
        <item x="51"/>
        <item x="189"/>
        <item x="315"/>
        <item x="17"/>
        <item x="413"/>
        <item x="287"/>
        <item x="134"/>
        <item x="347"/>
        <item x="200"/>
        <item x="3"/>
        <item x="446"/>
        <item x="456"/>
        <item x="150"/>
        <item x="374"/>
        <item x="412"/>
        <item x="240"/>
        <item x="440"/>
        <item x="66"/>
        <item x="164"/>
        <item x="18"/>
        <item x="386"/>
        <item x="275"/>
        <item x="198"/>
        <item x="192"/>
        <item x="336"/>
        <item x="364"/>
        <item x="447"/>
        <item x="69"/>
        <item x="67"/>
        <item x="34"/>
        <item x="375"/>
        <item x="431"/>
        <item x="13"/>
        <item x="167"/>
        <item x="332"/>
        <item x="102"/>
        <item x="266"/>
        <item x="284"/>
        <item x="125"/>
        <item x="68"/>
        <item x="432"/>
        <item x="480"/>
        <item x="206"/>
        <item x="261"/>
        <item x="286"/>
        <item x="254"/>
        <item x="165"/>
        <item x="326"/>
        <item x="108"/>
        <item x="179"/>
        <item x="82"/>
        <item x="331"/>
        <item x="227"/>
        <item x="88"/>
        <item x="479"/>
        <item x="263"/>
        <item x="373"/>
        <item x="92"/>
        <item x="302"/>
        <item x="429"/>
        <item x="264"/>
        <item x="303"/>
        <item x="163"/>
        <item x="362"/>
        <item x="370"/>
        <item x="272"/>
        <item x="166"/>
        <item x="265"/>
        <item x="186"/>
        <item x="293"/>
        <item x="371"/>
        <item x="385"/>
        <item x="390"/>
        <item x="478"/>
        <item x="368"/>
        <item x="62"/>
        <item x="467"/>
        <item x="402"/>
        <item x="316"/>
        <item x="339"/>
        <item x="361"/>
        <item x="466"/>
        <item x="403"/>
        <item x="30"/>
        <item x="176"/>
        <item x="421"/>
        <item x="65"/>
        <item x="274"/>
        <item x="363"/>
        <item x="291"/>
        <item x="48"/>
        <item x="64"/>
        <item x="251"/>
        <item x="288"/>
        <item x="465"/>
        <item x="343"/>
        <item x="453"/>
        <item x="72"/>
        <item x="131"/>
        <item x="454"/>
        <item x="160"/>
        <item x="244"/>
        <item x="477"/>
        <item x="436"/>
        <item x="230"/>
        <item x="392"/>
        <item x="387"/>
        <item x="475"/>
        <item x="35"/>
        <item x="197"/>
        <item x="145"/>
        <item x="395"/>
        <item x="56"/>
        <item x="296"/>
        <item x="181"/>
        <item x="98"/>
        <item x="294"/>
        <item x="317"/>
        <item x="485"/>
        <item x="0"/>
        <item x="455"/>
        <item x="78"/>
        <item x="10"/>
        <item x="154"/>
        <item x="411"/>
        <item x="47"/>
        <item x="110"/>
        <item x="76"/>
        <item x="12"/>
        <item x="199"/>
        <item x="213"/>
        <item x="325"/>
        <item x="311"/>
        <item x="351"/>
        <item x="208"/>
        <item x="112"/>
        <item x="90"/>
        <item x="63"/>
        <item x="20"/>
        <item x="115"/>
        <item x="210"/>
        <item x="307"/>
        <item x="191"/>
        <item x="327"/>
        <item x="144"/>
        <item x="31"/>
        <item x="393"/>
        <item x="121"/>
        <item x="258"/>
        <item x="425"/>
        <item x="243"/>
        <item x="29"/>
        <item x="247"/>
        <item x="486"/>
        <item x="305"/>
        <item x="366"/>
        <item x="148"/>
        <item x="174"/>
        <item x="120"/>
        <item x="97"/>
        <item x="219"/>
        <item x="452"/>
        <item x="357"/>
        <item x="2"/>
        <item x="442"/>
        <item x="103"/>
        <item x="41"/>
        <item x="342"/>
        <item x="83"/>
        <item x="228"/>
        <item x="483"/>
        <item x="318"/>
        <item x="52"/>
        <item x="381"/>
        <item x="161"/>
        <item x="407"/>
        <item x="116"/>
        <item x="196"/>
        <item x="138"/>
        <item x="38"/>
        <item x="237"/>
        <item x="470"/>
        <item x="450"/>
        <item x="58"/>
        <item x="354"/>
        <item x="473"/>
        <item x="271"/>
        <item x="168"/>
        <item x="11"/>
        <item x="16"/>
        <item x="99"/>
        <item x="93"/>
        <item x="171"/>
        <item x="259"/>
        <item x="156"/>
        <item x="22"/>
        <item x="27"/>
        <item x="32"/>
        <item x="74"/>
        <item x="85"/>
        <item x="449"/>
        <item x="42"/>
        <item x="358"/>
        <item x="133"/>
        <item x="139"/>
        <item x="335"/>
        <item x="238"/>
        <item x="26"/>
        <item x="77"/>
        <item x="341"/>
        <item x="79"/>
        <item x="282"/>
        <item x="320"/>
        <item x="173"/>
        <item x="418"/>
        <item x="212"/>
        <item x="242"/>
        <item x="127"/>
        <item x="225"/>
        <item x="70"/>
        <item x="75"/>
        <item x="330"/>
        <item x="428"/>
        <item x="143"/>
        <item x="324"/>
        <item x="231"/>
        <item x="338"/>
        <item x="226"/>
        <item x="5"/>
        <item x="188"/>
        <item x="107"/>
        <item x="46"/>
        <item x="298"/>
        <item x="201"/>
        <item x="397"/>
        <item x="114"/>
        <item x="205"/>
        <item x="285"/>
        <item x="384"/>
        <item x="140"/>
        <item x="15"/>
        <item x="25"/>
        <item x="433"/>
        <item x="217"/>
        <item x="123"/>
        <item x="101"/>
        <item x="135"/>
        <item x="36"/>
        <item x="187"/>
        <item x="50"/>
        <item x="458"/>
        <item x="233"/>
        <item x="128"/>
        <item x="169"/>
        <item x="49"/>
        <item x="61"/>
        <item x="267"/>
        <item x="365"/>
        <item x="21"/>
        <item x="159"/>
        <item x="257"/>
        <item x="54"/>
        <item x="1"/>
        <item x="249"/>
        <item x="348"/>
        <item x="441"/>
        <item x="350"/>
        <item x="239"/>
        <item x="146"/>
        <item x="457"/>
        <item x="43"/>
        <item x="55"/>
        <item x="153"/>
        <item x="334"/>
        <item x="430"/>
        <item x="235"/>
        <item x="137"/>
        <item x="39"/>
        <item x="81"/>
        <item x="241"/>
        <item x="268"/>
        <item x="459"/>
        <item x="367"/>
        <item x="460"/>
        <item x="84"/>
        <item x="183"/>
        <item x="281"/>
        <item x="380"/>
        <item x="472"/>
        <item x="170"/>
        <item x="218"/>
        <item x="278"/>
        <item x="180"/>
        <item x="417"/>
        <item x="122"/>
        <item x="319"/>
        <item x="220"/>
        <item x="109"/>
        <item x="7"/>
        <item x="195"/>
        <item x="292"/>
        <item x="391"/>
        <item x="484"/>
        <item x="152"/>
        <item x="236"/>
        <item x="40"/>
        <item x="333"/>
        <item x="234"/>
        <item x="142"/>
        <item x="136"/>
        <item x="37"/>
        <item x="73"/>
        <item x="404"/>
        <item x="304"/>
        <item x="207"/>
        <item x="100"/>
        <item t="default"/>
      </items>
    </pivotField>
    <pivotField showAll="0"/>
    <pivotField dataField="1" showAll="0">
      <items count="448">
        <item x="4"/>
        <item x="300"/>
        <item x="293"/>
        <item x="392"/>
        <item x="353"/>
        <item x="254"/>
        <item x="243"/>
        <item x="252"/>
        <item x="376"/>
        <item x="378"/>
        <item x="349"/>
        <item x="344"/>
        <item x="446"/>
        <item x="248"/>
        <item x="197"/>
        <item x="147"/>
        <item x="56"/>
        <item x="128"/>
        <item x="422"/>
        <item x="225"/>
        <item x="276"/>
        <item x="327"/>
        <item x="104"/>
        <item x="397"/>
        <item x="231"/>
        <item x="176"/>
        <item x="202"/>
        <item x="156"/>
        <item x="77"/>
        <item x="317"/>
        <item x="261"/>
        <item x="137"/>
        <item x="423"/>
        <item x="440"/>
        <item x="249"/>
        <item x="343"/>
        <item x="303"/>
        <item x="350"/>
        <item x="403"/>
        <item x="152"/>
        <item x="298"/>
        <item x="311"/>
        <item x="268"/>
        <item x="435"/>
        <item x="441"/>
        <item x="120"/>
        <item x="232"/>
        <item x="404"/>
        <item x="102"/>
        <item x="331"/>
        <item x="421"/>
        <item x="94"/>
        <item x="214"/>
        <item x="333"/>
        <item x="174"/>
        <item x="135"/>
        <item x="369"/>
        <item x="217"/>
        <item x="168"/>
        <item x="395"/>
        <item x="282"/>
        <item x="332"/>
        <item x="355"/>
        <item x="363"/>
        <item x="356"/>
        <item x="69"/>
        <item x="274"/>
        <item x="200"/>
        <item x="374"/>
        <item x="103"/>
        <item x="318"/>
        <item x="151"/>
        <item x="36"/>
        <item x="63"/>
        <item x="324"/>
        <item x="146"/>
        <item x="57"/>
        <item x="204"/>
        <item x="111"/>
        <item x="224"/>
        <item x="163"/>
        <item x="138"/>
        <item x="167"/>
        <item x="315"/>
        <item x="326"/>
        <item x="229"/>
        <item x="267"/>
        <item x="260"/>
        <item x="386"/>
        <item x="285"/>
        <item x="427"/>
        <item x="117"/>
        <item x="84"/>
        <item x="414"/>
        <item x="75"/>
        <item x="301"/>
        <item x="115"/>
        <item x="428"/>
        <item x="290"/>
        <item x="306"/>
        <item x="246"/>
        <item x="289"/>
        <item x="181"/>
        <item x="368"/>
        <item x="334"/>
        <item x="157"/>
        <item x="398"/>
        <item x="323"/>
        <item x="345"/>
        <item x="420"/>
        <item x="362"/>
        <item x="281"/>
        <item x="228"/>
        <item x="221"/>
        <item x="347"/>
        <item x="361"/>
        <item x="203"/>
        <item x="407"/>
        <item x="250"/>
        <item x="402"/>
        <item x="265"/>
        <item x="415"/>
        <item x="244"/>
        <item x="131"/>
        <item x="205"/>
        <item x="100"/>
        <item x="371"/>
        <item x="351"/>
        <item x="118"/>
        <item x="130"/>
        <item x="11"/>
        <item x="198"/>
        <item x="433"/>
        <item x="430"/>
        <item x="153"/>
        <item x="444"/>
        <item x="81"/>
        <item x="127"/>
        <item x="380"/>
        <item x="215"/>
        <item x="367"/>
        <item x="235"/>
        <item x="262"/>
        <item x="319"/>
        <item x="336"/>
        <item x="299"/>
        <item x="383"/>
        <item x="379"/>
        <item x="432"/>
        <item x="207"/>
        <item x="259"/>
        <item x="218"/>
        <item x="305"/>
        <item x="192"/>
        <item x="110"/>
        <item x="316"/>
        <item x="199"/>
        <item x="309"/>
        <item x="150"/>
        <item x="213"/>
        <item x="360"/>
        <item x="101"/>
        <item x="396"/>
        <item x="208"/>
        <item x="53"/>
        <item x="242"/>
        <item x="330"/>
        <item x="310"/>
        <item x="46"/>
        <item x="247"/>
        <item x="143"/>
        <item x="412"/>
        <item x="329"/>
        <item x="149"/>
        <item x="338"/>
        <item x="64"/>
        <item x="382"/>
        <item x="116"/>
        <item x="227"/>
        <item x="439"/>
        <item x="364"/>
        <item x="184"/>
        <item x="162"/>
        <item x="405"/>
        <item x="62"/>
        <item x="216"/>
        <item x="119"/>
        <item x="401"/>
        <item x="442"/>
        <item x="125"/>
        <item x="86"/>
        <item x="410"/>
        <item x="240"/>
        <item x="142"/>
        <item x="70"/>
        <item x="234"/>
        <item x="164"/>
        <item x="169"/>
        <item x="328"/>
        <item x="212"/>
        <item x="7"/>
        <item x="348"/>
        <item x="314"/>
        <item x="269"/>
        <item x="337"/>
        <item x="55"/>
        <item x="445"/>
        <item x="155"/>
        <item x="325"/>
        <item x="341"/>
        <item x="390"/>
        <item x="241"/>
        <item x="263"/>
        <item x="129"/>
        <item x="237"/>
        <item x="226"/>
        <item x="292"/>
        <item x="3"/>
        <item x="393"/>
        <item x="424"/>
        <item x="413"/>
        <item x="80"/>
        <item x="342"/>
        <item x="426"/>
        <item x="278"/>
        <item x="406"/>
        <item x="377"/>
        <item x="113"/>
        <item x="365"/>
        <item x="20"/>
        <item x="425"/>
        <item x="284"/>
        <item x="354"/>
        <item x="206"/>
        <item x="385"/>
        <item x="239"/>
        <item x="297"/>
        <item x="438"/>
        <item x="134"/>
        <item x="98"/>
        <item x="144"/>
        <item x="196"/>
        <item x="132"/>
        <item x="21"/>
        <item x="159"/>
        <item x="175"/>
        <item x="375"/>
        <item x="275"/>
        <item x="411"/>
        <item x="394"/>
        <item x="52"/>
        <item x="59"/>
        <item x="381"/>
        <item x="108"/>
        <item x="279"/>
        <item x="280"/>
        <item x="82"/>
        <item x="71"/>
        <item x="321"/>
        <item x="0"/>
        <item x="307"/>
        <item x="179"/>
        <item x="436"/>
        <item x="340"/>
        <item x="42"/>
        <item x="210"/>
        <item x="107"/>
        <item x="180"/>
        <item x="67"/>
        <item x="256"/>
        <item x="437"/>
        <item x="54"/>
        <item x="121"/>
        <item x="312"/>
        <item x="9"/>
        <item x="61"/>
        <item x="87"/>
        <item x="139"/>
        <item x="83"/>
        <item x="23"/>
        <item x="145"/>
        <item x="236"/>
        <item x="76"/>
        <item x="185"/>
        <item x="38"/>
        <item x="358"/>
        <item x="161"/>
        <item x="370"/>
        <item x="253"/>
        <item x="223"/>
        <item x="429"/>
        <item x="8"/>
        <item x="193"/>
        <item x="294"/>
        <item x="97"/>
        <item x="114"/>
        <item x="72"/>
        <item x="29"/>
        <item x="195"/>
        <item x="408"/>
        <item x="28"/>
        <item x="172"/>
        <item x="258"/>
        <item x="389"/>
        <item x="178"/>
        <item x="27"/>
        <item x="182"/>
        <item x="126"/>
        <item x="296"/>
        <item x="255"/>
        <item x="251"/>
        <item x="211"/>
        <item x="352"/>
        <item x="271"/>
        <item x="43"/>
        <item x="154"/>
        <item x="409"/>
        <item x="14"/>
        <item x="92"/>
        <item x="201"/>
        <item x="22"/>
        <item x="190"/>
        <item x="313"/>
        <item x="357"/>
        <item x="109"/>
        <item x="16"/>
        <item x="308"/>
        <item x="434"/>
        <item x="302"/>
        <item x="291"/>
        <item x="24"/>
        <item x="170"/>
        <item x="39"/>
        <item x="165"/>
        <item x="399"/>
        <item x="124"/>
        <item x="222"/>
        <item x="391"/>
        <item x="78"/>
        <item x="40"/>
        <item x="79"/>
        <item x="93"/>
        <item x="44"/>
        <item x="177"/>
        <item x="277"/>
        <item x="417"/>
        <item x="41"/>
        <item x="122"/>
        <item x="400"/>
        <item x="65"/>
        <item x="10"/>
        <item x="219"/>
        <item x="26"/>
        <item x="106"/>
        <item x="141"/>
        <item x="13"/>
        <item x="238"/>
        <item x="85"/>
        <item x="339"/>
        <item x="50"/>
        <item x="304"/>
        <item x="288"/>
        <item x="112"/>
        <item x="209"/>
        <item x="47"/>
        <item x="270"/>
        <item x="1"/>
        <item x="140"/>
        <item x="17"/>
        <item x="283"/>
        <item x="183"/>
        <item x="384"/>
        <item x="34"/>
        <item x="35"/>
        <item x="273"/>
        <item x="220"/>
        <item x="91"/>
        <item x="373"/>
        <item x="189"/>
        <item x="419"/>
        <item x="295"/>
        <item x="191"/>
        <item x="2"/>
        <item x="366"/>
        <item x="166"/>
        <item x="194"/>
        <item x="37"/>
        <item x="96"/>
        <item x="264"/>
        <item x="66"/>
        <item x="25"/>
        <item x="5"/>
        <item x="123"/>
        <item x="74"/>
        <item x="58"/>
        <item x="418"/>
        <item x="158"/>
        <item x="31"/>
        <item x="18"/>
        <item x="73"/>
        <item x="372"/>
        <item x="12"/>
        <item x="99"/>
        <item x="320"/>
        <item x="19"/>
        <item x="272"/>
        <item x="173"/>
        <item x="416"/>
        <item x="230"/>
        <item x="133"/>
        <item x="95"/>
        <item x="48"/>
        <item x="90"/>
        <item x="322"/>
        <item x="89"/>
        <item x="287"/>
        <item x="187"/>
        <item x="388"/>
        <item x="32"/>
        <item x="136"/>
        <item x="49"/>
        <item x="233"/>
        <item x="335"/>
        <item x="431"/>
        <item x="105"/>
        <item x="171"/>
        <item x="148"/>
        <item x="245"/>
        <item x="286"/>
        <item x="387"/>
        <item x="186"/>
        <item x="88"/>
        <item x="346"/>
        <item x="30"/>
        <item x="359"/>
        <item x="443"/>
        <item x="257"/>
        <item x="160"/>
        <item x="60"/>
        <item x="6"/>
        <item x="33"/>
        <item x="45"/>
        <item x="68"/>
        <item x="15"/>
        <item x="266"/>
        <item x="188"/>
        <item x="5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4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mer av CEO share %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72BA98-6FEC-43FC-8819-EE50C977833F}" name="Pivottabell40" cacheId="3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P104" firstHeaderRow="0" firstDataRow="1" firstDataCol="1"/>
  <pivotFields count="42">
    <pivotField axis="axisRow" showAll="0" sortType="descending">
      <items count="101">
        <item x="66"/>
        <item x="71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3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01">
        <item x="64"/>
        <item x="2"/>
        <item x="1"/>
        <item x="3"/>
        <item x="5"/>
        <item x="65"/>
        <item x="7"/>
        <item x="10"/>
        <item x="4"/>
        <item x="6"/>
        <item x="9"/>
        <item x="8"/>
        <item x="0"/>
        <item x="85"/>
        <item x="12"/>
        <item x="15"/>
        <item x="13"/>
        <item x="17"/>
        <item x="14"/>
        <item x="11"/>
        <item x="16"/>
        <item x="22"/>
        <item x="19"/>
        <item x="27"/>
        <item x="25"/>
        <item x="18"/>
        <item x="20"/>
        <item x="21"/>
        <item x="23"/>
        <item x="24"/>
        <item x="26"/>
        <item x="31"/>
        <item x="30"/>
        <item x="28"/>
        <item x="32"/>
        <item x="56"/>
        <item x="33"/>
        <item x="34"/>
        <item x="35"/>
        <item x="99"/>
        <item x="37"/>
        <item x="39"/>
        <item x="36"/>
        <item x="38"/>
        <item x="41"/>
        <item x="42"/>
        <item x="44"/>
        <item x="43"/>
        <item x="46"/>
        <item x="45"/>
        <item x="47"/>
        <item x="50"/>
        <item x="48"/>
        <item x="49"/>
        <item x="52"/>
        <item x="51"/>
        <item x="53"/>
        <item x="54"/>
        <item x="57"/>
        <item x="58"/>
        <item x="59"/>
        <item x="60"/>
        <item x="62"/>
        <item x="67"/>
        <item x="63"/>
        <item x="69"/>
        <item x="61"/>
        <item x="66"/>
        <item x="68"/>
        <item x="71"/>
        <item x="70"/>
        <item x="72"/>
        <item x="74"/>
        <item x="73"/>
        <item x="75"/>
        <item x="76"/>
        <item x="78"/>
        <item x="77"/>
        <item x="79"/>
        <item x="80"/>
        <item x="82"/>
        <item x="84"/>
        <item x="83"/>
        <item x="81"/>
        <item x="86"/>
        <item x="88"/>
        <item x="55"/>
        <item x="29"/>
        <item x="87"/>
        <item x="40"/>
        <item x="90"/>
        <item x="91"/>
        <item x="93"/>
        <item x="89"/>
        <item x="92"/>
        <item x="95"/>
        <item x="94"/>
        <item x="96"/>
        <item x="98"/>
        <item x="97"/>
        <item t="default"/>
      </items>
    </pivotField>
    <pivotField showAll="0">
      <items count="101">
        <item x="77"/>
        <item x="59"/>
        <item x="53"/>
        <item x="30"/>
        <item x="86"/>
        <item x="52"/>
        <item x="21"/>
        <item x="12"/>
        <item x="98"/>
        <item x="72"/>
        <item x="94"/>
        <item x="35"/>
        <item x="71"/>
        <item x="48"/>
        <item x="49"/>
        <item x="47"/>
        <item x="34"/>
        <item x="91"/>
        <item x="84"/>
        <item x="19"/>
        <item x="28"/>
        <item x="39"/>
        <item x="14"/>
        <item x="15"/>
        <item x="96"/>
        <item x="81"/>
        <item x="66"/>
        <item x="20"/>
        <item x="76"/>
        <item x="75"/>
        <item x="64"/>
        <item x="61"/>
        <item x="90"/>
        <item x="68"/>
        <item x="54"/>
        <item x="7"/>
        <item x="42"/>
        <item x="56"/>
        <item x="43"/>
        <item x="8"/>
        <item x="32"/>
        <item x="31"/>
        <item x="27"/>
        <item x="97"/>
        <item x="25"/>
        <item x="33"/>
        <item x="67"/>
        <item x="10"/>
        <item x="16"/>
        <item x="73"/>
        <item x="26"/>
        <item x="45"/>
        <item x="46"/>
        <item x="78"/>
        <item x="93"/>
        <item x="95"/>
        <item x="57"/>
        <item x="36"/>
        <item x="70"/>
        <item x="37"/>
        <item x="65"/>
        <item x="44"/>
        <item x="50"/>
        <item x="18"/>
        <item x="2"/>
        <item x="55"/>
        <item x="62"/>
        <item x="79"/>
        <item x="4"/>
        <item x="41"/>
        <item x="3"/>
        <item x="82"/>
        <item x="85"/>
        <item x="99"/>
        <item x="1"/>
        <item x="38"/>
        <item x="22"/>
        <item x="92"/>
        <item x="88"/>
        <item x="6"/>
        <item x="29"/>
        <item x="58"/>
        <item x="9"/>
        <item x="87"/>
        <item x="13"/>
        <item x="40"/>
        <item x="23"/>
        <item x="69"/>
        <item x="74"/>
        <item x="89"/>
        <item x="60"/>
        <item x="63"/>
        <item x="83"/>
        <item x="80"/>
        <item x="5"/>
        <item x="0"/>
        <item x="51"/>
        <item x="24"/>
        <item x="11"/>
        <item x="17"/>
        <item t="default"/>
      </items>
    </pivotField>
    <pivotField numFmtId="165" showAll="0"/>
    <pivotField numFmtId="165" showAll="0"/>
    <pivotField numFmtId="165" showAll="0"/>
    <pivotField dataField="1" showAll="0"/>
    <pivotField dataField="1" numFmtId="10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numFmtId="9" showAll="0"/>
    <pivotField numFmtId="9" showAll="0"/>
    <pivotField numFmtId="9" showAll="0"/>
    <pivotField numFmtId="9" showAll="0"/>
    <pivotField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</pivotFields>
  <rowFields count="1">
    <field x="0"/>
  </rowFields>
  <rowItems count="101">
    <i>
      <x v="18"/>
    </i>
    <i>
      <x v="73"/>
    </i>
    <i>
      <x v="42"/>
    </i>
    <i>
      <x v="8"/>
    </i>
    <i>
      <x v="39"/>
    </i>
    <i>
      <x v="84"/>
    </i>
    <i>
      <x v="41"/>
    </i>
    <i>
      <x v="81"/>
    </i>
    <i>
      <x v="24"/>
    </i>
    <i>
      <x v="14"/>
    </i>
    <i>
      <x v="23"/>
    </i>
    <i>
      <x v="51"/>
    </i>
    <i>
      <x v="40"/>
    </i>
    <i>
      <x v="6"/>
    </i>
    <i>
      <x v="32"/>
    </i>
    <i>
      <x v="45"/>
    </i>
    <i>
      <x v="48"/>
    </i>
    <i>
      <x v="4"/>
    </i>
    <i>
      <x v="44"/>
    </i>
    <i>
      <x v="43"/>
    </i>
    <i>
      <x v="22"/>
    </i>
    <i>
      <x v="3"/>
    </i>
    <i>
      <x v="80"/>
    </i>
    <i>
      <x v="93"/>
    </i>
    <i>
      <x v="71"/>
    </i>
    <i>
      <x v="16"/>
    </i>
    <i>
      <x v="63"/>
    </i>
    <i>
      <x v="33"/>
    </i>
    <i>
      <x v="83"/>
    </i>
    <i>
      <x v="12"/>
    </i>
    <i>
      <x v="57"/>
    </i>
    <i>
      <x v="74"/>
    </i>
    <i>
      <x v="92"/>
    </i>
    <i>
      <x v="72"/>
    </i>
    <i>
      <x v="56"/>
    </i>
    <i>
      <x v="52"/>
    </i>
    <i>
      <x v="31"/>
    </i>
    <i>
      <x v="21"/>
    </i>
    <i>
      <x v="75"/>
    </i>
    <i>
      <x v="28"/>
    </i>
    <i>
      <x v="79"/>
    </i>
    <i>
      <x v="17"/>
    </i>
    <i>
      <x v="60"/>
    </i>
    <i>
      <x v="34"/>
    </i>
    <i>
      <x v="36"/>
    </i>
    <i>
      <x v="94"/>
    </i>
    <i>
      <x v="37"/>
    </i>
    <i>
      <x v="47"/>
    </i>
    <i>
      <x v="10"/>
    </i>
    <i>
      <x v="90"/>
    </i>
    <i>
      <x v="66"/>
    </i>
    <i>
      <x v="1"/>
    </i>
    <i>
      <x v="69"/>
    </i>
    <i>
      <x v="65"/>
    </i>
    <i>
      <x v="49"/>
    </i>
    <i>
      <x v="38"/>
    </i>
    <i>
      <x v="29"/>
    </i>
    <i>
      <x v="68"/>
    </i>
    <i>
      <x v="58"/>
    </i>
    <i>
      <x v="11"/>
    </i>
    <i>
      <x v="61"/>
    </i>
    <i>
      <x v="64"/>
    </i>
    <i>
      <x v="77"/>
    </i>
    <i>
      <x v="59"/>
    </i>
    <i>
      <x v="7"/>
    </i>
    <i>
      <x v="2"/>
    </i>
    <i>
      <x v="88"/>
    </i>
    <i>
      <x v="30"/>
    </i>
    <i>
      <x v="27"/>
    </i>
    <i>
      <x v="35"/>
    </i>
    <i>
      <x v="50"/>
    </i>
    <i>
      <x v="78"/>
    </i>
    <i>
      <x v="25"/>
    </i>
    <i>
      <x v="67"/>
    </i>
    <i>
      <x v="26"/>
    </i>
    <i>
      <x v="89"/>
    </i>
    <i>
      <x v="85"/>
    </i>
    <i>
      <x/>
    </i>
    <i>
      <x v="54"/>
    </i>
    <i>
      <x v="20"/>
    </i>
    <i>
      <x v="82"/>
    </i>
    <i>
      <x v="53"/>
    </i>
    <i>
      <x v="96"/>
    </i>
    <i>
      <x v="9"/>
    </i>
    <i>
      <x v="70"/>
    </i>
    <i>
      <x v="91"/>
    </i>
    <i>
      <x v="99"/>
    </i>
    <i>
      <x v="87"/>
    </i>
    <i>
      <x v="86"/>
    </i>
    <i>
      <x v="98"/>
    </i>
    <i>
      <x v="76"/>
    </i>
    <i>
      <x v="97"/>
    </i>
    <i>
      <x v="13"/>
    </i>
    <i>
      <x v="15"/>
    </i>
    <i>
      <x v="55"/>
    </i>
    <i>
      <x v="19"/>
    </i>
    <i>
      <x v="95"/>
    </i>
    <i>
      <x v="46"/>
    </i>
    <i>
      <x v="5"/>
    </i>
    <i>
      <x v="6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ummer av CEO share %" fld="7" baseField="0" baseItem="0"/>
    <dataField name="Summer av total company shares" fld="6" baseField="0" baseItem="0"/>
    <dataField name="Summer av 1" fld="30" baseField="0" baseItem="0"/>
    <dataField name="Summer av 2" fld="31" baseField="0" baseItem="0"/>
    <dataField name="Summer av 3" fld="32" baseField="0" baseItem="0"/>
    <dataField name="Summer av 4" fld="33" baseField="0" baseItem="0"/>
    <dataField name="Summer av 5" fld="34" baseField="0" baseItem="0"/>
    <dataField name="Summer av 6" fld="35" baseField="0" baseItem="0"/>
    <dataField name="Summer av 7" fld="36" baseField="0" baseItem="0"/>
    <dataField name="Summer av 8" fld="37" baseField="0" baseItem="0"/>
    <dataField name="Summer av 9" fld="38" baseField="0" baseItem="0"/>
    <dataField name="Summer av 10" fld="39" baseField="0" baseItem="0"/>
    <dataField name="Summer av 11" fld="40" baseField="0" baseItem="0"/>
    <dataField name="Summer av 12" fld="41" baseField="0" baseItem="0"/>
    <dataField name="Summer av Januar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8570A2-D058-436B-8674-4419EFD9F60B}" name="Pivottabell21" cacheId="2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1:P104" firstHeaderRow="0" firstDataRow="1" firstDataCol="1"/>
  <pivotFields count="42">
    <pivotField axis="axisRow" showAll="0" sortType="descending">
      <items count="103">
        <item x="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f="1" x="10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01">
        <item x="38"/>
        <item x="63"/>
        <item x="2"/>
        <item x="1"/>
        <item x="3"/>
        <item x="4"/>
        <item x="6"/>
        <item x="43"/>
        <item x="64"/>
        <item x="8"/>
        <item x="9"/>
        <item x="5"/>
        <item x="7"/>
        <item x="0"/>
        <item x="85"/>
        <item x="11"/>
        <item x="16"/>
        <item x="12"/>
        <item x="14"/>
        <item x="10"/>
        <item x="15"/>
        <item x="22"/>
        <item x="18"/>
        <item x="19"/>
        <item x="27"/>
        <item x="25"/>
        <item x="17"/>
        <item x="20"/>
        <item x="21"/>
        <item x="23"/>
        <item x="24"/>
        <item x="26"/>
        <item x="29"/>
        <item x="31"/>
        <item x="32"/>
        <item x="28"/>
        <item x="55"/>
        <item x="33"/>
        <item x="34"/>
        <item x="99"/>
        <item x="36"/>
        <item x="37"/>
        <item x="35"/>
        <item x="39"/>
        <item x="40"/>
        <item x="42"/>
        <item x="41"/>
        <item x="44"/>
        <item x="45"/>
        <item x="46"/>
        <item x="47"/>
        <item x="49"/>
        <item x="48"/>
        <item x="50"/>
        <item x="51"/>
        <item x="53"/>
        <item x="52"/>
        <item x="56"/>
        <item x="57"/>
        <item x="58"/>
        <item x="59"/>
        <item x="61"/>
        <item x="66"/>
        <item x="62"/>
        <item x="68"/>
        <item x="60"/>
        <item x="65"/>
        <item x="67"/>
        <item x="69"/>
        <item x="70"/>
        <item x="72"/>
        <item x="71"/>
        <item x="78"/>
        <item x="74"/>
        <item x="75"/>
        <item x="77"/>
        <item x="73"/>
        <item x="76"/>
        <item x="79"/>
        <item x="80"/>
        <item x="82"/>
        <item x="84"/>
        <item x="83"/>
        <item x="81"/>
        <item x="86"/>
        <item x="88"/>
        <item x="13"/>
        <item x="54"/>
        <item x="30"/>
        <item x="87"/>
        <item x="90"/>
        <item x="91"/>
        <item x="93"/>
        <item x="89"/>
        <item x="92"/>
        <item x="95"/>
        <item x="94"/>
        <item x="96"/>
        <item x="98"/>
        <item x="97"/>
        <item t="default"/>
      </items>
    </pivotField>
    <pivotField showAll="0">
      <items count="101">
        <item x="58"/>
        <item x="50"/>
        <item x="77"/>
        <item x="31"/>
        <item x="52"/>
        <item x="4"/>
        <item x="86"/>
        <item x="49"/>
        <item x="21"/>
        <item x="11"/>
        <item x="94"/>
        <item x="34"/>
        <item x="25"/>
        <item x="46"/>
        <item x="78"/>
        <item x="73"/>
        <item x="91"/>
        <item x="47"/>
        <item x="33"/>
        <item x="45"/>
        <item x="76"/>
        <item x="84"/>
        <item x="10"/>
        <item x="98"/>
        <item x="18"/>
        <item x="28"/>
        <item x="37"/>
        <item x="12"/>
        <item x="13"/>
        <item x="93"/>
        <item x="81"/>
        <item x="65"/>
        <item x="75"/>
        <item x="20"/>
        <item x="53"/>
        <item x="74"/>
        <item x="63"/>
        <item x="60"/>
        <item x="69"/>
        <item x="67"/>
        <item x="51"/>
        <item x="8"/>
        <item x="87"/>
        <item x="40"/>
        <item x="55"/>
        <item x="41"/>
        <item x="97"/>
        <item x="27"/>
        <item x="66"/>
        <item x="9"/>
        <item x="15"/>
        <item x="90"/>
        <item x="26"/>
        <item x="43"/>
        <item x="14"/>
        <item x="44"/>
        <item x="95"/>
        <item x="32"/>
        <item x="56"/>
        <item x="35"/>
        <item x="70"/>
        <item x="36"/>
        <item x="64"/>
        <item x="42"/>
        <item x="17"/>
        <item x="2"/>
        <item x="54"/>
        <item x="61"/>
        <item x="5"/>
        <item x="39"/>
        <item x="3"/>
        <item x="82"/>
        <item x="85"/>
        <item x="99"/>
        <item x="1"/>
        <item x="22"/>
        <item x="92"/>
        <item x="88"/>
        <item x="7"/>
        <item x="30"/>
        <item x="57"/>
        <item x="19"/>
        <item x="38"/>
        <item x="23"/>
        <item x="71"/>
        <item x="68"/>
        <item x="96"/>
        <item x="72"/>
        <item x="89"/>
        <item x="59"/>
        <item x="62"/>
        <item x="79"/>
        <item x="83"/>
        <item x="80"/>
        <item x="6"/>
        <item x="29"/>
        <item x="0"/>
        <item x="48"/>
        <item x="24"/>
        <item x="16"/>
        <item t="default"/>
      </items>
    </pivotField>
    <pivotField showAll="0"/>
    <pivotField showAll="0"/>
    <pivotField showAll="0"/>
    <pivotField dataField="1" showAll="0"/>
    <pivotField dataField="1" numFmtId="10" showAll="0"/>
    <pivotField dataField="1"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9" showAll="0"/>
    <pivotField numFmtId="9" showAll="0"/>
    <pivotField numFmtId="9" showAll="0"/>
    <pivotField numFmtId="9" showAll="0"/>
    <pivotField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</pivotFields>
  <rowFields count="1">
    <field x="0"/>
  </rowFields>
  <rowItems count="103">
    <i>
      <x v="17"/>
    </i>
    <i>
      <x v="9"/>
    </i>
    <i>
      <x v="37"/>
    </i>
    <i>
      <x v="98"/>
    </i>
    <i>
      <x v="56"/>
    </i>
    <i>
      <x v="86"/>
    </i>
    <i>
      <x v="38"/>
    </i>
    <i>
      <x v="40"/>
    </i>
    <i>
      <x v="45"/>
    </i>
    <i>
      <x v="46"/>
    </i>
    <i>
      <x v="83"/>
    </i>
    <i>
      <x v="50"/>
    </i>
    <i>
      <x v="22"/>
    </i>
    <i>
      <x v="7"/>
    </i>
    <i>
      <x v="23"/>
    </i>
    <i>
      <x v="73"/>
    </i>
    <i>
      <x v="15"/>
    </i>
    <i>
      <x v="47"/>
    </i>
    <i>
      <x v="41"/>
    </i>
    <i>
      <x v="90"/>
    </i>
    <i>
      <x v="63"/>
    </i>
    <i>
      <x v="34"/>
    </i>
    <i>
      <x v="91"/>
    </i>
    <i>
      <x v="57"/>
    </i>
    <i>
      <x v="14"/>
    </i>
    <i>
      <x v="72"/>
    </i>
    <i>
      <x v="43"/>
    </i>
    <i>
      <x v="28"/>
    </i>
    <i>
      <x v="27"/>
    </i>
    <i>
      <x v="74"/>
    </i>
    <i>
      <x v="60"/>
    </i>
    <i>
      <x v="42"/>
    </i>
    <i>
      <x v="76"/>
    </i>
    <i>
      <x v="21"/>
    </i>
    <i>
      <x v="65"/>
    </i>
    <i>
      <x v="48"/>
    </i>
    <i>
      <x v="25"/>
    </i>
    <i>
      <x v="95"/>
    </i>
    <i>
      <x v="32"/>
    </i>
    <i>
      <x v="89"/>
    </i>
    <i>
      <x v="36"/>
    </i>
    <i>
      <x v="10"/>
    </i>
    <i>
      <x v="71"/>
    </i>
    <i>
      <x v="3"/>
    </i>
    <i>
      <x v="16"/>
    </i>
    <i>
      <x v="58"/>
    </i>
    <i>
      <x v="20"/>
    </i>
    <i>
      <x v="31"/>
    </i>
    <i>
      <x v="59"/>
    </i>
    <i>
      <x v="8"/>
    </i>
    <i>
      <x v="1"/>
    </i>
    <i>
      <x v="82"/>
    </i>
    <i>
      <x v="94"/>
    </i>
    <i>
      <x v="49"/>
    </i>
    <i>
      <x v="84"/>
    </i>
    <i>
      <x v="64"/>
    </i>
    <i>
      <x v="29"/>
    </i>
    <i>
      <x v="79"/>
    </i>
    <i>
      <x v="4"/>
    </i>
    <i>
      <x v="19"/>
    </i>
    <i>
      <x v="92"/>
    </i>
    <i>
      <x v="35"/>
    </i>
    <i>
      <x v="75"/>
    </i>
    <i>
      <x v="69"/>
    </i>
    <i>
      <x v="11"/>
    </i>
    <i>
      <x v="67"/>
    </i>
    <i>
      <x v="13"/>
    </i>
    <i>
      <x v="99"/>
    </i>
    <i>
      <x v="93"/>
    </i>
    <i>
      <x v="2"/>
    </i>
    <i>
      <x v="52"/>
    </i>
    <i>
      <x v="100"/>
    </i>
    <i>
      <x v="61"/>
    </i>
    <i>
      <x v="77"/>
    </i>
    <i>
      <x v="30"/>
    </i>
    <i>
      <x v="80"/>
    </i>
    <i>
      <x v="68"/>
    </i>
    <i>
      <x v="51"/>
    </i>
    <i>
      <x v="81"/>
    </i>
    <i>
      <x v="66"/>
    </i>
    <i>
      <x v="24"/>
    </i>
    <i>
      <x v="33"/>
    </i>
    <i>
      <x/>
    </i>
    <i>
      <x v="88"/>
    </i>
    <i>
      <x v="62"/>
    </i>
    <i>
      <x v="6"/>
    </i>
    <i>
      <x v="96"/>
    </i>
    <i>
      <x v="12"/>
    </i>
    <i>
      <x v="101"/>
    </i>
    <i>
      <x v="54"/>
    </i>
    <i>
      <x v="18"/>
    </i>
    <i>
      <x v="85"/>
    </i>
    <i>
      <x v="44"/>
    </i>
    <i>
      <x v="53"/>
    </i>
    <i>
      <x v="70"/>
    </i>
    <i>
      <x v="87"/>
    </i>
    <i>
      <x v="26"/>
    </i>
    <i>
      <x v="55"/>
    </i>
    <i>
      <x v="78"/>
    </i>
    <i>
      <x v="5"/>
    </i>
    <i>
      <x v="97"/>
    </i>
    <i>
      <x v="39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ummer av CEO share %" fld="7" baseField="0" baseItem="0"/>
    <dataField name="Summer av total company shares" fld="6" baseField="0" baseItem="0"/>
    <dataField name="Summer av Januar" fld="8" baseField="0" baseItem="0"/>
    <dataField name="Summer av 1" fld="30" baseField="0" baseItem="0"/>
    <dataField name="Summer av 2" fld="31" baseField="0" baseItem="0"/>
    <dataField name="Summer av 3" fld="32" baseField="0" baseItem="0"/>
    <dataField name="Summer av 4" fld="33" baseField="0" baseItem="0"/>
    <dataField name="Summer av 5" fld="34" baseField="0" baseItem="0"/>
    <dataField name="Summer av 6" fld="35" baseField="0" baseItem="0"/>
    <dataField name="Summer av 7" fld="36" baseField="0" baseItem="0"/>
    <dataField name="Summer av 8" fld="37" baseField="0" baseItem="0"/>
    <dataField name="Summer av 9" fld="38" baseField="0" baseItem="0"/>
    <dataField name="Summer av 10" fld="39" baseField="0" baseItem="0"/>
    <dataField name="Summer av 11" fld="40" baseField="0" baseItem="0"/>
    <dataField name="Summer av 12" fld="4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AF7EB0-0445-4D84-A917-2C970E2DA93C}" name="Pivottabell19" cacheId="1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1:P104" firstHeaderRow="0" firstDataRow="1" firstDataCol="1"/>
  <pivotFields count="42">
    <pivotField axis="axisRow" showAll="0" sortType="descending">
      <items count="103">
        <item x="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01">
        <item x="38"/>
        <item x="63"/>
        <item x="2"/>
        <item x="1"/>
        <item x="3"/>
        <item x="4"/>
        <item x="6"/>
        <item x="43"/>
        <item x="64"/>
        <item x="8"/>
        <item x="9"/>
        <item x="5"/>
        <item x="7"/>
        <item x="0"/>
        <item x="85"/>
        <item x="11"/>
        <item x="16"/>
        <item x="12"/>
        <item x="14"/>
        <item x="10"/>
        <item x="15"/>
        <item x="23"/>
        <item x="18"/>
        <item x="19"/>
        <item x="20"/>
        <item x="28"/>
        <item x="26"/>
        <item x="17"/>
        <item x="21"/>
        <item x="22"/>
        <item x="24"/>
        <item x="25"/>
        <item x="27"/>
        <item x="29"/>
        <item x="32"/>
        <item x="31"/>
        <item x="55"/>
        <item x="33"/>
        <item x="34"/>
        <item x="99"/>
        <item x="36"/>
        <item x="37"/>
        <item x="35"/>
        <item x="39"/>
        <item x="40"/>
        <item x="42"/>
        <item x="41"/>
        <item x="44"/>
        <item x="45"/>
        <item x="46"/>
        <item x="47"/>
        <item x="49"/>
        <item x="48"/>
        <item x="50"/>
        <item x="51"/>
        <item x="53"/>
        <item x="52"/>
        <item x="56"/>
        <item x="57"/>
        <item x="58"/>
        <item x="59"/>
        <item x="61"/>
        <item x="66"/>
        <item x="62"/>
        <item x="68"/>
        <item x="60"/>
        <item x="65"/>
        <item x="67"/>
        <item x="69"/>
        <item x="70"/>
        <item x="72"/>
        <item x="71"/>
        <item x="78"/>
        <item x="74"/>
        <item x="75"/>
        <item x="77"/>
        <item x="73"/>
        <item x="76"/>
        <item x="79"/>
        <item x="80"/>
        <item x="82"/>
        <item x="84"/>
        <item x="83"/>
        <item x="81"/>
        <item x="86"/>
        <item x="88"/>
        <item x="13"/>
        <item x="54"/>
        <item x="30"/>
        <item x="87"/>
        <item x="90"/>
        <item x="91"/>
        <item x="93"/>
        <item x="89"/>
        <item x="92"/>
        <item x="95"/>
        <item x="94"/>
        <item x="96"/>
        <item x="98"/>
        <item x="97"/>
        <item t="default"/>
      </items>
    </pivotField>
    <pivotField showAll="0">
      <items count="101">
        <item x="58"/>
        <item x="50"/>
        <item x="94"/>
        <item x="77"/>
        <item x="32"/>
        <item x="52"/>
        <item x="4"/>
        <item x="86"/>
        <item x="22"/>
        <item x="49"/>
        <item x="11"/>
        <item x="98"/>
        <item x="34"/>
        <item x="26"/>
        <item x="46"/>
        <item x="78"/>
        <item x="47"/>
        <item x="73"/>
        <item x="99"/>
        <item x="55"/>
        <item x="45"/>
        <item x="33"/>
        <item x="91"/>
        <item x="76"/>
        <item x="84"/>
        <item x="10"/>
        <item x="18"/>
        <item x="37"/>
        <item x="12"/>
        <item x="13"/>
        <item x="48"/>
        <item x="15"/>
        <item x="93"/>
        <item x="81"/>
        <item x="65"/>
        <item x="21"/>
        <item x="75"/>
        <item x="74"/>
        <item x="63"/>
        <item x="60"/>
        <item x="69"/>
        <item x="67"/>
        <item x="54"/>
        <item x="38"/>
        <item x="51"/>
        <item x="87"/>
        <item x="8"/>
        <item x="40"/>
        <item x="41"/>
        <item x="28"/>
        <item x="66"/>
        <item x="9"/>
        <item x="90"/>
        <item x="27"/>
        <item x="43"/>
        <item x="14"/>
        <item x="44"/>
        <item x="95"/>
        <item x="31"/>
        <item x="56"/>
        <item x="35"/>
        <item x="70"/>
        <item x="71"/>
        <item x="36"/>
        <item x="64"/>
        <item x="42"/>
        <item x="17"/>
        <item x="2"/>
        <item x="61"/>
        <item x="5"/>
        <item x="39"/>
        <item x="3"/>
        <item x="82"/>
        <item x="85"/>
        <item x="1"/>
        <item x="23"/>
        <item x="53"/>
        <item x="92"/>
        <item x="88"/>
        <item x="7"/>
        <item x="30"/>
        <item x="57"/>
        <item x="19"/>
        <item x="24"/>
        <item x="68"/>
        <item x="96"/>
        <item x="59"/>
        <item x="89"/>
        <item x="62"/>
        <item x="79"/>
        <item x="83"/>
        <item x="80"/>
        <item x="6"/>
        <item x="20"/>
        <item x="29"/>
        <item x="0"/>
        <item x="97"/>
        <item x="72"/>
        <item x="25"/>
        <item x="16"/>
        <item t="default"/>
      </items>
    </pivotField>
    <pivotField showAll="0"/>
    <pivotField showAll="0"/>
    <pivotField numFmtId="3" showAll="0"/>
    <pivotField dataField="1" showAll="0"/>
    <pivotField dataField="1" numFmtId="10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numFmtId="9" showAll="0"/>
    <pivotField numFmtId="9" showAll="0"/>
    <pivotField numFmtId="9" showAll="0"/>
    <pivotField numFmtId="9" showAll="0"/>
    <pivotField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</pivotFields>
  <rowFields count="1">
    <field x="0"/>
  </rowFields>
  <rowItems count="103">
    <i>
      <x v="39"/>
    </i>
    <i>
      <x v="40"/>
    </i>
    <i>
      <x v="17"/>
    </i>
    <i>
      <x v="9"/>
    </i>
    <i>
      <x v="37"/>
    </i>
    <i>
      <x v="98"/>
    </i>
    <i>
      <x v="21"/>
    </i>
    <i>
      <x v="56"/>
    </i>
    <i>
      <x v="86"/>
    </i>
    <i>
      <x v="38"/>
    </i>
    <i>
      <x v="83"/>
    </i>
    <i>
      <x v="23"/>
    </i>
    <i>
      <x v="7"/>
    </i>
    <i>
      <x v="47"/>
    </i>
    <i>
      <x v="15"/>
    </i>
    <i>
      <x v="43"/>
    </i>
    <i>
      <x v="41"/>
    </i>
    <i>
      <x v="73"/>
    </i>
    <i>
      <x v="34"/>
    </i>
    <i>
      <x v="63"/>
    </i>
    <i>
      <x v="91"/>
    </i>
    <i>
      <x v="72"/>
    </i>
    <i>
      <x v="28"/>
    </i>
    <i>
      <x v="75"/>
    </i>
    <i>
      <x v="14"/>
    </i>
    <i>
      <x v="20"/>
    </i>
    <i>
      <x v="42"/>
    </i>
    <i>
      <x v="54"/>
    </i>
    <i>
      <x v="3"/>
    </i>
    <i>
      <x v="65"/>
    </i>
    <i>
      <x v="33"/>
    </i>
    <i>
      <x v="29"/>
    </i>
    <i>
      <x v="22"/>
    </i>
    <i>
      <x v="48"/>
    </i>
    <i>
      <x v="45"/>
    </i>
    <i>
      <x v="46"/>
    </i>
    <i>
      <x v="76"/>
    </i>
    <i>
      <x v="10"/>
    </i>
    <i>
      <x v="36"/>
    </i>
    <i>
      <x v="89"/>
    </i>
    <i>
      <x v="31"/>
    </i>
    <i>
      <x v="64"/>
    </i>
    <i>
      <x v="30"/>
    </i>
    <i>
      <x v="26"/>
    </i>
    <i>
      <x v="8"/>
    </i>
    <i>
      <x v="49"/>
    </i>
    <i>
      <x v="92"/>
    </i>
    <i>
      <x v="60"/>
    </i>
    <i>
      <x v="79"/>
    </i>
    <i>
      <x v="90"/>
    </i>
    <i>
      <x v="94"/>
    </i>
    <i>
      <x v="4"/>
    </i>
    <i>
      <x v="66"/>
    </i>
    <i>
      <x v="19"/>
    </i>
    <i>
      <x v="13"/>
    </i>
    <i>
      <x v="87"/>
    </i>
    <i>
      <x v="93"/>
    </i>
    <i>
      <x v="69"/>
    </i>
    <i>
      <x v="11"/>
    </i>
    <i>
      <x v="35"/>
    </i>
    <i>
      <x v="80"/>
    </i>
    <i>
      <x v="100"/>
    </i>
    <i>
      <x v="95"/>
    </i>
    <i>
      <x v="62"/>
    </i>
    <i>
      <x v="67"/>
    </i>
    <i>
      <x v="52"/>
    </i>
    <i>
      <x v="44"/>
    </i>
    <i>
      <x v="71"/>
    </i>
    <i>
      <x v="61"/>
    </i>
    <i>
      <x v="88"/>
    </i>
    <i>
      <x v="68"/>
    </i>
    <i>
      <x v="2"/>
    </i>
    <i>
      <x v="51"/>
    </i>
    <i>
      <x v="59"/>
    </i>
    <i>
      <x v="97"/>
    </i>
    <i>
      <x v="57"/>
    </i>
    <i>
      <x v="74"/>
    </i>
    <i>
      <x v="81"/>
    </i>
    <i>
      <x v="6"/>
    </i>
    <i>
      <x v="32"/>
    </i>
    <i>
      <x v="99"/>
    </i>
    <i>
      <x v="82"/>
    </i>
    <i>
      <x v="16"/>
    </i>
    <i>
      <x v="12"/>
    </i>
    <i>
      <x v="77"/>
    </i>
    <i>
      <x v="58"/>
    </i>
    <i>
      <x v="53"/>
    </i>
    <i>
      <x v="18"/>
    </i>
    <i>
      <x v="70"/>
    </i>
    <i>
      <x v="25"/>
    </i>
    <i>
      <x/>
    </i>
    <i>
      <x v="85"/>
    </i>
    <i>
      <x v="1"/>
    </i>
    <i>
      <x v="5"/>
    </i>
    <i>
      <x v="55"/>
    </i>
    <i>
      <x v="27"/>
    </i>
    <i>
      <x v="84"/>
    </i>
    <i>
      <x v="78"/>
    </i>
    <i>
      <x v="50"/>
    </i>
    <i>
      <x v="101"/>
    </i>
    <i>
      <x v="96"/>
    </i>
    <i>
      <x v="24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ummer av CEO share %" fld="7" baseField="0" baseItem="0"/>
    <dataField name="Summer av total company shares" fld="6" baseField="0" baseItem="0"/>
    <dataField name="Summer av Januar" fld="8" baseField="0" baseItem="0"/>
    <dataField name="Summer av 1" fld="30" baseField="0" baseItem="0"/>
    <dataField name="Summer av 2" fld="31" baseField="0" baseItem="0"/>
    <dataField name="Summer av 3" fld="32" baseField="0" baseItem="0"/>
    <dataField name="Summer av 4" fld="33" baseField="0" baseItem="0"/>
    <dataField name="Summer av 5" fld="34" baseField="0" baseItem="0"/>
    <dataField name="Summer av 6" fld="35" baseField="0" baseItem="0"/>
    <dataField name="Summer av 7" fld="36" baseField="0" baseItem="0"/>
    <dataField name="Summer av 8" fld="37" baseField="0" baseItem="0"/>
    <dataField name="Summer av 9" fld="38" baseField="0" baseItem="0"/>
    <dataField name="Summer av 10" fld="39" baseField="0" baseItem="0"/>
    <dataField name="Summer av 11" fld="40" baseField="0" baseItem="0"/>
    <dataField name="Summer av 12" fld="4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7BD453-8A42-4AEF-A815-FC61BD10EA14}" name="Pivottabell15" cacheId="4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1:P104" firstHeaderRow="0" firstDataRow="1" firstDataCol="1"/>
  <pivotFields count="42">
    <pivotField axis="axisRow" showAll="0" sortType="descending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03">
        <item x="66"/>
        <item x="2"/>
        <item x="1"/>
        <item x="3"/>
        <item x="4"/>
        <item x="6"/>
        <item x="46"/>
        <item x="45"/>
        <item x="67"/>
        <item x="8"/>
        <item x="9"/>
        <item x="5"/>
        <item x="7"/>
        <item x="0"/>
        <item x="88"/>
        <item x="11"/>
        <item x="17"/>
        <item x="12"/>
        <item x="15"/>
        <item x="10"/>
        <item x="14"/>
        <item x="16"/>
        <item x="24"/>
        <item x="19"/>
        <item x="20"/>
        <item x="21"/>
        <item x="29"/>
        <item x="27"/>
        <item x="18"/>
        <item x="22"/>
        <item x="23"/>
        <item x="25"/>
        <item x="26"/>
        <item x="28"/>
        <item x="30"/>
        <item x="33"/>
        <item x="32"/>
        <item x="58"/>
        <item x="34"/>
        <item x="35"/>
        <item x="101"/>
        <item x="37"/>
        <item x="38"/>
        <item x="36"/>
        <item x="40"/>
        <item x="39"/>
        <item x="41"/>
        <item x="42"/>
        <item x="44"/>
        <item x="43"/>
        <item x="47"/>
        <item x="48"/>
        <item x="49"/>
        <item x="50"/>
        <item x="52"/>
        <item x="51"/>
        <item x="53"/>
        <item x="54"/>
        <item x="56"/>
        <item x="55"/>
        <item x="59"/>
        <item x="60"/>
        <item x="61"/>
        <item x="62"/>
        <item x="64"/>
        <item x="68"/>
        <item x="65"/>
        <item x="70"/>
        <item x="63"/>
        <item x="69"/>
        <item x="72"/>
        <item x="71"/>
        <item x="73"/>
        <item x="74"/>
        <item x="76"/>
        <item x="75"/>
        <item x="81"/>
        <item x="77"/>
        <item x="78"/>
        <item x="80"/>
        <item x="79"/>
        <item x="82"/>
        <item x="83"/>
        <item x="85"/>
        <item x="87"/>
        <item x="86"/>
        <item x="84"/>
        <item x="89"/>
        <item x="90"/>
        <item x="13"/>
        <item x="57"/>
        <item x="31"/>
        <item x="94"/>
        <item x="92"/>
        <item x="93"/>
        <item x="95"/>
        <item x="91"/>
        <item x="97"/>
        <item x="96"/>
        <item x="98"/>
        <item x="100"/>
        <item x="99"/>
        <item t="default"/>
      </items>
    </pivotField>
    <pivotField showAll="0">
      <items count="101">
        <item x="60"/>
        <item x="52"/>
        <item x="94"/>
        <item x="78"/>
        <item x="54"/>
        <item x="4"/>
        <item x="87"/>
        <item x="5"/>
        <item x="23"/>
        <item x="11"/>
        <item x="98"/>
        <item x="13"/>
        <item x="35"/>
        <item x="27"/>
        <item x="48"/>
        <item x="79"/>
        <item x="49"/>
        <item x="99"/>
        <item x="57"/>
        <item x="47"/>
        <item x="34"/>
        <item x="91"/>
        <item x="77"/>
        <item x="85"/>
        <item x="10"/>
        <item x="62"/>
        <item x="33"/>
        <item x="38"/>
        <item x="50"/>
        <item x="16"/>
        <item x="14"/>
        <item x="93"/>
        <item x="65"/>
        <item x="22"/>
        <item x="76"/>
        <item x="75"/>
        <item x="64"/>
        <item x="69"/>
        <item x="67"/>
        <item x="56"/>
        <item x="39"/>
        <item x="53"/>
        <item x="8"/>
        <item x="72"/>
        <item x="36"/>
        <item x="19"/>
        <item x="42"/>
        <item x="41"/>
        <item x="3"/>
        <item x="66"/>
        <item x="9"/>
        <item x="82"/>
        <item x="90"/>
        <item x="28"/>
        <item x="45"/>
        <item x="15"/>
        <item x="46"/>
        <item x="95"/>
        <item x="32"/>
        <item x="58"/>
        <item x="71"/>
        <item x="73"/>
        <item x="20"/>
        <item x="37"/>
        <item x="43"/>
        <item x="29"/>
        <item x="18"/>
        <item x="12"/>
        <item x="2"/>
        <item x="51"/>
        <item x="40"/>
        <item x="83"/>
        <item x="86"/>
        <item x="70"/>
        <item x="88"/>
        <item x="1"/>
        <item x="24"/>
        <item x="92"/>
        <item x="7"/>
        <item x="31"/>
        <item x="59"/>
        <item x="25"/>
        <item x="68"/>
        <item x="96"/>
        <item x="61"/>
        <item x="89"/>
        <item x="63"/>
        <item x="55"/>
        <item x="80"/>
        <item x="44"/>
        <item x="84"/>
        <item x="81"/>
        <item x="6"/>
        <item x="21"/>
        <item x="30"/>
        <item x="0"/>
        <item x="97"/>
        <item x="74"/>
        <item x="26"/>
        <item x="17"/>
        <item t="default"/>
      </items>
    </pivotField>
    <pivotField showAll="0"/>
    <pivotField showAll="0"/>
    <pivotField showAll="0"/>
    <pivotField dataField="1" showAll="0"/>
    <pivotField dataField="1" numFmtId="10" showAll="0"/>
    <pivotField dataField="1"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showAll="0"/>
    <pivotField showAll="0"/>
    <pivotField showAll="0"/>
    <pivotField showAll="0"/>
    <pivotField numFmtId="9" showAll="0"/>
    <pivotField numFmtId="9" showAll="0"/>
    <pivotField numFmtId="9" showAll="0"/>
    <pivotField numFmtId="9" showAll="0"/>
    <pivotField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</pivotFields>
  <rowFields count="1">
    <field x="0"/>
  </rowFields>
  <rowItems count="103">
    <i>
      <x v="17"/>
    </i>
    <i>
      <x v="8"/>
    </i>
    <i>
      <x v="98"/>
    </i>
    <i>
      <x v="37"/>
    </i>
    <i>
      <x v="87"/>
    </i>
    <i>
      <x v="38"/>
    </i>
    <i>
      <x v="74"/>
    </i>
    <i>
      <x v="23"/>
    </i>
    <i>
      <x v="72"/>
    </i>
    <i>
      <x v="15"/>
    </i>
    <i>
      <x v="47"/>
    </i>
    <i>
      <x v="24"/>
    </i>
    <i>
      <x v="34"/>
    </i>
    <i>
      <x v="21"/>
    </i>
    <i>
      <x v="40"/>
    </i>
    <i>
      <x v="39"/>
    </i>
    <i>
      <x v="56"/>
    </i>
    <i>
      <x v="91"/>
    </i>
    <i>
      <x v="28"/>
    </i>
    <i>
      <x v="43"/>
    </i>
    <i>
      <x v="54"/>
    </i>
    <i>
      <x v="60"/>
    </i>
    <i>
      <x v="65"/>
    </i>
    <i>
      <x v="22"/>
    </i>
    <i>
      <x v="2"/>
    </i>
    <i>
      <x v="6"/>
    </i>
    <i>
      <x v="48"/>
    </i>
    <i>
      <x v="9"/>
    </i>
    <i>
      <x v="46"/>
    </i>
    <i>
      <x v="4"/>
    </i>
    <i>
      <x v="64"/>
    </i>
    <i>
      <x v="7"/>
    </i>
    <i>
      <x v="92"/>
    </i>
    <i>
      <x v="59"/>
    </i>
    <i>
      <x v="73"/>
    </i>
    <i>
      <x v="31"/>
    </i>
    <i>
      <x v="30"/>
    </i>
    <i>
      <x v="26"/>
    </i>
    <i>
      <x v="49"/>
    </i>
    <i>
      <x v="35"/>
    </i>
    <i>
      <x v="29"/>
    </i>
    <i>
      <x v="94"/>
    </i>
    <i>
      <x v="44"/>
    </i>
    <i>
      <x v="14"/>
    </i>
    <i>
      <x v="93"/>
    </i>
    <i>
      <x v="77"/>
    </i>
    <i>
      <x v="89"/>
    </i>
    <i>
      <x v="20"/>
    </i>
    <i>
      <x v="66"/>
    </i>
    <i>
      <x v="100"/>
    </i>
    <i>
      <x v="80"/>
    </i>
    <i>
      <x v="90"/>
    </i>
    <i>
      <x v="81"/>
    </i>
    <i>
      <x v="62"/>
    </i>
    <i>
      <x v="82"/>
    </i>
    <i>
      <x v="61"/>
    </i>
    <i>
      <x v="68"/>
    </i>
    <i>
      <x v="57"/>
    </i>
    <i>
      <x v="10"/>
    </i>
    <i>
      <x v="51"/>
    </i>
    <i>
      <x v="88"/>
    </i>
    <i>
      <x v="71"/>
    </i>
    <i>
      <x v="13"/>
    </i>
    <i>
      <x v="16"/>
    </i>
    <i>
      <x v="1"/>
    </i>
    <i>
      <x v="99"/>
    </i>
    <i>
      <x v="32"/>
    </i>
    <i>
      <x v="97"/>
    </i>
    <i>
      <x v="75"/>
    </i>
    <i>
      <x v="86"/>
    </i>
    <i>
      <x v="41"/>
    </i>
    <i>
      <x v="58"/>
    </i>
    <i>
      <x v="42"/>
    </i>
    <i>
      <x v="53"/>
    </i>
    <i>
      <x v="36"/>
    </i>
    <i>
      <x v="11"/>
    </i>
    <i>
      <x v="18"/>
    </i>
    <i>
      <x v="78"/>
    </i>
    <i>
      <x v="67"/>
    </i>
    <i>
      <x v="76"/>
    </i>
    <i>
      <x v="70"/>
    </i>
    <i>
      <x v="25"/>
    </i>
    <i>
      <x v="84"/>
    </i>
    <i>
      <x v="33"/>
    </i>
    <i>
      <x v="85"/>
    </i>
    <i>
      <x v="83"/>
    </i>
    <i>
      <x v="19"/>
    </i>
    <i>
      <x v="63"/>
    </i>
    <i>
      <x v="50"/>
    </i>
    <i>
      <x v="55"/>
    </i>
    <i>
      <x v="95"/>
    </i>
    <i>
      <x/>
    </i>
    <i>
      <x v="12"/>
    </i>
    <i>
      <x v="69"/>
    </i>
    <i>
      <x v="79"/>
    </i>
    <i>
      <x v="27"/>
    </i>
    <i>
      <x v="96"/>
    </i>
    <i>
      <x v="101"/>
    </i>
    <i>
      <x v="3"/>
    </i>
    <i>
      <x v="5"/>
    </i>
    <i>
      <x v="45"/>
    </i>
    <i>
      <x v="5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ummer av CEO share %" fld="7" baseField="0" baseItem="0"/>
    <dataField name="Summer av total company shares" fld="6" baseField="0" baseItem="0"/>
    <dataField name="Summer av Januar" fld="8" baseField="0" baseItem="0"/>
    <dataField name="Summer av 1" fld="30" baseField="0" baseItem="0"/>
    <dataField name="Summer av 2" fld="31" baseField="0" baseItem="0"/>
    <dataField name="Summer av 3" fld="32" baseField="0" baseItem="0"/>
    <dataField name="Summer av 4" fld="33" baseField="0" baseItem="0"/>
    <dataField name="Summer av 5" fld="34" baseField="0" baseItem="0"/>
    <dataField name="Summer av 6" fld="35" baseField="0" baseItem="0"/>
    <dataField name="Summer av 7" fld="36" baseField="0" baseItem="0"/>
    <dataField name="Summer av 8" fld="37" baseField="0" baseItem="0"/>
    <dataField name="Summer av 9" fld="38" baseField="0" baseItem="0"/>
    <dataField name="Summer av 10" fld="39" baseField="0" baseItem="0"/>
    <dataField name="Summer av 11" fld="40" baseField="0" baseItem="0"/>
    <dataField name="Summer av 12" fld="4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DE1D1C-F7A3-4CED-95A2-616BE139D74D}" name="Pivottabell17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1:O115" firstHeaderRow="0" firstDataRow="1" firstDataCol="1"/>
  <pivotFields count="42">
    <pivotField axis="axisRow" showAll="0" sortType="descending">
      <items count="102">
        <item sd="0" x="1"/>
        <item sd="0" x="2"/>
        <item sd="0" x="3"/>
        <item sd="0" x="4"/>
        <item x="5"/>
        <item sd="0" x="6"/>
        <item sd="0" x="7"/>
        <item sd="0" x="8"/>
        <item sd="0" x="9"/>
        <item sd="0" x="10"/>
        <item sd="0" x="11"/>
        <item sd="0" x="12"/>
        <item x="13"/>
        <item sd="0" x="14"/>
        <item sd="0" x="15"/>
        <item sd="0" x="16"/>
        <item sd="0" x="17"/>
        <item sd="0" x="18"/>
        <item sd="0" x="19"/>
        <item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x="48"/>
        <item sd="0" x="49"/>
        <item sd="0" x="50"/>
        <item sd="0" x="51"/>
        <item sd="0" x="52"/>
        <item sd="0" x="53"/>
        <item sd="0" x="54"/>
        <item sd="0" x="55"/>
        <item sd="0" x="56"/>
        <item x="57"/>
        <item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x="75"/>
        <item sd="0" x="76"/>
        <item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x="89"/>
        <item sd="0" x="90"/>
        <item sd="0" x="91"/>
        <item sd="0" x="92"/>
        <item sd="0" x="93"/>
        <item x="94"/>
        <item x="95"/>
        <item sd="0" x="96"/>
        <item sd="0" x="97"/>
        <item sd="0" x="98"/>
        <item sd="0" x="99"/>
        <item sd="0" x="100"/>
        <item x="0"/>
        <item t="default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showAll="0">
      <items count="102">
        <item x="64"/>
        <item x="2"/>
        <item x="1"/>
        <item x="3"/>
        <item x="4"/>
        <item x="5"/>
        <item x="7"/>
        <item x="45"/>
        <item x="44"/>
        <item x="65"/>
        <item x="9"/>
        <item x="10"/>
        <item x="6"/>
        <item x="8"/>
        <item x="0"/>
        <item x="86"/>
        <item x="12"/>
        <item x="18"/>
        <item x="13"/>
        <item x="16"/>
        <item x="11"/>
        <item x="15"/>
        <item x="17"/>
        <item x="24"/>
        <item x="20"/>
        <item x="21"/>
        <item x="29"/>
        <item x="27"/>
        <item x="19"/>
        <item x="22"/>
        <item x="23"/>
        <item x="25"/>
        <item x="26"/>
        <item x="28"/>
        <item x="31"/>
        <item x="33"/>
        <item x="34"/>
        <item x="30"/>
        <item x="56"/>
        <item x="35"/>
        <item x="36"/>
        <item x="100"/>
        <item x="38"/>
        <item x="39"/>
        <item x="37"/>
        <item x="40"/>
        <item x="41"/>
        <item x="43"/>
        <item x="42"/>
        <item x="46"/>
        <item x="47"/>
        <item x="48"/>
        <item x="50"/>
        <item x="49"/>
        <item x="51"/>
        <item x="52"/>
        <item x="54"/>
        <item x="53"/>
        <item x="57"/>
        <item x="58"/>
        <item x="59"/>
        <item x="60"/>
        <item x="62"/>
        <item x="66"/>
        <item x="63"/>
        <item x="68"/>
        <item x="61"/>
        <item x="67"/>
        <item x="70"/>
        <item x="69"/>
        <item x="71"/>
        <item x="72"/>
        <item x="74"/>
        <item x="73"/>
        <item x="79"/>
        <item x="75"/>
        <item x="76"/>
        <item x="78"/>
        <item x="77"/>
        <item x="80"/>
        <item x="81"/>
        <item x="83"/>
        <item x="85"/>
        <item x="84"/>
        <item x="82"/>
        <item x="87"/>
        <item x="89"/>
        <item x="14"/>
        <item x="55"/>
        <item x="32"/>
        <item x="88"/>
        <item x="93"/>
        <item x="91"/>
        <item x="92"/>
        <item x="94"/>
        <item x="90"/>
        <item x="96"/>
        <item x="95"/>
        <item x="97"/>
        <item x="99"/>
        <item x="98"/>
        <item t="default"/>
      </items>
    </pivotField>
    <pivotField showAll="0">
      <items count="101">
        <item x="58"/>
        <item x="75"/>
        <item x="50"/>
        <item x="94"/>
        <item x="77"/>
        <item x="92"/>
        <item x="49"/>
        <item x="5"/>
        <item x="86"/>
        <item x="6"/>
        <item x="23"/>
        <item x="12"/>
        <item x="98"/>
        <item x="14"/>
        <item x="36"/>
        <item x="27"/>
        <item x="46"/>
        <item x="78"/>
        <item x="42"/>
        <item x="47"/>
        <item x="99"/>
        <item x="55"/>
        <item x="35"/>
        <item x="91"/>
        <item x="76"/>
        <item x="89"/>
        <item x="84"/>
        <item x="45"/>
        <item x="11"/>
        <item x="60"/>
        <item x="30"/>
        <item x="39"/>
        <item x="48"/>
        <item x="17"/>
        <item x="15"/>
        <item x="93"/>
        <item x="95"/>
        <item x="64"/>
        <item x="68"/>
        <item x="66"/>
        <item x="54"/>
        <item x="51"/>
        <item x="9"/>
        <item x="71"/>
        <item x="33"/>
        <item x="37"/>
        <item x="20"/>
        <item x="3"/>
        <item x="65"/>
        <item x="81"/>
        <item x="90"/>
        <item x="28"/>
        <item x="16"/>
        <item x="41"/>
        <item x="34"/>
        <item x="87"/>
        <item x="56"/>
        <item x="70"/>
        <item x="72"/>
        <item x="38"/>
        <item x="57"/>
        <item x="43"/>
        <item x="63"/>
        <item x="29"/>
        <item x="19"/>
        <item x="13"/>
        <item x="52"/>
        <item x="2"/>
        <item x="22"/>
        <item x="61"/>
        <item x="40"/>
        <item x="82"/>
        <item x="74"/>
        <item x="85"/>
        <item x="69"/>
        <item x="88"/>
        <item x="1"/>
        <item x="24"/>
        <item x="8"/>
        <item x="32"/>
        <item x="25"/>
        <item x="67"/>
        <item x="4"/>
        <item x="96"/>
        <item x="59"/>
        <item x="10"/>
        <item x="62"/>
        <item x="53"/>
        <item x="79"/>
        <item x="44"/>
        <item x="83"/>
        <item x="80"/>
        <item x="7"/>
        <item x="21"/>
        <item x="31"/>
        <item x="0"/>
        <item x="97"/>
        <item x="73"/>
        <item x="26"/>
        <item x="18"/>
        <item t="default"/>
      </items>
    </pivotField>
    <pivotField showAll="0"/>
    <pivotField showAll="0"/>
    <pivotField numFmtId="3" showAll="0"/>
    <pivotField dataField="1" showAll="0"/>
    <pivotField dataField="1" numFmtId="10" showAll="0"/>
    <pivotField dataField="1"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showAll="0"/>
    <pivotField showAll="0"/>
    <pivotField showAll="0"/>
    <pivotField showAll="0"/>
    <pivotField showAll="0"/>
    <pivotField showAll="0"/>
    <pivotField numFmtId="9" showAll="0"/>
    <pivotField numFmtId="9" showAll="0"/>
    <pivotField numFmtId="9" showAll="0"/>
    <pivotField numFmtId="9" showAll="0"/>
    <pivotField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dataField="1" numFmtId="9" showAll="0"/>
    <pivotField axis="axisRow" showAll="0">
      <items count="102">
        <item x="11"/>
        <item x="32"/>
        <item x="73"/>
        <item x="39"/>
        <item x="40"/>
        <item x="26"/>
        <item x="42"/>
        <item x="6"/>
        <item x="92"/>
        <item x="93"/>
        <item x="41"/>
        <item x="47"/>
        <item x="48"/>
        <item x="28"/>
        <item x="98"/>
        <item x="85"/>
        <item x="99"/>
        <item x="38"/>
        <item x="30"/>
        <item x="97"/>
        <item x="75"/>
        <item x="2"/>
        <item x="94"/>
        <item x="57"/>
        <item x="1"/>
        <item x="7"/>
        <item x="49"/>
        <item x="22"/>
        <item x="60"/>
        <item x="65"/>
        <item x="79"/>
        <item x="23"/>
        <item x="76"/>
        <item x="13"/>
        <item x="58"/>
        <item x="77"/>
        <item x="95"/>
        <item x="87"/>
        <item x="96"/>
        <item x="63"/>
        <item x="20"/>
        <item x="18"/>
        <item x="14"/>
        <item x="88"/>
        <item x="62"/>
        <item x="91"/>
        <item x="29"/>
        <item x="50"/>
        <item x="24"/>
        <item x="59"/>
        <item x="45"/>
        <item x="82"/>
        <item x="16"/>
        <item x="44"/>
        <item x="70"/>
        <item x="100"/>
        <item x="43"/>
        <item x="21"/>
        <item x="67"/>
        <item x="84"/>
        <item x="9"/>
        <item x="10"/>
        <item x="37"/>
        <item x="35"/>
        <item x="8"/>
        <item x="36"/>
        <item x="55"/>
        <item x="90"/>
        <item x="3"/>
        <item x="66"/>
        <item x="68"/>
        <item x="46"/>
        <item x="34"/>
        <item x="78"/>
        <item x="31"/>
        <item x="64"/>
        <item x="81"/>
        <item x="61"/>
        <item x="69"/>
        <item x="12"/>
        <item x="52"/>
        <item x="86"/>
        <item x="51"/>
        <item x="4"/>
        <item x="80"/>
        <item x="19"/>
        <item x="27"/>
        <item x="53"/>
        <item x="71"/>
        <item x="89"/>
        <item x="25"/>
        <item x="15"/>
        <item x="74"/>
        <item x="54"/>
        <item x="72"/>
        <item x="0"/>
        <item x="17"/>
        <item x="83"/>
        <item x="56"/>
        <item x="5"/>
        <item x="33"/>
        <item t="default"/>
      </items>
    </pivotField>
  </pivotFields>
  <rowFields count="2">
    <field x="0"/>
    <field x="41"/>
  </rowFields>
  <rowItems count="114">
    <i>
      <x v="17"/>
    </i>
    <i>
      <x v="96"/>
    </i>
    <i>
      <x v="8"/>
    </i>
    <i>
      <x v="37"/>
    </i>
    <i>
      <x v="84"/>
    </i>
    <i>
      <x v="38"/>
    </i>
    <i>
      <x v="69"/>
    </i>
    <i>
      <x v="22"/>
    </i>
    <i>
      <x v="71"/>
    </i>
    <i>
      <x v="15"/>
    </i>
    <i>
      <x v="72"/>
    </i>
    <i>
      <x v="23"/>
    </i>
    <i>
      <x v="34"/>
    </i>
    <i>
      <x v="53"/>
    </i>
    <i>
      <x v="70"/>
    </i>
    <i>
      <x v="42"/>
    </i>
    <i>
      <x v="51"/>
    </i>
    <i>
      <x v="87"/>
    </i>
    <i>
      <x v="6"/>
    </i>
    <i>
      <x v="62"/>
    </i>
    <i>
      <x v="1"/>
    </i>
    <i>
      <x v="39"/>
    </i>
    <i>
      <x v="61"/>
    </i>
    <i>
      <x v="82"/>
    </i>
    <i>
      <x v="20"/>
    </i>
    <i>
      <x v="7"/>
    </i>
    <i>
      <x v="90"/>
    </i>
    <i>
      <x v="89"/>
    </i>
    <i>
      <x v="31"/>
    </i>
    <i>
      <x v="46"/>
    </i>
    <i>
      <x v="64"/>
    </i>
    <i>
      <x v="25"/>
    </i>
    <i>
      <x v="91"/>
    </i>
    <i>
      <x v="35"/>
    </i>
    <i>
      <x v="3"/>
    </i>
    <i>
      <x v="78"/>
    </i>
    <i>
      <x v="14"/>
    </i>
    <i>
      <x v="27"/>
    </i>
    <i>
      <x v="59"/>
    </i>
    <i>
      <x v="79"/>
    </i>
    <i>
      <x v="66"/>
    </i>
    <i>
      <x v="77"/>
    </i>
    <i>
      <x v="45"/>
    </i>
    <i>
      <x v="40"/>
    </i>
    <i>
      <x v="98"/>
    </i>
    <i>
      <x v="63"/>
    </i>
    <i>
      <x v="95"/>
    </i>
    <i>
      <x v="54"/>
    </i>
    <i>
      <x v="58"/>
    </i>
    <i>
      <x v="13"/>
    </i>
    <i>
      <x v="92"/>
    </i>
    <i>
      <x v="32"/>
    </i>
    <i>
      <x v="65"/>
    </i>
    <i>
      <x v="48"/>
    </i>
    <i>
      <x v="9"/>
    </i>
    <i>
      <x v="85"/>
    </i>
    <i>
      <x v="29"/>
    </i>
    <i>
      <x v="33"/>
    </i>
    <i>
      <x v="16"/>
    </i>
    <i>
      <x v="30"/>
    </i>
    <i>
      <x v="97"/>
    </i>
    <i>
      <x v="83"/>
    </i>
    <i>
      <x v="86"/>
    </i>
    <i>
      <x/>
    </i>
    <i>
      <x v="21"/>
    </i>
    <i>
      <x v="68"/>
    </i>
    <i>
      <x v="55"/>
    </i>
    <i>
      <x v="60"/>
    </i>
    <i>
      <x v="10"/>
    </i>
    <i>
      <x v="11"/>
    </i>
    <i>
      <x v="73"/>
    </i>
    <i>
      <x v="50"/>
    </i>
    <i>
      <x v="18"/>
    </i>
    <i>
      <x v="81"/>
    </i>
    <i>
      <x v="67"/>
    </i>
    <i>
      <x v="80"/>
    </i>
    <i>
      <x v="36"/>
    </i>
    <i>
      <x v="24"/>
    </i>
    <i>
      <x v="5"/>
    </i>
    <i>
      <x v="12"/>
    </i>
    <i r="1">
      <x v="33"/>
    </i>
    <i>
      <x v="4"/>
    </i>
    <i r="1">
      <x v="99"/>
    </i>
    <i>
      <x v="47"/>
    </i>
    <i r="1">
      <x v="12"/>
    </i>
    <i>
      <x v="19"/>
    </i>
    <i r="1">
      <x v="40"/>
    </i>
    <i>
      <x v="74"/>
    </i>
    <i r="1">
      <x v="20"/>
    </i>
    <i>
      <x v="57"/>
    </i>
    <i r="1">
      <x v="34"/>
    </i>
    <i>
      <x v="94"/>
    </i>
    <i r="1">
      <x v="36"/>
    </i>
    <i>
      <x v="88"/>
    </i>
    <i r="1">
      <x v="89"/>
    </i>
    <i>
      <x v="56"/>
    </i>
    <i r="1">
      <x v="23"/>
    </i>
    <i>
      <x v="100"/>
    </i>
    <i r="1">
      <x v="95"/>
    </i>
    <i>
      <x v="93"/>
    </i>
    <i r="1">
      <x v="22"/>
    </i>
    <i>
      <x v="76"/>
    </i>
    <i r="1">
      <x v="35"/>
    </i>
    <i>
      <x v="49"/>
    </i>
    <i>
      <x v="75"/>
    </i>
    <i>
      <x v="99"/>
    </i>
    <i>
      <x v="28"/>
    </i>
    <i>
      <x v="26"/>
    </i>
    <i>
      <x v="2"/>
    </i>
    <i>
      <x v="43"/>
    </i>
    <i>
      <x v="44"/>
    </i>
    <i>
      <x v="52"/>
    </i>
    <i>
      <x v="4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mer av 1" fld="30" baseField="0" baseItem="0"/>
    <dataField name="Summer av 2" fld="31" baseField="0" baseItem="0"/>
    <dataField name="Summer av 3" fld="32" baseField="0" baseItem="0"/>
    <dataField name="Summer av 4" fld="33" baseField="0" baseItem="0"/>
    <dataField name="Summer av 5" fld="34" baseField="0" baseItem="0"/>
    <dataField name="Summer av 6" fld="35" baseField="0" baseItem="0"/>
    <dataField name="Summer av 7" fld="36" baseField="0" baseItem="0"/>
    <dataField name="Summer av 8" fld="37" baseField="0" baseItem="0"/>
    <dataField name="Summer av 9" fld="38" baseField="0" baseItem="0"/>
    <dataField name="Summer av 10" fld="39" baseField="0" baseItem="0"/>
    <dataField name="Summer av 11" fld="40" baseField="0" baseItem="0"/>
    <dataField name="Summer av Januar" fld="8" baseField="0" baseItem="0"/>
    <dataField name="Summer av total company shares" fld="6" baseField="0" baseItem="0"/>
    <dataField name="Summer av CEO share %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array.xml><?xml version="1.0" encoding="utf-8"?>
<arrayData xmlns="http://schemas.microsoft.com/office/spreadsheetml/2017/richdata2" count="205">
  <a r="1" c="13">
    <v t="i">0</v>
    <v t="i">31</v>
    <v t="i">59</v>
    <v t="i">90</v>
    <v t="i">120</v>
    <v t="i">151</v>
    <v t="i">181</v>
    <v t="i">212</v>
    <v t="i">243</v>
    <v t="i">273</v>
    <v t="i">304</v>
    <v t="i">334</v>
    <v t="i">365</v>
  </a>
  <a r="1" c="13">
    <v>39.049999999999997</v>
    <v>33.96</v>
    <v>35.64</v>
    <v>35.72</v>
    <v>37.5</v>
    <v>38.42</v>
    <v>39.46</v>
    <v>38.96</v>
    <v>33.42</v>
    <v>31.42</v>
    <v>33.1</v>
    <v>34.6</v>
    <v>30.7</v>
  </a>
  <a r="1" c="13">
    <v>43.09</v>
    <v>43.3</v>
    <v>46.95</v>
    <v>42.81</v>
    <v>43.76</v>
    <v>41.98</v>
    <v>45</v>
    <v>47.25</v>
    <v>45.59</v>
    <v>48.11</v>
    <v>50.22</v>
    <v>51.88</v>
    <v>52.76</v>
  </a>
  <a r="1" c="13">
    <v>83.54</v>
    <v>87</v>
    <v>78.48</v>
    <v>76.94</v>
    <v>77.709999999999994</v>
    <v>76.260000000000005</v>
    <v>70.8</v>
    <v>74.3</v>
    <v>70.260000000000005</v>
    <v>71.989999999999995</v>
    <v>71.400000000000006</v>
    <v>68.05</v>
    <v>70.930000000000007</v>
  </a>
  <a r="1" c="13">
    <v>77.650000000000006</v>
    <v>78.14</v>
    <v>81.599999999999994</v>
    <v>81.900000000000006</v>
    <v>82.51</v>
    <v>85.48</v>
    <v>83.78</v>
    <v>85.15</v>
    <v>87.48</v>
    <v>84.07</v>
    <v>88.56</v>
    <v>89.39</v>
    <v>84.28</v>
  </a>
  <a r="1" c="13">
    <v>45.25</v>
    <v>44.93</v>
    <v>47.34</v>
    <v>46.33</v>
    <v>46.71</v>
    <v>48.77</v>
    <v>49.4</v>
    <v>50.89</v>
    <v>44.22</v>
    <v>40.35</v>
    <v>44.88</v>
    <v>45.22</v>
    <v>43.94</v>
  </a>
  <a r="1" c="13">
    <v>38.633400000000002</v>
    <v>41.51</v>
    <v>45.37</v>
    <v>44.42</v>
    <v>43.57</v>
    <v>45.52</v>
    <v>48.73</v>
    <v>49.21</v>
    <v>51.03</v>
    <v>53.64</v>
    <v>53.89</v>
    <v>56.3</v>
    <v>58.2</v>
  </a>
  <a r="1" c="13">
    <v>27.86</v>
    <v>26.39</v>
    <v>29.36</v>
    <v>27.31</v>
    <v>28.81</v>
    <v>29.6</v>
    <v>27.42</v>
    <v>28.41</v>
    <v>25.22</v>
    <v>26.05</v>
    <v>28.87</v>
    <v>27.2</v>
    <v>26.39</v>
  </a>
  <a r="1" c="13">
    <v>30.37</v>
    <v>30.847000000000001</v>
    <v>34.28</v>
    <v>33.700000000000003</v>
    <v>34.11</v>
    <v>31.52</v>
    <v>31.09</v>
    <v>31.59</v>
    <v>32.22</v>
    <v>33.61</v>
    <v>34.29</v>
    <v>37.090000000000003</v>
    <v>38.67</v>
  </a>
  <a r="1" c="13">
    <v>48.549599999999998</v>
    <v>41.625399999999999</v>
    <v>45.145499999999998</v>
    <v>44.780099999999997</v>
    <v>46.116799999999998</v>
    <v>46.419800000000002</v>
    <v>50.795299999999997</v>
    <v>49.770499999999998</v>
    <v>43.184899999999999</v>
    <v>42.382899999999999</v>
    <v>45.091999999999999</v>
    <v>45.644500000000001</v>
    <v>41.9908</v>
  </a>
  <a r="1" c="13">
    <v>48.5764</v>
    <v>49.1111</v>
    <v>47.578299999999999</v>
    <v>47.141599999999997</v>
    <v>46.366300000000003</v>
    <v>45.314799999999998</v>
    <v>49.333799999999997</v>
    <v>49.458599999999997</v>
    <v>47.05</v>
    <v>51.94</v>
    <v>53.99</v>
    <v>53.97</v>
    <v>50.81</v>
  </a>
  <a r="1" c="13">
    <v>27.8475</v>
    <v>29.512499999999999</v>
    <v>32.3125</v>
    <v>31.204999999999998</v>
    <v>31.524999999999999</v>
    <v>32.799999999999997</v>
    <v>31.725000000000001</v>
    <v>30.375</v>
    <v>27.537500000000001</v>
    <v>27.267499999999998</v>
    <v>29.967500000000001</v>
    <v>29.6875</v>
    <v>25.6525</v>
  </a>
  <a r="1" c="13">
    <v>28.95</v>
    <v>31.7575</v>
    <v>34.472499999999997</v>
    <v>35.927500000000002</v>
    <v>36.274999999999999</v>
    <v>38.292499999999997</v>
    <v>36.22</v>
    <v>37.274999999999999</v>
    <v>41.2</v>
    <v>38.564999999999998</v>
    <v>42.467500000000001</v>
    <v>42.487499999999997</v>
    <v>42.54</v>
  </a>
  <a r="1" c="13">
    <v>45.43</v>
    <v>42.2</v>
    <v>44.56</v>
    <v>43.54</v>
    <v>43</v>
    <v>43.25</v>
    <v>43.92</v>
    <v>45.13</v>
    <v>41.34</v>
    <v>41.02</v>
    <v>42.24</v>
    <v>44.14</v>
    <v>41.75</v>
  </a>
  <a r="1" c="13">
    <v>51.62</v>
    <v>53.16</v>
    <v>55.87</v>
    <v>51.62</v>
    <v>51.55</v>
    <v>51.16</v>
    <v>52.15</v>
    <v>52.96</v>
    <v>51.38</v>
    <v>53.29</v>
    <v>54.58</v>
    <v>55.23</v>
    <v>54.05</v>
  </a>
  <a r="1" c="13">
    <v>65.62</v>
    <v>61.49</v>
    <v>60.3</v>
    <v>58.48</v>
    <v>65.09</v>
    <v>66.8</v>
    <v>67.900000000000006</v>
    <v>70.19</v>
    <v>61</v>
    <v>54.68</v>
    <v>61.6</v>
    <v>58.23</v>
    <v>58.06</v>
  </a>
  <a r="1" c="13">
    <v>62.92</v>
    <v>61.07</v>
    <v>62.16</v>
    <v>65.239999999999995</v>
    <v>66</v>
    <v>66.254999999999995</v>
    <v>72.760000000000005</v>
    <v>70.03</v>
    <v>75.59</v>
    <v>89.74</v>
    <v>90.78</v>
    <v>97.19</v>
    <v>97.14</v>
  </a>
  <a r="1" c="13">
    <v>26.3781</v>
    <v>26.5137</v>
    <v>27.9498</v>
    <v>27.354900000000001</v>
    <v>26.921500000000002</v>
    <v>26.839500000000001</v>
    <v>26.236499999999999</v>
    <v>31.266999999999999</v>
    <v>30.117999999999999</v>
    <v>30.418500000000002</v>
    <v>35.552999999999997</v>
    <v>37.355499999999999</v>
    <v>37.15</v>
  </a>
  <a r="1" c="13">
    <v>38.9405</v>
    <v>39.984000000000002</v>
    <v>41.442500000000003</v>
    <v>41.460999999999999</v>
    <v>45.097000000000001</v>
    <v>48.447499999999998</v>
    <v>45.609000000000002</v>
    <v>46.619</v>
    <v>47.0565</v>
    <v>47.999000000000002</v>
    <v>50.860500000000002</v>
    <v>50.79</v>
    <v>52.417000000000002</v>
  </a>
  <a r="1" c="13">
    <v>105.16</v>
    <v>104.78</v>
    <v>114.86</v>
    <v>113.88</v>
    <v>106.98</v>
    <v>111.97</v>
    <v>112.45</v>
    <v>117.62</v>
    <v>113.99</v>
    <v>116.23</v>
    <v>124.24</v>
    <v>133.52000000000001</v>
    <v>130.11000000000001</v>
  </a>
  <a r="1" c="13">
    <v>135.1</v>
    <v>137.66</v>
    <v>146.72</v>
    <v>146.94</v>
    <v>156.22</v>
    <v>153.52000000000001</v>
    <v>154.38999999999999</v>
    <v>150.24</v>
    <v>150.26</v>
    <v>164.2</v>
    <v>166.42</v>
    <v>180.32</v>
    <v>190.21</v>
  </a>
  <a r="1" c="13">
    <v>17.989999999999998</v>
    <v>15.27</v>
    <v>15.79</v>
    <v>15.42</v>
    <v>16</v>
    <v>16.579999999999998</v>
    <v>17.25</v>
    <v>17.91</v>
    <v>15.95</v>
    <v>15.52</v>
    <v>16.899999999999999</v>
    <v>17.52</v>
    <v>16.45</v>
  </a>
  <a r="1" c="13">
    <v>22.6</v>
    <v>22.97</v>
    <v>25.37</v>
    <v>23.65</v>
    <v>23.52</v>
    <v>22.48</v>
    <v>24.46</v>
    <v>24.29</v>
    <v>23.9</v>
    <v>25.46</v>
    <v>27.64</v>
    <v>28.25</v>
    <v>29.75</v>
  </a>
  <a r="1" c="13">
    <v>1.85</v>
    <v>1.85</v>
    <v>1.55</v>
    <v>1.85</v>
    <v>2.35</v>
    <v>1.75</v>
    <v>1.45</v>
    <v>1.1000000000000001</v>
    <v>1.2</v>
    <v>1.1000000000000001</v>
    <v>1</v>
    <v>0.8</v>
    <v>0.5</v>
  </a>
  <a r="1" c="13">
    <v>49.3</v>
    <v>53.25</v>
    <v>56.43</v>
    <v>50.16</v>
    <v>50.12</v>
    <v>51.29</v>
    <v>49.09</v>
    <v>54.43</v>
    <v>52.72</v>
    <v>54.46</v>
    <v>60.82</v>
    <v>57.66</v>
    <v>57.54</v>
  </a>
  <a r="1" c="13">
    <v>67.739999999999995</v>
    <v>69.959999999999994</v>
    <v>74.98</v>
    <v>71.599999999999994</v>
    <v>71.75</v>
    <v>75.08</v>
    <v>74.709999999999994</v>
    <v>65.2</v>
    <v>63.5</v>
    <v>63.35</v>
    <v>64.56</v>
    <v>67.959999999999994</v>
    <v>71.510000000000005</v>
  </a>
  <a r="1" c="13">
    <v>89.67</v>
    <v>84.42</v>
    <v>89.76</v>
    <v>93.56</v>
    <v>93.32</v>
    <v>96.18</v>
    <v>97.74</v>
    <v>103.17</v>
    <v>91.88</v>
    <v>98.47</v>
    <v>107.08</v>
    <v>107.29</v>
    <v>102.62</v>
  </a>
  <a r="1" c="13">
    <v>117.38</v>
    <v>113.8</v>
    <v>123.24</v>
    <v>118</v>
    <v>121.37</v>
    <v>124.93</v>
    <v>123.82</v>
    <v>129.1</v>
    <v>130.94999999999999</v>
    <v>135.22999999999999</v>
    <v>142.26</v>
    <v>147.69999999999999</v>
    <v>153.5</v>
  </a>
  <a r="1" c="13">
    <v>39.989199999999997</v>
    <v>38.229100000000003</v>
    <v>37.549999999999997</v>
    <v>37.050199999999997</v>
    <v>37.435899999999997</v>
    <v>36.284199999999998</v>
    <v>37.549999999999997</v>
    <v>39.92</v>
    <v>37.67</v>
    <v>32.69</v>
    <v>37.51</v>
    <v>37.880000000000003</v>
    <v>37.659999999999997</v>
  </a>
  <a r="1" c="7">
    <v t="i">181</v>
    <v t="i">212</v>
    <v t="i">243</v>
    <v t="i">273</v>
    <v t="i">304</v>
    <v t="i">334</v>
    <v t="i">365</v>
  </a>
  <a r="1" c="7">
    <v>71</v>
    <v>80</v>
    <v>71.23</v>
    <v>71.27</v>
    <v>78.430000000000007</v>
    <v>74.23</v>
    <v>71.38</v>
  </a>
  <a r="1" c="13">
    <v>87.85</v>
    <v>88.89</v>
    <v>91.77</v>
    <v>90.8</v>
    <v>90.65</v>
    <v>92.35</v>
    <v>85.96</v>
    <v>87.38</v>
    <v>80.75</v>
    <v>77.55</v>
    <v>77.709999999999994</v>
    <v>80.95</v>
    <v>78.22</v>
  </a>
  <a r="1" c="13">
    <v>59.43</v>
    <v>60.71</v>
    <v>61.12</v>
    <v>64.2</v>
    <v>64.28</v>
    <v>66.63</v>
    <v>66.45</v>
    <v>65.95</v>
    <v>58.55</v>
    <v>59.26</v>
    <v>66.56</v>
    <v>67.540000000000006</v>
    <v>67.45</v>
  </a>
  <a r="1" c="13">
    <v>58.78</v>
    <v>49.13</v>
    <v>57</v>
    <v>54.53</v>
    <v>56.34</v>
    <v>54</v>
    <v>56.27</v>
    <v>57.15</v>
    <v>60.36</v>
    <v>63.8</v>
    <v>61.86</v>
    <v>63.16</v>
    <v>61.4</v>
  </a>
  <a r="1" c="13">
    <v>56.53</v>
    <v>49.03</v>
    <v>55.19</v>
    <v>54.61</v>
    <v>56.9</v>
    <v>58.91</v>
    <v>62.76</v>
    <v>64.23</v>
    <v>58.97</v>
    <v>57.19</v>
    <v>63.44</v>
    <v>63.89</v>
    <v>60.66</v>
  </a>
  <a r="1" c="13">
    <v>65.95</v>
    <v>64.75</v>
    <v>64.73</v>
    <v>62.43</v>
    <v>61.19</v>
    <v>63.81</v>
    <v>62.82</v>
    <v>65.73</v>
    <v>60.58</v>
    <v>61.72</v>
    <v>64.92</v>
    <v>60.07</v>
    <v>60</v>
  </a>
  <a r="1" c="13">
    <v>62.18</v>
    <v>64.03</v>
    <v>65.459999999999994</v>
    <v>60.93</v>
    <v>68.44</v>
    <v>59.89</v>
    <v>57.64</v>
    <v>45.05</v>
    <v>43.41</v>
    <v>39.92</v>
    <v>46.74</v>
    <v>49.34</v>
    <v>44.25</v>
  </a>
  <a r="1" c="13">
    <v>69.17</v>
    <v>67.36</v>
    <v>70.39</v>
    <v>69.34</v>
    <v>67.28</v>
    <v>66.709999999999994</v>
    <v>65.59</v>
    <v>67.66</v>
    <v>61.62</v>
    <v>63.58</v>
    <v>66.77</v>
    <v>65.77</v>
    <v>65.400000000000006</v>
  </a>
  <a r="1" c="13">
    <v>65.56</v>
    <v>64.5</v>
    <v>73.05</v>
    <v>73.099999999999994</v>
    <v>72.290000000000006</v>
    <v>76.5</v>
    <v>74.34</v>
    <v>72.11</v>
    <v>71.66</v>
    <v>73.02</v>
    <v>70.72</v>
    <v>72.510000000000005</v>
    <v>75.430000000000007</v>
  </a>
  <a r="1" c="13">
    <v>131.9862</v>
    <v>133.96780000000001</v>
    <v>141.59719999999999</v>
    <v>145.93199999999999</v>
    <v>137.88720000000001</v>
    <v>137.4931</v>
    <v>130.51509999999999</v>
    <v>140.11699999999999</v>
    <v>132.23560000000001</v>
    <v>139.22319999999999</v>
    <v>152.81389999999999</v>
    <v>155.72620000000001</v>
    <v>153.602</v>
  </a>
  <a r="1" c="13">
    <v>154.40940000000001</v>
    <v>157.47550000000001</v>
    <v>170.47989999999999</v>
    <v>161.22399999999999</v>
    <v>171.566</v>
    <v>180.81</v>
    <v>160.21</v>
    <v>159.1</v>
    <v>157.59</v>
    <v>164.92</v>
    <v>161.97</v>
    <v>183.26</v>
    <v>187.23</v>
  </a>
  <a r="1" c="13">
    <v>160.16</v>
    <v>153.41</v>
    <v>159.29</v>
    <v>159.37</v>
    <v>159.5</v>
    <v>157.59</v>
    <v>154.94</v>
    <v>176.8</v>
    <v>149.22999999999999</v>
    <v>138.55000000000001</v>
    <v>159.01</v>
    <v>162.71</v>
    <v>159</v>
  </a>
  <a r="1" c="13">
    <v>147.86000000000001</v>
    <v>158.59</v>
    <v>178</v>
    <v>164.63</v>
    <v>163.68</v>
    <v>155.4</v>
    <v>172.63</v>
    <v>174.81</v>
    <v>178.14</v>
    <v>187.03</v>
    <v>175.3</v>
    <v>174.16</v>
    <v>175.35</v>
  </a>
  <a r="1" c="13">
    <v>23.729099999999999</v>
    <v>22.352799999999998</v>
    <v>24.221499999999999</v>
    <v>24.128900000000002</v>
    <v>24.520399999999999</v>
    <v>25.905000000000001</v>
    <v>25.6693</v>
    <v>28.09</v>
    <v>26.54</v>
    <v>24.5</v>
    <v>27.73</v>
    <v>29.75</v>
    <v>27.11</v>
  </a>
  <a r="1" c="13">
    <v>15.416</v>
    <v>14.5854</v>
    <v>16.226900000000001</v>
    <v>15.979699999999999</v>
    <v>15.7226</v>
    <v>15.158899999999999</v>
    <v>14.9711</v>
    <v>14.802899999999999</v>
    <v>13.789400000000001</v>
    <v>13.6065</v>
    <v>14.625</v>
    <v>14.1602</v>
    <v>13.715199999999999</v>
  </a>
  <a r="1" c="13">
    <v>12.0639</v>
    <v>12.3111</v>
    <v>12.518700000000001</v>
    <v>11.5101</v>
    <v>11.361800000000001</v>
    <v>11.124499999999999</v>
    <v>11.2332</v>
    <v>10.986000000000001</v>
    <v>11.055199999999999</v>
    <v>11.866099999999999</v>
    <v>12.2616</v>
    <v>12.479200000000001</v>
    <v>12.3803</v>
  </a>
  <a r="1" c="13">
    <v>12.3803</v>
    <v>10.95</v>
    <v>10.65</v>
    <v>11.06</v>
    <v>11.25</v>
    <v>11.67</v>
    <v>11.02</v>
    <v>10.06</v>
    <v>9.5299999999999994</v>
    <v>9.43</v>
    <v>9.5399999999999991</v>
    <v>9.7100000000000009</v>
    <v>7.53</v>
  </a>
  <a r="1" c="13">
    <v>36.43</v>
    <v>35.24</v>
    <v>36.94</v>
    <v>36.22</v>
    <v>38.53</v>
    <v>41.6</v>
    <v>41.2</v>
    <v>45.28</v>
    <v>41.69</v>
    <v>42.27</v>
    <v>46.36</v>
    <v>44.08</v>
    <v>44.09</v>
  </a>
  <a r="1" c="13">
    <v>44.71</v>
    <v>44.18</v>
    <v>44.16</v>
    <v>43.23</v>
    <v>45.04</v>
    <v>46.65</v>
    <v>43.47</v>
    <v>44.04</v>
    <v>40.79</v>
    <v>40.6</v>
    <v>41.85</v>
    <v>42.68</v>
    <v>43.22</v>
  </a>
  <a r="1" c="13">
    <v>659</v>
    <v>725</v>
    <v>740.5</v>
    <v>678.5</v>
    <v>680</v>
    <v>688</v>
    <v>696.5</v>
    <v>674</v>
    <v>670.5</v>
    <v>677.5</v>
    <v>717.5</v>
    <v>657</v>
    <v>682.5</v>
  </a>
  <a r="1" c="13">
    <v>331</v>
    <v>293.5</v>
    <v>327.5</v>
    <v>337.2</v>
    <v>348.7</v>
    <v>365.3</v>
    <v>327.60000000000002</v>
    <v>334.5</v>
    <v>354.2</v>
    <v>302.89999999999998</v>
    <v>307.8</v>
    <v>287.39999999999998</v>
    <v>299.39999999999998</v>
  </a>
  <a r="1">
    <v t="i">243</v>
  </a>
  <a r="1">
    <v>115.5</v>
  </a>
  <a r="1" c="13">
    <v>35.270000000000003</v>
    <v>32.67</v>
    <v>37.409999999999997</v>
    <v>37.270000000000003</v>
    <v>35.17</v>
    <v>36.06</v>
    <v>33.61</v>
    <v>31.79</v>
    <v>29.18</v>
    <v>30.29</v>
    <v>34.880000000000003</v>
    <v>35.950000000000003</v>
    <v>33.450000000000003</v>
  </a>
  <a r="1" c="13">
    <v>34.979999999999997</v>
    <v>36.68</v>
    <v>37.200000000000003</v>
    <v>35.33</v>
    <v>34.630000000000003</v>
    <v>34.06</v>
    <v>34.520000000000003</v>
    <v>35.81</v>
    <v>36.729999999999997</v>
    <v>41.01</v>
    <v>42.72</v>
    <v>43.19</v>
    <v>41.24</v>
  </a>
  <a r="1" c="13">
    <v>95.39</v>
    <v>93.838200000000001</v>
    <v>97.636700000000005</v>
    <v>99.055099999999996</v>
    <v>96.684700000000007</v>
    <v>99.226500000000001</v>
    <v>98.036500000000004</v>
    <v>99.9786</v>
    <v>92.3245</v>
    <v>90.192099999999996</v>
    <v>98.312600000000003</v>
    <v>98.912300000000002</v>
    <v>96.741799999999998</v>
  </a>
  <a r="1" c="13">
    <v>111.6669</v>
    <v>113.6583</v>
    <v>120.0254</v>
    <v>119.4222</v>
    <v>125.4541</v>
    <v>127.8764</v>
    <v>128.23070000000001</v>
    <v>130.54769999999999</v>
    <v>132.4051</v>
    <v>135.77529999999999</v>
    <v>138.43700000000001</v>
    <v>149.07429999999999</v>
    <v>147.27430000000001</v>
  </a>
  <a r="1" c="13">
    <v>93.17</v>
    <v>80.959999999999994</v>
    <v>81.73</v>
    <v>78.05</v>
    <v>77.849999999999994</v>
    <v>79.94</v>
    <v>78.64</v>
    <v>75.86</v>
    <v>74.849999999999994</v>
    <v>74.16</v>
    <v>73.430000000000007</v>
    <v>72</v>
    <v>68.09</v>
  </a>
  <a r="1" c="13">
    <v>74.89</v>
    <v>76.849999999999994</v>
    <v>81.05</v>
    <v>79.17</v>
    <v>79.22</v>
    <v>77.23</v>
    <v>84.69</v>
    <v>85.72</v>
    <v>86.31</v>
    <v>90.44</v>
    <v>96.29</v>
    <v>98.08</v>
    <v>99.73</v>
  </a>
  <a r="1" c="13">
    <v>36.67</v>
    <v>33.06</v>
    <v>33.29</v>
    <v>31.13</v>
    <v>32.630000000000003</v>
    <v>34.369999999999997</v>
    <v>30.49</v>
    <v>29</v>
    <v>27.91</v>
    <v>30.21</v>
    <v>33.729999999999997</v>
    <v>35</v>
    <v>33.880000000000003</v>
  </a>
  <a r="1" c="13">
    <v>36.61</v>
    <v>36.82</v>
    <v>35.85</v>
    <v>36.19</v>
    <v>36.11</v>
    <v>36.119999999999997</v>
    <v>33.51</v>
    <v>35.659999999999997</v>
    <v>35.24</v>
    <v>38.119999999999997</v>
    <v>45.97</v>
    <v>44.73</v>
    <v>46.38</v>
  </a>
  <a r="1" c="13">
    <v>69.77</v>
    <v>71.87</v>
    <v>70.16</v>
    <v>72.92</v>
    <v>72.260000000000005</v>
    <v>78.92</v>
    <v>83.8</v>
    <v>84.81</v>
    <v>80.25</v>
    <v>83.6</v>
    <v>81.14</v>
    <v>84.21</v>
    <v>83.4</v>
  </a>
  <a r="1" c="13">
    <v>73.94</v>
    <v>77.900000000000006</v>
    <v>83.44</v>
    <v>84.13</v>
    <v>82.09</v>
    <v>79.599999999999994</v>
    <v>82.41</v>
    <v>82.86</v>
    <v>81.540000000000006</v>
    <v>85.78</v>
    <v>82.17</v>
    <v>84.98</v>
    <v>84.46</v>
  </a>
  <a r="1" c="13">
    <v>81.599999999999994</v>
    <v>80.239999999999995</v>
    <v>82.88</v>
    <v>75.27</v>
    <v>83.47</v>
    <v>82.9</v>
    <v>80.36</v>
    <v>85.5</v>
    <v>78.209999999999994</v>
    <v>79.680000000000007</v>
    <v>88.73</v>
    <v>87.44</v>
    <v>86.85</v>
  </a>
  <a r="1" c="13">
    <v>91.79</v>
    <v>95.61</v>
    <v>109</v>
    <v>112.91</v>
    <v>111</v>
    <v>120</v>
    <v>117.86</v>
    <v>117.01</v>
    <v>117.17</v>
    <v>111.23</v>
    <v>104.78</v>
    <v>102.83</v>
    <v>105.82</v>
  </a>
  <a r="1" c="13">
    <v>94.13</v>
    <v>92.05</v>
    <v>98.62</v>
    <v>96.81</v>
    <v>96.73</v>
    <v>95.84</v>
    <v>95.1</v>
    <v>100</v>
    <v>92.77</v>
    <v>98.5</v>
    <v>112.46</v>
    <v>114.52</v>
    <v>117.25</v>
  </a>
  <a r="1" c="13">
    <v>121.86</v>
    <v>121.9</v>
    <v>128.02000000000001</v>
    <v>129.5</v>
    <v>139.86000000000001</v>
    <v>150.79</v>
    <v>153.44</v>
    <v>154.97999999999999</v>
    <v>159.87</v>
    <v>156</v>
    <v>165.72</v>
    <v>172.77</v>
    <v>173.73</v>
  </a>
  <a r="1" c="13">
    <v>48.274999999999999</v>
    <v>46.34</v>
    <v>48.445</v>
    <v>50</v>
    <v>49.94</v>
    <v>50.884999999999998</v>
    <v>54.475000000000001</v>
    <v>57.755000000000003</v>
    <v>54.49</v>
    <v>61.58</v>
    <v>65.864999999999995</v>
    <v>66.06</v>
    <v>61.11</v>
  </a>
  <a r="1" c="13">
    <v>51.99</v>
    <v>52.98</v>
    <v>57.86</v>
    <v>55.74</v>
    <v>55.43</v>
    <v>53.06</v>
    <v>58.37</v>
    <v>59</v>
    <v>53</v>
    <v>52.16</v>
    <v>55.42</v>
    <v>60.42</v>
    <v>62.85</v>
  </a>
  <a r="1" c="13">
    <v>164.71</v>
    <v>162.12</v>
    <v>168.16</v>
    <v>164.29</v>
    <v>156.79</v>
    <v>159.1</v>
    <v>156.13</v>
    <v>150.79</v>
    <v>139.47999999999999</v>
    <v>142.21</v>
    <v>157.51</v>
    <v>156.41</v>
    <v>148.05000000000001</v>
  </a>
  <a r="1" c="13">
    <v>178.83</v>
    <v>175.17</v>
    <v>188.08</v>
    <v>191.87</v>
    <v>195.5</v>
    <v>204.25</v>
    <v>209.14</v>
    <v>202.29</v>
    <v>204.61</v>
    <v>210.73</v>
    <v>231</v>
    <v>243.19</v>
    <v>235.78</v>
  </a>
  <a r="1" c="13">
    <v>110.7</v>
    <v>102.2</v>
    <v>109.61</v>
    <v>102.65</v>
    <v>101.54</v>
    <v>92.48</v>
    <v>87.88</v>
    <v>84.27</v>
    <v>76.23</v>
    <v>77.23</v>
    <v>79.08</v>
    <v>95.2</v>
    <v>83.64</v>
  </a>
  <a r="1" c="13">
    <v>29.642399999999999</v>
    <v>29.8035</v>
    <v>32.287199999999999</v>
    <v>33.026600000000002</v>
    <v>32.0976</v>
    <v>32.9602</v>
    <v>31.813199999999998</v>
    <v>34.4011</v>
    <v>29.822500000000002</v>
    <v>29.6708</v>
    <v>32.391500000000001</v>
    <v>31.282399999999999</v>
    <v>30.1922</v>
  </a>
  <a r="1" c="13">
    <v>30.998000000000001</v>
    <v>29.869900000000001</v>
    <v>32.486199999999997</v>
    <v>32.334600000000002</v>
    <v>32.125999999999998</v>
    <v>30.9695</v>
    <v>31.737400000000001</v>
    <v>31.3203</v>
    <v>32.173400000000001</v>
    <v>33.813400000000001</v>
    <v>33.1877</v>
    <v>34.4011</v>
    <v>34.486400000000003</v>
  </a>
  <a r="1" c="13">
    <v>84.81</v>
    <v>83.99</v>
    <v>83.69</v>
    <v>84</v>
    <v>94.48</v>
    <v>90.19</v>
    <v>86.42</v>
    <v>82.04</v>
    <v>75.3</v>
    <v>70.11</v>
    <v>77.650000000000006</v>
    <v>76.81</v>
    <v>69.45</v>
  </a>
  <a r="1" c="13">
    <v>84.86</v>
    <v>84.06</v>
    <v>80.91</v>
    <v>78.3</v>
    <v>72.7</v>
    <v>69.67</v>
    <v>66.12</v>
    <v>68.5</v>
    <v>63.2</v>
    <v>68.73</v>
    <v>64.62</v>
    <v>63.23</v>
    <v>68.069999999999993</v>
  </a>
  <a r="1" c="13">
    <v>183.15</v>
    <v>199.04</v>
    <v>190.49</v>
    <v>195.82</v>
    <v>181.76</v>
    <v>181.64</v>
    <v>171.87</v>
    <v>187.15</v>
    <v>176.64</v>
    <v>184.68</v>
    <v>201.59</v>
    <v>187.04</v>
    <v>192.31</v>
  </a>
  <a r="1" c="13">
    <v>179.09</v>
    <v>185.38</v>
    <v>184.27</v>
    <v>172.28</v>
    <v>166.22</v>
    <v>154</v>
    <v>162.36000000000001</v>
    <v>165.25</v>
    <v>157.52000000000001</v>
    <v>161.18</v>
    <v>155.99</v>
    <v>162.19999999999999</v>
    <v>172.34</v>
  </a>
  <a r="1" c="13">
    <v>53.56</v>
    <v>53.5</v>
    <v>59.07</v>
    <v>57.05</v>
    <v>54.71</v>
    <v>55.7</v>
    <v>52.15</v>
    <v>50.08</v>
    <v>46.4</v>
    <v>49.84</v>
    <v>56.9</v>
    <v>57.47</v>
    <v>53.55</v>
  </a>
  <a r="1" c="13">
    <v>73.53</v>
    <v>76.06</v>
    <v>77.13</v>
    <v>80.87</v>
    <v>79.25</v>
    <v>82.61</v>
    <v>77.45</v>
    <v>81.599999999999994</v>
    <v>82.74</v>
    <v>89.88</v>
    <v>96.97</v>
    <v>96.54</v>
    <v>105.11</v>
  </a>
  <a r="1" c="13">
    <v>105.05</v>
    <v>100.49</v>
    <v>102.86</v>
    <v>100.46</v>
    <v>99.62</v>
    <v>100.28</v>
    <v>98.3</v>
    <v>100</v>
    <v>92.29</v>
    <v>93.43</v>
    <v>101.18</v>
    <v>101.73</v>
    <v>101.71</v>
  </a>
  <a r="1" c="13">
    <v>115.78</v>
    <v>112.48</v>
    <v>122.49</v>
    <v>124.73</v>
    <v>123.4</v>
    <v>128.32</v>
    <v>132.79</v>
    <v>133.16999999999999</v>
    <v>132.6</v>
    <v>130.16</v>
    <v>139.83000000000001</v>
    <v>139.57</v>
    <v>139.66</v>
  </a>
  <a r="1" c="13">
    <v>45.02</v>
    <v>42.21</v>
    <v>43.81</v>
    <v>42.99</v>
    <v>43.44</v>
    <v>43.84</v>
    <v>40.61</v>
    <v>39.950000000000003</v>
    <v>36.33</v>
    <v>36.229999999999997</v>
    <v>39.049999999999997</v>
    <v>39.090000000000003</v>
    <v>36.01</v>
  </a>
  <a r="1" c="13">
    <v>38.450000000000003</v>
    <v>40.22</v>
    <v>42.75</v>
    <v>44.68</v>
    <v>45.01</v>
    <v>45.52</v>
    <v>50.05</v>
    <v>50.15</v>
    <v>50.35</v>
    <v>48.72</v>
    <v>51.1</v>
    <v>49.05</v>
    <v>47.57</v>
  </a>
  <a r="1" c="13">
    <v>55.11</v>
    <v>52.19</v>
    <v>54.79</v>
    <v>54.42</v>
    <v>55.26</v>
    <v>56.24</v>
    <v>57.09</v>
    <v>58.07</v>
    <v>52.11</v>
    <v>51.51</v>
    <v>54.21</v>
    <v>55.51</v>
    <v>53.09</v>
  </a>
  <a r="1" c="13">
    <v>55.67</v>
    <v>56.54</v>
    <v>59.11</v>
    <v>55.7</v>
    <v>54.1</v>
    <v>51.53</v>
    <v>55.81</v>
    <v>54.23</v>
    <v>51.06</v>
    <v>55.16</v>
    <v>56.32</v>
    <v>56.57</v>
    <v>61.04</v>
  </a>
  <a r="1" c="13">
    <v>41.064999999999998</v>
    <v>43.84</v>
    <v>46.664999999999999</v>
    <v>47.14</v>
    <v>49.95</v>
    <v>51.96</v>
    <v>53.86</v>
    <v>58.62</v>
    <v>53</v>
    <v>56.99</v>
    <v>63.01</v>
    <v>61.08</v>
    <v>58.77</v>
  </a>
  <a r="1" c="13">
    <v>55.91</v>
    <v>55.49</v>
    <v>57.27</v>
    <v>58.28</v>
    <v>60</v>
    <v>63.51</v>
    <v>58.9</v>
    <v>54.57</v>
    <v>54.9</v>
    <v>53.86</v>
    <v>55.1</v>
    <v>57.5</v>
    <v>57.95</v>
  </a>
  <a r="1" c="13">
    <v>91.77</v>
    <v>80.08</v>
    <v>82.78</v>
    <v>80.03</v>
    <v>87.69</v>
    <v>86.06</v>
    <v>85.39</v>
    <v>78.42</v>
    <v>74.5</v>
    <v>65.63</v>
    <v>73</v>
    <v>72.33</v>
    <v>66.88</v>
  </a>
  <a r="1" c="13">
    <v>94</v>
    <v>95.81</v>
    <v>98.2</v>
    <v>92.43</v>
    <v>102.65</v>
    <v>105.77</v>
    <v>106.51</v>
    <v>114.27</v>
    <v>117.49</v>
    <v>124.4</v>
    <v>135.66999999999999</v>
    <v>141.6</v>
    <v>158.30000000000001</v>
  </a>
  <a r="1" c="13">
    <v>54.36</v>
    <v>47.2</v>
    <v>52.43</v>
    <v>51.37</v>
    <v>53.64</v>
    <v>54.68</v>
    <v>56.01</v>
    <v>58.62</v>
    <v>52.4</v>
    <v>49.42</v>
    <v>53.45</v>
    <v>54.4</v>
    <v>50.75</v>
  </a>
  <a r="1" c="13">
    <v>60.68</v>
    <v>56.72</v>
    <v>61.2</v>
    <v>59.93</v>
    <v>59.39</v>
    <v>60.89</v>
    <v>67.239999999999995</v>
    <v>69.09</v>
    <v>68.11</v>
    <v>73.069999999999993</v>
    <v>73.989999999999995</v>
    <v>75.709999999999994</v>
    <v>75.09</v>
  </a>
  <a r="1" c="13">
    <v>25.494900000000001</v>
    <v>25.155000000000001</v>
    <v>25.955500000000001</v>
    <v>24.634</v>
    <v>26.099</v>
    <v>26.0764</v>
    <v>26.876899999999999</v>
    <v>26.3935</v>
    <v>24.6189</v>
    <v>24.528199999999998</v>
    <v>25.442</v>
    <v>25.51</v>
    <v>25.736499999999999</v>
  </a>
  <a r="1" c="13">
    <v>32.238599999999998</v>
    <v>31.928999999999998</v>
    <v>31.551400000000001</v>
    <v>31.415500000000002</v>
    <v>29.965499999999999</v>
    <v>29.2104</v>
    <v>28.576000000000001</v>
    <v>29.640799999999999</v>
    <v>28.3872</v>
    <v>29.603100000000001</v>
    <v>25.570399999999999</v>
    <v>27.450800000000001</v>
    <v>29.497299999999999</v>
  </a>
  <a r="1" c="13">
    <v>101.5</v>
    <v>106.73</v>
    <v>113.77</v>
    <v>119.52</v>
    <v>112.29</v>
    <v>120.54</v>
    <v>122.95</v>
    <v>121.61</v>
    <v>113.36</v>
    <v>115.94</v>
    <v>118.64</v>
    <v>113.53</v>
    <v>116.91</v>
  </a>
  <a r="1" c="13">
    <v>161.13</v>
    <v>162.75</v>
    <v>166.72</v>
    <v>164.62</v>
    <v>175</v>
    <v>175.78</v>
    <v>186.29</v>
    <v>193.4</v>
    <v>199.79</v>
    <v>196.59</v>
    <v>211.62</v>
    <v>228.89</v>
    <v>221.02</v>
  </a>
  <a r="1" c="13">
    <v>76.11</v>
    <v>73.19</v>
    <v>76.84</v>
    <v>81.83</v>
    <v>78.7</v>
    <v>79.5</v>
    <v>82.1</v>
    <v>81.180000000000007</v>
    <v>76.42</v>
    <v>78.349999999999994</v>
    <v>77</v>
    <v>73.069999999999993</v>
    <v>71.84</v>
  </a>
  <a r="1" c="13">
    <v>72.66</v>
    <v>63.98</v>
    <v>58.78</v>
    <v>55.22</v>
    <v>55.81</v>
    <v>55.25</v>
    <v>52.53</v>
    <v>56.58</v>
    <v>54.84</v>
    <v>58.79</v>
    <v>58.8</v>
    <v>60</v>
    <v>65.95</v>
  </a>
  <a r="1" c="13">
    <v>40.75</v>
    <v>36.119999999999997</v>
    <v>39.200000000000003</v>
    <v>40.22</v>
    <v>42.61</v>
    <v>43.49</v>
    <v>42.54</v>
    <v>43.41</v>
    <v>38.81</v>
    <v>39.1</v>
    <v>41.87</v>
    <v>44.05</v>
    <v>40.29</v>
  </a>
  <a r="1" c="13">
    <v>48.03</v>
    <v>45.07</v>
    <v>47.98</v>
    <v>47.23</v>
    <v>47.25</v>
    <v>47.21</v>
    <v>51.31</v>
    <v>53.35</v>
    <v>52.45</v>
    <v>52.91</v>
    <v>51.67</v>
    <v>54.92</v>
    <v>54.27</v>
  </a>
  <a r="1" c="13">
    <v>65.844999999999999</v>
    <v>64.077500000000001</v>
    <v>69.177499999999995</v>
    <v>65.45</v>
    <v>65.22</v>
    <v>69.13</v>
    <v>67.94</v>
    <v>75.59</v>
    <v>69.41</v>
    <v>70.09</v>
    <v>75.19</v>
    <v>79.53</v>
    <v>76.06</v>
  </a>
  <a r="1" c="13">
    <v>78.760000000000005</v>
    <v>82.9</v>
    <v>88.74</v>
    <v>89.14</v>
    <v>91.29</v>
    <v>95.4</v>
    <v>94.38</v>
    <v>100.36</v>
    <v>104.04</v>
    <v>105.54</v>
    <v>110.5</v>
    <v>112.38</v>
    <v>114.57</v>
  </a>
  <a r="1" c="13">
    <v>74.510000000000005</v>
    <v>62.49</v>
    <v>71.8</v>
    <v>68.47</v>
    <v>68.31</v>
    <v>69.510000000000005</v>
    <v>63.1</v>
    <v>64.349999999999994</v>
    <v>55.25</v>
    <v>53.6</v>
    <v>59.7</v>
    <v>48.75</v>
    <v>49.43</v>
  </a>
  <a r="1" c="13">
    <v>65.86</v>
    <v>53.64</v>
    <v>56.93</v>
    <v>57.26</v>
    <v>53.65</v>
    <v>57.45</v>
    <v>55.53</v>
    <v>53.3</v>
    <v>52.53</v>
    <v>52.09</v>
    <v>51.47</v>
    <v>65.2</v>
    <v>64.38</v>
  </a>
  <a r="1" c="13">
    <v>47</v>
    <v>46.2</v>
    <v>49.12</v>
    <v>48.45</v>
    <v>50.75</v>
    <v>49.44</v>
    <v>46.64</v>
    <v>47.18</v>
    <v>45.09</v>
    <v>43.49</v>
    <v>47.02</v>
    <v>45.51</v>
    <v>45.67</v>
  </a>
  <a r="1" c="13">
    <v>53.96</v>
    <v>49.34</v>
    <v>49.56</v>
    <v>48.73</v>
    <v>46.06</v>
    <v>46.71</v>
    <v>44.61</v>
    <v>48.68</v>
    <v>48.02</v>
    <v>49.39</v>
    <v>48.15</v>
    <v>50.9</v>
    <v>53.16</v>
  </a>
  <a r="1" c="13">
    <v>76.11</v>
    <v>73.06</v>
    <v>83.24</v>
    <v>84.72</v>
    <v>82.53</v>
    <v>86.17</v>
    <v>85.08</v>
    <v>96.12</v>
    <v>84.34</v>
    <v>83.57</v>
    <v>84.3</v>
    <v>84.43</v>
    <v>83.7</v>
  </a>
  <a r="1" c="13">
    <v>83.1</v>
    <v>81.2</v>
    <v>86.82</v>
    <v>83.36</v>
    <v>86.36</v>
    <v>81.290000000000006</v>
    <v>78.52</v>
    <v>80.430000000000007</v>
    <v>81.63</v>
    <v>77.319999999999993</v>
    <v>65.34</v>
    <v>71.959999999999994</v>
    <v>73.28</v>
  </a>
  <a r="1" c="13">
    <v>90.84</v>
    <v>84.58</v>
    <v>85.02</v>
    <v>82.44</v>
    <v>79.760000000000005</v>
    <v>78.650000000000006</v>
    <v>78.39</v>
    <v>76.510000000000005</v>
    <v>69.37</v>
    <v>71.760000000000005</v>
    <v>76.569999999999993</v>
    <v>74.87</v>
    <v>78.36</v>
  </a>
  <a r="1" c="13">
    <v>83.88</v>
    <v>87.03</v>
    <v>91.05</v>
    <v>89.86</v>
    <v>87.38</v>
    <v>88.02</v>
    <v>87.4</v>
    <v>91.03</v>
    <v>92.42</v>
    <v>91.26</v>
    <v>86.33</v>
    <v>90.18</v>
    <v>91.92</v>
  </a>
  <a r="1" c="13">
    <v>70.59</v>
    <v>69.739999999999995</v>
    <v>70.67</v>
    <v>71.180000000000007</v>
    <v>70.13</v>
    <v>67.650000000000006</v>
    <v>65.8</v>
    <v>69.12</v>
    <v>57.01</v>
    <v>58.25</v>
    <v>62.1</v>
    <v>63.34</v>
    <v>60.88</v>
  </a>
  <a r="1" c="13">
    <v>74</v>
    <v>75.569999999999993</v>
    <v>82.52</v>
    <v>81.540000000000006</v>
    <v>81.489999999999995</v>
    <v>86.02</v>
    <v>88.85</v>
    <v>91.17</v>
    <v>90.57</v>
    <v>91.65</v>
    <v>94.07</v>
    <v>103.1</v>
    <v>104.07</v>
  </a>
  <a r="1" c="13">
    <v>49.19</v>
    <v>50.65</v>
    <v>45.8</v>
    <v>44.35</v>
    <v>44.24</v>
    <v>43.77</v>
    <v>42.01</v>
    <v>44.75</v>
    <v>42.94</v>
    <v>44.83</v>
    <v>45.1</v>
    <v>44.84</v>
    <v>46.42</v>
  </a>
  <a r="1" c="13">
    <v>49.15</v>
    <v>49.12</v>
    <v>50.27</v>
    <v>49.68</v>
    <v>49.81</v>
    <v>50.65</v>
    <v>47.99</v>
    <v>48.03</v>
    <v>48.32</v>
    <v>49.17</v>
    <v>52.4</v>
    <v>51.45</v>
    <v>48.01</v>
  </a>
  <a r="1" c="13">
    <v>29</v>
    <v>26.574999999999999</v>
    <v>29.754999999999999</v>
    <v>28.395</v>
    <v>28.9</v>
    <v>29.355</v>
    <v>30.19</v>
    <v>31.38</v>
    <v>27.51</v>
    <v>28.76</v>
    <v>31.315000000000001</v>
    <v>30.73</v>
    <v>27.574999999999999</v>
  </a>
  <a r="1" c="13">
    <v>34.835000000000001</v>
    <v>37.645000000000003</v>
    <v>37.72</v>
    <v>37.47</v>
    <v>39.42</v>
    <v>41.63</v>
    <v>39.08</v>
    <v>40.4</v>
    <v>40.770000000000003</v>
    <v>38.409999999999997</v>
    <v>36.25</v>
    <v>37.15</v>
    <v>40.39</v>
  </a>
  <a r="1" c="13">
    <v>151.5</v>
    <v>144.13</v>
    <v>147.71</v>
    <v>144.34</v>
    <v>142</v>
    <v>143.26</v>
    <v>137.69999999999999</v>
    <v>143.11000000000001</v>
    <v>131.79</v>
    <v>130.55000000000001</v>
    <v>136.77000000000001</v>
    <v>134.86000000000001</v>
    <v>130.16</v>
  </a>
  <a r="1" c="13">
    <v>164.34</v>
    <v>164.75</v>
    <v>173.7</v>
    <v>166.72</v>
    <v>165.8</v>
    <v>165.8</v>
    <v>170.4</v>
    <v>175.93</v>
    <v>181.6</v>
    <v>183.45</v>
    <v>188.1</v>
    <v>193.59</v>
    <v>198.87</v>
  </a>
  <a r="1" c="13">
    <v>60.63</v>
    <v>61.34</v>
    <v>61.46</v>
    <v>60.68</v>
    <v>67.900000000000006</v>
    <v>65.39</v>
    <v>59.42</v>
    <v>48.75</v>
    <v>41.07</v>
    <v>37.86</v>
    <v>41.34</v>
    <v>46.11</v>
    <v>31.78</v>
  </a>
  <a r="1" c="13">
    <v>94.91</v>
    <v>91.3</v>
    <v>104.35</v>
    <v>105.43</v>
    <v>109.95</v>
    <v>111.48</v>
    <v>114.95</v>
    <v>120.88</v>
    <v>99.31</v>
    <v>102.97</v>
    <v>114.49</v>
    <v>114.15</v>
    <v>103.12</v>
  </a>
  <a r="1" c="13">
    <v>105.3</v>
    <v>110.71</v>
    <v>110.66</v>
    <v>113.18</v>
    <v>115.59</v>
    <v>107.73</v>
    <v>106.76</v>
    <v>109.98</v>
    <v>101.65</v>
    <v>99.31</v>
    <v>98.13</v>
    <v>104.58</v>
    <v>108.95</v>
  </a>
  <a r="1" c="13">
    <v>78.05</v>
    <v>69.95</v>
    <v>82.05</v>
    <v>79.900000000000006</v>
    <v>71.7</v>
    <v>74.599999999999994</v>
    <v>82.3</v>
    <v>91.15</v>
    <v>83.6</v>
    <v>87.05</v>
    <v>100.4</v>
    <v>110.5</v>
    <v>104</v>
  </a>
  <a r="1" c="13">
    <v>118.1</v>
    <v>129.80000000000001</v>
    <v>138</v>
    <v>143.30000000000001</v>
    <v>153</v>
    <v>150</v>
    <v>143.80000000000001</v>
    <v>165.4</v>
    <v>165</v>
    <v>168</v>
    <v>183.5</v>
    <v>174.8</v>
    <v>177</v>
  </a>
  <a r="1" c="13">
    <v>177</v>
    <v>177</v>
    <v>170</v>
    <v>151</v>
    <v>176</v>
    <v>189</v>
    <v>190</v>
    <v>172</v>
    <v>170</v>
    <v>160</v>
    <v>153</v>
    <v>144.4</v>
    <v>132</v>
  </a>
  <a r="1" c="13">
    <v>138.47</v>
    <v>133.88999999999999</v>
    <v>139.21</v>
    <v>135.07</v>
    <v>137.82</v>
    <v>140.35</v>
    <v>142.43</v>
    <v>149.13</v>
    <v>139.94</v>
    <v>138</v>
    <v>149.24</v>
    <v>147.22999999999999</v>
    <v>135.62</v>
  </a>
  <a r="1" c="13">
    <v>174.39</v>
    <v>181.31</v>
    <v>190.5</v>
    <v>187.48</v>
    <v>194.24</v>
    <v>203.16</v>
    <v>199.42</v>
    <v>196.96</v>
    <v>201.77</v>
    <v>206.43</v>
    <v>203.57</v>
    <v>207.11</v>
    <v>203.54</v>
  </a>
  <a r="1" c="13">
    <v>192.1</v>
    <v>188.41</v>
    <v>200.67</v>
    <v>202.1</v>
    <v>186.8</v>
    <v>189.48</v>
    <v>186.01</v>
    <v>207.27</v>
    <v>197.87</v>
    <v>206.31</v>
    <v>219.89</v>
    <v>220.06</v>
    <v>214</v>
  </a>
  <a r="1" c="13">
    <v>251.2</v>
    <v>250.83</v>
    <v>269.08999999999997</v>
    <v>267.60000000000002</v>
    <v>269.55</v>
    <v>281.18</v>
    <v>277.39</v>
    <v>293.93</v>
    <v>305.95999999999998</v>
    <v>310.79000000000002</v>
    <v>309.05</v>
    <v>319.06</v>
    <v>322</v>
  </a>
  <a r="1" c="13">
    <v>46.66</v>
    <v>40.590000000000003</v>
    <v>43.67</v>
    <v>40.6</v>
    <v>48.58</v>
    <v>47.06</v>
    <v>44.46</v>
    <v>46.98</v>
    <v>42.17</v>
    <v>44.75</v>
    <v>52.85</v>
    <v>54.41</v>
    <v>54.32</v>
  </a>
  <a r="1" c="13">
    <v>62.79</v>
    <v>64.355000000000004</v>
    <v>64.13</v>
    <v>65.81</v>
    <v>68.680000000000007</v>
    <v>70.239999999999995</v>
    <v>69.33</v>
    <v>73.099999999999994</v>
    <v>74.709999999999994</v>
    <v>74.709999999999994</v>
    <v>83.68</v>
    <v>83.6</v>
    <v>86.125</v>
  </a>
  <a r="1" c="13">
    <v>86.27</v>
    <v>84.79</v>
    <v>83.89</v>
    <v>82.28</v>
    <v>78.2</v>
    <v>74.69</v>
    <v>71.599999999999994</v>
    <v>71.84</v>
    <v>63.8</v>
    <v>64.760000000000005</v>
    <v>57.29</v>
    <v>59.13</v>
    <v>60.5</v>
  </a>
  <a r="1" c="13">
    <v>69.239999999999995</v>
    <v>66.459999999999994</v>
    <v>70.97</v>
    <v>72.08</v>
    <v>75.09</v>
    <v>78.64</v>
    <v>75.84</v>
    <v>80.25</v>
    <v>78.31</v>
    <v>77.900000000000006</v>
    <v>87.07</v>
    <v>97.61</v>
    <v>99.3</v>
  </a>
  <a r="1" c="13">
    <v>92.25</v>
    <v>87.85</v>
    <v>88.34</v>
    <v>85.7</v>
    <v>87.85</v>
    <v>85.25</v>
    <v>83.28</v>
    <v>78.7</v>
    <v>73.3</v>
    <v>75.2</v>
    <v>82.3</v>
    <v>81.760000000000005</v>
    <v>77.5</v>
  </a>
  <a r="1" c="13">
    <v>90.94</v>
    <v>84</v>
    <v>81.7</v>
    <v>82.02</v>
    <v>81.510000000000005</v>
    <v>80.37</v>
    <v>80.790000000000006</v>
    <v>80.16</v>
    <v>76.37</v>
    <v>81.3</v>
    <v>83.39</v>
    <v>83.44</v>
    <v>83.82</v>
  </a>
  <a r="1" c="13">
    <v>315.7903</v>
    <v>358.33589999999998</v>
    <v>378.26850000000002</v>
    <v>389.80990000000003</v>
    <v>347.73399999999998</v>
    <v>367.39960000000002</v>
    <v>376.10399999999998</v>
    <v>295.05630000000002</v>
    <v>269.16410000000002</v>
    <v>268.95229999999998</v>
    <v>271.28269999999998</v>
    <v>266.47449999999998</v>
    <v>276.64350000000002</v>
  </a>
  <a r="1" c="13">
    <v>263.26909999999998</v>
    <v>256.96879999999999</v>
    <v>290.07</v>
    <v>274.08</v>
    <v>271.35000000000002</v>
    <v>250.03</v>
    <v>272.62</v>
    <v>290.8</v>
    <v>317.16000000000003</v>
    <v>315.19</v>
    <v>312.75</v>
    <v>320.7</v>
    <v>321.14999999999998</v>
  </a>
  <a r="1" c="13">
    <v>82.79</v>
    <v>73.7</v>
    <v>78.34</v>
    <v>78.83</v>
    <v>81.239999999999995</v>
    <v>83.8</v>
    <v>89.01</v>
    <v>81.459999999999994</v>
    <v>75.680000000000007</v>
    <v>72.63</v>
    <v>79.37</v>
    <v>79.040000000000006</v>
    <v>70.77</v>
  </a>
  <a r="1" c="13">
    <v>88.55</v>
    <v>88.1</v>
    <v>95</v>
    <v>86.88</v>
    <v>81.17</v>
    <v>77.459999999999994</v>
    <v>83.42</v>
    <v>86.64</v>
    <v>79.86</v>
    <v>84.98</v>
    <v>92.66</v>
    <v>92.18</v>
    <v>100.08</v>
  </a>
  <a r="1" c="13">
    <v>96.52</v>
    <v>98.34</v>
    <v>104.1</v>
    <v>102.66</v>
    <v>100.93</v>
    <v>102.9</v>
    <v>105.75</v>
    <v>113.17</v>
    <v>100.64</v>
    <v>96.49</v>
    <v>99.45</v>
    <v>94.67</v>
    <v>96.17</v>
  </a>
  <a r="1" c="13">
    <v>79.58</v>
    <v>78.650000000000006</v>
    <v>81.099999999999994</v>
    <v>78.38</v>
    <v>82.44</v>
    <v>76.84</v>
    <v>80.77</v>
    <v>79.900000000000006</v>
    <v>77.540000000000006</v>
    <v>81.349999999999994</v>
    <v>68.819999999999993</v>
    <v>75.62</v>
    <v>73.06</v>
  </a>
  <a r="1" c="13">
    <v>61.84</v>
    <v>57.06</v>
    <v>58.01</v>
    <v>56.26</v>
    <v>59.04</v>
    <v>60.64</v>
    <v>55.67</v>
    <v>51.58</v>
    <v>46.67</v>
    <v>43.94</v>
    <v>47.21</v>
    <v>50.22</v>
    <v>47.32</v>
  </a>
  <a r="1" c="13">
    <v>56.25</v>
    <v>58.5</v>
    <v>60.75</v>
    <v>59.8</v>
    <v>60.06</v>
    <v>59.3</v>
    <v>59.56</v>
    <v>59.45</v>
    <v>59.26</v>
    <v>62.87</v>
    <v>64.56</v>
    <v>64.91</v>
    <v>70.06</v>
  </a>
  <a r="1" c="13">
    <v>23.195900000000002</v>
    <v>16.867899999999999</v>
    <v>21.308399999999999</v>
    <v>18.9739</v>
    <v>23.2257</v>
    <v>19.619599999999998</v>
    <v>18.4574</v>
    <v>11.64</v>
    <v>10.11</v>
    <v>9.91</v>
    <v>11.79</v>
    <v>8.25</v>
    <v>6.6</v>
  </a>
  <a r="1" c="13">
    <v>152.06059999999999</v>
    <v>144.0196</v>
    <v>155.30109999999999</v>
    <v>148.34010000000001</v>
    <v>162.56209999999999</v>
    <v>163.5822</v>
    <v>160.04169999999999</v>
    <v>156.7413</v>
    <v>145.4597</v>
    <v>150.9205</v>
    <v>173.6636</v>
    <v>179.96440000000001</v>
    <v>183.32490000000001</v>
  </a>
  <a r="1" c="13">
    <v>190.04580000000001</v>
    <v>178.4042</v>
    <v>179.90440000000001</v>
    <v>178.58420000000001</v>
    <v>174.08359999999999</v>
    <v>165.08240000000001</v>
    <v>162.9821</v>
    <v>153.80090000000001</v>
    <v>147.62</v>
    <v>145.33969999999999</v>
    <v>120.4363</v>
    <v>109.6949</v>
    <v>105.4943</v>
  </a>
  <a r="1" c="13">
    <v>195.3</v>
    <v>172.99</v>
    <v>190</v>
    <v>187.94</v>
    <v>198.45</v>
    <v>207.32</v>
    <v>211.63</v>
    <v>205.75</v>
    <v>184.24</v>
    <v>174.4</v>
    <v>188.32</v>
    <v>191.22</v>
    <v>175.79</v>
  </a>
  <a r="1" c="13">
    <v>242.7</v>
    <v>230.51</v>
    <v>253.71</v>
    <v>230</v>
    <v>224.9</v>
    <v>212.61</v>
    <v>224.46</v>
    <v>227.09</v>
    <v>224.55</v>
    <v>237.2</v>
    <v>243.89</v>
    <v>249.78</v>
    <v>257.77</v>
  </a>
  <a r="1" c="13">
    <v>18.1875</v>
    <v>16.462299999999999</v>
    <v>15.844799999999999</v>
    <v>14.460100000000001</v>
    <v>15.073</v>
    <v>15.1683</v>
    <v>13.77</v>
    <v>13.888</v>
    <v>12.4352</v>
    <v>11.5862</v>
    <v>12.47</v>
    <v>12.63</v>
    <v>11.58</v>
  </a>
  <a r="1" c="13">
    <v>62.62</v>
    <v>54.53</v>
    <v>61.24</v>
    <v>60.41</v>
    <v>63.7</v>
    <v>65.989999999999995</v>
    <v>68.12</v>
    <v>68.59</v>
    <v>62.85</v>
    <v>61.12</v>
    <v>64.45</v>
    <v>67.34</v>
    <v>63.95</v>
  </a>
  <a r="1" c="13">
    <v>87.34</v>
    <v>85.54</v>
    <v>92.79</v>
    <v>87.99</v>
    <v>87.36</v>
    <v>82.46</v>
    <v>91.56</v>
    <v>92.49</v>
    <v>91.25</v>
    <v>95.77</v>
    <v>101.1</v>
    <v>104.9</v>
    <v>107.63</v>
  </a>
  <a r="1" c="13">
    <v>69</v>
    <v>67.58</v>
    <v>73.52</v>
    <v>74.319999999999993</v>
    <v>67.67</v>
    <v>69.959999999999994</v>
    <v>67.45</v>
    <v>69.17</v>
    <v>67.88</v>
    <v>69.040000000000006</v>
    <v>73.900000000000006</v>
    <v>76.91</v>
    <v>74.69</v>
  </a>
  <a r="1" c="13">
    <v>71.709999999999994</v>
    <v>72.91</v>
    <v>81.28</v>
    <v>83.11</v>
    <v>84.84</v>
    <v>78.77</v>
    <v>78</v>
    <v>77.27</v>
    <v>74.19</v>
    <v>80.040000000000006</v>
    <v>79.62</v>
    <v>83.24</v>
    <v>93.02</v>
  </a>
  <a r="1" c="13">
    <v>72.13</v>
    <v>70.98</v>
    <v>77.94</v>
    <v>78.62</v>
    <v>74.010000000000005</v>
    <v>77.069999999999993</v>
    <v>74.28</v>
    <v>78.09</v>
    <v>70.665000000000006</v>
    <v>66.86</v>
    <v>74.040000000000006</v>
    <v>75.84</v>
    <v>75.83</v>
  </a>
  <a r="1" c="13">
    <v>70.25</v>
    <v>75.28</v>
    <v>81.31</v>
    <v>80.849999999999994</v>
    <v>83.01</v>
    <v>84.61</v>
    <v>88.8</v>
    <v>84.11</v>
    <v>80.7</v>
    <v>78.06</v>
    <v>80.42</v>
    <v>82.46</v>
    <v>82.16</v>
  </a>
  <a r="1" c="13">
    <v>0.27610000000000001</v>
    <v>0.33</v>
    <v>0.34520000000000001</v>
    <v>0.35549999999999998</v>
    <v>0.33040000000000003</v>
    <v>0.31809999999999999</v>
    <v>0.29289999999999999</v>
    <v>0.31</v>
    <v>0.27960000000000002</v>
    <v>0.27500000000000002</v>
    <v>0.28499999999999998</v>
    <v>0.27300000000000002</v>
    <v>0.26179999999999998</v>
  </a>
  <a r="1" c="13">
    <v>0.18990000000000001</v>
    <v>0.20799999999999999</v>
    <v>0.1956</v>
    <v>0.216</v>
    <v>0.20599999999999999</v>
    <v>0.1978</v>
    <v>0.18490000000000001</v>
    <v>0.2185</v>
    <v>0.2195</v>
    <v>0.21640000000000001</v>
    <v>0.21</v>
    <v>0.19400000000000001</v>
    <v>0.19170000000000001</v>
  </a>
  <a r="1" c="13">
    <v>79.975399999999993</v>
    <v>81.744699999999995</v>
    <v>77.826400000000007</v>
    <v>74.187899999999999</v>
    <v>79.9255</v>
    <v>78.855900000000005</v>
    <v>77.496499999999997</v>
    <v>69.44</v>
    <v>70.939300000000003</v>
    <v>67.001000000000005</v>
    <v>73.957999999999998</v>
    <v>75.647300000000001</v>
    <v>67.061000000000007</v>
  </a>
  <a r="1" c="13">
    <v>72.27</v>
    <v>67.930000000000007</v>
    <v>66.209999999999994</v>
    <v>63.38</v>
    <v>61.54</v>
    <v>59.09</v>
    <v>60.17</v>
    <v>62.1</v>
    <v>59.69</v>
    <v>63.81</v>
    <v>65.16</v>
    <v>70.75</v>
    <v>74.010000000000005</v>
  </a>
  <a r="1" c="13">
    <v>119.93</v>
    <v>118.13</v>
    <v>120.26</v>
    <v>107.76</v>
    <v>106.66</v>
    <v>101.16</v>
    <v>96.34</v>
    <v>97.56</v>
    <v>83.63</v>
    <v>89.24</v>
    <v>89.36</v>
    <v>83.95</v>
    <v>76.87</v>
  </a>
  <a r="1" c="13">
    <v>104.48</v>
    <v>107.04</v>
    <v>109.04</v>
    <v>106.16</v>
    <v>112.43</v>
    <v>110.58</v>
    <v>109.02</v>
    <v>102.96</v>
    <v>105.64</v>
    <v>115.38</v>
    <v>116.59</v>
    <v>126.39</v>
    <v>134.71</v>
  </a>
  <a r="1" c="13">
    <v>131.07</v>
    <v>143.72</v>
    <v>150.75</v>
    <v>149.97</v>
    <v>144.41</v>
    <v>141.44999999999999</v>
    <v>140.47999999999999</v>
    <v>144.44</v>
    <v>128.16</v>
    <v>131.32</v>
    <v>148.38</v>
    <v>146.54</v>
    <v>141.38</v>
  </a>
  <a r="1" c="13">
    <v>156.30000000000001</v>
    <v>164.25</v>
    <v>181.85</v>
    <v>177.08</v>
    <v>184.23</v>
    <v>187.41</v>
    <v>198.07</v>
    <v>243.38</v>
    <v>239.66</v>
    <v>254.65</v>
    <v>258.29000000000002</v>
    <v>277.51</v>
    <v>295.75</v>
  </a>
  <a r="1" c="13">
    <v>111.63</v>
    <v>103.98</v>
    <v>106.32</v>
    <v>105.77</v>
    <v>110.28</v>
    <v>103.47</v>
    <v>96.3</v>
    <v>87.28</v>
    <v>78.760000000000005</v>
    <v>79.72</v>
    <v>90.61</v>
    <v>90.97</v>
    <v>89.53</v>
  </a>
  <a r="1" c="13">
    <v>118.38</v>
    <v>111.2</v>
    <v>112.92</v>
    <v>107.22</v>
    <v>106.26</v>
    <v>103.69</v>
    <v>104.24</v>
    <v>109.54</v>
    <v>107.68</v>
    <v>116.42</v>
    <v>116.3</v>
    <v>119.81</v>
    <v>125.71</v>
  </a>
  <a r="1" c="13">
    <v>173.78</v>
    <v>169.3</v>
    <v>176.98</v>
    <v>165.02</v>
    <v>170</v>
    <v>173.87</v>
    <v>172.11</v>
    <v>171.46</v>
    <v>147.97999999999999</v>
    <v>143.88</v>
    <v>156.29</v>
    <v>159.41</v>
    <v>146.41</v>
  </a>
  <a r="1" c="13">
    <v>186.5701</v>
    <v>189.28</v>
    <v>194.89</v>
    <v>195.86</v>
    <v>189.91</v>
    <v>194.58</v>
    <v>218.49</v>
    <v>208.96</v>
    <v>215.12</v>
    <v>225.51</v>
    <v>227</v>
    <v>231.72</v>
    <v>250.83</v>
  </a>
  <a r="1" c="13">
    <v>250.83</v>
    <v>258.14999999999998</v>
    <v>246.35</v>
    <v>239.19</v>
    <v>247.23</v>
    <v>251.57</v>
    <v>225.37</v>
    <v>245.7</v>
    <v>243.9</v>
    <v>242.48</v>
    <v>221</v>
    <v>232.66</v>
    <v>158.52000000000001</v>
  </a>
  <a r="1" c="13">
    <v>39.17</v>
    <v>40.92</v>
    <v>42.56</v>
    <v>44.29</v>
    <v>48.89</v>
    <v>45.35</v>
    <v>43.23</v>
    <v>41.3</v>
    <v>38.1</v>
    <v>35.869999999999997</v>
    <v>38.21</v>
    <v>39.5</v>
    <v>33.86</v>
  </a>
  <a r="1" c="13">
    <v>54.96</v>
    <v>57.18</v>
    <v>53.97</v>
    <v>49.46</v>
    <v>45.94</v>
    <v>45.3</v>
    <v>42.94</v>
    <v>42.5</v>
    <v>38.99</v>
    <v>45.23</v>
    <v>43.15</v>
    <v>41.87</v>
    <v>48.92</v>
  </a>
  <a r="1" c="13">
    <v>42.26</v>
    <v>41.21</v>
    <v>43.12</v>
    <v>40.79</v>
    <v>40.58</v>
    <v>41.36</v>
    <v>39.380000000000003</v>
    <v>40.85</v>
    <v>38.67</v>
    <v>40.22</v>
    <v>42.32</v>
    <v>42.73</v>
    <v>42.34</v>
  </a>
  <a r="1" c="13">
    <v>41.5</v>
    <v>41.52</v>
    <v>42.01</v>
    <v>42.58</v>
    <v>43.15</v>
    <v>45.45</v>
    <v>45.11</v>
    <v>45.97</v>
    <v>45.64</v>
    <v>45.05</v>
    <v>45.75</v>
    <v>45.8</v>
    <v>45.91</v>
  </a>
  <a r="1" c="13">
    <v>86.68</v>
    <v>81.709999999999994</v>
    <v>89.56</v>
    <v>86.73</v>
    <v>90.36</v>
    <v>92.4</v>
    <v>94.47</v>
    <v>97.74</v>
    <v>90.06</v>
    <v>90.57</v>
    <v>98.9</v>
    <v>98.21</v>
    <v>95.37</v>
  </a>
  <a r="1" c="13">
    <v>104.41</v>
    <v>106.63</v>
    <v>111.42</v>
    <v>112.7</v>
    <v>116.54</v>
    <v>122.8</v>
    <v>122.25</v>
    <v>128.66</v>
    <v>133.84</v>
    <v>141.9</v>
    <v>149.94999999999999</v>
    <v>150.4</v>
    <v>152.01</v>
  </a>
  <a r="1" c="13">
    <v>54.561</v>
    <v>57.688600000000001</v>
    <v>55.581299999999999</v>
    <v>54.5991</v>
    <v>56.982999999999997</v>
    <v>58.022300000000001</v>
    <v>54.284500000000001</v>
    <v>56.5443</v>
    <v>50.212899999999998</v>
    <v>47.056699999999999</v>
    <v>52.148600000000002</v>
    <v>51.271299999999997</v>
    <v>49.5931</v>
  </a>
  <a r="1" c="13">
    <v>56.401299999999999</v>
    <v>59.176099999999998</v>
    <v>62.999699999999997</v>
    <v>60.482399999999998</v>
    <v>59.357199999999999</v>
    <v>62.065300000000001</v>
    <v>60.882899999999999</v>
    <v>61.064100000000003</v>
    <v>60.825699999999998</v>
    <v>61.226199999999999</v>
    <v>52.959099999999999</v>
    <v>52.825600000000001</v>
    <v>53.960299999999997</v>
  </a>
  <a r="1" c="13">
    <v>94.93</v>
    <v>93.86</v>
    <v>98.9</v>
    <v>95.16</v>
    <v>95.16</v>
    <v>96.59</v>
    <v>93.8</v>
    <v>96.19</v>
    <v>91.12</v>
    <v>94.2</v>
    <v>102.14</v>
    <v>100.11</v>
    <v>98.56</v>
  </a>
  <a r="1" c="13">
    <v>104.94</v>
    <v>103.61</v>
    <v>109.6</v>
    <v>111.95</v>
    <v>112.93</v>
    <v>116.8</v>
    <v>115.55</v>
    <v>116.69</v>
    <v>115.38</v>
    <v>109.91</v>
    <v>109.76</v>
    <v>116.5</v>
    <v>119.93</v>
  </a>
  <a r="1" c="13">
    <v>15.629</v>
    <v>17.502500000000001</v>
    <v>19.0425</v>
    <v>18.605</v>
    <v>21.190999999999999</v>
    <v>21.52</v>
    <v>21.967500000000001</v>
    <v>26.872499999999999</v>
    <v>24.957000000000001</v>
    <v>25.55</v>
    <v>31.3565</v>
    <v>33.6875</v>
    <v>32.814500000000002</v>
  </a>
  <a r="1" c="13">
    <v>37.896000000000001</v>
    <v>41.460500000000003</v>
    <v>42.652500000000003</v>
    <v>44.4</v>
    <v>46.39</v>
    <v>49.929499999999997</v>
    <v>48.639499999999998</v>
    <v>49.805500000000002</v>
    <v>49.21</v>
    <v>48.2</v>
    <v>55.27</v>
    <v>58.602499999999999</v>
    <v>58.6</v>
  </a>
  <a r="1" c="13">
    <v>68.5</v>
    <v>64.47</v>
    <v>65.36</v>
    <v>62.71</v>
    <v>67.739999999999995</v>
    <v>64.459999999999994</v>
    <v>61.51</v>
    <v>49.8</v>
    <v>48.17</v>
    <v>48.69</v>
    <v>53</v>
    <v>54.46</v>
    <v>46.41</v>
  </a>
  <a r="1" c="13">
    <v>50.82</v>
    <v>49</v>
    <v>48</v>
    <v>49.9</v>
    <v>47.9</v>
    <v>44.8</v>
    <v>44.21</v>
    <v>45.33</v>
    <v>43.76</v>
    <v>49.55</v>
    <v>51.81</v>
    <v>51.51</v>
    <v>55.09</v>
  </a>
  <a r="1" c="13">
    <v>26.626000000000001</v>
    <v>25.670500000000001</v>
    <v>24.144600000000001</v>
    <v>23.260300000000001</v>
    <v>24.287199999999999</v>
    <v>24.2515</v>
    <v>22.468800000000002</v>
    <v>22.868200000000002</v>
    <v>21.6845</v>
    <v>21.1568</v>
    <v>19.944600000000001</v>
    <v>19.595199999999998</v>
    <v>19.595199999999998</v>
  </a>
  <a r="1" c="13">
    <v>25.435199999999998</v>
    <v>25.428100000000001</v>
    <v>25.898700000000002</v>
    <v>25.634899999999998</v>
    <v>24.707899999999999</v>
    <v>25.848800000000001</v>
    <v>25.813099999999999</v>
    <v>27.4389</v>
    <v>27.061</v>
    <v>26.961200000000002</v>
    <v>28.751000000000001</v>
    <v>29.8705</v>
    <v>28.194800000000001</v>
  </a>
  <a r="1" c="13">
    <v>95.14</v>
    <v>106.1</v>
    <v>104.3</v>
    <v>98.16</v>
    <v>103.2</v>
    <v>113.17</v>
    <v>118.11</v>
    <v>118.5</v>
    <v>102.22</v>
    <v>98.54</v>
    <v>108.76</v>
    <v>106.35</v>
    <v>99.77</v>
  </a>
  <a r="1" c="13">
    <v>72.34</v>
    <v>72.72</v>
    <v>70.819999999999993</v>
    <v>67.849999999999994</v>
    <v>68.540000000000006</v>
    <v>65.010000000000005</v>
    <v>71.11</v>
    <v>76.349999999999994</v>
    <v>83.36</v>
    <v>81.209999999999994</v>
    <v>74.69</v>
    <v>74.44</v>
    <v>72.19</v>
  </a>
  <a r="1" c="13">
    <v>161.31</v>
    <v>154</v>
    <v>161.68</v>
    <v>160.22999999999999</v>
    <v>173.2</v>
    <v>170.21</v>
    <v>163.97</v>
    <v>161.69999999999999</v>
    <v>144.91</v>
    <v>145.31</v>
    <v>140.5</v>
    <v>139.58000000000001</v>
    <v>135.6</v>
  </a>
  <a r="1" c="13">
    <v>167</v>
    <v>175</v>
    <v>180.48</v>
    <v>173.82</v>
    <v>160.05000000000001</v>
    <v>152.80000000000001</v>
    <v>153.58000000000001</v>
    <v>145</v>
    <v>142.97999999999999</v>
    <v>145.35</v>
    <v>154.1</v>
    <v>154.4</v>
    <v>154.5</v>
  </a>
  <a r="1" c="13">
    <v>64.97</v>
    <v>55.16</v>
    <v>54.25</v>
    <v>50.19</v>
    <v>54.35</v>
    <v>49.16</v>
    <v>48.26</v>
    <v>41.74</v>
    <v>40.770000000000003</v>
    <v>38.299999999999997</v>
    <v>37.28</v>
    <v>37.39</v>
    <v>33.51</v>
  </a>
  <a r="1" c="13">
    <v>111.27</v>
    <v>99</v>
    <v>101.67</v>
    <v>96.49</v>
    <v>100.95</v>
    <v>99.77</v>
    <v>97.52</v>
    <v>102.49</v>
    <v>95.81</v>
    <v>99</v>
    <v>103.01</v>
    <v>103.46</v>
    <v>95.34</v>
  </a>
  <a r="1" c="13">
    <v>115.52</v>
    <v>107.79</v>
    <v>106.97</v>
    <v>107.66</v>
    <v>107.42</v>
    <v>106.49</v>
    <v>110.9</v>
    <v>110.8</v>
    <v>114.72</v>
    <v>120</v>
    <v>117.94</v>
    <v>121.89</v>
    <v>120.04</v>
  </a>
  <a r="1" c="13">
    <v>357.98</v>
    <v>342.37</v>
    <v>367.88</v>
    <v>364.51</v>
    <v>366.53</v>
    <v>366.08</v>
    <v>350</v>
    <v>336.67</v>
    <v>293.73</v>
    <v>297.07</v>
    <v>353.66</v>
    <v>362.94</v>
    <v>333.04</v>
  </a>
  <a r="1" c="13">
    <v>384.62</v>
    <v>375.21</v>
    <v>394.25</v>
    <v>383.83</v>
    <v>387.2</v>
    <v>408.28</v>
    <v>425.92</v>
    <v>429.67</v>
    <v>422.35</v>
    <v>447.73</v>
    <v>473.21</v>
    <v>499.67</v>
    <v>518.78</v>
  </a>
  <a r="1" c="13">
    <v>26.657499999999999</v>
    <v>27.3825</v>
    <v>25.75</v>
    <v>25.984999999999999</v>
    <v>25.25</v>
    <v>25.637499999999999</v>
    <v>24.602499999999999</v>
    <v>27.12</v>
    <v>24.33</v>
    <v>24.447500000000002</v>
    <v>25.69</v>
    <v>25.0075</v>
    <v>25.717500000000001</v>
  </a>
  <a r="1" c="13">
    <v>29.885000000000002</v>
    <v>30.68</v>
    <v>32.39</v>
    <v>32.125</v>
    <v>33.534999999999997</v>
    <v>35.337499999999999</v>
    <v>35.212499999999999</v>
    <v>36.47</v>
    <v>37.75</v>
    <v>36.842500000000001</v>
    <v>38.917499999999997</v>
    <v>39.597499999999997</v>
    <v>39.107500000000002</v>
  </a>
  <a r="1" c="13">
    <v>6.2610000000000001</v>
    <v>6.34</v>
    <v>6.88</v>
    <v>7.3330000000000002</v>
    <v>7.0309999999999997</v>
    <v>6.95</v>
    <v>6.65</v>
    <v>6.9630000000000001</v>
    <v>5.4260000000000002</v>
    <v>5.2</v>
    <v>5.5410000000000004</v>
    <v>5.8170000000000002</v>
    <v>5.1589999999999998</v>
  </a>
  <a r="1" c="13">
    <v>5.2</v>
    <v>5.0819999999999999</v>
    <v>5.0389999999999997</v>
    <v>4.78</v>
    <v>4.7</v>
    <v>4.4029999999999996</v>
    <v>4.5030000000000001</v>
    <v>4.74</v>
    <v>4.8170000000000002</v>
    <v>4.9429999999999996</v>
    <v>5.0869999999999997</v>
    <v>5.2249999999999996</v>
    <v>5.3360000000000003</v>
  </a>
  <a r="1" c="13">
    <v>26.63</v>
    <v>26.716000000000001</v>
    <v>28.35</v>
    <v>27.741499999999998</v>
    <v>27.525500000000001</v>
    <v>27.436499999999999</v>
    <v>27.183</v>
    <v>32.883000000000003</v>
    <v>31.6905</v>
    <v>31.896999999999998</v>
    <v>36.893999999999998</v>
    <v>38.347000000000001</v>
    <v>38.11</v>
  </a>
  <a r="1" c="13">
    <v>40.030999999999999</v>
    <v>41.2</v>
    <v>42.569000000000003</v>
    <v>42.4375</v>
    <v>46.207500000000003</v>
    <v>49.548000000000002</v>
    <v>46.661000000000001</v>
    <v>47.390500000000003</v>
    <v>47.8735</v>
    <v>48.782499999999999</v>
    <v>51.815800000000003</v>
    <v>51.520499999999998</v>
    <v>52.651000000000003</v>
  </a>
  <a r="1" c="13">
    <v>42.44</v>
    <v>41.36</v>
    <v>41.02</v>
    <v>42.45</v>
    <v>43.01</v>
    <v>41.37</v>
    <v>38.450000000000003</v>
    <v>34.35</v>
    <v>31.82</v>
    <v>28.22</v>
    <v>26.36</v>
    <v>23.6</v>
    <v>14.89</v>
  </a>
  <a r="1" c="13">
    <v>20.92</v>
    <v>22.48</v>
    <v>21.51</v>
    <v>21.74</v>
    <v>20.61</v>
    <v>18.77</v>
    <v>19.170000000000002</v>
    <v>20.47</v>
    <v>19.329999999999998</v>
    <v>19.059999999999999</v>
    <v>18.25</v>
    <v>17.3</v>
    <v>18.32</v>
  </a>
  <a r="1" c="13">
    <v>65.188400000000001</v>
    <v>62.482599999999998</v>
    <v>66.097899999999996</v>
    <v>64.256100000000004</v>
    <v>62.217300000000002</v>
    <v>65.559700000000007</v>
    <v>65.180800000000005</v>
    <v>69.364500000000007</v>
    <v>64.581999999999994</v>
    <v>64.627499999999998</v>
    <v>70.872699999999995</v>
    <v>73.48</v>
    <v>69.015799999999999</v>
  </a>
  <a r="1" c="13">
    <v>78.44</v>
    <v>84.55</v>
    <v>86.55</v>
    <v>85.66</v>
    <v>83.57</v>
    <v>85.27</v>
    <v>84.78</v>
    <v>81.540000000000006</v>
    <v>83.37</v>
    <v>86</v>
    <v>92.37</v>
    <v>94.49</v>
    <v>93.18</v>
  </a>
  <a r="1" c="13">
    <v>40.29</v>
    <v>39.96</v>
    <v>42.31</v>
    <v>43.2</v>
    <v>47.39</v>
    <v>52.48</v>
    <v>54.14</v>
    <v>59</v>
    <v>61.98</v>
    <v>64.5</v>
    <v>72.78</v>
    <v>75.22</v>
    <v>74.234999999999999</v>
  </a>
  <a r="1" c="7">
    <v>38</v>
    <v>39.25</v>
    <v>34.15</v>
    <v>30.82</v>
    <v>35.58</v>
    <v>35.409999999999997</v>
    <v>35.130000000000003</v>
  </a>
  <a r="1" c="13">
    <v>290.24</v>
    <v>323.85000000000002</v>
    <v>325.76</v>
    <v>327.5</v>
    <v>346.29</v>
    <v>346.5</v>
    <v>338.26</v>
    <v>392.84</v>
    <v>398.93</v>
    <v>364.52</v>
    <v>335.62</v>
    <v>321.94</v>
    <v>338.43</v>
  </a>
</arrayData>
</file>

<file path=xl/richData/rdrichvalue.xml><?xml version="1.0" encoding="utf-8"?>
<rvData xmlns="http://schemas.microsoft.com/office/spreadsheetml/2017/richdata" count="4627">
  <rv s="0">
    <fb>198.87</fb>
    <v>0</v>
  </rv>
  <rv s="0">
    <fb>214.49</fb>
    <v>0</v>
  </rv>
  <rv s="0">
    <fb>206.82</fb>
    <v>0</v>
  </rv>
  <rv s="0">
    <fb>199.01</fb>
    <v>0</v>
  </rv>
  <rv s="0">
    <fb>193.76</fb>
    <v>0</v>
  </rv>
  <rv s="0">
    <fb>192.9</fb>
    <v>0</v>
  </rv>
  <rv s="0">
    <fb>186.09</fb>
    <v>0</v>
  </rv>
  <rv s="0">
    <fb>198.8</fb>
    <v>0</v>
  </rv>
  <rv s="0">
    <fb>209.21</fb>
    <v>0</v>
  </rv>
  <rv s="0">
    <fb>215.92</fb>
    <v>0</v>
  </rv>
  <rv s="0">
    <fb>205.6</fb>
    <v>0</v>
  </rv>
  <rv s="0">
    <fb>221.98</fb>
    <v>0</v>
  </rv>
  <rv s="0">
    <fb>201.73</fb>
    <v>0</v>
  </rv>
  <rv s="0">
    <fb>206.52</fb>
    <v>0</v>
  </rv>
  <rv s="0">
    <fb>203.15</fb>
    <v>0</v>
  </rv>
  <rv s="0">
    <fb>202.16</fb>
    <v>0</v>
  </rv>
  <rv s="0">
    <fb>217.22</fb>
    <v>0</v>
  </rv>
  <rv s="0">
    <fb>197.62</fb>
    <v>0</v>
  </rv>
  <rv s="0">
    <fb>214.25</fb>
    <v>0</v>
  </rv>
  <rv s="0">
    <fb>205.63</fb>
    <v>0</v>
  </rv>
  <rv s="0">
    <fb>201.19</fb>
    <v>0</v>
  </rv>
  <rv s="0">
    <fb>208.94</fb>
    <v>0</v>
  </rv>
  <rv s="0">
    <fb>213.55</fb>
    <v>0</v>
  </rv>
  <rv s="0">
    <fb>220.6</fb>
    <v>0</v>
  </rv>
  <rv s="0">
    <fb>227.51</fb>
    <v>0</v>
  </rv>
  <rv s="0">
    <fb>151.5</fb>
    <v>0</v>
  </rv>
  <rv s="0">
    <fb>144.13</fb>
    <v>0</v>
  </rv>
  <rv s="0">
    <fb>147.71</fb>
    <v>0</v>
  </rv>
  <rv s="0">
    <fb>144.34</fb>
    <v>0</v>
  </rv>
  <rv s="0">
    <fb>142</fb>
    <v>0</v>
  </rv>
  <rv s="0">
    <fb>143.26</fb>
    <v>0</v>
  </rv>
  <rv s="0">
    <fb>137.69999999999999</fb>
    <v>0</v>
  </rv>
  <rv s="0">
    <fb>143.11000000000001</fb>
    <v>0</v>
  </rv>
  <rv s="0">
    <fb>131.79</fb>
    <v>0</v>
  </rv>
  <rv s="0">
    <fb>130.55000000000001</fb>
    <v>0</v>
  </rv>
  <rv s="0">
    <fb>136.77000000000001</fb>
    <v>0</v>
  </rv>
  <rv s="0">
    <fb>134.86000000000001</fb>
    <v>0</v>
  </rv>
  <rv s="0">
    <fb>130.16</fb>
    <v>0</v>
  </rv>
  <rv s="0">
    <fb>164.34</fb>
    <v>0</v>
  </rv>
  <rv s="0">
    <fb>164.75</fb>
    <v>0</v>
  </rv>
  <rv s="0">
    <fb>173.7</fb>
    <v>0</v>
  </rv>
  <rv s="0">
    <fb>166.72</fb>
    <v>0</v>
  </rv>
  <rv s="0">
    <fb>165.8</fb>
    <v>0</v>
  </rv>
  <rv s="0">
    <fb>170.4</fb>
    <v>0</v>
  </rv>
  <rv s="0">
    <fb>175.93</fb>
    <v>0</v>
  </rv>
  <rv s="0">
    <fb>181.6</fb>
    <v>0</v>
  </rv>
  <rv s="0">
    <fb>183.45</fb>
    <v>0</v>
  </rv>
  <rv s="0">
    <fb>188.1</fb>
    <v>0</v>
  </rv>
  <rv s="0">
    <fb>193.59</fb>
    <v>0</v>
  </rv>
  <rv s="0">
    <fb>45.02</fb>
    <v>0</v>
  </rv>
  <rv s="0">
    <fb>42.21</fb>
    <v>0</v>
  </rv>
  <rv s="0">
    <fb>43.81</fb>
    <v>0</v>
  </rv>
  <rv s="0">
    <fb>42.99</fb>
    <v>0</v>
  </rv>
  <rv s="0">
    <fb>43.44</fb>
    <v>0</v>
  </rv>
  <rv s="0">
    <fb>43.84</fb>
    <v>0</v>
  </rv>
  <rv s="0">
    <fb>40.61</fb>
    <v>0</v>
  </rv>
  <rv s="0">
    <fb>39.950000000000003</fb>
    <v>0</v>
  </rv>
  <rv s="0">
    <fb>36.33</fb>
    <v>0</v>
  </rv>
  <rv s="0">
    <fb>36.229999999999997</fb>
    <v>0</v>
  </rv>
  <rv s="0">
    <fb>39.049999999999997</fb>
    <v>0</v>
  </rv>
  <rv s="0">
    <fb>39.090000000000003</fb>
    <v>0</v>
  </rv>
  <rv s="0">
    <fb>36.01</fb>
    <v>0</v>
  </rv>
  <rv s="0">
    <fb>15.629</fb>
    <v>0</v>
  </rv>
  <rv s="0">
    <fb>17.502500000000001</fb>
    <v>0</v>
  </rv>
  <rv s="0">
    <fb>19.0425</fb>
    <v>0</v>
  </rv>
  <rv s="0">
    <fb>18.605</fb>
    <v>0</v>
  </rv>
  <rv s="0">
    <fb>21.190999999999999</fb>
    <v>0</v>
  </rv>
  <rv s="0">
    <fb>21.52</fb>
    <v>0</v>
  </rv>
  <rv s="0">
    <fb>21.967500000000001</fb>
    <v>0</v>
  </rv>
  <rv s="0">
    <fb>26.872499999999999</fb>
    <v>0</v>
  </rv>
  <rv s="0">
    <fb>24.957000000000001</fb>
    <v>0</v>
  </rv>
  <rv s="0">
    <fb>25.55</fb>
    <v>0</v>
  </rv>
  <rv s="0">
    <fb>31.3565</fb>
    <v>0</v>
  </rv>
  <rv s="0">
    <fb>33.6875</fb>
    <v>0</v>
  </rv>
  <rv s="0">
    <fb>32.814500000000002</fb>
    <v>0</v>
  </rv>
  <rv s="0">
    <fb>37.896000000000001</fb>
    <v>0</v>
  </rv>
  <rv s="0">
    <fb>41.460500000000003</fb>
    <v>0</v>
  </rv>
  <rv s="0">
    <fb>42.652500000000003</fb>
    <v>0</v>
  </rv>
  <rv s="0">
    <fb>44.4</fb>
    <v>0</v>
  </rv>
  <rv s="0">
    <fb>46.39</fb>
    <v>0</v>
  </rv>
  <rv s="0">
    <fb>49.929499999999997</fb>
    <v>0</v>
  </rv>
  <rv s="0">
    <fb>48.639499999999998</fb>
    <v>0</v>
  </rv>
  <rv s="0">
    <fb>49.805500000000002</fb>
    <v>0</v>
  </rv>
  <rv s="0">
    <fb>49.21</fb>
    <v>0</v>
  </rv>
  <rv s="0">
    <fb>48.2</fb>
    <v>0</v>
  </rv>
  <rv s="0">
    <fb>55.27</fb>
    <v>0</v>
  </rv>
  <rv s="0">
    <fb>58.602499999999999</fb>
    <v>0</v>
  </rv>
  <rv s="0">
    <fb>58.6</fb>
    <v>0</v>
  </rv>
  <rv s="0">
    <fb>72.25</fb>
    <v>0</v>
  </rv>
  <rv s="0">
    <fb>75.680000000000007</fb>
    <v>0</v>
  </rv>
  <rv s="0">
    <fb>70.881</fb>
    <v>0</v>
  </rv>
  <rv s="0">
    <fb>78.161000000000001</fb>
    <v>0</v>
  </rv>
  <rv s="0">
    <fb>81.851500000000001</fb>
    <v>0</v>
  </rv>
  <rv s="0">
    <fb>84.135000000000005</fb>
    <v>0</v>
  </rv>
  <rv s="0">
    <fb>89.2</fb>
    <v>0</v>
  </rv>
  <rv s="0">
    <fb>101.325</fb>
    <v>0</v>
  </rv>
  <rv s="0">
    <fb>101.09950000000001</fb>
    <v>0</v>
  </rv>
  <rv s="0">
    <fb>81.176500000000004</fb>
    <v>0</v>
  </rv>
  <rv s="0">
    <fb>88.472999999999999</fb>
    <v>0</v>
  </rv>
  <rv s="0">
    <fb>73.260000000000005</fb>
    <v>0</v>
  </rv>
  <rv s="0">
    <fb>67.2</fb>
    <v>0</v>
  </rv>
  <rv s="0">
    <fb>72.38</fb>
    <v>0</v>
  </rv>
  <rv s="0">
    <fb>70.849999999999994</fb>
    <v>0</v>
  </rv>
  <rv s="0">
    <fb>63.55</fb>
    <v>0</v>
  </rv>
  <rv s="0">
    <fb>53.57</fb>
    <v>0</v>
  </rv>
  <rv s="0">
    <fb>49.52</fb>
    <v>0</v>
  </rv>
  <rv s="0">
    <fb>55.36</fb>
    <v>0</v>
  </rv>
  <rv s="0">
    <fb>54.6</fb>
    <v>0</v>
  </rv>
  <rv s="0">
    <fb>51.25</fb>
    <v>0</v>
  </rv>
  <rv s="0">
    <fb>55.26</fb>
    <v>0</v>
  </rv>
  <rv s="0">
    <fb>55.08</fb>
    <v>0</v>
  </rv>
  <rv s="0">
    <fb>59.3</fb>
    <v>0</v>
  </rv>
  <rv s="0">
    <fb>59.28</fb>
    <v>0</v>
  </rv>
  <rv s="0">
    <fb>81.944000000000003</fb>
    <v>0</v>
  </rv>
  <rv s="0">
    <fb>82.756500000000003</fb>
    <v>0</v>
  </rv>
  <rv s="0">
    <fb>90.005499999999998</fb>
    <v>0</v>
  </rv>
  <rv s="0">
    <fb>96.654499999999999</fb>
    <v>0</v>
  </rv>
  <rv s="0">
    <fb>88.000500000000002</fb>
    <v>0</v>
  </rv>
  <rv s="0">
    <fb>96.149000000000001</fb>
    <v>0</v>
  </rv>
  <rv s="0">
    <fb>93.585999999999999</fb>
    <v>0</v>
  </rv>
  <rv s="0">
    <fb>88.5</fb>
    <v>0</v>
  </rv>
  <rv s="0">
    <fb>87.3</fb>
    <v>0</v>
  </rv>
  <rv s="0">
    <fb>89.400499999999994</fb>
    <v>0</v>
  </rv>
  <rv s="0">
    <fb>90.22</fb>
    <v>0</v>
  </rv>
  <rv s="0">
    <fb>93.75</fb>
    <v>0</v>
  </rv>
  <rv s="0">
    <fb>78.05</fb>
    <v>1</v>
  </rv>
  <rv s="0">
    <fb>69.95</fb>
    <v>1</v>
  </rv>
  <rv s="0">
    <fb>82.05</fb>
    <v>1</v>
  </rv>
  <rv s="0">
    <fb>79.900000000000006</fb>
    <v>1</v>
  </rv>
  <rv s="0">
    <fb>71.7</fb>
    <v>1</v>
  </rv>
  <rv s="0">
    <fb>74.599999999999994</fb>
    <v>1</v>
  </rv>
  <rv s="0">
    <fb>82.3</fb>
    <v>1</v>
  </rv>
  <rv s="0">
    <fb>91.15</fb>
    <v>1</v>
  </rv>
  <rv s="0">
    <fb>83.6</fb>
    <v>1</v>
  </rv>
  <rv s="0">
    <fb>87.05</fb>
    <v>1</v>
  </rv>
  <rv s="0">
    <fb>100.4</fb>
    <v>1</v>
  </rv>
  <rv s="0">
    <fb>110.5</fb>
    <v>1</v>
  </rv>
  <rv s="0">
    <fb>104</fb>
    <v>1</v>
  </rv>
  <rv s="0">
    <fb>73.28</fb>
    <v>0</v>
  </rv>
  <rv s="0">
    <fb>74.53</fb>
    <v>0</v>
  </rv>
  <rv s="0">
    <fb>69.06</fb>
    <v>0</v>
  </rv>
  <rv s="0">
    <fb>65.099999999999994</fb>
    <v>0</v>
  </rv>
  <rv s="0">
    <fb>65.37</fb>
    <v>0</v>
  </rv>
  <rv s="0">
    <fb>62.56</fb>
    <v>0</v>
  </rv>
  <rv s="0">
    <fb>59.68</fb>
    <v>0</v>
  </rv>
  <rv s="0">
    <fb>67.61</fb>
    <v>0</v>
  </rv>
  <rv s="0">
    <fb>68.53</fb>
    <v>0</v>
  </rv>
  <rv s="0">
    <fb>72.88</fb>
    <v>0</v>
  </rv>
  <rv s="0">
    <fb>79.48</fb>
    <v>0</v>
  </rv>
  <rv s="0">
    <fb>85.03</fb>
    <v>0</v>
  </rv>
  <rv s="0">
    <fb>118.1</fb>
    <v>1</v>
  </rv>
  <rv s="0">
    <fb>129.80000000000001</fb>
    <v>1</v>
  </rv>
  <rv s="0">
    <fb>138</fb>
    <v>1</v>
  </rv>
  <rv s="0">
    <fb>143.30000000000001</fb>
    <v>1</v>
  </rv>
  <rv s="0">
    <fb>153</fb>
    <v>1</v>
  </rv>
  <rv s="0">
    <fb>150</fb>
    <v>1</v>
  </rv>
  <rv s="0">
    <fb>143.80000000000001</fb>
    <v>1</v>
  </rv>
  <rv s="0">
    <fb>165.4</fb>
    <v>1</v>
  </rv>
  <rv s="0">
    <fb>165</fb>
    <v>1</v>
  </rv>
  <rv s="0">
    <fb>168</fb>
    <v>1</v>
  </rv>
  <rv s="0">
    <fb>183.5</fb>
    <v>1</v>
  </rv>
  <rv s="0">
    <fb>174.8</fb>
    <v>1</v>
  </rv>
  <rv s="0">
    <fb>177</fb>
    <v>1</v>
  </rv>
  <rv s="0">
    <fb>132</fb>
    <v>1</v>
  </rv>
  <rv s="0">
    <fb>162.65</fb>
    <v>1</v>
  </rv>
  <rv s="0">
    <fb>167.5</fb>
    <v>1</v>
  </rv>
  <rv s="0">
    <fb>196.3</fb>
    <v>1</v>
  </rv>
  <rv s="0">
    <fb>170</fb>
    <v>1</v>
  </rv>
  <rv s="0">
    <fb>151</fb>
    <v>1</v>
  </rv>
  <rv s="0">
    <fb>176</fb>
    <v>1</v>
  </rv>
  <rv s="0">
    <fb>189</fb>
    <v>1</v>
  </rv>
  <rv s="0">
    <fb>190</fb>
    <v>1</v>
  </rv>
  <rv s="0">
    <fb>172</fb>
    <v>1</v>
  </rv>
  <rv s="0">
    <fb>160</fb>
    <v>1</v>
  </rv>
  <rv s="0">
    <fb>144.4</fb>
    <v>1</v>
  </rv>
  <rv s="0">
    <fb>83.1</fb>
    <v>0</v>
  </rv>
  <rv s="0">
    <fb>81.2</fb>
    <v>0</v>
  </rv>
  <rv s="0">
    <fb>86.82</fb>
    <v>0</v>
  </rv>
  <rv s="0">
    <fb>83.36</fb>
    <v>0</v>
  </rv>
  <rv s="0">
    <fb>86.36</fb>
    <v>0</v>
  </rv>
  <rv s="0">
    <fb>81.290000000000006</fb>
    <v>0</v>
  </rv>
  <rv s="0">
    <fb>78.52</fb>
    <v>0</v>
  </rv>
  <rv s="0">
    <fb>80.430000000000007</fb>
    <v>0</v>
  </rv>
  <rv s="0">
    <fb>81.63</fb>
    <v>0</v>
  </rv>
  <rv s="0">
    <fb>77.319999999999993</fb>
    <v>0</v>
  </rv>
  <rv s="0">
    <fb>65.34</fb>
    <v>0</v>
  </rv>
  <rv s="0">
    <fb>71.959999999999994</fb>
    <v>0</v>
  </rv>
  <rv s="0">
    <fb>76.11</fb>
    <v>0</v>
  </rv>
  <rv s="0">
    <fb>73.06</fb>
    <v>0</v>
  </rv>
  <rv s="0">
    <fb>83.24</fb>
    <v>0</v>
  </rv>
  <rv s="0">
    <fb>84.72</fb>
    <v>0</v>
  </rv>
  <rv s="0">
    <fb>82.53</fb>
    <v>0</v>
  </rv>
  <rv s="0">
    <fb>86.17</fb>
    <v>0</v>
  </rv>
  <rv s="0">
    <fb>85.08</fb>
    <v>0</v>
  </rv>
  <rv s="0">
    <fb>96.12</fb>
    <v>0</v>
  </rv>
  <rv s="0">
    <fb>84.34</fb>
    <v>0</v>
  </rv>
  <rv s="0">
    <fb>83.57</fb>
    <v>0</v>
  </rv>
  <rv s="0">
    <fb>84.3</fb>
    <v>0</v>
  </rv>
  <rv s="0">
    <fb>84.43</fb>
    <v>0</v>
  </rv>
  <rv s="0">
    <fb>83.7</fb>
    <v>0</v>
  </rv>
  <rv s="0">
    <fb>290.24</fb>
    <v>0</v>
  </rv>
  <rv s="0">
    <fb>323.85000000000002</fb>
    <v>0</v>
  </rv>
  <rv s="0">
    <fb>325.76</fb>
    <v>0</v>
  </rv>
  <rv s="0">
    <fb>327.5</fb>
    <v>0</v>
  </rv>
  <rv s="0">
    <fb>346.29</fb>
    <v>0</v>
  </rv>
  <rv s="0">
    <fb>346.5</fb>
    <v>0</v>
  </rv>
  <rv s="0">
    <fb>338.26</fb>
    <v>0</v>
  </rv>
  <rv s="0">
    <fb>392.84</fb>
    <v>0</v>
  </rv>
  <rv s="0">
    <fb>398.93</fb>
    <v>0</v>
  </rv>
  <rv s="0">
    <fb>364.52</fb>
    <v>0</v>
  </rv>
  <rv s="0">
    <fb>335.62</fb>
    <v>0</v>
  </rv>
  <rv s="0">
    <fb>321.94</fb>
    <v>0</v>
  </rv>
  <rv s="0">
    <fb>338.43</fb>
    <v>0</v>
  </rv>
  <rv s="0">
    <fb>42.44</fb>
    <v>0</v>
  </rv>
  <rv s="0">
    <fb>41.36</fb>
    <v>0</v>
  </rv>
  <rv s="0">
    <fb>41.02</fb>
    <v>0</v>
  </rv>
  <rv s="0">
    <fb>42.45</fb>
    <v>0</v>
  </rv>
  <rv s="0">
    <fb>43.01</fb>
    <v>0</v>
  </rv>
  <rv s="0">
    <fb>41.37</fb>
    <v>0</v>
  </rv>
  <rv s="0">
    <fb>38.450000000000003</fb>
    <v>0</v>
  </rv>
  <rv s="0">
    <fb>34.35</fb>
    <v>0</v>
  </rv>
  <rv s="0">
    <fb>31.82</fb>
    <v>0</v>
  </rv>
  <rv s="0">
    <fb>28.22</fb>
    <v>0</v>
  </rv>
  <rv s="0">
    <fb>26.36</fb>
    <v>0</v>
  </rv>
  <rv s="0">
    <fb>23.6</fb>
    <v>0</v>
  </rv>
  <rv s="0">
    <fb>14.89</fb>
    <v>0</v>
  </rv>
  <rv s="0">
    <fb>20.92</fb>
    <v>0</v>
  </rv>
  <rv s="0">
    <fb>22.48</fb>
    <v>0</v>
  </rv>
  <rv s="0">
    <fb>21.51</fb>
    <v>0</v>
  </rv>
  <rv s="0">
    <fb>21.74</fb>
    <v>0</v>
  </rv>
  <rv s="0">
    <fb>20.61</fb>
    <v>0</v>
  </rv>
  <rv s="0">
    <fb>18.77</fb>
    <v>0</v>
  </rv>
  <rv s="0">
    <fb>19.170000000000002</fb>
    <v>0</v>
  </rv>
  <rv s="0">
    <fb>20.47</fb>
    <v>0</v>
  </rv>
  <rv s="0">
    <fb>19.329999999999998</fb>
    <v>0</v>
  </rv>
  <rv s="0">
    <fb>19.059999999999999</fb>
    <v>0</v>
  </rv>
  <rv s="0">
    <fb>18.25</fb>
    <v>0</v>
  </rv>
  <rv s="0">
    <fb>17.3</fb>
    <v>0</v>
  </rv>
  <rv s="0">
    <fb>18.32</fb>
    <v>0</v>
  </rv>
  <rv s="0">
    <fb>166.35</fb>
    <v>0</v>
  </rv>
  <rv s="0">
    <fb>184.58</fb>
    <v>0</v>
  </rv>
  <rv s="0">
    <fb>181.16</fb>
    <v>0</v>
  </rv>
  <rv s="0">
    <fb>182.68</fb>
    <v>0</v>
  </rv>
  <rv s="0">
    <fb>173.37</fb>
    <v>0</v>
  </rv>
  <rv s="0">
    <fb>162.13</fb>
    <v>0</v>
  </rv>
  <rv s="0">
    <fb>160.68</fb>
    <v>0</v>
  </rv>
  <rv s="0">
    <fb>161.01</fb>
    <v>0</v>
  </rv>
  <rv s="0">
    <fb>148.4</fb>
    <v>0</v>
  </rv>
  <rv s="0">
    <fb>155.91</fb>
    <v>0</v>
  </rv>
  <rv s="0">
    <fb>151.72999999999999</fb>
    <v>0</v>
  </rv>
  <rv s="0">
    <fb>151.37</fb>
    <v>0</v>
  </rv>
  <rv s="0">
    <fb>149.41</fb>
    <v>0</v>
  </rv>
  <rv s="0">
    <fb>29.497299999999999</fb>
    <v>0</v>
  </rv>
  <rv s="0">
    <fb>29.082000000000001</fb>
    <v>0</v>
  </rv>
  <rv s="0">
    <fb>27.4206</fb>
    <v>0</v>
  </rv>
  <rv s="0">
    <fb>26.869299999999999</fb>
    <v>0</v>
  </rv>
  <rv s="0">
    <fb>24.732099999999999</fb>
    <v>0</v>
  </rv>
  <rv s="0">
    <fb>24.528199999999998</fb>
    <v>0</v>
  </rv>
  <rv s="0">
    <fb>24.2866</fb>
    <v>0</v>
  </rv>
  <rv s="0">
    <fb>24.316800000000001</fb>
    <v>0</v>
  </rv>
  <rv s="0">
    <fb>23.999600000000001</fb>
    <v>0</v>
  </rv>
  <rv s="0">
    <fb>25.4194</fb>
    <v>0</v>
  </rv>
  <rv s="0">
    <fb>23.402999999999999</fb>
    <v>0</v>
  </rv>
  <rv s="0">
    <fb>23.9694</fb>
    <v>0</v>
  </rv>
  <rv s="0">
    <fb>21.522600000000001</fb>
    <v>0</v>
  </rv>
  <rv s="0">
    <fb>179.09</fb>
    <v>0</v>
  </rv>
  <rv s="0">
    <fb>185.38</fb>
    <v>0</v>
  </rv>
  <rv s="0">
    <fb>184.27</fb>
    <v>0</v>
  </rv>
  <rv s="0">
    <fb>172.28</fb>
    <v>0</v>
  </rv>
  <rv s="0">
    <fb>166.22</fb>
    <v>0</v>
  </rv>
  <rv s="0">
    <fb>154</fb>
    <v>0</v>
  </rv>
  <rv s="0">
    <fb>162.36000000000001</fb>
    <v>0</v>
  </rv>
  <rv s="0">
    <fb>165.25</fb>
    <v>0</v>
  </rv>
  <rv s="0">
    <fb>157.52000000000001</fb>
    <v>0</v>
  </rv>
  <rv s="0">
    <fb>161.18</fb>
    <v>0</v>
  </rv>
  <rv s="0">
    <fb>155.99</fb>
    <v>0</v>
  </rv>
  <rv s="0">
    <fb>162.19999999999999</fb>
    <v>0</v>
  </rv>
  <rv s="0">
    <fb>172.34</fb>
    <v>0</v>
  </rv>
  <rv s="0">
    <fb>183.15</fb>
    <v>0</v>
  </rv>
  <rv s="0">
    <fb>199.04</fb>
    <v>0</v>
  </rv>
  <rv s="0">
    <fb>190.49</fb>
    <v>0</v>
  </rv>
  <rv s="0">
    <fb>195.82</fb>
    <v>0</v>
  </rv>
  <rv s="0">
    <fb>181.76</fb>
    <v>0</v>
  </rv>
  <rv s="0">
    <fb>181.64</fb>
    <v>0</v>
  </rv>
  <rv s="0">
    <fb>171.87</fb>
    <v>0</v>
  </rv>
  <rv s="0">
    <fb>187.15</fb>
    <v>0</v>
  </rv>
  <rv s="0">
    <fb>176.64</fb>
    <v>0</v>
  </rv>
  <rv s="0">
    <fb>184.68</fb>
    <v>0</v>
  </rv>
  <rv s="0">
    <fb>201.59</fb>
    <v>0</v>
  </rv>
  <rv s="0">
    <fb>187.04</fb>
    <v>0</v>
  </rv>
  <rv s="0">
    <fb>192.31</fb>
    <v>0</v>
  </rv>
  <rv s="0">
    <fb>173.78</fb>
    <v>0</v>
  </rv>
  <rv s="0">
    <fb>169.3</fb>
    <v>0</v>
  </rv>
  <rv s="0">
    <fb>176.98</fb>
    <v>0</v>
  </rv>
  <rv s="0">
    <fb>165.02</fb>
    <v>0</v>
  </rv>
  <rv s="0">
    <fb>170</fb>
    <v>0</v>
  </rv>
  <rv s="0">
    <fb>173.87</fb>
    <v>0</v>
  </rv>
  <rv s="0">
    <fb>172.11</fb>
    <v>0</v>
  </rv>
  <rv s="0">
    <fb>171.46</fb>
    <v>0</v>
  </rv>
  <rv s="0">
    <fb>147.97999999999999</fb>
    <v>0</v>
  </rv>
  <rv s="0">
    <fb>143.88</fb>
    <v>0</v>
  </rv>
  <rv s="0">
    <fb>156.29</fb>
    <v>0</v>
  </rv>
  <rv s="0">
    <fb>159.41</fb>
    <v>0</v>
  </rv>
  <rv s="0">
    <fb>146.41</fb>
    <v>0</v>
  </rv>
  <rv s="0">
    <fb>158.52000000000001</fb>
    <v>0</v>
  </rv>
  <rv s="0">
    <fb>178.3</fb>
    <v>0</v>
  </rv>
  <rv s="0">
    <fb>182.02</fb>
    <v>0</v>
  </rv>
  <rv s="0">
    <fb>182.27</fb>
    <v>0</v>
  </rv>
  <rv s="0">
    <fb>189.73</fb>
    <v>0</v>
  </rv>
  <rv s="0">
    <fb>151.16</fb>
    <v>0</v>
  </rv>
  <rv s="0">
    <fb>168.02</fb>
    <v>0</v>
  </rv>
  <rv s="0">
    <fb>170.16</fb>
    <v>0</v>
  </rv>
  <rv s="0">
    <fb>155.79</fb>
    <v>0</v>
  </rv>
  <rv s="0">
    <fb>145.59</fb>
    <v>0</v>
  </rv>
  <rv s="0">
    <fb>154.16</fb>
    <v>0</v>
  </rv>
  <rv s="0">
    <fb>160.46</fb>
    <v>0</v>
  </rv>
  <rv s="0">
    <fb>152.41999999999999</fb>
    <v>0</v>
  </rv>
  <rv s="0">
    <fb>186.5701</fb>
    <v>0</v>
  </rv>
  <rv s="0">
    <fb>189.28</fb>
    <v>0</v>
  </rv>
  <rv s="0">
    <fb>194.89</fb>
    <v>0</v>
  </rv>
  <rv s="0">
    <fb>195.86</fb>
    <v>0</v>
  </rv>
  <rv s="0">
    <fb>189.91</fb>
    <v>0</v>
  </rv>
  <rv s="0">
    <fb>194.58</fb>
    <v>0</v>
  </rv>
  <rv s="0">
    <fb>218.49</fb>
    <v>0</v>
  </rv>
  <rv s="0">
    <fb>208.96</fb>
    <v>0</v>
  </rv>
  <rv s="0">
    <fb>215.12</fb>
    <v>0</v>
  </rv>
  <rv s="0">
    <fb>225.51</fb>
    <v>0</v>
  </rv>
  <rv s="0">
    <fb>227</fb>
    <v>0</v>
  </rv>
  <rv s="0">
    <fb>231.72</fb>
    <v>0</v>
  </rv>
  <rv s="0">
    <fb>250.83</fb>
    <v>0</v>
  </rv>
  <rv s="0">
    <fb>258.14999999999998</fb>
    <v>0</v>
  </rv>
  <rv s="0">
    <fb>246.35</fb>
    <v>0</v>
  </rv>
  <rv s="0">
    <fb>239.19</fb>
    <v>0</v>
  </rv>
  <rv s="0">
    <fb>247.23</fb>
    <v>0</v>
  </rv>
  <rv s="0">
    <fb>251.57</fb>
    <v>0</v>
  </rv>
  <rv s="0">
    <fb>225.37</fb>
    <v>0</v>
  </rv>
  <rv s="0">
    <fb>245.7</fb>
    <v>0</v>
  </rv>
  <rv s="0">
    <fb>243.9</fb>
    <v>0</v>
  </rv>
  <rv s="0">
    <fb>242.48</fb>
    <v>0</v>
  </rv>
  <rv s="0">
    <fb>221</fb>
    <v>0</v>
  </rv>
  <rv s="0">
    <fb>232.66</fb>
    <v>0</v>
  </rv>
  <rv s="0">
    <fb>47.57</fb>
    <v>0</v>
  </rv>
  <rv s="0">
    <fb>51.36</fb>
    <v>0</v>
  </rv>
  <rv s="0">
    <fb>50.96</fb>
    <v>0</v>
  </rv>
  <rv s="0">
    <fb>45.65</fb>
    <v>0</v>
  </rv>
  <rv s="0">
    <fb>45.39</fb>
    <v>0</v>
  </rv>
  <rv s="0">
    <fb>47.08</fb>
    <v>0</v>
  </rv>
  <rv s="0">
    <fb>43.96</fb>
    <v>0</v>
  </rv>
  <rv s="0">
    <fb>47.91</fb>
    <v>0</v>
  </rv>
  <rv s="0">
    <fb>48.36</fb>
    <v>0</v>
  </rv>
  <rv s="0">
    <fb>51.22</fb>
    <v>0</v>
  </rv>
  <rv s="0">
    <fb>48.96</fb>
    <v>0</v>
  </rv>
  <rv s="0">
    <fb>49.44</fb>
    <v>0</v>
  </rv>
  <rv s="0">
    <fb>44.48</fb>
    <v>0</v>
  </rv>
  <rv s="0">
    <fb>41.064999999999998</fb>
    <v>0</v>
  </rv>
  <rv s="0">
    <fb>46.664999999999999</fb>
    <v>0</v>
  </rv>
  <rv s="0">
    <fb>47.14</fb>
    <v>0</v>
  </rv>
  <rv s="0">
    <fb>49.95</fb>
    <v>0</v>
  </rv>
  <rv s="0">
    <fb>51.96</fb>
    <v>0</v>
  </rv>
  <rv s="0">
    <fb>53.86</fb>
    <v>0</v>
  </rv>
  <rv s="0">
    <fb>58.62</fb>
    <v>0</v>
  </rv>
  <rv s="0">
    <fb>53</fb>
    <v>0</v>
  </rv>
  <rv s="0">
    <fb>56.99</fb>
    <v>0</v>
  </rv>
  <rv s="0">
    <fb>63.01</fb>
    <v>0</v>
  </rv>
  <rv s="0">
    <fb>61.08</fb>
    <v>0</v>
  </rv>
  <rv s="0">
    <fb>58.77</fb>
    <v>0</v>
  </rv>
  <rv s="0">
    <fb>26.3781</fb>
    <v>0</v>
  </rv>
  <rv s="0">
    <fb>26.5137</fb>
    <v>0</v>
  </rv>
  <rv s="0">
    <fb>27.9498</fb>
    <v>0</v>
  </rv>
  <rv s="0">
    <fb>27.354900000000001</fb>
    <v>0</v>
  </rv>
  <rv s="0">
    <fb>26.921500000000002</fb>
    <v>0</v>
  </rv>
  <rv s="0">
    <fb>26.839500000000001</fb>
    <v>0</v>
  </rv>
  <rv s="0">
    <fb>26.236499999999999</fb>
    <v>0</v>
  </rv>
  <rv s="0">
    <fb>31.266999999999999</fb>
    <v>0</v>
  </rv>
  <rv s="0">
    <fb>30.117999999999999</fb>
    <v>0</v>
  </rv>
  <rv s="0">
    <fb>30.418500000000002</fb>
    <v>0</v>
  </rv>
  <rv s="0">
    <fb>35.552999999999997</fb>
    <v>0</v>
  </rv>
  <rv s="0">
    <fb>37.355499999999999</fb>
    <v>0</v>
  </rv>
  <rv s="0">
    <fb>37.15</fb>
    <v>0</v>
  </rv>
  <rv s="0">
    <fb>26.63</fb>
    <v>0</v>
  </rv>
  <rv s="0">
    <fb>26.716000000000001</fb>
    <v>0</v>
  </rv>
  <rv s="0">
    <fb>28.35</fb>
    <v>0</v>
  </rv>
  <rv s="0">
    <fb>27.741499999999998</fb>
    <v>0</v>
  </rv>
  <rv s="0">
    <fb>27.525500000000001</fb>
    <v>0</v>
  </rv>
  <rv s="0">
    <fb>27.436499999999999</fb>
    <v>0</v>
  </rv>
  <rv s="0">
    <fb>27.183</fb>
    <v>0</v>
  </rv>
  <rv s="0">
    <fb>32.883000000000003</fb>
    <v>0</v>
  </rv>
  <rv s="0">
    <fb>31.6905</fb>
    <v>0</v>
  </rv>
  <rv s="0">
    <fb>31.896999999999998</fb>
    <v>0</v>
  </rv>
  <rv s="0">
    <fb>36.893999999999998</fb>
    <v>0</v>
  </rv>
  <rv s="0">
    <fb>38.347000000000001</fb>
    <v>0</v>
  </rv>
  <rv s="0">
    <fb>38.11</fb>
    <v>0</v>
  </rv>
  <rv s="0">
    <fb>55.91</fb>
    <v>0</v>
  </rv>
  <rv s="0">
    <fb>55.49</fb>
    <v>0</v>
  </rv>
  <rv s="0">
    <fb>57.27</fb>
    <v>0</v>
  </rv>
  <rv s="0">
    <fb>58.28</fb>
    <v>0</v>
  </rv>
  <rv s="0">
    <fb>60</fb>
    <v>0</v>
  </rv>
  <rv s="0">
    <fb>63.51</fb>
    <v>0</v>
  </rv>
  <rv s="0">
    <fb>58.9</fb>
    <v>0</v>
  </rv>
  <rv s="0">
    <fb>54.57</fb>
    <v>0</v>
  </rv>
  <rv s="0">
    <fb>54.9</fb>
    <v>0</v>
  </rv>
  <rv s="0">
    <fb>55.1</fb>
    <v>0</v>
  </rv>
  <rv s="0">
    <fb>57.5</fb>
    <v>0</v>
  </rv>
  <rv s="0">
    <fb>57.95</fb>
    <v>0</v>
  </rv>
  <rv s="0">
    <fb>259.27999999999997</fb>
    <v>0</v>
  </rv>
  <rv s="0">
    <fb>337.18</fb>
    <v>0</v>
  </rv>
  <rv s="0">
    <fb>362.26</fb>
    <v>0</v>
  </rv>
  <rv s="0">
    <fb>359</fb>
    <v>0</v>
  </rv>
  <rv s="0">
    <fb>374</fb>
    <v>0</v>
  </rv>
  <rv s="0">
    <fb>343.56</fb>
    <v>0</v>
  </rv>
  <rv s="0">
    <fb>373.5</fb>
    <v>0</v>
  </rv>
  <rv s="0">
    <fb>324.25</fb>
    <v>0</v>
  </rv>
  <rv s="0">
    <fb>290.82</fb>
    <v>0</v>
  </rv>
  <rv s="0">
    <fb>267.35000000000002</fb>
    <v>0</v>
  </rv>
  <rv s="0">
    <fb>288.7</fb>
    <v>0</v>
  </rv>
  <rv s="0">
    <fb>314.39</fb>
    <v>0</v>
  </rv>
  <rv s="0">
    <fb>326.10000000000002</fb>
    <v>0</v>
  </rv>
  <rv s="0">
    <fb>34.835000000000001</fb>
    <v>0</v>
  </rv>
  <rv s="0">
    <fb>37.645000000000003</fb>
    <v>0</v>
  </rv>
  <rv s="0">
    <fb>37.72</fb>
    <v>0</v>
  </rv>
  <rv s="0">
    <fb>37.47</fb>
    <v>0</v>
  </rv>
  <rv s="0">
    <fb>39.42</fb>
    <v>0</v>
  </rv>
  <rv s="0">
    <fb>41.63</fb>
    <v>0</v>
  </rv>
  <rv s="0">
    <fb>39.08</fb>
    <v>0</v>
  </rv>
  <rv s="0">
    <fb>40.4</fb>
    <v>0</v>
  </rv>
  <rv s="0">
    <fb>40.770000000000003</fb>
    <v>0</v>
  </rv>
  <rv s="0">
    <fb>38.409999999999997</fb>
    <v>0</v>
  </rv>
  <rv s="0">
    <fb>36.25</fb>
    <v>0</v>
  </rv>
  <rv s="0">
    <fb>40.39</fb>
    <v>0</v>
  </rv>
  <rv s="0">
    <fb>42.164999999999999</fb>
    <v>0</v>
  </rv>
  <rv s="0">
    <fb>36.44</fb>
    <v>0</v>
  </rv>
  <rv s="0">
    <fb>34.090000000000003</fb>
    <v>0</v>
  </rv>
  <rv s="0">
    <fb>31.38</fb>
    <v>0</v>
  </rv>
  <rv s="0">
    <fb>31.34</fb>
    <v>0</v>
  </rv>
  <rv s="0">
    <fb>32.44</fb>
    <v>0</v>
  </rv>
  <rv s="0">
    <fb>35.9</fb>
    <v>0</v>
  </rv>
  <rv s="0">
    <fb>36.75</fb>
    <v>0</v>
  </rv>
  <rv s="0">
    <fb>35.53</fb>
    <v>0</v>
  </rv>
  <rv s="0">
    <fb>38.1</fb>
    <v>0</v>
  </rv>
  <rv s="0">
    <fb>33.49</fb>
    <v>0</v>
  </rv>
  <rv s="0">
    <fb>82.79</fb>
    <v>0</v>
  </rv>
  <rv s="0">
    <fb>73.7</fb>
    <v>0</v>
  </rv>
  <rv s="0">
    <fb>78.34</fb>
    <v>0</v>
  </rv>
  <rv s="0">
    <fb>78.83</fb>
    <v>0</v>
  </rv>
  <rv s="0">
    <fb>81.239999999999995</fb>
    <v>0</v>
  </rv>
  <rv s="0">
    <fb>83.8</fb>
    <v>0</v>
  </rv>
  <rv s="0">
    <fb>89.01</fb>
    <v>0</v>
  </rv>
  <rv s="0">
    <fb>81.459999999999994</fb>
    <v>0</v>
  </rv>
  <rv s="0">
    <fb>72.63</fb>
    <v>0</v>
  </rv>
  <rv s="0">
    <fb>79.37</fb>
    <v>0</v>
  </rv>
  <rv s="0">
    <fb>79.040000000000006</fb>
    <v>0</v>
  </rv>
  <rv s="0">
    <fb>70.77</fb>
    <v>0</v>
  </rv>
  <rv s="0">
    <fb>62.85</fb>
    <v>0</v>
  </rv>
  <rv s="0">
    <fb>67.67</fb>
    <v>0</v>
  </rv>
  <rv s="0">
    <fb>67.239999999999995</fb>
    <v>0</v>
  </rv>
  <rv s="0">
    <fb>65.97</fb>
    <v>0</v>
  </rv>
  <rv s="0">
    <fb>67.98</fb>
    <v>0</v>
  </rv>
  <rv s="0">
    <fb>72.12</fb>
    <v>0</v>
  </rv>
  <rv s="0">
    <fb>78.58</fb>
    <v>0</v>
  </rv>
  <rv s="0">
    <fb>76.5</fb>
    <v>0</v>
  </rv>
  <rv s="0">
    <fb>79.39</fb>
    <v>0</v>
  </rv>
  <rv s="0">
    <fb>85.1</fb>
    <v>0</v>
  </rv>
  <rv s="0">
    <fb>75.23</fb>
    <v>0</v>
  </rv>
  <rv s="0">
    <fb>77.099999999999994</fb>
    <v>0</v>
  </rv>
  <rv s="0">
    <fb>72.790000000000006</fb>
    <v>0</v>
  </rv>
  <rv s="0">
    <fb>95.39</fb>
    <v>0</v>
  </rv>
  <rv s="0">
    <fb>93.838200000000001</fb>
    <v>0</v>
  </rv>
  <rv s="0">
    <fb>97.636700000000005</fb>
    <v>0</v>
  </rv>
  <rv s="0">
    <fb>99.055099999999996</fb>
    <v>0</v>
  </rv>
  <rv s="0">
    <fb>96.684700000000007</fb>
    <v>0</v>
  </rv>
  <rv s="0">
    <fb>99.226500000000001</fb>
    <v>0</v>
  </rv>
  <rv s="0">
    <fb>98.036500000000004</fb>
    <v>0</v>
  </rv>
  <rv s="0">
    <fb>99.9786</fb>
    <v>0</v>
  </rv>
  <rv s="0">
    <fb>92.3245</fb>
    <v>0</v>
  </rv>
  <rv s="0">
    <fb>90.192099999999996</fb>
    <v>0</v>
  </rv>
  <rv s="0">
    <fb>98.312600000000003</fb>
    <v>0</v>
  </rv>
  <rv s="0">
    <fb>98.912300000000002</fb>
    <v>0</v>
  </rv>
  <rv s="0">
    <fb>96.741799999999998</fb>
    <v>0</v>
  </rv>
  <rv s="0">
    <fb>39.989199999999997</fb>
    <v>0</v>
  </rv>
  <rv s="0">
    <fb>38.229100000000003</fb>
    <v>0</v>
  </rv>
  <rv s="0">
    <fb>37.549999999999997</fb>
    <v>0</v>
  </rv>
  <rv s="0">
    <fb>37.050199999999997</fb>
    <v>0</v>
  </rv>
  <rv s="0">
    <fb>37.435899999999997</fb>
    <v>0</v>
  </rv>
  <rv s="0">
    <fb>36.284199999999998</fb>
    <v>0</v>
  </rv>
  <rv s="0">
    <fb>39.92</fb>
    <v>0</v>
  </rv>
  <rv s="0">
    <fb>37.67</fb>
    <v>0</v>
  </rv>
  <rv s="0">
    <fb>32.69</fb>
    <v>0</v>
  </rv>
  <rv s="0">
    <fb>37.51</fb>
    <v>0</v>
  </rv>
  <rv s="0">
    <fb>37.880000000000003</fb>
    <v>0</v>
  </rv>
  <rv s="0">
    <fb>37.659999999999997</fb>
    <v>0</v>
  </rv>
  <rv s="0">
    <fb>36.71</fb>
    <v>0</v>
  </rv>
  <rv s="0">
    <fb>38.85</fb>
    <v>0</v>
  </rv>
  <rv s="0">
    <fb>40.340000000000003</fb>
    <v>0</v>
  </rv>
  <rv s="0">
    <fb>43.48</fb>
    <v>0</v>
  </rv>
  <rv s="0">
    <fb>41.03</fb>
    <v>0</v>
  </rv>
  <rv s="0">
    <fb>42.65</fb>
    <v>0</v>
  </rv>
  <rv s="0">
    <fb>43.19</fb>
    <v>0</v>
  </rv>
  <rv s="0">
    <fb>43.89</fb>
    <v>0</v>
  </rv>
  <rv s="0">
    <fb>45.18</fb>
    <v>0</v>
  </rv>
  <rv s="0">
    <fb>45.19</fb>
    <v>0</v>
  </rv>
  <rv s="0">
    <fb>45.36</fb>
    <v>0</v>
  </rv>
  <rv s="0">
    <fb>29</fb>
    <v>0</v>
  </rv>
  <rv s="0">
    <fb>26.574999999999999</fb>
    <v>0</v>
  </rv>
  <rv s="0">
    <fb>29.754999999999999</fb>
    <v>0</v>
  </rv>
  <rv s="0">
    <fb>28.395</fb>
    <v>0</v>
  </rv>
  <rv s="0">
    <fb>28.9</fb>
    <v>0</v>
  </rv>
  <rv s="0">
    <fb>29.355</fb>
    <v>0</v>
  </rv>
  <rv s="0">
    <fb>30.19</fb>
    <v>0</v>
  </rv>
  <rv s="0">
    <fb>27.51</fb>
    <v>0</v>
  </rv>
  <rv s="0">
    <fb>28.76</fb>
    <v>0</v>
  </rv>
  <rv s="0">
    <fb>31.315000000000001</fb>
    <v>0</v>
  </rv>
  <rv s="0">
    <fb>30.73</fb>
    <v>0</v>
  </rv>
  <rv s="0">
    <fb>27.574999999999999</fb>
    <v>0</v>
  </rv>
  <rv s="0">
    <fb>23.195900000000002</fb>
    <v>0</v>
  </rv>
  <rv s="0">
    <fb>16.867899999999999</fb>
    <v>0</v>
  </rv>
  <rv s="0">
    <fb>21.308399999999999</fb>
    <v>0</v>
  </rv>
  <rv s="0">
    <fb>18.9739</fb>
    <v>0</v>
  </rv>
  <rv s="0">
    <fb>23.2257</fb>
    <v>0</v>
  </rv>
  <rv s="0">
    <fb>19.619599999999998</fb>
    <v>0</v>
  </rv>
  <rv s="0">
    <fb>18.4574</fb>
    <v>0</v>
  </rv>
  <rv s="0">
    <fb>11.64</fb>
    <v>0</v>
  </rv>
  <rv s="0">
    <fb>10.11</fb>
    <v>0</v>
  </rv>
  <rv s="0">
    <fb>9.91</fb>
    <v>0</v>
  </rv>
  <rv s="0">
    <fb>11.79</fb>
    <v>0</v>
  </rv>
  <rv s="0">
    <fb>8.25</fb>
    <v>0</v>
  </rv>
  <rv s="0">
    <fb>6.6</fb>
    <v>0</v>
  </rv>
  <rv s="0">
    <fb>74</fb>
    <v>0</v>
  </rv>
  <rv s="0">
    <fb>75.569999999999993</fb>
    <v>0</v>
  </rv>
  <rv s="0">
    <fb>82.52</fb>
    <v>0</v>
  </rv>
  <rv s="0">
    <fb>81.540000000000006</fb>
    <v>0</v>
  </rv>
  <rv s="0">
    <fb>81.489999999999995</fb>
    <v>0</v>
  </rv>
  <rv s="0">
    <fb>86.02</fb>
    <v>0</v>
  </rv>
  <rv s="0">
    <fb>88.85</fb>
    <v>0</v>
  </rv>
  <rv s="0">
    <fb>91.17</fb>
    <v>0</v>
  </rv>
  <rv s="0">
    <fb>90.57</fb>
    <v>0</v>
  </rv>
  <rv s="0">
    <fb>91.65</fb>
    <v>0</v>
  </rv>
  <rv s="0">
    <fb>94.07</fb>
    <v>0</v>
  </rv>
  <rv s="0">
    <fb>103.1</fb>
    <v>0</v>
  </rv>
  <rv s="0">
    <fb>104.07</fb>
    <v>0</v>
  </rv>
  <rv s="0">
    <fb>32.659999999999997</fb>
    <v>0</v>
  </rv>
  <rv s="0">
    <fb>36.125</fb>
    <v>0</v>
  </rv>
  <rv s="0">
    <fb>39.067500000000003</fb>
    <v>0</v>
  </rv>
  <rv s="0">
    <fb>45.814999999999998</fb>
    <v>0</v>
  </rv>
  <rv s="0">
    <fb>45.777500000000003</fb>
    <v>0</v>
  </rv>
  <rv s="0">
    <fb>33.977499999999999</fb>
    <v>0</v>
  </rv>
  <rv s="0">
    <fb>43.142499999999998</fb>
    <v>0</v>
  </rv>
  <rv s="0">
    <fb>42.284999999999997</fb>
    <v>0</v>
  </rv>
  <rv s="0">
    <fb>41.145000000000003</fb>
    <v>0</v>
  </rv>
  <rv s="0">
    <fb>43.75</fb>
    <v>0</v>
  </rv>
  <rv s="0">
    <fb>49.9</fb>
    <v>0</v>
  </rv>
  <rv s="0">
    <fb>54.115000000000002</fb>
    <v>0</v>
  </rv>
  <rv s="0">
    <fb>59.6875</fb>
    <v>0</v>
  </rv>
  <rv s="0">
    <fb>70.59</fb>
    <v>0</v>
  </rv>
  <rv s="0">
    <fb>69.739999999999995</fb>
    <v>0</v>
  </rv>
  <rv s="0">
    <fb>70.67</fb>
    <v>0</v>
  </rv>
  <rv s="0">
    <fb>71.180000000000007</fb>
    <v>0</v>
  </rv>
  <rv s="0">
    <fb>70.13</fb>
    <v>0</v>
  </rv>
  <rv s="0">
    <fb>67.650000000000006</fb>
    <v>0</v>
  </rv>
  <rv s="0">
    <fb>65.8</fb>
    <v>0</v>
  </rv>
  <rv s="0">
    <fb>69.12</fb>
    <v>0</v>
  </rv>
  <rv s="0">
    <fb>57.01</fb>
    <v>0</v>
  </rv>
  <rv s="0">
    <fb>58.25</fb>
    <v>0</v>
  </rv>
  <rv s="0">
    <fb>62.1</fb>
    <v>0</v>
  </rv>
  <rv s="0">
    <fb>63.34</fb>
    <v>0</v>
  </rv>
  <rv s="0">
    <fb>60.88</fb>
    <v>0</v>
  </rv>
  <rv s="0">
    <fb>95.14</fb>
    <v>0</v>
  </rv>
  <rv s="0">
    <fb>106.1</fb>
    <v>0</v>
  </rv>
  <rv s="0">
    <fb>104.3</fb>
    <v>0</v>
  </rv>
  <rv s="0">
    <fb>98.16</fb>
    <v>0</v>
  </rv>
  <rv s="0">
    <fb>103.2</fb>
    <v>0</v>
  </rv>
  <rv s="0">
    <fb>113.17</fb>
    <v>0</v>
  </rv>
  <rv s="0">
    <fb>118.11</fb>
    <v>0</v>
  </rv>
  <rv s="0">
    <fb>118.5</fb>
    <v>0</v>
  </rv>
  <rv s="0">
    <fb>102.22</fb>
    <v>0</v>
  </rv>
  <rv s="0">
    <fb>98.54</fb>
    <v>0</v>
  </rv>
  <rv s="0">
    <fb>108.76</fb>
    <v>0</v>
  </rv>
  <rv s="0">
    <fb>106.35</fb>
    <v>0</v>
  </rv>
  <rv s="0">
    <fb>99.77</fb>
    <v>0</v>
  </rv>
  <rv s="0">
    <fb>357.98</fb>
    <v>0</v>
  </rv>
  <rv s="0">
    <fb>342.37</fb>
    <v>0</v>
  </rv>
  <rv s="0">
    <fb>367.88</fb>
    <v>0</v>
  </rv>
  <rv s="0">
    <fb>364.51</fb>
    <v>0</v>
  </rv>
  <rv s="0">
    <fb>366.53</fb>
    <v>0</v>
  </rv>
  <rv s="0">
    <fb>366.08</fb>
    <v>0</v>
  </rv>
  <rv s="0">
    <fb>350</fb>
    <v>0</v>
  </rv>
  <rv s="0">
    <fb>336.67</fb>
    <v>0</v>
  </rv>
  <rv s="0">
    <fb>293.73</fb>
    <v>0</v>
  </rv>
  <rv s="0">
    <fb>297.07</fb>
    <v>0</v>
  </rv>
  <rv s="0">
    <fb>353.66</fb>
    <v>0</v>
  </rv>
  <rv s="0">
    <fb>362.94</fb>
    <v>0</v>
  </rv>
  <rv s="0">
    <fb>333.04</fb>
    <v>0</v>
  </rv>
  <rv s="0">
    <fb>518.78</fb>
    <v>0</v>
  </rv>
  <rv s="0">
    <fb>561.41</fb>
    <v>0</v>
  </rv>
  <rv s="0">
    <fb>548.6</fb>
    <v>0</v>
  </rv>
  <rv s="0">
    <fb>537.76</fb>
    <v>0</v>
  </rv>
  <rv s="0">
    <fb>517.97</fb>
    <v>0</v>
  </rv>
  <rv s="0">
    <fb>540.65</fb>
    <v>0</v>
  </rv>
  <rv s="0">
    <fb>494.06</fb>
    <v>0</v>
  </rv>
  <rv s="0">
    <fb>505.185</fb>
    <v>0</v>
  </rv>
  <rv s="0">
    <fb>476.23</fb>
    <v>0</v>
  </rv>
  <rv s="0">
    <fb>474.36</fb>
    <v>0</v>
  </rv>
  <rv s="0">
    <fb>413.74</fb>
    <v>0</v>
  </rv>
  <rv s="0">
    <fb>436.79</fb>
    <v>0</v>
  </rv>
  <rv s="0">
    <fb>386.28</fb>
    <v>0</v>
  </rv>
  <rv s="0">
    <fb>195.3</fb>
    <v>0</v>
  </rv>
  <rv s="0">
    <fb>172.99</fb>
    <v>0</v>
  </rv>
  <rv s="0">
    <fb>190</fb>
    <v>0</v>
  </rv>
  <rv s="0">
    <fb>187.94</fb>
    <v>0</v>
  </rv>
  <rv s="0">
    <fb>198.45</fb>
    <v>0</v>
  </rv>
  <rv s="0">
    <fb>207.32</fb>
    <v>0</v>
  </rv>
  <rv s="0">
    <fb>211.63</fb>
    <v>0</v>
  </rv>
  <rv s="0">
    <fb>205.75</fb>
    <v>0</v>
  </rv>
  <rv s="0">
    <fb>184.24</fb>
    <v>0</v>
  </rv>
  <rv s="0">
    <fb>174.4</fb>
    <v>0</v>
  </rv>
  <rv s="0">
    <fb>188.32</fb>
    <v>0</v>
  </rv>
  <rv s="0">
    <fb>191.22</fb>
    <v>0</v>
  </rv>
  <rv s="0">
    <fb>175.79</fb>
    <v>0</v>
  </rv>
  <rv s="0">
    <fb>242.7</fb>
    <v>0</v>
  </rv>
  <rv s="0">
    <fb>230.51</fb>
    <v>0</v>
  </rv>
  <rv s="0">
    <fb>253.71</fb>
    <v>0</v>
  </rv>
  <rv s="0">
    <fb>230</fb>
    <v>0</v>
  </rv>
  <rv s="0">
    <fb>224.9</fb>
    <v>0</v>
  </rv>
  <rv s="0">
    <fb>212.61</fb>
    <v>0</v>
  </rv>
  <rv s="0">
    <fb>224.46</fb>
    <v>0</v>
  </rv>
  <rv s="0">
    <fb>227.09</fb>
    <v>0</v>
  </rv>
  <rv s="0">
    <fb>224.55</fb>
    <v>0</v>
  </rv>
  <rv s="0">
    <fb>237.2</fb>
    <v>0</v>
  </rv>
  <rv s="0">
    <fb>243.89</fb>
    <v>0</v>
  </rv>
  <rv s="0">
    <fb>249.78</fb>
    <v>0</v>
  </rv>
  <rv s="0">
    <fb>257.77</fb>
    <v>0</v>
  </rv>
  <rv s="0">
    <fb>384.62</fb>
    <v>0</v>
  </rv>
  <rv s="0">
    <fb>375.21</fb>
    <v>0</v>
  </rv>
  <rv s="0">
    <fb>394.25</fb>
    <v>0</v>
  </rv>
  <rv s="0">
    <fb>383.83</fb>
    <v>0</v>
  </rv>
  <rv s="0">
    <fb>387.2</fb>
    <v>0</v>
  </rv>
  <rv s="0">
    <fb>408.28</fb>
    <v>0</v>
  </rv>
  <rv s="0">
    <fb>425.92</fb>
    <v>0</v>
  </rv>
  <rv s="0">
    <fb>429.67</fb>
    <v>0</v>
  </rv>
  <rv s="0">
    <fb>422.35</fb>
    <v>0</v>
  </rv>
  <rv s="0">
    <fb>447.73</fb>
    <v>0</v>
  </rv>
  <rv s="0">
    <fb>473.21</fb>
    <v>0</v>
  </rv>
  <rv s="0">
    <fb>499.67</fb>
    <v>0</v>
  </rv>
  <rv s="0">
    <fb>417.44</fb>
    <v>0</v>
  </rv>
  <rv s="0">
    <fb>447.56</fb>
    <v>0</v>
  </rv>
  <rv s="0">
    <fb>431.59</fb>
    <v>0</v>
  </rv>
  <rv s="0">
    <fb>486.84</fb>
    <v>0</v>
  </rv>
  <rv s="0">
    <fb>415.71</fb>
    <v>0</v>
  </rv>
  <rv s="0">
    <fb>474.88</fb>
    <v>0</v>
  </rv>
  <rv s="0">
    <fb>465.19</fb>
    <v>0</v>
  </rv>
  <rv s="0">
    <fb>420.99</fb>
    <v>0</v>
  </rv>
  <rv s="0">
    <fb>445.63</fb>
    <v>0</v>
  </rv>
  <rv s="0">
    <fb>466.36</fb>
    <v>0</v>
  </rv>
  <rv s="0">
    <fb>495.28</fb>
    <v>0</v>
  </rv>
  <rv s="0">
    <fb>510</fb>
    <v>0</v>
  </rv>
  <rv s="0">
    <fb>45.25</fb>
    <v>0</v>
  </rv>
  <rv s="0">
    <fb>44.93</fb>
    <v>0</v>
  </rv>
  <rv s="0">
    <fb>47.34</fb>
    <v>0</v>
  </rv>
  <rv s="0">
    <fb>46.33</fb>
    <v>0</v>
  </rv>
  <rv s="0">
    <fb>46.71</fb>
    <v>0</v>
  </rv>
  <rv s="0">
    <fb>48.77</fb>
    <v>0</v>
  </rv>
  <rv s="0">
    <fb>49.4</fb>
    <v>0</v>
  </rv>
  <rv s="0">
    <fb>50.89</fb>
    <v>0</v>
  </rv>
  <rv s="0">
    <fb>44.22</fb>
    <v>0</v>
  </rv>
  <rv s="0">
    <fb>40.35</fb>
    <v>0</v>
  </rv>
  <rv s="0">
    <fb>44.88</fb>
    <v>0</v>
  </rv>
  <rv s="0">
    <fb>45.22</fb>
    <v>0</v>
  </rv>
  <rv s="0">
    <fb>43.94</fb>
    <v>0</v>
  </rv>
  <rv s="0">
    <fb>72.34</fb>
    <v>0</v>
  </rv>
  <rv s="0">
    <fb>72.72</fb>
    <v>0</v>
  </rv>
  <rv s="0">
    <fb>70.819999999999993</fb>
    <v>0</v>
  </rv>
  <rv s="0">
    <fb>67.849999999999994</fb>
    <v>0</v>
  </rv>
  <rv s="0">
    <fb>68.540000000000006</fb>
    <v>0</v>
  </rv>
  <rv s="0">
    <fb>65.010000000000005</fb>
    <v>0</v>
  </rv>
  <rv s="0">
    <fb>71.11</fb>
    <v>0</v>
  </rv>
  <rv s="0">
    <fb>76.349999999999994</fb>
    <v>0</v>
  </rv>
  <rv s="0">
    <fb>81.209999999999994</fb>
    <v>0</v>
  </rv>
  <rv s="0">
    <fb>74.69</fb>
    <v>0</v>
  </rv>
  <rv s="0">
    <fb>74.44</fb>
    <v>0</v>
  </rv>
  <rv s="0">
    <fb>72.19</fb>
    <v>0</v>
  </rv>
  <rv s="0">
    <fb>48.92</fb>
    <v>0</v>
  </rv>
  <rv s="0">
    <fb>53.63</fb>
    <v>0</v>
  </rv>
  <rv s="0">
    <fb>45.93</fb>
    <v>0</v>
  </rv>
  <rv s="0">
    <fb>46.69</fb>
    <v>0</v>
  </rv>
  <rv s="0">
    <fb>52.66</fb>
    <v>0</v>
  </rv>
  <rv s="0">
    <fb>50</fb>
    <v>0</v>
  </rv>
  <rv s="0">
    <fb>41.99</fb>
    <v>0</v>
  </rv>
  <rv s="0">
    <fb>40.72</fb>
    <v>0</v>
  </rv>
  <rv s="0">
    <fb>34.9</fb>
    <v>0</v>
  </rv>
  <rv s="0">
    <fb>32.35</fb>
    <v>0</v>
  </rv>
  <rv s="0">
    <fb>26.11</fb>
    <v>0</v>
  </rv>
  <rv s="0">
    <fb>50.52</fb>
    <v>0</v>
  </rv>
  <rv s="0">
    <fb>52.5</fb>
    <v>0</v>
  </rv>
  <rv s="0">
    <fb>53.88</fb>
    <v>0</v>
  </rv>
  <rv s="0">
    <fb>55.32</fb>
    <v>0</v>
  </rv>
  <rv s="0">
    <fb>50.56</fb>
    <v>0</v>
  </rv>
  <rv s="0">
    <fb>57.15</fb>
    <v>0</v>
  </rv>
  <rv s="0">
    <fb>56.3</fb>
    <v>0</v>
  </rv>
  <rv s="0">
    <fb>51.94</fb>
    <v>0</v>
  </rv>
  <rv s="0">
    <fb>55.04</fb>
    <v>0</v>
  </rv>
  <rv s="0">
    <fb>54.81</fb>
    <v>0</v>
  </rv>
  <rv s="0">
    <fb>56.23</fb>
    <v>0</v>
  </rv>
  <rv s="0">
    <fb>53.27</fb>
    <v>0</v>
  </rv>
  <rv s="0">
    <fb>174.39</fb>
    <v>0</v>
  </rv>
  <rv s="0">
    <fb>181.31</fb>
    <v>0</v>
  </rv>
  <rv s="0">
    <fb>190.5</fb>
    <v>0</v>
  </rv>
  <rv s="0">
    <fb>187.48</fb>
    <v>0</v>
  </rv>
  <rv s="0">
    <fb>194.24</fb>
    <v>0</v>
  </rv>
  <rv s="0">
    <fb>203.16</fb>
    <v>0</v>
  </rv>
  <rv s="0">
    <fb>199.42</fb>
    <v>0</v>
  </rv>
  <rv s="0">
    <fb>196.96</fb>
    <v>0</v>
  </rv>
  <rv s="0">
    <fb>201.77</fb>
    <v>0</v>
  </rv>
  <rv s="0">
    <fb>206.43</fb>
    <v>0</v>
  </rv>
  <rv s="0">
    <fb>203.57</fb>
    <v>0</v>
  </rv>
  <rv s="0">
    <fb>207.11</fb>
    <v>0</v>
  </rv>
  <rv s="0">
    <fb>203.54</fb>
    <v>0</v>
  </rv>
  <rv s="0">
    <fb>74.489999999999995</fb>
    <v>0</v>
  </rv>
  <rv s="0">
    <fb>80.94</fb>
    <v>0</v>
  </rv>
  <rv s="0">
    <fb>84</fb>
    <v>0</v>
  </rv>
  <rv s="0">
    <fb>82.35</fb>
    <v>0</v>
  </rv>
  <rv s="0">
    <fb>92.56</fb>
    <v>0</v>
  </rv>
  <rv s="0">
    <fb>85.98</fb>
    <v>0</v>
  </rv>
  <rv s="0">
    <fb>92.3</fb>
    <v>0</v>
  </rv>
  <rv s="0">
    <fb>92.42</fb>
    <v>0</v>
  </rv>
  <rv s="0">
    <fb>85.75</fb>
    <v>0</v>
  </rv>
  <rv s="0">
    <fb>91.68</fb>
    <v>0</v>
  </rv>
  <rv s="0">
    <fb>94.35</fb>
    <v>0</v>
  </rv>
  <rv s="0">
    <fb>100.33</fb>
    <v>0</v>
  </rv>
  <rv s="0">
    <fb>103.41</fb>
    <v>0</v>
  </rv>
  <rv s="0">
    <fb>138.47</fb>
    <v>0</v>
  </rv>
  <rv s="0">
    <fb>133.88999999999999</fb>
    <v>0</v>
  </rv>
  <rv s="0">
    <fb>139.21</fb>
    <v>0</v>
  </rv>
  <rv s="0">
    <fb>135.07</fb>
    <v>0</v>
  </rv>
  <rv s="0">
    <fb>137.82</fb>
    <v>0</v>
  </rv>
  <rv s="0">
    <fb>140.35</fb>
    <v>0</v>
  </rv>
  <rv s="0">
    <fb>142.43</fb>
    <v>0</v>
  </rv>
  <rv s="0">
    <fb>149.13</fb>
    <v>0</v>
  </rv>
  <rv s="0">
    <fb>139.94</fb>
    <v>0</v>
  </rv>
  <rv s="0">
    <fb>138</fb>
    <v>0</v>
  </rv>
  <rv s="0">
    <fb>149.24</fb>
    <v>0</v>
  </rv>
  <rv s="0">
    <fb>147.22999999999999</fb>
    <v>0</v>
  </rv>
  <rv s="0">
    <fb>135.62</fb>
    <v>0</v>
  </rv>
  <rv s="0">
    <fb>40.22</fb>
    <v>0</v>
  </rv>
  <rv s="0">
    <fb>42.75</fb>
    <v>0</v>
  </rv>
  <rv s="0">
    <fb>44.68</fb>
    <v>0</v>
  </rv>
  <rv s="0">
    <fb>45.01</fb>
    <v>0</v>
  </rv>
  <rv s="0">
    <fb>45.52</fb>
    <v>0</v>
  </rv>
  <rv s="0">
    <fb>50.05</fb>
    <v>0</v>
  </rv>
  <rv s="0">
    <fb>50.15</fb>
    <v>0</v>
  </rv>
  <rv s="0">
    <fb>50.35</fb>
    <v>0</v>
  </rv>
  <rv s="0">
    <fb>48.72</fb>
    <v>0</v>
  </rv>
  <rv s="0">
    <fb>51.1</fb>
    <v>0</v>
  </rv>
  <rv s="0">
    <fb>49.05</fb>
    <v>0</v>
  </rv>
  <rv s="0">
    <fb>100.08</fb>
    <v>0</v>
  </rv>
  <rv s="0">
    <fb>103.77</fb>
    <v>0</v>
  </rv>
  <rv s="0">
    <fb>98.01</fb>
    <v>0</v>
  </rv>
  <rv s="0">
    <fb>95.53</fb>
    <v>0</v>
  </rv>
  <rv s="0">
    <fb>90.35</fb>
    <v>0</v>
  </rv>
  <rv s="0">
    <fb>94.94</fb>
    <v>0</v>
  </rv>
  <rv s="0">
    <fb>92.22</fb>
    <v>0</v>
  </rv>
  <rv s="0">
    <fb>94.51</fb>
    <v>0</v>
  </rv>
  <rv s="0">
    <fb>99.24</fb>
    <v>0</v>
  </rv>
  <rv s="0">
    <fb>95.58</fb>
    <v>0</v>
  </rv>
  <rv s="0">
    <fb>89.31</fb>
    <v>0</v>
  </rv>
  <rv s="0">
    <fb>90.67</fb>
    <v>0</v>
  </rv>
  <rv s="0">
    <fb>152.06059999999999</fb>
    <v>0</v>
  </rv>
  <rv s="0">
    <fb>144.0196</fb>
    <v>0</v>
  </rv>
  <rv s="0">
    <fb>155.30109999999999</fb>
    <v>0</v>
  </rv>
  <rv s="0">
    <fb>148.34010000000001</fb>
    <v>0</v>
  </rv>
  <rv s="0">
    <fb>162.56209999999999</fb>
    <v>0</v>
  </rv>
  <rv s="0">
    <fb>163.5822</fb>
    <v>0</v>
  </rv>
  <rv s="0">
    <fb>160.04169999999999</fb>
    <v>0</v>
  </rv>
  <rv s="0">
    <fb>156.7413</fb>
    <v>0</v>
  </rv>
  <rv s="0">
    <fb>145.4597</fb>
    <v>0</v>
  </rv>
  <rv s="0">
    <fb>150.9205</fb>
    <v>0</v>
  </rv>
  <rv s="0">
    <fb>173.6636</fb>
    <v>0</v>
  </rv>
  <rv s="0">
    <fb>179.96440000000001</fb>
    <v>0</v>
  </rv>
  <rv s="0">
    <fb>183.32490000000001</fb>
    <v>0</v>
  </rv>
  <rv s="0">
    <fb>58.8</fb>
    <v>0</v>
  </rv>
  <rv s="0">
    <fb>65.959999999999994</fb>
    <v>0</v>
  </rv>
  <rv s="0">
    <fb>68.64</fb>
    <v>0</v>
  </rv>
  <rv s="0">
    <fb>69.59</fb>
    <v>0</v>
  </rv>
  <rv s="0">
    <fb>71.099999999999994</fb>
    <v>0</v>
  </rv>
  <rv s="0">
    <fb>60.27</fb>
    <v>0</v>
  </rv>
  <rv s="0">
    <fb>67.900000000000006</fb>
    <v>0</v>
  </rv>
  <rv s="0">
    <fb>64.930000000000007</fb>
    <v>0</v>
  </rv>
  <rv s="0">
    <fb>59</fb>
    <v>0</v>
  </rv>
  <rv s="0">
    <fb>67.97</fb>
    <v>0</v>
  </rv>
  <rv s="0">
    <fb>70.61</fb>
    <v>0</v>
  </rv>
  <rv s="0">
    <fb>73.95</fb>
    <v>0</v>
  </rv>
  <rv s="0">
    <fb>76.569999999999993</fb>
    <v>0</v>
  </rv>
  <rv s="0">
    <fb>56.25</fb>
    <v>0</v>
  </rv>
  <rv s="0">
    <fb>58.5</fb>
    <v>0</v>
  </rv>
  <rv s="0">
    <fb>60.75</fb>
    <v>0</v>
  </rv>
  <rv s="0">
    <fb>59.8</fb>
    <v>0</v>
  </rv>
  <rv s="0">
    <fb>60.06</fb>
    <v>0</v>
  </rv>
  <rv s="0">
    <fb>59.56</fb>
    <v>0</v>
  </rv>
  <rv s="0">
    <fb>59.45</fb>
    <v>0</v>
  </rv>
  <rv s="0">
    <fb>59.26</fb>
    <v>0</v>
  </rv>
  <rv s="0">
    <fb>62.87</fb>
    <v>0</v>
  </rv>
  <rv s="0">
    <fb>64.56</fb>
    <v>0</v>
  </rv>
  <rv s="0">
    <fb>64.91</fb>
    <v>0</v>
  </rv>
  <rv s="0">
    <fb>70.06</fb>
    <v>0</v>
  </rv>
  <rv s="0">
    <fb>28.194800000000001</fb>
    <v>0</v>
  </rv>
  <rv s="0">
    <fb>27.474599999999999</fb>
    <v>0</v>
  </rv>
  <rv s="0">
    <fb>26.511900000000001</fb>
    <v>0</v>
  </rv>
  <rv s="0">
    <fb>27.881</fb>
    <v>0</v>
  </rv>
  <rv s="0">
    <fb>28.5228</fb>
    <v>0</v>
  </rv>
  <rv s="0">
    <fb>29.513999999999999</fb>
    <v>0</v>
  </rv>
  <rv s="0">
    <fb>30.4267</fb>
    <v>0</v>
  </rv>
  <rv s="0">
    <fb>30.077300000000001</fb>
    <v>0</v>
  </rv>
  <rv s="0">
    <fb>31.439299999999999</fb>
    <v>0</v>
  </rv>
  <rv s="0">
    <fb>30.99</fb>
    <v>0</v>
  </rv>
  <rv s="0">
    <fb>31.3323</fb>
    <v>0</v>
  </rv>
  <rv s="0">
    <fb>33.050800000000002</fb>
    <v>0</v>
  </rv>
  <rv s="0">
    <fb>31.9313</fb>
    <v>0</v>
  </rv>
  <rv s="0">
    <fb>69.17</fb>
    <v>0</v>
  </rv>
  <rv s="0">
    <fb>67.36</fb>
    <v>0</v>
  </rv>
  <rv s="0">
    <fb>70.39</fb>
    <v>0</v>
  </rv>
  <rv s="0">
    <fb>69.34</fb>
    <v>0</v>
  </rv>
  <rv s="0">
    <fb>67.28</fb>
    <v>0</v>
  </rv>
  <rv s="0">
    <fb>66.709999999999994</fb>
    <v>0</v>
  </rv>
  <rv s="0">
    <fb>65.59</fb>
    <v>0</v>
  </rv>
  <rv s="0">
    <fb>67.66</fb>
    <v>0</v>
  </rv>
  <rv s="0">
    <fb>61.62</fb>
    <v>0</v>
  </rv>
  <rv s="0">
    <fb>63.58</fb>
    <v>0</v>
  </rv>
  <rv s="0">
    <fb>66.77</fb>
    <v>0</v>
  </rv>
  <rv s="0">
    <fb>65.77</fb>
    <v>0</v>
  </rv>
  <rv s="0">
    <fb>65.400000000000006</fb>
    <v>0</v>
  </rv>
  <rv s="0">
    <fb>53.56</fb>
    <v>0</v>
  </rv>
  <rv s="0">
    <fb>53.5</fb>
    <v>0</v>
  </rv>
  <rv s="0">
    <fb>59.07</fb>
    <v>0</v>
  </rv>
  <rv s="0">
    <fb>57.05</fb>
    <v>0</v>
  </rv>
  <rv s="0">
    <fb>54.71</fb>
    <v>0</v>
  </rv>
  <rv s="0">
    <fb>55.7</fb>
    <v>0</v>
  </rv>
  <rv s="0">
    <fb>52.15</fb>
    <v>0</v>
  </rv>
  <rv s="0">
    <fb>50.08</fb>
    <v>0</v>
  </rv>
  <rv s="0">
    <fb>46.4</fb>
    <v>0</v>
  </rv>
  <rv s="0">
    <fb>49.84</fb>
    <v>0</v>
  </rv>
  <rv s="0">
    <fb>56.9</fb>
    <v>0</v>
  </rv>
  <rv s="0">
    <fb>57.47</fb>
    <v>0</v>
  </rv>
  <rv s="0">
    <fb>53.55</fb>
    <v>0</v>
  </rv>
  <rv s="0">
    <fb>65.62</fb>
    <v>0</v>
  </rv>
  <rv s="0">
    <fb>61.49</fb>
    <v>0</v>
  </rv>
  <rv s="0">
    <fb>60.3</fb>
    <v>0</v>
  </rv>
  <rv s="0">
    <fb>58.48</fb>
    <v>0</v>
  </rv>
  <rv s="0">
    <fb>65.09</fb>
    <v>0</v>
  </rv>
  <rv s="0">
    <fb>66.8</fb>
    <v>0</v>
  </rv>
  <rv s="0">
    <fb>70.19</fb>
    <v>0</v>
  </rv>
  <rv s="0">
    <fb>61</fb>
    <v>0</v>
  </rv>
  <rv s="0">
    <fb>54.68</fb>
    <v>0</v>
  </rv>
  <rv s="0">
    <fb>61.6</fb>
    <v>0</v>
  </rv>
  <rv s="0">
    <fb>58.23</fb>
    <v>0</v>
  </rv>
  <rv s="0">
    <fb>58.06</fb>
    <v>0</v>
  </rv>
  <rv s="0">
    <fb>376.11</fb>
    <v>0</v>
  </rv>
  <rv s="0">
    <fb>342.72</fb>
    <v>0</v>
  </rv>
  <rv s="0">
    <fb>308.91000000000003</fb>
    <v>0</v>
  </rv>
  <rv s="0">
    <fb>270.58</fb>
    <v>0</v>
  </rv>
  <rv s="0">
    <fb>261.7</fb>
    <v>0</v>
  </rv>
  <rv s="0">
    <fb>292.13</fb>
    <v>0</v>
  </rv>
  <rv s="0">
    <fb>304.99</fb>
    <v>0</v>
  </rv>
  <rv s="0">
    <fb>309.82</fb>
    <v>0</v>
  </rv>
  <rv s="0">
    <fb>327.66000000000003</fb>
    <v>0</v>
  </rv>
  <rv s="0">
    <fb>319.77999999999997</fb>
    <v>0</v>
  </rv>
  <rv s="0">
    <fb>331.71</fb>
    <v>0</v>
  </rv>
  <rv s="0">
    <fb>279.89</fb>
    <v>0</v>
  </rv>
  <rv s="0">
    <fb>659</fb>
    <v>2</v>
  </rv>
  <rv s="0">
    <fb>725</fb>
    <v>2</v>
  </rv>
  <rv s="0">
    <fb>740.5</fb>
    <v>2</v>
  </rv>
  <rv s="0">
    <fb>678.5</fb>
    <v>2</v>
  </rv>
  <rv s="0">
    <fb>680</fb>
    <v>2</v>
  </rv>
  <rv s="0">
    <fb>688</fb>
    <v>2</v>
  </rv>
  <rv s="0">
    <fb>696.5</fb>
    <v>2</v>
  </rv>
  <rv s="0">
    <fb>674</fb>
    <v>2</v>
  </rv>
  <rv s="0">
    <fb>670.5</fb>
    <v>2</v>
  </rv>
  <rv s="0">
    <fb>677.5</fb>
    <v>2</v>
  </rv>
  <rv s="0">
    <fb>717.5</fb>
    <v>2</v>
  </rv>
  <rv s="0">
    <fb>657</fb>
    <v>2</v>
  </rv>
  <rv s="0">
    <fb>682.5</fb>
    <v>2</v>
  </rv>
  <rv s="0">
    <fb>44.71</fb>
    <v>0</v>
  </rv>
  <rv s="0">
    <fb>44.18</fb>
    <v>0</v>
  </rv>
  <rv s="0">
    <fb>44.16</fb>
    <v>0</v>
  </rv>
  <rv s="0">
    <fb>43.23</fb>
    <v>0</v>
  </rv>
  <rv s="0">
    <fb>45.04</fb>
    <v>0</v>
  </rv>
  <rv s="0">
    <fb>46.65</fb>
    <v>0</v>
  </rv>
  <rv s="0">
    <fb>43.47</fb>
    <v>0</v>
  </rv>
  <rv s="0">
    <fb>44.04</fb>
    <v>0</v>
  </rv>
  <rv s="0">
    <fb>40.79</fb>
    <v>0</v>
  </rv>
  <rv s="0">
    <fb>40.6</fb>
    <v>0</v>
  </rv>
  <rv s="0">
    <fb>41.85</fb>
    <v>0</v>
  </rv>
  <rv s="0">
    <fb>42.68</fb>
    <v>0</v>
  </rv>
  <rv s="0">
    <fb>43.22</fb>
    <v>0</v>
  </rv>
  <rv s="0">
    <fb>36.43</fb>
    <v>0</v>
  </rv>
  <rv s="0">
    <fb>35.24</fb>
    <v>0</v>
  </rv>
  <rv s="0">
    <fb>36.94</fb>
    <v>0</v>
  </rv>
  <rv s="0">
    <fb>36.22</fb>
    <v>0</v>
  </rv>
  <rv s="0">
    <fb>38.53</fb>
    <v>0</v>
  </rv>
  <rv s="0">
    <fb>41.6</fb>
    <v>0</v>
  </rv>
  <rv s="0">
    <fb>41.2</fb>
    <v>0</v>
  </rv>
  <rv s="0">
    <fb>45.28</fb>
    <v>0</v>
  </rv>
  <rv s="0">
    <fb>41.69</fb>
    <v>0</v>
  </rv>
  <rv s="0">
    <fb>42.27</fb>
    <v>0</v>
  </rv>
  <rv s="0">
    <fb>46.36</fb>
    <v>0</v>
  </rv>
  <rv s="0">
    <fb>44.08</fb>
    <v>0</v>
  </rv>
  <rv s="0">
    <fb>44.09</fb>
    <v>0</v>
  </rv>
  <rv s="0">
    <fb>45.91</fb>
    <v>0</v>
  </rv>
  <rv s="0">
    <fb>47.41</fb>
    <v>0</v>
  </rv>
  <rv s="0">
    <fb>43.1</fb>
    <v>0</v>
  </rv>
  <rv s="0">
    <fb>42.96</fb>
    <v>0</v>
  </rv>
  <rv s="0">
    <fb>43.78</fb>
    <v>0</v>
  </rv>
  <rv s="0">
    <fb>46.45</fb>
    <v>0</v>
  </rv>
  <rv s="0">
    <fb>44.6</fb>
    <v>0</v>
  </rv>
  <rv s="0">
    <fb>46.17</fb>
    <v>0</v>
  </rv>
  <rv s="0">
    <fb>47.81</fb>
    <v>0</v>
  </rv>
  <rv s="0">
    <fb>49.87</fb>
    <v>0</v>
  </rv>
  <rv s="0">
    <fb>46.94</fb>
    <v>0</v>
  </rv>
  <rv s="0">
    <fb>134.71</fb>
    <v>0</v>
  </rv>
  <rv s="0">
    <fb>132.51</fb>
    <v>0</v>
  </rv>
  <rv s="0">
    <fb>130.38999999999999</fb>
    <v>0</v>
  </rv>
  <rv s="0">
    <fb>135.28</fb>
    <v>0</v>
  </rv>
  <rv s="0">
    <fb>134.16</fb>
    <v>0</v>
  </rv>
  <rv s="0">
    <fb>144.69999999999999</fb>
    <v>0</v>
  </rv>
  <rv s="0">
    <fb>140.96</fb>
    <v>0</v>
  </rv>
  <rv s="0">
    <fb>149.27000000000001</fb>
    <v>0</v>
  </rv>
  <rv s="0">
    <fb>149.81</fb>
    <v>0</v>
  </rv>
  <rv s="0">
    <fb>164.41</fb>
    <v>0</v>
  </rv>
  <rv s="0">
    <fb>147.16</fb>
    <v>0</v>
  </rv>
  <rv s="0">
    <fb>157</fb>
    <v>0</v>
  </rv>
  <rv s="0">
    <fb>135.65</fb>
    <v>0</v>
  </rv>
  <rv s="0">
    <fb>61.84</fb>
    <v>0</v>
  </rv>
  <rv s="0">
    <fb>57.06</fb>
    <v>0</v>
  </rv>
  <rv s="0">
    <fb>58.01</fb>
    <v>0</v>
  </rv>
  <rv s="0">
    <fb>56.26</fb>
    <v>0</v>
  </rv>
  <rv s="0">
    <fb>59.04</fb>
    <v>0</v>
  </rv>
  <rv s="0">
    <fb>60.64</fb>
    <v>0</v>
  </rv>
  <rv s="0">
    <fb>55.67</fb>
    <v>0</v>
  </rv>
  <rv s="0">
    <fb>51.58</fb>
    <v>0</v>
  </rv>
  <rv s="0">
    <fb>46.67</fb>
    <v>0</v>
  </rv>
  <rv s="0">
    <fb>47.21</fb>
    <v>0</v>
  </rv>
  <rv s="0">
    <fb>50.22</fb>
    <v>0</v>
  </rv>
  <rv s="0">
    <fb>47.32</fb>
    <v>0</v>
  </rv>
  <rv s="0">
    <fb>161.13</fb>
    <v>0</v>
  </rv>
  <rv s="0">
    <fb>162.75</fb>
    <v>0</v>
  </rv>
  <rv s="0">
    <fb>164.62</fb>
    <v>0</v>
  </rv>
  <rv s="0">
    <fb>175</fb>
    <v>0</v>
  </rv>
  <rv s="0">
    <fb>175.78</fb>
    <v>0</v>
  </rv>
  <rv s="0">
    <fb>186.29</fb>
    <v>0</v>
  </rv>
  <rv s="0">
    <fb>193.4</fb>
    <v>0</v>
  </rv>
  <rv s="0">
    <fb>199.79</fb>
    <v>0</v>
  </rv>
  <rv s="0">
    <fb>196.59</fb>
    <v>0</v>
  </rv>
  <rv s="0">
    <fb>211.62</fb>
    <v>0</v>
  </rv>
  <rv s="0">
    <fb>228.89</fb>
    <v>0</v>
  </rv>
  <rv s="0">
    <fb>221.02</fb>
    <v>0</v>
  </rv>
  <rv s="0">
    <fb>40.75</fb>
    <v>0</v>
  </rv>
  <rv s="0">
    <fb>36.119999999999997</fb>
    <v>0</v>
  </rv>
  <rv s="0">
    <fb>39.200000000000003</fb>
    <v>0</v>
  </rv>
  <rv s="0">
    <fb>42.61</fb>
    <v>0</v>
  </rv>
  <rv s="0">
    <fb>43.49</fb>
    <v>0</v>
  </rv>
  <rv s="0">
    <fb>42.54</fb>
    <v>0</v>
  </rv>
  <rv s="0">
    <fb>43.41</fb>
    <v>0</v>
  </rv>
  <rv s="0">
    <fb>38.81</fb>
    <v>0</v>
  </rv>
  <rv s="0">
    <fb>39.1</fb>
    <v>0</v>
  </rv>
  <rv s="0">
    <fb>41.87</fb>
    <v>0</v>
  </rv>
  <rv s="0">
    <fb>44.05</fb>
    <v>0</v>
  </rv>
  <rv s="0">
    <fb>40.29</fb>
    <v>0</v>
  </rv>
  <rv s="0">
    <fb>48.274999999999999</fb>
    <v>0</v>
  </rv>
  <rv s="0">
    <fb>46.34</fb>
    <v>0</v>
  </rv>
  <rv s="0">
    <fb>48.445</fb>
    <v>0</v>
  </rv>
  <rv s="0">
    <fb>49.94</fb>
    <v>0</v>
  </rv>
  <rv s="0">
    <fb>50.884999999999998</fb>
    <v>0</v>
  </rv>
  <rv s="0">
    <fb>54.475000000000001</fb>
    <v>0</v>
  </rv>
  <rv s="0">
    <fb>57.755000000000003</fb>
    <v>0</v>
  </rv>
  <rv s="0">
    <fb>54.49</fb>
    <v>0</v>
  </rv>
  <rv s="0">
    <fb>61.58</fb>
    <v>0</v>
  </rv>
  <rv s="0">
    <fb>65.864999999999995</fb>
    <v>0</v>
  </rv>
  <rv s="0">
    <fb>66.06</fb>
    <v>0</v>
  </rv>
  <rv s="0">
    <fb>61.11</fb>
    <v>0</v>
  </rv>
  <rv s="0">
    <fb>101.5</fb>
    <v>0</v>
  </rv>
  <rv s="0">
    <fb>106.73</fb>
    <v>0</v>
  </rv>
  <rv s="0">
    <fb>113.77</fb>
    <v>0</v>
  </rv>
  <rv s="0">
    <fb>119.52</fb>
    <v>0</v>
  </rv>
  <rv s="0">
    <fb>112.29</fb>
    <v>0</v>
  </rv>
  <rv s="0">
    <fb>120.54</fb>
    <v>0</v>
  </rv>
  <rv s="0">
    <fb>122.95</fb>
    <v>0</v>
  </rv>
  <rv s="0">
    <fb>121.61</fb>
    <v>0</v>
  </rv>
  <rv s="0">
    <fb>113.36</fb>
    <v>0</v>
  </rv>
  <rv s="0">
    <fb>115.94</fb>
    <v>0</v>
  </rv>
  <rv s="0">
    <fb>118.64</fb>
    <v>0</v>
  </rv>
  <rv s="0">
    <fb>113.53</fb>
    <v>0</v>
  </rv>
  <rv s="0">
    <fb>116.91</fb>
    <v>0</v>
  </rv>
  <rv s="0">
    <fb>42.26</fb>
    <v>0</v>
  </rv>
  <rv s="0">
    <fb>41.21</fb>
    <v>0</v>
  </rv>
  <rv s="0">
    <fb>43.12</fb>
    <v>0</v>
  </rv>
  <rv s="0">
    <fb>40.58</fb>
    <v>0</v>
  </rv>
  <rv s="0">
    <fb>39.380000000000003</fb>
    <v>0</v>
  </rv>
  <rv s="0">
    <fb>40.85</fb>
    <v>0</v>
  </rv>
  <rv s="0">
    <fb>38.67</fb>
    <v>0</v>
  </rv>
  <rv s="0">
    <fb>42.32</fb>
    <v>0</v>
  </rv>
  <rv s="0">
    <fb>42.73</fb>
    <v>0</v>
  </rv>
  <rv s="0">
    <fb>42.34</fb>
    <v>0</v>
  </rv>
  <rv s="0">
    <fb>60.63</fb>
    <v>0</v>
  </rv>
  <rv s="0">
    <fb>61.34</fb>
    <v>0</v>
  </rv>
  <rv s="0">
    <fb>61.46</fb>
    <v>0</v>
  </rv>
  <rv s="0">
    <fb>60.68</fb>
    <v>0</v>
  </rv>
  <rv s="0">
    <fb>65.39</fb>
    <v>0</v>
  </rv>
  <rv s="0">
    <fb>59.42</fb>
    <v>0</v>
  </rv>
  <rv s="0">
    <fb>48.75</fb>
    <v>0</v>
  </rv>
  <rv s="0">
    <fb>41.07</fb>
    <v>0</v>
  </rv>
  <rv s="0">
    <fb>37.86</fb>
    <v>0</v>
  </rv>
  <rv s="0">
    <fb>41.34</fb>
    <v>0</v>
  </rv>
  <rv s="0">
    <fb>46.11</fb>
    <v>0</v>
  </rv>
  <rv s="0">
    <fb>31.78</fb>
    <v>0</v>
  </rv>
  <rv s="0">
    <fb>49.19</fb>
    <v>0</v>
  </rv>
  <rv s="0">
    <fb>50.65</fb>
    <v>0</v>
  </rv>
  <rv s="0">
    <fb>45.8</fb>
    <v>0</v>
  </rv>
  <rv s="0">
    <fb>44.35</fb>
    <v>0</v>
  </rv>
  <rv s="0">
    <fb>44.24</fb>
    <v>0</v>
  </rv>
  <rv s="0">
    <fb>43.77</fb>
    <v>0</v>
  </rv>
  <rv s="0">
    <fb>42.01</fb>
    <v>0</v>
  </rv>
  <rv s="0">
    <fb>44.75</fb>
    <v>0</v>
  </rv>
  <rv s="0">
    <fb>42.94</fb>
    <v>0</v>
  </rv>
  <rv s="0">
    <fb>44.83</fb>
    <v>0</v>
  </rv>
  <rv s="0">
    <fb>45.1</fb>
    <v>0</v>
  </rv>
  <rv s="0">
    <fb>44.84</fb>
    <v>0</v>
  </rv>
  <rv s="0">
    <fb>46.42</fb>
    <v>0</v>
  </rv>
  <rv s="0">
    <fb>51.99</fb>
    <v>0</v>
  </rv>
  <rv s="0">
    <fb>52.98</fb>
    <v>0</v>
  </rv>
  <rv s="0">
    <fb>57.86</fb>
    <v>0</v>
  </rv>
  <rv s="0">
    <fb>55.74</fb>
    <v>0</v>
  </rv>
  <rv s="0">
    <fb>55.43</fb>
    <v>0</v>
  </rv>
  <rv s="0">
    <fb>53.06</fb>
    <v>0</v>
  </rv>
  <rv s="0">
    <fb>58.37</fb>
    <v>0</v>
  </rv>
  <rv s="0">
    <fb>52.16</fb>
    <v>0</v>
  </rv>
  <rv s="0">
    <fb>55.42</fb>
    <v>0</v>
  </rv>
  <rv s="0">
    <fb>60.42</fb>
    <v>0</v>
  </rv>
  <rv s="0">
    <fb>131.07</fb>
    <v>0</v>
  </rv>
  <rv s="0">
    <fb>143.72</fb>
    <v>0</v>
  </rv>
  <rv s="0">
    <fb>150.75</fb>
    <v>0</v>
  </rv>
  <rv s="0">
    <fb>149.97</fb>
    <v>0</v>
  </rv>
  <rv s="0">
    <fb>144.41</fb>
    <v>0</v>
  </rv>
  <rv s="0">
    <fb>141.44999999999999</fb>
    <v>0</v>
  </rv>
  <rv s="0">
    <fb>140.47999999999999</fb>
    <v>0</v>
  </rv>
  <rv s="0">
    <fb>144.44</fb>
    <v>0</v>
  </rv>
  <rv s="0">
    <fb>128.16</fb>
    <v>0</v>
  </rv>
  <rv s="0">
    <fb>131.32</fb>
    <v>0</v>
  </rv>
  <rv s="0">
    <fb>148.38</fb>
    <v>0</v>
  </rv>
  <rv s="0">
    <fb>146.54</fb>
    <v>0</v>
  </rv>
  <rv s="0">
    <fb>141.38</fb>
    <v>0</v>
  </rv>
  <rv s="0">
    <fb>15.2</fb>
    <v>0</v>
  </rv>
  <rv s="0">
    <fb>18.100000000000001</fb>
    <v>0</v>
  </rv>
  <rv s="0">
    <fb>19.2</fb>
    <v>0</v>
  </rv>
  <rv s="0">
    <fb>20.07</fb>
    <v>0</v>
  </rv>
  <rv s="0">
    <fb>19.86</fb>
    <v>0</v>
  </rv>
  <rv s="0">
    <fb>21.01</fb>
    <v>0</v>
  </rv>
  <rv s="0">
    <fb>20.55</fb>
    <v>0</v>
  </rv>
  <rv s="0">
    <fb>20.059999999999999</fb>
    <v>0</v>
  </rv>
  <rv s="0">
    <fb>20.7</fb>
    <v>0</v>
  </rv>
  <rv s="0">
    <fb>20.079999999999998</fb>
    <v>0</v>
  </rv>
  <rv s="0">
    <fb>19.61</fb>
    <v>0</v>
  </rv>
  <rv s="0">
    <fb>21.25</fb>
    <v>0</v>
  </rv>
  <rv s="0">
    <fb>79.975399999999993</fb>
    <v>0</v>
  </rv>
  <rv s="0">
    <fb>81.744699999999995</fb>
    <v>0</v>
  </rv>
  <rv s="0">
    <fb>77.826400000000007</fb>
    <v>0</v>
  </rv>
  <rv s="0">
    <fb>74.187899999999999</fb>
    <v>0</v>
  </rv>
  <rv s="0">
    <fb>79.9255</fb>
    <v>0</v>
  </rv>
  <rv s="0">
    <fb>78.855900000000005</fb>
    <v>0</v>
  </rv>
  <rv s="0">
    <fb>77.496499999999997</fb>
    <v>0</v>
  </rv>
  <rv s="0">
    <fb>69.44</fb>
    <v>0</v>
  </rv>
  <rv s="0">
    <fb>70.939300000000003</fb>
    <v>0</v>
  </rv>
  <rv s="0">
    <fb>67.001000000000005</fb>
    <v>0</v>
  </rv>
  <rv s="0">
    <fb>73.957999999999998</fb>
    <v>0</v>
  </rv>
  <rv s="0">
    <fb>75.647300000000001</fb>
    <v>0</v>
  </rv>
  <rv s="0">
    <fb>67.061000000000007</fb>
    <v>0</v>
  </rv>
  <rv s="0">
    <fb>81.83</fb>
    <v>0</v>
  </rv>
  <rv s="0">
    <fb>86.93</fb>
    <v>0</v>
  </rv>
  <rv s="0">
    <fb>85.04</fb>
    <v>0</v>
  </rv>
  <rv s="0">
    <fb>87.73</fb>
    <v>0</v>
  </rv>
  <rv s="0">
    <fb>77.239999999999995</fb>
    <v>0</v>
  </rv>
  <rv s="0">
    <fb>84.93</fb>
    <v>0</v>
  </rv>
  <rv s="0">
    <fb>85.26</fb>
    <v>0</v>
  </rv>
  <rv s="0">
    <fb>94.13</fb>
    <v>0</v>
  </rv>
  <rv s="0">
    <fb>90.18</fb>
    <v>0</v>
  </rv>
  <rv s="0">
    <fb>94.09</fb>
    <v>0</v>
  </rv>
  <rv s="0">
    <fb>101.36</fb>
    <v>0</v>
  </rv>
  <rv s="0">
    <fb>78.3</fb>
    <v>0</v>
  </rv>
  <rv s="0">
    <fb>67.7</fb>
    <v>0</v>
  </rv>
  <rv s="0">
    <fb>62.06</fb>
    <v>0</v>
  </rv>
  <rv s="0">
    <fb>69.23</fb>
    <v>0</v>
  </rv>
  <rv s="0">
    <fb>63.85</fb>
    <v>0</v>
  </rv>
  <rv s="0">
    <fb>63.94</fb>
    <v>0</v>
  </rv>
  <rv s="0">
    <fb>65</fb>
    <v>0</v>
  </rv>
  <rv s="0">
    <fb>74.98</fb>
    <v>0</v>
  </rv>
  <rv s="0">
    <fb>79.05</fb>
    <v>0</v>
  </rv>
  <rv s="0">
    <fb>72.739999999999995</fb>
    <v>0</v>
  </rv>
  <rv s="0">
    <fb>80.2</fb>
    <v>0</v>
  </rv>
  <rv s="0">
    <fb>64.86</fb>
    <v>0</v>
  </rv>
  <rv s="0">
    <fb>79.58</fb>
    <v>0</v>
  </rv>
  <rv s="0">
    <fb>78.650000000000006</fb>
    <v>0</v>
  </rv>
  <rv s="0">
    <fb>81.099999999999994</fb>
    <v>0</v>
  </rv>
  <rv s="0">
    <fb>78.38</fb>
    <v>0</v>
  </rv>
  <rv s="0">
    <fb>82.44</fb>
    <v>0</v>
  </rv>
  <rv s="0">
    <fb>76.84</fb>
    <v>0</v>
  </rv>
  <rv s="0">
    <fb>80.77</fb>
    <v>0</v>
  </rv>
  <rv s="0">
    <fb>79.900000000000006</fb>
    <v>0</v>
  </rv>
  <rv s="0">
    <fb>77.540000000000006</fb>
    <v>0</v>
  </rv>
  <rv s="0">
    <fb>81.349999999999994</fb>
    <v>0</v>
  </rv>
  <rv s="0">
    <fb>68.819999999999993</fb>
    <v>0</v>
  </rv>
  <rv s="0">
    <fb>75.62</fb>
    <v>0</v>
  </rv>
  <rv s="0">
    <fb>110.7</fb>
    <v>0</v>
  </rv>
  <rv s="0">
    <fb>102.2</fb>
    <v>0</v>
  </rv>
  <rv s="0">
    <fb>109.61</fb>
    <v>0</v>
  </rv>
  <rv s="0">
    <fb>102.65</fb>
    <v>0</v>
  </rv>
  <rv s="0">
    <fb>101.54</fb>
    <v>0</v>
  </rv>
  <rv s="0">
    <fb>92.48</fb>
    <v>0</v>
  </rv>
  <rv s="0">
    <fb>87.88</fb>
    <v>0</v>
  </rv>
  <rv s="0">
    <fb>84.27</fb>
    <v>0</v>
  </rv>
  <rv s="0">
    <fb>76.23</fb>
    <v>0</v>
  </rv>
  <rv s="0">
    <fb>77.23</fb>
    <v>0</v>
  </rv>
  <rv s="0">
    <fb>79.08</fb>
    <v>0</v>
  </rv>
  <rv s="0">
    <fb>95.2</fb>
    <v>0</v>
  </rv>
  <rv s="0">
    <fb>83.64</fb>
    <v>0</v>
  </rv>
  <rv s="0">
    <fb>45.43</fb>
    <v>0</v>
  </rv>
  <rv s="0">
    <fb>42.2</fb>
    <v>0</v>
  </rv>
  <rv s="0">
    <fb>44.56</fb>
    <v>0</v>
  </rv>
  <rv s="0">
    <fb>43.54</fb>
    <v>0</v>
  </rv>
  <rv s="0">
    <fb>43</fb>
    <v>0</v>
  </rv>
  <rv s="0">
    <fb>43.25</fb>
    <v>0</v>
  </rv>
  <rv s="0">
    <fb>43.92</fb>
    <v>0</v>
  </rv>
  <rv s="0">
    <fb>45.13</fb>
    <v>0</v>
  </rv>
  <rv s="0">
    <fb>42.24</fb>
    <v>0</v>
  </rv>
  <rv s="0">
    <fb>44.14</fb>
    <v>0</v>
  </rv>
  <rv s="0">
    <fb>41.75</fb>
    <v>0</v>
  </rv>
  <rv s="0">
    <fb>111.63</fb>
    <v>0</v>
  </rv>
  <rv s="0">
    <fb>103.98</fb>
    <v>0</v>
  </rv>
  <rv s="0">
    <fb>106.32</fb>
    <v>0</v>
  </rv>
  <rv s="0">
    <fb>105.77</fb>
    <v>0</v>
  </rv>
  <rv s="0">
    <fb>110.28</fb>
    <v>0</v>
  </rv>
  <rv s="0">
    <fb>103.47</fb>
    <v>0</v>
  </rv>
  <rv s="0">
    <fb>96.3</fb>
    <v>0</v>
  </rv>
  <rv s="0">
    <fb>87.28</fb>
    <v>0</v>
  </rv>
  <rv s="0">
    <fb>78.760000000000005</fb>
    <v>0</v>
  </rv>
  <rv s="0">
    <fb>79.72</fb>
    <v>0</v>
  </rv>
  <rv s="0">
    <fb>90.61</fb>
    <v>0</v>
  </rv>
  <rv s="0">
    <fb>90.97</fb>
    <v>0</v>
  </rv>
  <rv s="0">
    <fb>89.53</fb>
    <v>0</v>
  </rv>
  <rv s="0">
    <fb>62.62</fb>
    <v>0</v>
  </rv>
  <rv s="0">
    <fb>54.53</fb>
    <v>0</v>
  </rv>
  <rv s="0">
    <fb>61.24</fb>
    <v>0</v>
  </rv>
  <rv s="0">
    <fb>60.41</fb>
    <v>0</v>
  </rv>
  <rv s="0">
    <fb>63.7</fb>
    <v>0</v>
  </rv>
  <rv s="0">
    <fb>65.989999999999995</fb>
    <v>0</v>
  </rv>
  <rv s="0">
    <fb>68.12</fb>
    <v>0</v>
  </rv>
  <rv s="0">
    <fb>68.59</fb>
    <v>0</v>
  </rv>
  <rv s="0">
    <fb>61.12</fb>
    <v>0</v>
  </rv>
  <rv s="0">
    <fb>64.45</fb>
    <v>0</v>
  </rv>
  <rv s="0">
    <fb>67.34</fb>
    <v>0</v>
  </rv>
  <rv s="0">
    <fb>63.95</fb>
    <v>0</v>
  </rv>
  <rv s="0">
    <fb>96.52</fb>
    <v>0</v>
  </rv>
  <rv s="0">
    <fb>98.34</fb>
    <v>0</v>
  </rv>
  <rv s="0">
    <fb>104.1</fb>
    <v>0</v>
  </rv>
  <rv s="0">
    <fb>102.66</fb>
    <v>0</v>
  </rv>
  <rv s="0">
    <fb>100.93</fb>
    <v>0</v>
  </rv>
  <rv s="0">
    <fb>102.9</fb>
    <v>0</v>
  </rv>
  <rv s="0">
    <fb>105.75</fb>
    <v>0</v>
  </rv>
  <rv s="0">
    <fb>100.64</fb>
    <v>0</v>
  </rv>
  <rv s="0">
    <fb>96.49</fb>
    <v>0</v>
  </rv>
  <rv s="0">
    <fb>99.45</fb>
    <v>0</v>
  </rv>
  <rv s="0">
    <fb>94.67</fb>
    <v>0</v>
  </rv>
  <rv s="0">
    <fb>96.17</fb>
    <v>0</v>
  </rv>
  <rv s="0">
    <fb>32.85</fb>
    <v>0</v>
  </rv>
  <rv s="0">
    <fb>38.909999999999997</fb>
    <v>0</v>
  </rv>
  <rv s="0">
    <fb>39.85</fb>
    <v>0</v>
  </rv>
  <rv s="0">
    <fb>37.4</fb>
    <v>0</v>
  </rv>
  <rv s="0">
    <fb>39</fb>
    <v>0</v>
  </rv>
  <rv s="0">
    <fb>33.35</fb>
    <v>0</v>
  </rv>
  <rv s="0">
    <fb>38.93</fb>
    <v>0</v>
  </rv>
  <rv s="0">
    <fb>41.26</fb>
    <v>0</v>
  </rv>
  <rv s="0">
    <fb>36.89</fb>
    <v>0</v>
  </rv>
  <rv s="0">
    <fb>37.21</fb>
    <v>0</v>
  </rv>
  <rv s="0">
    <fb>37</fb>
    <v>0</v>
  </rv>
  <rv s="0">
    <fb>95.95</fb>
    <v>0</v>
  </rv>
  <rv s="0">
    <fb>104</fb>
    <v>0</v>
  </rv>
  <rv s="0">
    <fb>105.1</fb>
    <v>0</v>
  </rv>
  <rv s="0">
    <fb>102.15</fb>
    <v>0</v>
  </rv>
  <rv s="0">
    <fb>115.72</fb>
    <v>0</v>
  </rv>
  <rv s="0">
    <fb>105.8</fb>
    <v>0</v>
  </rv>
  <rv s="0">
    <fb>113.23</fb>
    <v>0</v>
  </rv>
  <rv s="0">
    <fb>115.33</fb>
    <v>0</v>
  </rv>
  <rv s="0">
    <fb>108.98</fb>
    <v>0</v>
  </rv>
  <rv s="0">
    <fb>118.4</fb>
    <v>0</v>
  </rv>
  <rv s="0">
    <fb>126.2</fb>
    <v>0</v>
  </rv>
  <rv s="0">
    <fb>132.31</fb>
    <v>0</v>
  </rv>
  <rv s="0">
    <fb>139.79</fb>
    <v>0</v>
  </rv>
  <rv s="0">
    <fb>48.03</fb>
    <v>0</v>
  </rv>
  <rv s="0">
    <fb>45.07</fb>
    <v>0</v>
  </rv>
  <rv s="0">
    <fb>47.98</fb>
    <v>0</v>
  </rv>
  <rv s="0">
    <fb>47.23</fb>
    <v>0</v>
  </rv>
  <rv s="0">
    <fb>47.25</fb>
    <v>0</v>
  </rv>
  <rv s="0">
    <fb>51.31</fb>
    <v>0</v>
  </rv>
  <rv s="0">
    <fb>53.35</fb>
    <v>0</v>
  </rv>
  <rv s="0">
    <fb>52.45</fb>
    <v>0</v>
  </rv>
  <rv s="0">
    <fb>52.91</fb>
    <v>0</v>
  </rv>
  <rv s="0">
    <fb>51.67</fb>
    <v>0</v>
  </rv>
  <rv s="0">
    <fb>54.92</fb>
    <v>0</v>
  </rv>
  <rv s="0">
    <fb>54.27</fb>
    <v>0</v>
  </rv>
  <rv s="0">
    <fb>18.1875</fb>
    <v>0</v>
  </rv>
  <rv s="0">
    <fb>16.462299999999999</fb>
    <v>0</v>
  </rv>
  <rv s="0">
    <fb>15.844799999999999</fb>
    <v>0</v>
  </rv>
  <rv s="0">
    <fb>14.460100000000001</fb>
    <v>0</v>
  </rv>
  <rv s="0">
    <fb>15.073</fb>
    <v>0</v>
  </rv>
  <rv s="0">
    <fb>15.1683</fb>
    <v>0</v>
  </rv>
  <rv s="0">
    <fb>13.77</fb>
    <v>0</v>
  </rv>
  <rv s="0">
    <fb>13.888</fb>
    <v>0</v>
  </rv>
  <rv s="0">
    <fb>12.4352</fb>
    <v>0</v>
  </rv>
  <rv s="0">
    <fb>11.5862</fb>
    <v>0</v>
  </rv>
  <rv s="0">
    <fb>12.47</fb>
    <v>0</v>
  </rv>
  <rv s="0">
    <fb>12.63</fb>
    <v>0</v>
  </rv>
  <rv s="0">
    <fb>11.58</fb>
    <v>0</v>
  </rv>
  <rv s="0">
    <fb>94.91</fb>
    <v>0</v>
  </rv>
  <rv s="0">
    <fb>91.3</fb>
    <v>0</v>
  </rv>
  <rv s="0">
    <fb>104.35</fb>
    <v>0</v>
  </rv>
  <rv s="0">
    <fb>105.43</fb>
    <v>0</v>
  </rv>
  <rv s="0">
    <fb>109.95</fb>
    <v>0</v>
  </rv>
  <rv s="0">
    <fb>111.48</fb>
    <v>0</v>
  </rv>
  <rv s="0">
    <fb>114.95</fb>
    <v>0</v>
  </rv>
  <rv s="0">
    <fb>120.88</fb>
    <v>0</v>
  </rv>
  <rv s="0">
    <fb>99.31</fb>
    <v>0</v>
  </rv>
  <rv s="0">
    <fb>102.97</fb>
    <v>0</v>
  </rv>
  <rv s="0">
    <fb>114.49</fb>
    <v>0</v>
  </rv>
  <rv s="0">
    <fb>114.15</fb>
    <v>0</v>
  </rv>
  <rv s="0">
    <fb>103.12</fb>
    <v>0</v>
  </rv>
  <rv s="0">
    <fb>41.24</fb>
    <v>0</v>
  </rv>
  <rv s="0">
    <fb>42.12</fb>
    <v>0</v>
  </rv>
  <rv s="0">
    <fb>39.590000000000003</fb>
    <v>0</v>
  </rv>
  <rv s="0">
    <fb>36.1</fb>
    <v>0</v>
  </rv>
  <rv s="0">
    <fb>36.76</fb>
    <v>0</v>
  </rv>
  <rv s="0">
    <fb>42.98</fb>
    <v>0</v>
  </rv>
  <rv s="0">
    <fb>37.89</fb>
    <v>0</v>
  </rv>
  <rv s="0">
    <fb>36</fb>
    <v>0</v>
  </rv>
  <rv s="0">
    <fb>34.299999999999997</fb>
    <v>0</v>
  </rv>
  <rv s="0">
    <fb>36.24</fb>
    <v>0</v>
  </rv>
  <rv s="0">
    <fb>78.22</fb>
    <v>0</v>
  </rv>
  <rv s="0">
    <fb>78.12</fb>
    <v>0</v>
  </rv>
  <rv s="0">
    <fb>67.14</fb>
    <v>0</v>
  </rv>
  <rv s="0">
    <fb>61.94</fb>
    <v>0</v>
  </rv>
  <rv s="0">
    <fb>56.32</fb>
    <v>0</v>
  </rv>
  <rv s="0">
    <fb>57.64</fb>
    <v>0</v>
  </rv>
  <rv s="0">
    <fb>62.5</fb>
    <v>0</v>
  </rv>
  <rv s="0">
    <fb>58.45</fb>
    <v>0</v>
  </rv>
  <rv s="0">
    <fb>55.13</fb>
    <v>0</v>
  </rv>
  <rv s="0">
    <fb>51.4</fb>
    <v>0</v>
  </rv>
  <rv s="0">
    <fb>219.86</fb>
    <v>0</v>
  </rv>
  <rv s="0">
    <fb>245.37</fb>
    <v>0</v>
  </rv>
  <rv s="0">
    <fb>261</fb>
    <v>0</v>
  </rv>
  <rv s="0">
    <fb>275.14</fb>
    <v>0</v>
  </rv>
  <rv s="0">
    <fb>277.18</fb>
    <v>0</v>
  </rv>
  <rv s="0">
    <fb>268.29000000000002</fb>
    <v>0</v>
  </rv>
  <rv s="0">
    <fb>299.13</fb>
    <v>0</v>
  </rv>
  <rv s="0">
    <fb>279.45</fb>
    <v>0</v>
  </rv>
  <rv s="0">
    <fb>284.43</fb>
    <v>0</v>
  </rv>
  <rv s="0">
    <fb>291.77999999999997</fb>
    <v>0</v>
  </rv>
  <rv s="0">
    <fb>305</fb>
    <v>0</v>
  </rv>
  <rv s="0">
    <fb>315.66000000000003</fb>
    <v>0</v>
  </rv>
  <rv s="0">
    <fb>326</fb>
    <v>0</v>
  </rv>
  <rv s="0">
    <fb>152.01</fb>
    <v>0</v>
  </rv>
  <rv s="0">
    <fb>172.51</fb>
    <v>0</v>
  </rv>
  <rv s="0">
    <fb>176.35</fb>
    <v>0</v>
  </rv>
  <rv s="0">
    <fb>174.64</fb>
    <v>0</v>
  </rv>
  <rv s="0">
    <fb>178.27</fb>
    <v>0</v>
  </rv>
  <rv s="0">
    <fb>192.03</fb>
    <v>0</v>
  </rv>
  <rv s="0">
    <fb>195.74</fb>
    <v>0</v>
  </rv>
  <rv s="0">
    <fb>199.27</fb>
    <v>0</v>
  </rv>
  <rv s="0">
    <fb>215.68</fb>
    <v>0</v>
  </rv>
  <rv s="0">
    <fb>224.84</fb>
    <v>0</v>
  </rv>
  <rv s="0">
    <fb>198.89</fb>
    <v>0</v>
  </rv>
  <rv s="0">
    <fb>206.01</fb>
    <v>0</v>
  </rv>
  <rv s="0">
    <fb>185.83</fb>
    <v>0</v>
  </rv>
  <rv s="0">
    <fb>91.77</fb>
    <v>0</v>
  </rv>
  <rv s="0">
    <fb>80.08</fb>
    <v>0</v>
  </rv>
  <rv s="0">
    <fb>82.78</fb>
    <v>0</v>
  </rv>
  <rv s="0">
    <fb>80.03</fb>
    <v>0</v>
  </rv>
  <rv s="0">
    <fb>87.69</fb>
    <v>0</v>
  </rv>
  <rv s="0">
    <fb>86.06</fb>
    <v>0</v>
  </rv>
  <rv s="0">
    <fb>85.39</fb>
    <v>0</v>
  </rv>
  <rv s="0">
    <fb>78.42</fb>
    <v>0</v>
  </rv>
  <rv s="0">
    <fb>74.5</fb>
    <v>0</v>
  </rv>
  <rv s="0">
    <fb>65.63</fb>
    <v>0</v>
  </rv>
  <rv s="0">
    <fb>73</fb>
    <v>0</v>
  </rv>
  <rv s="0">
    <fb>72.33</fb>
    <v>0</v>
  </rv>
  <rv s="0">
    <fb>66.88</fb>
    <v>0</v>
  </rv>
  <rv s="0">
    <fb>69</fb>
    <v>0</v>
  </rv>
  <rv s="0">
    <fb>67.58</fb>
    <v>0</v>
  </rv>
  <rv s="0">
    <fb>73.52</fb>
    <v>0</v>
  </rv>
  <rv s="0">
    <fb>74.319999999999993</fb>
    <v>0</v>
  </rv>
  <rv s="0">
    <fb>69.959999999999994</fb>
    <v>0</v>
  </rv>
  <rv s="0">
    <fb>67.45</fb>
    <v>0</v>
  </rv>
  <rv s="0">
    <fb>67.88</fb>
    <v>0</v>
  </rv>
  <rv s="0">
    <fb>69.040000000000006</fb>
    <v>0</v>
  </rv>
  <rv s="0">
    <fb>73.900000000000006</fb>
    <v>0</v>
  </rv>
  <rv s="0">
    <fb>76.91</fb>
    <v>0</v>
  </rv>
  <rv s="0">
    <fb>81.44</fb>
    <v>0</v>
  </rv>
  <rv s="0">
    <fb>88.3</fb>
    <v>0</v>
  </rv>
  <rv s="0">
    <fb>94.77</fb>
    <v>0</v>
  </rv>
  <rv s="0">
    <fb>94.52</fb>
    <v>0</v>
  </rv>
  <rv s="0">
    <fb>99.05</fb>
    <v>0</v>
  </rv>
  <rv s="0">
    <fb>95.33</fb>
    <v>0</v>
  </rv>
  <rv s="0">
    <fb>102.98</fb>
    <v>0</v>
  </rv>
  <rv s="0">
    <fb>107.69</fb>
    <v>0</v>
  </rv>
  <rv s="0">
    <fb>101.81</fb>
    <v>0</v>
  </rv>
  <rv s="0">
    <fb>109</fb>
    <v>0</v>
  </rv>
  <rv s="0">
    <fb>106.98</fb>
    <v>0</v>
  </rv>
  <rv s="0">
    <fb>111.71</fb>
    <v>0</v>
  </rv>
  <rv s="0">
    <fb>112.97</fb>
    <v>0</v>
  </rv>
  <rv s="0">
    <fb>235.78</fb>
    <v>0</v>
  </rv>
  <rv s="0">
    <fb>247.44</fb>
    <v>0</v>
  </rv>
  <rv s="0">
    <fb>236.15</fb>
    <v>0</v>
  </rv>
  <rv s="0">
    <fb>218.05</fb>
    <v>0</v>
  </rv>
  <rv s="0">
    <fb>194.03</fb>
    <v>0</v>
  </rv>
  <rv s="0">
    <fb>198.75</fb>
    <v>0</v>
  </rv>
  <rv s="0">
    <fb>195.46</fb>
    <v>0</v>
  </rv>
  <rv s="0">
    <fb>210.98</fb>
    <v>0</v>
  </rv>
  <rv s="0">
    <fb>210.55</fb>
    <v>0</v>
  </rv>
  <rv s="0">
    <fb>212.4</fb>
    <v>0</v>
  </rv>
  <rv s="0">
    <fb>190.61</fb>
    <v>0</v>
  </rv>
  <rv s="0">
    <fb>211.21</fb>
    <v>0</v>
  </rv>
  <rv s="0">
    <fb>187.82</fb>
    <v>0</v>
  </rv>
  <rv s="0">
    <fb>190.04580000000001</fb>
    <v>0</v>
  </rv>
  <rv s="0">
    <fb>178.4042</fb>
    <v>0</v>
  </rv>
  <rv s="0">
    <fb>179.90440000000001</fb>
    <v>0</v>
  </rv>
  <rv s="0">
    <fb>178.58420000000001</fb>
    <v>0</v>
  </rv>
  <rv s="0">
    <fb>174.08359999999999</fb>
    <v>0</v>
  </rv>
  <rv s="0">
    <fb>165.08240000000001</fb>
    <v>0</v>
  </rv>
  <rv s="0">
    <fb>162.9821</fb>
    <v>0</v>
  </rv>
  <rv s="0">
    <fb>153.80090000000001</fb>
    <v>0</v>
  </rv>
  <rv s="0">
    <fb>147.62</fb>
    <v>0</v>
  </rv>
  <rv s="0">
    <fb>145.33969999999999</fb>
    <v>0</v>
  </rv>
  <rv s="0">
    <fb>120.4363</fb>
    <v>0</v>
  </rv>
  <rv s="0">
    <fb>109.6949</fb>
    <v>0</v>
  </rv>
  <rv s="0">
    <fb>105.4943</fb>
    <v>0</v>
  </rv>
  <rv s="0">
    <fb>94.93</fb>
    <v>0</v>
  </rv>
  <rv s="0">
    <fb>93.86</fb>
    <v>0</v>
  </rv>
  <rv s="0">
    <fb>98.9</fb>
    <v>0</v>
  </rv>
  <rv s="0">
    <fb>95.16</fb>
    <v>0</v>
  </rv>
  <rv s="0">
    <fb>96.59</fb>
    <v>0</v>
  </rv>
  <rv s="0">
    <fb>93.8</fb>
    <v>0</v>
  </rv>
  <rv s="0">
    <fb>96.19</fb>
    <v>0</v>
  </rv>
  <rv s="0">
    <fb>91.12</fb>
    <v>0</v>
  </rv>
  <rv s="0">
    <fb>94.2</fb>
    <v>0</v>
  </rv>
  <rv s="0">
    <fb>102.14</fb>
    <v>0</v>
  </rv>
  <rv s="0">
    <fb>100.11</fb>
    <v>0</v>
  </rv>
  <rv s="0">
    <fb>98.56</fb>
    <v>0</v>
  </rv>
  <rv s="0">
    <fb>74.510000000000005</fb>
    <v>0</v>
  </rv>
  <rv s="0">
    <fb>62.49</fb>
    <v>0</v>
  </rv>
  <rv s="0">
    <fb>71.8</fb>
    <v>0</v>
  </rv>
  <rv s="0">
    <fb>68.47</fb>
    <v>0</v>
  </rv>
  <rv s="0">
    <fb>68.31</fb>
    <v>0</v>
  </rv>
  <rv s="0">
    <fb>69.510000000000005</fb>
    <v>0</v>
  </rv>
  <rv s="0">
    <fb>63.1</fb>
    <v>0</v>
  </rv>
  <rv s="0">
    <fb>64.349999999999994</fb>
    <v>0</v>
  </rv>
  <rv s="0">
    <fb>55.25</fb>
    <v>0</v>
  </rv>
  <rv s="0">
    <fb>53.6</fb>
    <v>0</v>
  </rv>
  <rv s="0">
    <fb>59.7</fb>
    <v>0</v>
  </rv>
  <rv s="0">
    <fb>49.43</fb>
    <v>0</v>
  </rv>
  <rv s="0">
    <fb>87.34</fb>
    <v>0</v>
  </rv>
  <rv s="0">
    <fb>85.54</fb>
    <v>0</v>
  </rv>
  <rv s="0">
    <fb>92.79</fb>
    <v>0</v>
  </rv>
  <rv s="0">
    <fb>87.99</fb>
    <v>0</v>
  </rv>
  <rv s="0">
    <fb>87.36</fb>
    <v>0</v>
  </rv>
  <rv s="0">
    <fb>82.46</fb>
    <v>0</v>
  </rv>
  <rv s="0">
    <fb>91.56</fb>
    <v>0</v>
  </rv>
  <rv s="0">
    <fb>92.49</fb>
    <v>0</v>
  </rv>
  <rv s="0">
    <fb>91.25</fb>
    <v>0</v>
  </rv>
  <rv s="0">
    <fb>95.77</fb>
    <v>0</v>
  </rv>
  <rv s="0">
    <fb>101.1</fb>
    <v>0</v>
  </rv>
  <rv s="0">
    <fb>104.9</fb>
    <v>0</v>
  </rv>
  <rv s="0">
    <fb>107.63</fb>
    <v>0</v>
  </rv>
  <rv s="0">
    <fb>59.43</fb>
    <v>0</v>
  </rv>
  <rv s="0">
    <fb>60.71</fb>
    <v>0</v>
  </rv>
  <rv s="0">
    <fb>64.2</fb>
    <v>0</v>
  </rv>
  <rv s="0">
    <fb>64.28</fb>
    <v>0</v>
  </rv>
  <rv s="0">
    <fb>66.63</fb>
    <v>0</v>
  </rv>
  <rv s="0">
    <fb>66.45</fb>
    <v>0</v>
  </rv>
  <rv s="0">
    <fb>65.95</fb>
    <v>0</v>
  </rv>
  <rv s="0">
    <fb>58.55</fb>
    <v>0</v>
  </rv>
  <rv s="0">
    <fb>66.56</fb>
    <v>0</v>
  </rv>
  <rv s="0">
    <fb>67.540000000000006</fb>
    <v>0</v>
  </rv>
  <rv s="0">
    <fb>45.92</fb>
    <v>0</v>
  </rv>
  <rv s="0">
    <fb>45.64</fb>
    <v>0</v>
  </rv>
  <rv s="0">
    <fb>46.03</fb>
    <v>0</v>
  </rv>
  <rv s="0">
    <fb>46.02</fb>
    <v>0</v>
  </rv>
  <rv s="0">
    <fb>50.04</fb>
    <v>0</v>
  </rv>
  <rv s="0">
    <fb>49.85</fb>
    <v>0</v>
  </rv>
  <rv s="0">
    <fb>43.86</fb>
    <v>0</v>
  </rv>
  <rv s="0">
    <fb>47.01</fb>
    <v>0</v>
  </rv>
  <rv s="0">
    <fb>50.17</fb>
    <v>0</v>
  </rv>
  <rv s="0">
    <fb>51.28</fb>
    <v>0</v>
  </rv>
  <rv s="0">
    <fb>38.633400000000002</fb>
    <v>0</v>
  </rv>
  <rv s="0">
    <fb>41.51</fb>
    <v>0</v>
  </rv>
  <rv s="0">
    <fb>45.37</fb>
    <v>0</v>
  </rv>
  <rv s="0">
    <fb>44.42</fb>
    <v>0</v>
  </rv>
  <rv s="0">
    <fb>43.57</fb>
    <v>0</v>
  </rv>
  <rv s="0">
    <fb>48.73</fb>
    <v>0</v>
  </rv>
  <rv s="0">
    <fb>51.03</fb>
    <v>0</v>
  </rv>
  <rv s="0">
    <fb>53.64</fb>
    <v>0</v>
  </rv>
  <rv s="0">
    <fb>53.89</fb>
    <v>0</v>
  </rv>
  <rv s="0">
    <fb>58.2</fb>
    <v>0</v>
  </rv>
  <rv s="0">
    <fb>75.430000000000007</fb>
    <v>0</v>
  </rv>
  <rv s="0">
    <fb>74.33</fb>
    <v>0</v>
  </rv>
  <rv s="0">
    <fb>68.87</fb>
    <v>0</v>
  </rv>
  <rv s="0">
    <fb>71.319999999999993</fb>
    <v>0</v>
  </rv>
  <rv s="0">
    <fb>64.78</fb>
    <v>0</v>
  </rv>
  <rv s="0">
    <fb>63.25</fb>
    <v>0</v>
  </rv>
  <rv s="0">
    <fb>64.599999999999994</fb>
    <v>0</v>
  </rv>
  <rv s="0">
    <fb>66.83</fb>
    <v>0</v>
  </rv>
  <rv s="0">
    <fb>65.739999999999995</fb>
    <v>0</v>
  </rv>
  <rv s="0">
    <fb>66.959999999999994</fb>
    <v>0</v>
  </rv>
  <rv s="0">
    <fb>59.63</fb>
    <v>0</v>
  </rv>
  <rv s="0">
    <fb>63.46</fb>
    <v>0</v>
  </rv>
  <rv s="0">
    <fb>59.24</fb>
    <v>0</v>
  </rv>
  <rv s="0">
    <fb>73.02</fb>
    <v>0</v>
  </rv>
  <rv s="0">
    <fb>77.989999999999995</fb>
    <v>0</v>
  </rv>
  <rv s="0">
    <fb>80.67</fb>
    <v>0</v>
  </rv>
  <rv s="0">
    <fb>79.349999999999994</fb>
    <v>0</v>
  </rv>
  <rv s="0">
    <fb>76.25</fb>
    <v>0</v>
  </rv>
  <rv s="0">
    <fb>84.74</fb>
    <v>0</v>
  </rv>
  <rv s="0">
    <fb>87.18</fb>
    <v>0</v>
  </rv>
  <rv s="0">
    <fb>84.03</fb>
    <v>0</v>
  </rv>
  <rv s="0">
    <fb>84.09</fb>
    <v>0</v>
  </rv>
  <rv s="0">
    <fb>85.57</fb>
    <v>0</v>
  </rv>
  <rv s="0">
    <fb>48.5764</fb>
    <v>0</v>
  </rv>
  <rv s="0">
    <fb>49.1111</fb>
    <v>0</v>
  </rv>
  <rv s="0">
    <fb>47.578299999999999</fb>
    <v>0</v>
  </rv>
  <rv s="0">
    <fb>47.141599999999997</fb>
    <v>0</v>
  </rv>
  <rv s="0">
    <fb>46.366300000000003</fb>
    <v>0</v>
  </rv>
  <rv s="0">
    <fb>45.314799999999998</fb>
    <v>0</v>
  </rv>
  <rv s="0">
    <fb>49.333799999999997</fb>
    <v>0</v>
  </rv>
  <rv s="0">
    <fb>49.458599999999997</fb>
    <v>0</v>
  </rv>
  <rv s="0">
    <fb>47.05</fb>
    <v>0</v>
  </rv>
  <rv s="0">
    <fb>53.99</fb>
    <v>0</v>
  </rv>
  <rv s="0">
    <fb>53.97</fb>
    <v>0</v>
  </rv>
  <rv s="0">
    <fb>50.81</fb>
    <v>0</v>
  </rv>
  <rv s="0">
    <fb>61.75</fb>
    <v>0</v>
  </rv>
  <rv s="0">
    <fb>60.16</fb>
    <v>0</v>
  </rv>
  <rv s="0">
    <fb>59.82</fb>
    <v>0</v>
  </rv>
  <rv s="0">
    <fb>57.7</fb>
    <v>0</v>
  </rv>
  <rv s="0">
    <fb>61.96</fb>
    <v>0</v>
  </rv>
  <rv s="0">
    <fb>65.349999999999994</fb>
    <v>0</v>
  </rv>
  <rv s="0">
    <fb>66.739999999999995</fb>
    <v>0</v>
  </rv>
  <rv s="0">
    <fb>73.81</fb>
    <v>0</v>
  </rv>
  <rv s="0">
    <fb>69.09</fb>
    <v>0</v>
  </rv>
  <rv s="0">
    <fb>74.290000000000006</fb>
    <v>0</v>
  </rv>
  <rv s="0">
    <fb>98.57</fb>
    <v>0</v>
  </rv>
  <rv s="0">
    <fb>92.33</fb>
    <v>0</v>
  </rv>
  <rv s="0">
    <fb>95.94</fb>
    <v>0</v>
  </rv>
  <rv s="0">
    <fb>97.6</fb>
    <v>0</v>
  </rv>
  <rv s="0">
    <fb>94.25</fb>
    <v>0</v>
  </rv>
  <rv s="0">
    <fb>91.04</fb>
    <v>0</v>
  </rv>
  <rv s="0">
    <fb>95.15</fb>
    <v>0</v>
  </rv>
  <rv s="0">
    <fb>100.59</fb>
    <v>0</v>
  </rv>
  <rv s="0">
    <fb>99.13</fb>
    <v>0</v>
  </rv>
  <rv s="0">
    <fb>91</fb>
    <v>0</v>
  </rv>
  <rv s="0">
    <fb>89.68</fb>
    <v>0</v>
  </rv>
  <rv s="0">
    <fb>190.21</fb>
    <v>0</v>
  </rv>
  <rv s="0">
    <fb>199.34</fb>
    <v>0</v>
  </rv>
  <rv s="0">
    <fb>182.75</fb>
    <v>0</v>
  </rv>
  <rv s="0">
    <fb>177.15</fb>
    <v>0</v>
  </rv>
  <rv s="0">
    <fb>184.73</fb>
    <v>0</v>
  </rv>
  <rv s="0">
    <fb>187.21</fb>
    <v>0</v>
  </rv>
  <rv s="0">
    <fb>193.82</fb>
    <v>0</v>
  </rv>
  <rv s="0">
    <fb>196.86</fb>
    <v>0</v>
  </rv>
  <rv s="0">
    <fb>200.69</fb>
    <v>0</v>
  </rv>
  <rv s="0">
    <fb>208.52</fb>
    <v>0</v>
  </rv>
  <rv s="0">
    <fb>176.84</fb>
    <v>0</v>
  </rv>
  <rv s="0">
    <fb>183.29</fb>
    <v>0</v>
  </rv>
  <rv s="0">
    <fb>169.71</fb>
    <v>0</v>
  </rv>
  <rv s="0">
    <fb>23.729099999999999</fb>
    <v>0</v>
  </rv>
  <rv s="0">
    <fb>22.352799999999998</fb>
    <v>0</v>
  </rv>
  <rv s="0">
    <fb>24.221499999999999</fb>
    <v>0</v>
  </rv>
  <rv s="0">
    <fb>24.128900000000002</fb>
    <v>0</v>
  </rv>
  <rv s="0">
    <fb>24.520399999999999</fb>
    <v>0</v>
  </rv>
  <rv s="0">
    <fb>25.905000000000001</fb>
    <v>0</v>
  </rv>
  <rv s="0">
    <fb>25.6693</fb>
    <v>0</v>
  </rv>
  <rv s="0">
    <fb>28.09</fb>
    <v>0</v>
  </rv>
  <rv s="0">
    <fb>26.54</fb>
    <v>0</v>
  </rv>
  <rv s="0">
    <fb>24.5</fb>
    <v>0</v>
  </rv>
  <rv s="0">
    <fb>27.73</fb>
    <v>0</v>
  </rv>
  <rv s="0">
    <fb>29.75</fb>
    <v>0</v>
  </rv>
  <rv s="0">
    <fb>27.11</fb>
    <v>0</v>
  </rv>
  <rv s="0">
    <fb>118.38</fb>
    <v>0</v>
  </rv>
  <rv s="0">
    <fb>111.2</fb>
    <v>0</v>
  </rv>
  <rv s="0">
    <fb>112.92</fb>
    <v>0</v>
  </rv>
  <rv s="0">
    <fb>107.22</fb>
    <v>0</v>
  </rv>
  <rv s="0">
    <fb>106.26</fb>
    <v>0</v>
  </rv>
  <rv s="0">
    <fb>103.69</fb>
    <v>0</v>
  </rv>
  <rv s="0">
    <fb>104.24</fb>
    <v>0</v>
  </rv>
  <rv s="0">
    <fb>109.54</fb>
    <v>0</v>
  </rv>
  <rv s="0">
    <fb>107.68</fb>
    <v>0</v>
  </rv>
  <rv s="0">
    <fb>116.42</fb>
    <v>0</v>
  </rv>
  <rv s="0">
    <fb>116.3</fb>
    <v>0</v>
  </rv>
  <rv s="0">
    <fb>119.81</fb>
    <v>0</v>
  </rv>
  <rv s="0">
    <fb>125.71</fb>
    <v>0</v>
  </rv>
  <rv s="0">
    <fb>155.32</fb>
    <v>0</v>
  </rv>
  <rv s="0">
    <fb>171.38</fb>
    <v>0</v>
  </rv>
  <rv s="0">
    <fb>171</fb>
    <v>0</v>
  </rv>
  <rv s="0">
    <fb>170.25</fb>
    <v>0</v>
  </rv>
  <rv s="0">
    <fb>179.12</fb>
    <v>0</v>
  </rv>
  <rv s="0">
    <fb>161.37</fb>
    <v>0</v>
  </rv>
  <rv s="0">
    <fb>183.33</fb>
    <v>0</v>
  </rv>
  <rv s="0">
    <fb>185.59</fb>
    <v>0</v>
  </rv>
  <rv s="0">
    <fb>190.04</fb>
    <v>0</v>
  </rv>
  <rv s="0">
    <fb>183.84</fb>
    <v>0</v>
  </rv>
  <rv s="0">
    <fb>178.03</fb>
    <v>0</v>
  </rv>
  <rv s="0">
    <fb>182.03</fb>
    <v>0</v>
  </rv>
  <rv s="0">
    <fb>177.45</fb>
    <v>0</v>
  </rv>
  <rv s="0">
    <fb>99.73</fb>
    <v>0</v>
  </rv>
  <rv s="0">
    <fb>98.95</fb>
    <v>0</v>
  </rv>
  <rv s="0">
    <fb>97.82</fb>
    <v>0</v>
  </rv>
  <rv s="0">
    <fb>93.14</fb>
    <v>0</v>
  </rv>
  <rv s="0">
    <fb>98.82</fb>
    <v>0</v>
  </rv>
  <rv s="0">
    <fb>99.34</fb>
    <v>0</v>
  </rv>
  <rv s="0">
    <fb>97.4</fb>
    <v>0</v>
  </rv>
  <rv s="0">
    <fb>99.9</fb>
    <v>0</v>
  </rv>
  <rv s="0">
    <fb>107.81</fb>
    <v>0</v>
  </rv>
  <rv s="0">
    <fb>103.26</fb>
    <v>0</v>
  </rv>
  <rv s="0">
    <fb>113.99</fb>
    <v>0</v>
  </rv>
  <rv s="0">
    <fb>93.91</fb>
    <v>0</v>
  </rv>
  <rv s="0">
    <fb>65.56</fb>
    <v>0</v>
  </rv>
  <rv s="0">
    <fb>64.5</fb>
    <v>0</v>
  </rv>
  <rv s="0">
    <fb>73.05</fb>
    <v>0</v>
  </rv>
  <rv s="0">
    <fb>73.099999999999994</fb>
    <v>0</v>
  </rv>
  <rv s="0">
    <fb>72.290000000000006</fb>
    <v>0</v>
  </rv>
  <rv s="0">
    <fb>74.34</fb>
    <v>0</v>
  </rv>
  <rv s="0">
    <fb>72.11</fb>
    <v>0</v>
  </rv>
  <rv s="0">
    <fb>71.66</fb>
    <v>0</v>
  </rv>
  <rv s="0">
    <fb>70.72</fb>
    <v>0</v>
  </rv>
  <rv s="0">
    <fb>72.510000000000005</fb>
    <v>0</v>
  </rv>
  <rv s="0">
    <fb>65.844999999999999</fb>
    <v>0</v>
  </rv>
  <rv s="0">
    <fb>64.077500000000001</fb>
    <v>0</v>
  </rv>
  <rv s="0">
    <fb>69.177499999999995</fb>
    <v>0</v>
  </rv>
  <rv s="0">
    <fb>65.45</fb>
    <v>0</v>
  </rv>
  <rv s="0">
    <fb>65.22</fb>
    <v>0</v>
  </rv>
  <rv s="0">
    <fb>69.13</fb>
    <v>0</v>
  </rv>
  <rv s="0">
    <fb>67.94</fb>
    <v>0</v>
  </rv>
  <rv s="0">
    <fb>75.59</fb>
    <v>0</v>
  </rv>
  <rv s="0">
    <fb>69.41</fb>
    <v>0</v>
  </rv>
  <rv s="0">
    <fb>70.09</fb>
    <v>0</v>
  </rv>
  <rv s="0">
    <fb>75.19</fb>
    <v>0</v>
  </rv>
  <rv s="0">
    <fb>79.53</fb>
    <v>0</v>
  </rv>
  <rv s="0">
    <fb>76.06</fb>
    <v>0</v>
  </rv>
  <rv s="0">
    <fb>88.87</fb>
    <v>0</v>
  </rv>
  <rv s="0">
    <fb>91.18</fb>
    <v>0</v>
  </rv>
  <rv s="0">
    <fb>91.63</fb>
    <v>0</v>
  </rv>
  <rv s="0">
    <fb>88.82</fb>
    <v>0</v>
  </rv>
  <rv s="0">
    <fb>92.78</fb>
    <v>0</v>
  </rv>
  <rv s="0">
    <fb>98.29</fb>
    <v>0</v>
  </rv>
  <rv s="0">
    <fb>101.86</fb>
    <v>0</v>
  </rv>
  <rv s="0">
    <fb>107.24</fb>
    <v>0</v>
  </rv>
  <rv s="0">
    <fb>108.84</fb>
    <v>0</v>
  </rv>
  <rv s="0">
    <fb>109.2</fb>
    <v>0</v>
  </rv>
  <rv s="0">
    <fb>114.46</fb>
    <v>0</v>
  </rv>
  <rv s="0">
    <fb>54.96</fb>
    <v>0</v>
  </rv>
  <rv s="0">
    <fb>57.18</fb>
    <v>0</v>
  </rv>
  <rv s="0">
    <fb>49.46</fb>
    <v>0</v>
  </rv>
  <rv s="0">
    <fb>45.94</fb>
    <v>0</v>
  </rv>
  <rv s="0">
    <fb>45.3</fb>
    <v>0</v>
  </rv>
  <rv s="0">
    <fb>42.5</fb>
    <v>0</v>
  </rv>
  <rv s="0">
    <fb>38.99</fb>
    <v>0</v>
  </rv>
  <rv s="0">
    <fb>45.23</fb>
    <v>0</v>
  </rv>
  <rv s="0">
    <fb>43.15</fb>
    <v>0</v>
  </rv>
  <rv s="0">
    <fb>26.626000000000001</fb>
    <v>0</v>
  </rv>
  <rv s="0">
    <fb>25.670500000000001</fb>
    <v>0</v>
  </rv>
  <rv s="0">
    <fb>24.144600000000001</fb>
    <v>0</v>
  </rv>
  <rv s="0">
    <fb>23.260300000000001</fb>
    <v>0</v>
  </rv>
  <rv s="0">
    <fb>24.287199999999999</fb>
    <v>0</v>
  </rv>
  <rv s="0">
    <fb>24.2515</fb>
    <v>0</v>
  </rv>
  <rv s="0">
    <fb>22.468800000000002</fb>
    <v>0</v>
  </rv>
  <rv s="0">
    <fb>22.868200000000002</fb>
    <v>0</v>
  </rv>
  <rv s="0">
    <fb>21.6845</fb>
    <v>0</v>
  </rv>
  <rv s="0">
    <fb>21.1568</fb>
    <v>0</v>
  </rv>
  <rv s="0">
    <fb>19.944600000000001</fb>
    <v>0</v>
  </rv>
  <rv s="0">
    <fb>19.595199999999998</fb>
    <v>0</v>
  </rv>
  <rv s="0">
    <fb>48.549599999999998</fb>
    <v>0</v>
  </rv>
  <rv s="0">
    <fb>41.625399999999999</fb>
    <v>0</v>
  </rv>
  <rv s="0">
    <fb>45.145499999999998</fb>
    <v>0</v>
  </rv>
  <rv s="0">
    <fb>44.780099999999997</fb>
    <v>0</v>
  </rv>
  <rv s="0">
    <fb>46.116799999999998</fb>
    <v>0</v>
  </rv>
  <rv s="0">
    <fb>46.419800000000002</fb>
    <v>0</v>
  </rv>
  <rv s="0">
    <fb>50.795299999999997</fb>
    <v>0</v>
  </rv>
  <rv s="0">
    <fb>49.770499999999998</fb>
    <v>0</v>
  </rv>
  <rv s="0">
    <fb>43.184899999999999</fb>
    <v>0</v>
  </rv>
  <rv s="0">
    <fb>42.382899999999999</fb>
    <v>0</v>
  </rv>
  <rv s="0">
    <fb>45.091999999999999</fb>
    <v>0</v>
  </rv>
  <rv s="0">
    <fb>45.644500000000001</fb>
    <v>0</v>
  </rv>
  <rv s="0">
    <fb>41.9908</fb>
    <v>0</v>
  </rv>
  <rv s="0">
    <fb>39.17</fb>
    <v>0</v>
  </rv>
  <rv s="0">
    <fb>40.92</fb>
    <v>0</v>
  </rv>
  <rv s="0">
    <fb>42.56</fb>
    <v>0</v>
  </rv>
  <rv s="0">
    <fb>44.29</fb>
    <v>0</v>
  </rv>
  <rv s="0">
    <fb>48.89</fb>
    <v>0</v>
  </rv>
  <rv s="0">
    <fb>45.35</fb>
    <v>0</v>
  </rv>
  <rv s="0">
    <fb>41.3</fb>
    <v>0</v>
  </rv>
  <rv s="0">
    <fb>35.869999999999997</fb>
    <v>0</v>
  </rv>
  <rv s="0">
    <fb>38.21</fb>
    <v>0</v>
  </rv>
  <rv s="0">
    <fb>39.5</fb>
    <v>0</v>
  </rv>
  <rv s="0">
    <fb>33.86</fb>
    <v>0</v>
  </rv>
  <rv s="0">
    <fb>266.14999999999998</fb>
    <v>0</v>
  </rv>
  <rv s="0">
    <fb>262.61</fb>
    <v>0</v>
  </rv>
  <rv s="0">
    <fb>251.26</fb>
    <v>0</v>
  </rv>
  <rv s="0">
    <fb>237.51</fb>
    <v>0</v>
  </rv>
  <rv s="0">
    <fb>228.4</fb>
    <v>0</v>
  </rv>
  <rv s="0">
    <fb>219.75</fb>
    <v>0</v>
  </rv>
  <rv s="0">
    <fb>238.5</fb>
    <v>0</v>
  </rv>
  <rv s="0">
    <fb>237.76</fb>
    <v>0</v>
  </rv>
  <rv s="0">
    <fb>226.22</fb>
    <v>0</v>
  </rv>
  <rv s="0">
    <fb>225.76</fb>
    <v>0</v>
  </rv>
  <rv s="0">
    <fb>194</fb>
    <v>0</v>
  </rv>
  <rv s="0">
    <fb>164.33</fb>
    <v>0</v>
  </rv>
  <rv s="0">
    <fb>38.9405</fb>
    <v>0</v>
  </rv>
  <rv s="0">
    <fb>39.984000000000002</fb>
    <v>0</v>
  </rv>
  <rv s="0">
    <fb>41.442500000000003</fb>
    <v>0</v>
  </rv>
  <rv s="0">
    <fb>41.460999999999999</fb>
    <v>0</v>
  </rv>
  <rv s="0">
    <fb>45.097000000000001</fb>
    <v>0</v>
  </rv>
  <rv s="0">
    <fb>48.447499999999998</fb>
    <v>0</v>
  </rv>
  <rv s="0">
    <fb>45.609000000000002</fb>
    <v>0</v>
  </rv>
  <rv s="0">
    <fb>46.619</fb>
    <v>0</v>
  </rv>
  <rv s="0">
    <fb>47.0565</fb>
    <v>0</v>
  </rv>
  <rv s="0">
    <fb>47.999000000000002</fb>
    <v>0</v>
  </rv>
  <rv s="0">
    <fb>50.860500000000002</fb>
    <v>0</v>
  </rv>
  <rv s="0">
    <fb>50.79</fb>
    <v>0</v>
  </rv>
  <rv s="0">
    <fb>52.417000000000002</fb>
    <v>0</v>
  </rv>
  <rv s="0">
    <fb>40.030999999999999</fb>
    <v>0</v>
  </rv>
  <rv s="0">
    <fb>42.569000000000003</fb>
    <v>0</v>
  </rv>
  <rv s="0">
    <fb>42.4375</fb>
    <v>0</v>
  </rv>
  <rv s="0">
    <fb>46.207500000000003</fb>
    <v>0</v>
  </rv>
  <rv s="0">
    <fb>49.548000000000002</fb>
    <v>0</v>
  </rv>
  <rv s="0">
    <fb>46.661000000000001</fb>
    <v>0</v>
  </rv>
  <rv s="0">
    <fb>47.390500000000003</fb>
    <v>0</v>
  </rv>
  <rv s="0">
    <fb>47.8735</fb>
    <v>0</v>
  </rv>
  <rv s="0">
    <fb>48.782499999999999</fb>
    <v>0</v>
  </rv>
  <rv s="0">
    <fb>51.815800000000003</fb>
    <v>0</v>
  </rv>
  <rv s="0">
    <fb>51.520499999999998</fb>
    <v>0</v>
  </rv>
  <rv s="0">
    <fb>52.651000000000003</fb>
    <v>0</v>
  </rv>
  <rv s="0">
    <fb>1.85</fb>
    <v>3</v>
  </rv>
  <rv s="0">
    <fb>1.55</fb>
    <v>3</v>
  </rv>
  <rv s="0">
    <fb>2.35</fb>
    <v>3</v>
  </rv>
  <rv s="0">
    <fb>1.75</fb>
    <v>3</v>
  </rv>
  <rv s="0">
    <fb>1.45</fb>
    <v>3</v>
  </rv>
  <rv s="0">
    <fb>1.1000000000000001</fb>
    <v>3</v>
  </rv>
  <rv s="0">
    <fb>1.2</fb>
    <v>3</v>
  </rv>
  <rv s="0">
    <fb>1</fb>
    <v>3</v>
  </rv>
  <rv s="0">
    <fb>0.8</fb>
    <v>3</v>
  </rv>
  <rv s="0">
    <fb>0.5</fb>
    <v>3</v>
  </rv>
  <rv s="0">
    <fb>164.71</fb>
    <v>0</v>
  </rv>
  <rv s="0">
    <fb>162.12</fb>
    <v>0</v>
  </rv>
  <rv s="0">
    <fb>168.16</fb>
    <v>0</v>
  </rv>
  <rv s="0">
    <fb>164.29</fb>
    <v>0</v>
  </rv>
  <rv s="0">
    <fb>156.79</fb>
    <v>0</v>
  </rv>
  <rv s="0">
    <fb>159.1</fb>
    <v>0</v>
  </rv>
  <rv s="0">
    <fb>156.13</fb>
    <v>0</v>
  </rv>
  <rv s="0">
    <fb>150.79</fb>
    <v>0</v>
  </rv>
  <rv s="0">
    <fb>139.47999999999999</fb>
    <v>0</v>
  </rv>
  <rv s="0">
    <fb>142.21</fb>
    <v>0</v>
  </rv>
  <rv s="0">
    <fb>157.51</fb>
    <v>0</v>
  </rv>
  <rv s="0">
    <fb>156.41</fb>
    <v>0</v>
  </rv>
  <rv s="0">
    <fb>148.05000000000001</fb>
    <v>0</v>
  </rv>
  <rv s="0">
    <fb>119.93</fb>
    <v>0</v>
  </rv>
  <rv s="0">
    <fb>118.13</fb>
    <v>0</v>
  </rv>
  <rv s="0">
    <fb>120.26</fb>
    <v>0</v>
  </rv>
  <rv s="0">
    <fb>107.76</fb>
    <v>0</v>
  </rv>
  <rv s="0">
    <fb>106.66</fb>
    <v>0</v>
  </rv>
  <rv s="0">
    <fb>101.16</fb>
    <v>0</v>
  </rv>
  <rv s="0">
    <fb>96.34</fb>
    <v>0</v>
  </rv>
  <rv s="0">
    <fb>97.56</fb>
    <v>0</v>
  </rv>
  <rv s="0">
    <fb>83.63</fb>
    <v>0</v>
  </rv>
  <rv s="0">
    <fb>89.24</fb>
    <v>0</v>
  </rv>
  <rv s="0">
    <fb>89.36</fb>
    <v>0</v>
  </rv>
  <rv s="0">
    <fb>83.95</fb>
    <v>0</v>
  </rv>
  <rv s="0">
    <fb>76.87</fb>
    <v>0</v>
  </rv>
  <rv s="0">
    <fb>35.49</fb>
    <v>0</v>
  </rv>
  <rv s="0">
    <fb>43.98</fb>
    <v>0</v>
  </rv>
  <rv s="0">
    <fb>42.63</fb>
    <v>0</v>
  </rv>
  <rv s="0">
    <fb>34.99</fb>
    <v>0</v>
  </rv>
  <rv s="0">
    <fb>40.42</fb>
    <v>0</v>
  </rv>
  <rv s="0">
    <fb>31.18</fb>
    <v>0</v>
  </rv>
  <rv s="0">
    <fb>34.36</fb>
    <v>0</v>
  </rv>
  <rv s="0">
    <fb>33.049999999999997</fb>
    <v>0</v>
  </rv>
  <rv s="0">
    <fb>36.450000000000003</fb>
    <v>0</v>
  </rv>
  <rv s="0">
    <fb>40.520000000000003</fb>
    <v>0</v>
  </rv>
  <rv s="0">
    <fb>104.94</fb>
    <v>0</v>
  </rv>
  <rv s="0">
    <fb>103.61</fb>
    <v>0</v>
  </rv>
  <rv s="0">
    <fb>109.6</fb>
    <v>0</v>
  </rv>
  <rv s="0">
    <fb>111.95</fb>
    <v>0</v>
  </rv>
  <rv s="0">
    <fb>112.93</fb>
    <v>0</v>
  </rv>
  <rv s="0">
    <fb>116.8</fb>
    <v>0</v>
  </rv>
  <rv s="0">
    <fb>115.55</fb>
    <v>0</v>
  </rv>
  <rv s="0">
    <fb>116.69</fb>
    <v>0</v>
  </rv>
  <rv s="0">
    <fb>115.38</fb>
    <v>0</v>
  </rv>
  <rv s="0">
    <fb>109.91</fb>
    <v>0</v>
  </rv>
  <rv s="0">
    <fb>109.76</fb>
    <v>0</v>
  </rv>
  <rv s="0">
    <fb>116.5</fb>
    <v>0</v>
  </rv>
  <rv s="0">
    <fb>5.3360000000000003</fb>
    <v>4</v>
  </rv>
  <rv s="0">
    <fb>5.5460000000000003</fb>
    <v>4</v>
  </rv>
  <rv s="0">
    <fb>5.7039999999999997</fb>
    <v>4</v>
  </rv>
  <rv s="0">
    <fb>5.42</fb>
    <v>4</v>
  </rv>
  <rv s="0">
    <fb>6.0860000000000003</fb>
    <v>4</v>
  </rv>
  <rv s="0">
    <fb>5.3940000000000001</fb>
    <v>4</v>
  </rv>
  <rv s="0">
    <fb>5.09</fb>
    <v>4</v>
  </rv>
  <rv s="0">
    <fb>5.6420000000000003</fb>
    <v>4</v>
  </rv>
  <rv s="0">
    <fb>5.1580000000000004</fb>
    <v>4</v>
  </rv>
  <rv s="0">
    <fb>5.5919999999999996</fb>
    <v>4</v>
  </rv>
  <rv s="0">
    <fb>5.4320000000000004</fb>
    <v>4</v>
  </rv>
  <rv s="0">
    <fb>5.032</fb>
    <v>4</v>
  </rv>
  <rv s="0">
    <fb>4.03</fb>
    <v>4</v>
  </rv>
  <rv s="0">
    <fb>331.87</fb>
    <v>0</v>
  </rv>
  <rv s="0">
    <fb>347.52</fb>
    <v>0</v>
  </rv>
  <rv s="0">
    <fb>349.81</fb>
    <v>0</v>
  </rv>
  <rv s="0">
    <fb>373.13</fb>
    <v>0</v>
  </rv>
  <rv s="0">
    <fb>376.34</fb>
    <v>0</v>
  </rv>
  <rv s="0">
    <fb>400</fb>
    <v>0</v>
  </rv>
  <rv s="0">
    <fb>385.94</fb>
    <v>0</v>
  </rv>
  <rv s="0">
    <fb>408.08</fb>
    <v>0</v>
  </rv>
  <rv s="0">
    <fb>412.53</fb>
    <v>0</v>
  </rv>
  <rv s="0">
    <fb>469.97</fb>
    <v>0</v>
  </rv>
  <rv s="0">
    <fb>469.32</fb>
    <v>0</v>
  </rv>
  <rv s="0">
    <fb>487.41</fb>
    <v>0</v>
  </rv>
  <rv s="0">
    <fb>74.89</fb>
    <v>0</v>
  </rv>
  <rv s="0">
    <fb>76.849999999999994</fb>
    <v>0</v>
  </rv>
  <rv s="0">
    <fb>81.05</fb>
    <v>0</v>
  </rv>
  <rv s="0">
    <fb>79.17</fb>
    <v>0</v>
  </rv>
  <rv s="0">
    <fb>79.22</fb>
    <v>0</v>
  </rv>
  <rv s="0">
    <fb>84.69</fb>
    <v>0</v>
  </rv>
  <rv s="0">
    <fb>85.72</fb>
    <v>0</v>
  </rv>
  <rv s="0">
    <fb>86.31</fb>
    <v>0</v>
  </rv>
  <rv s="0">
    <fb>90.44</fb>
    <v>0</v>
  </rv>
  <rv s="0">
    <fb>96.29</fb>
    <v>0</v>
  </rv>
  <rv s="0">
    <fb>98.08</fb>
    <v>0</v>
  </rv>
  <rv s="0">
    <fb>192.52</fb>
    <v>0</v>
  </rv>
  <rv s="0">
    <fb>186.51</fb>
    <v>0</v>
  </rv>
  <rv s="0">
    <fb>191.39</fb>
    <v>0</v>
  </rv>
  <rv s="0">
    <fb>191.14</fb>
    <v>0</v>
  </rv>
  <rv s="0">
    <fb>175.4</fb>
    <v>0</v>
  </rv>
  <rv s="0">
    <fb>172</fb>
    <v>0</v>
  </rv>
  <rv s="0">
    <fb>186.88</fb>
    <v>0</v>
  </rv>
  <rv s="0">
    <fb>186.4</fb>
    <v>0</v>
  </rv>
  <rv s="0">
    <fb>207.3</fb>
    <v>0</v>
  </rv>
  <rv s="0">
    <fb>192.58</fb>
    <v>0</v>
  </rv>
  <rv s="0">
    <fb>214.26</fb>
    <v>0</v>
  </rv>
  <rv s="0">
    <fb>234.54</fb>
    <v>0</v>
  </rv>
  <rv s="0">
    <fb>243</fb>
    <v>0</v>
  </rv>
  <rv s="0">
    <fb>33.96</fb>
    <v>0</v>
  </rv>
  <rv s="0">
    <fb>35.64</fb>
    <v>0</v>
  </rv>
  <rv s="0">
    <fb>35.72</fb>
    <v>0</v>
  </rv>
  <rv s="0">
    <fb>37.5</fb>
    <v>0</v>
  </rv>
  <rv s="0">
    <fb>38.42</fb>
    <v>0</v>
  </rv>
  <rv s="0">
    <fb>39.46</fb>
    <v>0</v>
  </rv>
  <rv s="0">
    <fb>38.96</fb>
    <v>0</v>
  </rv>
  <rv s="0">
    <fb>33.42</fb>
    <v>0</v>
  </rv>
  <rv s="0">
    <fb>31.42</fb>
    <v>0</v>
  </rv>
  <rv s="0">
    <fb>33.1</fb>
    <v>0</v>
  </rv>
  <rv s="0">
    <fb>34.6</fb>
    <v>0</v>
  </rv>
  <rv s="0">
    <fb>30.7</fb>
    <v>0</v>
  </rv>
  <rv s="0">
    <fb>64.97</fb>
    <v>0</v>
  </rv>
  <rv s="0">
    <fb>55.16</fb>
    <v>0</v>
  </rv>
  <rv s="0">
    <fb>54.25</fb>
    <v>0</v>
  </rv>
  <rv s="0">
    <fb>50.19</fb>
    <v>0</v>
  </rv>
  <rv s="0">
    <fb>54.35</fb>
    <v>0</v>
  </rv>
  <rv s="0">
    <fb>49.16</fb>
    <v>0</v>
  </rv>
  <rv s="0">
    <fb>48.26</fb>
    <v>0</v>
  </rv>
  <rv s="0">
    <fb>41.74</fb>
    <v>0</v>
  </rv>
  <rv s="0">
    <fb>38.299999999999997</fb>
    <v>0</v>
  </rv>
  <rv s="0">
    <fb>37.28</fb>
    <v>0</v>
  </rv>
  <rv s="0">
    <fb>37.39</fb>
    <v>0</v>
  </rv>
  <rv s="0">
    <fb>33.51</fb>
    <v>0</v>
  </rv>
  <rv s="0">
    <fb>12.0639</fb>
    <v>0</v>
  </rv>
  <rv s="0">
    <fb>12.3111</fb>
    <v>0</v>
  </rv>
  <rv s="0">
    <fb>12.518700000000001</fb>
    <v>0</v>
  </rv>
  <rv s="0">
    <fb>11.5101</fb>
    <v>0</v>
  </rv>
  <rv s="0">
    <fb>11.361800000000001</fb>
    <v>0</v>
  </rv>
  <rv s="0">
    <fb>11.124499999999999</fb>
    <v>0</v>
  </rv>
  <rv s="0">
    <fb>11.2332</fb>
    <v>0</v>
  </rv>
  <rv s="0">
    <fb>10.986000000000001</fb>
    <v>0</v>
  </rv>
  <rv s="0">
    <fb>11.055199999999999</fb>
    <v>0</v>
  </rv>
  <rv s="0">
    <fb>11.866099999999999</fb>
    <v>0</v>
  </rv>
  <rv s="0">
    <fb>12.2616</fb>
    <v>0</v>
  </rv>
  <rv s="0">
    <fb>12.479200000000001</fb>
    <v>0</v>
  </rv>
  <rv s="0">
    <fb>12.3803</fb>
    <v>0</v>
  </rv>
  <rv s="0">
    <fb>131.9862</fb>
    <v>0</v>
  </rv>
  <rv s="0">
    <fb>133.96780000000001</fb>
    <v>0</v>
  </rv>
  <rv s="0">
    <fb>141.59719999999999</fb>
    <v>0</v>
  </rv>
  <rv s="0">
    <fb>145.93199999999999</fb>
    <v>0</v>
  </rv>
  <rv s="0">
    <fb>137.88720000000001</fb>
    <v>0</v>
  </rv>
  <rv s="0">
    <fb>137.4931</fb>
    <v>0</v>
  </rv>
  <rv s="0">
    <fb>130.51509999999999</fb>
    <v>0</v>
  </rv>
  <rv s="0">
    <fb>140.11699999999999</fb>
    <v>0</v>
  </rv>
  <rv s="0">
    <fb>132.23560000000001</fb>
    <v>0</v>
  </rv>
  <rv s="0">
    <fb>139.22319999999999</fb>
    <v>0</v>
  </rv>
  <rv s="0">
    <fb>152.81389999999999</fb>
    <v>0</v>
  </rv>
  <rv s="0">
    <fb>155.72620000000001</fb>
    <v>0</v>
  </rv>
  <rv s="0">
    <fb>153.602</fb>
    <v>0</v>
  </rv>
  <rv s="0">
    <fb>15.416</fb>
    <v>0</v>
  </rv>
  <rv s="0">
    <fb>14.5854</fb>
    <v>0</v>
  </rv>
  <rv s="0">
    <fb>16.226900000000001</fb>
    <v>0</v>
  </rv>
  <rv s="0">
    <fb>15.979699999999999</fb>
    <v>0</v>
  </rv>
  <rv s="0">
    <fb>15.7226</fb>
    <v>0</v>
  </rv>
  <rv s="0">
    <fb>15.158899999999999</fb>
    <v>0</v>
  </rv>
  <rv s="0">
    <fb>14.9711</fb>
    <v>0</v>
  </rv>
  <rv s="0">
    <fb>14.802899999999999</fb>
    <v>0</v>
  </rv>
  <rv s="0">
    <fb>13.789400000000001</fb>
    <v>0</v>
  </rv>
  <rv s="0">
    <fb>13.6065</fb>
    <v>0</v>
  </rv>
  <rv s="0">
    <fb>14.625</fb>
    <v>0</v>
  </rv>
  <rv s="0">
    <fb>14.1602</fb>
    <v>0</v>
  </rv>
  <rv s="0">
    <fb>13.715199999999999</fb>
    <v>0</v>
  </rv>
  <rv s="0">
    <fb>93.17</fb>
    <v>0</v>
  </rv>
  <rv s="0">
    <fb>80.959999999999994</fb>
    <v>0</v>
  </rv>
  <rv s="0">
    <fb>81.73</fb>
    <v>0</v>
  </rv>
  <rv s="0">
    <fb>78.05</fb>
    <v>0</v>
  </rv>
  <rv s="0">
    <fb>77.849999999999994</fb>
    <v>0</v>
  </rv>
  <rv s="0">
    <fb>79.94</fb>
    <v>0</v>
  </rv>
  <rv s="0">
    <fb>78.64</fb>
    <v>0</v>
  </rv>
  <rv s="0">
    <fb>75.86</fb>
    <v>0</v>
  </rv>
  <rv s="0">
    <fb>74.849999999999994</fb>
    <v>0</v>
  </rv>
  <rv s="0">
    <fb>74.16</fb>
    <v>0</v>
  </rv>
  <rv s="0">
    <fb>73.430000000000007</fb>
    <v>0</v>
  </rv>
  <rv s="0">
    <fb>72</fb>
    <v>0</v>
  </rv>
  <rv s="0">
    <fb>68.09</fb>
    <v>0</v>
  </rv>
  <rv s="0">
    <fb>69.77</fb>
    <v>0</v>
  </rv>
  <rv s="0">
    <fb>71.87</fb>
    <v>0</v>
  </rv>
  <rv s="0">
    <fb>70.16</fb>
    <v>0</v>
  </rv>
  <rv s="0">
    <fb>72.92</fb>
    <v>0</v>
  </rv>
  <rv s="0">
    <fb>72.260000000000005</fb>
    <v>0</v>
  </rv>
  <rv s="0">
    <fb>78.92</fb>
    <v>0</v>
  </rv>
  <rv s="0">
    <fb>84.81</fb>
    <v>0</v>
  </rv>
  <rv s="0">
    <fb>80.25</fb>
    <v>0</v>
  </rv>
  <rv s="0">
    <fb>83.6</fb>
    <v>0</v>
  </rv>
  <rv s="0">
    <fb>81.14</fb>
    <v>0</v>
  </rv>
  <rv s="0">
    <fb>84.21</fb>
    <v>0</v>
  </rv>
  <rv s="0">
    <fb>83.4</fb>
    <v>0</v>
  </rv>
  <rv s="0">
    <fb>86.68</fb>
    <v>0</v>
  </rv>
  <rv s="0">
    <fb>81.709999999999994</fb>
    <v>0</v>
  </rv>
  <rv s="0">
    <fb>89.56</fb>
    <v>0</v>
  </rv>
  <rv s="0">
    <fb>86.73</fb>
    <v>0</v>
  </rv>
  <rv s="0">
    <fb>90.36</fb>
    <v>0</v>
  </rv>
  <rv s="0">
    <fb>92.4</fb>
    <v>0</v>
  </rv>
  <rv s="0">
    <fb>94.47</fb>
    <v>0</v>
  </rv>
  <rv s="0">
    <fb>97.74</fb>
    <v>0</v>
  </rv>
  <rv s="0">
    <fb>90.06</fb>
    <v>0</v>
  </rv>
  <rv s="0">
    <fb>98.21</fb>
    <v>0</v>
  </rv>
  <rv s="0">
    <fb>95.37</fb>
    <v>0</v>
  </rv>
  <rv s="0">
    <fb>72.13</fb>
    <v>0</v>
  </rv>
  <rv s="0">
    <fb>70.98</fb>
    <v>0</v>
  </rv>
  <rv s="0">
    <fb>77.94</fb>
    <v>0</v>
  </rv>
  <rv s="0">
    <fb>78.62</fb>
    <v>0</v>
  </rv>
  <rv s="0">
    <fb>74.010000000000005</fb>
    <v>0</v>
  </rv>
  <rv s="0">
    <fb>77.069999999999993</fb>
    <v>0</v>
  </rv>
  <rv s="0">
    <fb>74.28</fb>
    <v>0</v>
  </rv>
  <rv s="0">
    <fb>78.09</fb>
    <v>0</v>
  </rv>
  <rv s="0">
    <fb>70.665000000000006</fb>
    <v>0</v>
  </rv>
  <rv s="0">
    <fb>66.86</fb>
    <v>0</v>
  </rv>
  <rv s="0">
    <fb>74.040000000000006</fb>
    <v>0</v>
  </rv>
  <rv s="0">
    <fb>75.84</fb>
    <v>0</v>
  </rv>
  <rv s="0">
    <fb>75.83</fb>
    <v>0</v>
  </rv>
  <rv s="0">
    <fb>54.561</fb>
    <v>0</v>
  </rv>
  <rv s="0">
    <fb>57.688600000000001</fb>
    <v>0</v>
  </rv>
  <rv s="0">
    <fb>55.581299999999999</fb>
    <v>0</v>
  </rv>
  <rv s="0">
    <fb>54.5991</fb>
    <v>0</v>
  </rv>
  <rv s="0">
    <fb>56.982999999999997</fb>
    <v>0</v>
  </rv>
  <rv s="0">
    <fb>58.022300000000001</fb>
    <v>0</v>
  </rv>
  <rv s="0">
    <fb>54.284500000000001</fb>
    <v>0</v>
  </rv>
  <rv s="0">
    <fb>56.5443</fb>
    <v>0</v>
  </rv>
  <rv s="0">
    <fb>50.212899999999998</fb>
    <v>0</v>
  </rv>
  <rv s="0">
    <fb>47.056699999999999</fb>
    <v>0</v>
  </rv>
  <rv s="0">
    <fb>52.148600000000002</fb>
    <v>0</v>
  </rv>
  <rv s="0">
    <fb>51.271299999999997</fb>
    <v>0</v>
  </rv>
  <rv s="0">
    <fb>49.5931</fb>
    <v>0</v>
  </rv>
  <rv s="0">
    <fb>90.84</fb>
    <v>0</v>
  </rv>
  <rv s="0">
    <fb>84.58</fb>
    <v>0</v>
  </rv>
  <rv s="0">
    <fb>85.02</fb>
    <v>0</v>
  </rv>
  <rv s="0">
    <fb>79.760000000000005</fb>
    <v>0</v>
  </rv>
  <rv s="0">
    <fb>78.39</fb>
    <v>0</v>
  </rv>
  <rv s="0">
    <fb>76.510000000000005</fb>
    <v>0</v>
  </rv>
  <rv s="0">
    <fb>69.37</fb>
    <v>0</v>
  </rv>
  <rv s="0">
    <fb>71.760000000000005</fb>
    <v>0</v>
  </rv>
  <rv s="0">
    <fb>74.87</fb>
    <v>0</v>
  </rv>
  <rv s="0">
    <fb>78.36</fb>
    <v>0</v>
  </rv>
  <rv s="0">
    <fb>48.01</fb>
    <v>0</v>
  </rv>
  <rv s="0">
    <fb>46.23</fb>
    <v>0</v>
  </rv>
  <rv s="0">
    <fb>45.85</fb>
    <v>0</v>
  </rv>
  <rv s="0">
    <fb>47.59</fb>
    <v>0</v>
  </rv>
  <rv s="0">
    <fb>46.75</fb>
    <v>0</v>
  </rv>
  <rv s="0">
    <fb>43.31</fb>
    <v>0</v>
  </rv>
  <rv s="0">
    <fb>45.98</fb>
    <v>0</v>
  </rv>
  <rv s="0">
    <fb>45.76</fb>
    <v>0</v>
  </rv>
  <rv s="0">
    <fb>46.98</fb>
    <v>0</v>
  </rv>
  <rv s="0">
    <fb>41.54</fb>
    <v>0</v>
  </rv>
  <rv s="0">
    <fb>26.657499999999999</fb>
    <v>0</v>
  </rv>
  <rv s="0">
    <fb>27.3825</fb>
    <v>0</v>
  </rv>
  <rv s="0">
    <fb>25.75</fb>
    <v>0</v>
  </rv>
  <rv s="0">
    <fb>25.984999999999999</fb>
    <v>0</v>
  </rv>
  <rv s="0">
    <fb>25.25</fb>
    <v>0</v>
  </rv>
  <rv s="0">
    <fb>25.637499999999999</fb>
    <v>0</v>
  </rv>
  <rv s="0">
    <fb>24.602499999999999</fb>
    <v>0</v>
  </rv>
  <rv s="0">
    <fb>27.12</fb>
    <v>0</v>
  </rv>
  <rv s="0">
    <fb>24.33</fb>
    <v>0</v>
  </rv>
  <rv s="0">
    <fb>24.447500000000002</fb>
    <v>0</v>
  </rv>
  <rv s="0">
    <fb>25.69</fb>
    <v>0</v>
  </rv>
  <rv s="0">
    <fb>25.0075</fb>
    <v>0</v>
  </rv>
  <rv s="0">
    <fb>25.717500000000001</fb>
    <v>0</v>
  </rv>
  <rv s="0">
    <fb>159.07</fb>
    <v>0</v>
  </rv>
  <rv s="0">
    <fb>169.28</fb>
    <v>0</v>
  </rv>
  <rv s="0">
    <fb>168.94</fb>
    <v>0</v>
  </rv>
  <rv s="0">
    <fb>177.01</fb>
    <v>0</v>
  </rv>
  <rv s="0">
    <fb>166.64</fb>
    <v>0</v>
  </rv>
  <rv s="0">
    <fb>171.1</fb>
    <v>0</v>
  </rv>
  <rv s="0">
    <fb>177.35</fb>
    <v>0</v>
  </rv>
  <rv s="0">
    <fb>161.05000000000001</fb>
    <v>0</v>
  </rv>
  <rv s="0">
    <fb>162.87</fb>
    <v>0</v>
  </rv>
  <rv s="0">
    <fb>167.2</fb>
    <v>0</v>
  </rv>
  <rv s="0">
    <fb>175.86</fb>
    <v>0</v>
  </rv>
  <rv s="0">
    <fb>180.95</fb>
    <v>0</v>
  </rv>
  <rv s="0">
    <fb>175.35</fb>
    <v>0</v>
  </rv>
  <rv s="0">
    <fb>185</fb>
    <v>0</v>
  </rv>
  <rv s="0">
    <fb>184.21</fb>
    <v>0</v>
  </rv>
  <rv s="0">
    <fb>169.92</fb>
    <v>0</v>
  </rv>
  <rv s="0">
    <fb>172.15</fb>
    <v>0</v>
  </rv>
  <rv s="0">
    <fb>180.75</fb>
    <v>0</v>
  </rv>
  <rv s="0">
    <fb>184.09</fb>
    <v>0</v>
  </rv>
  <rv s="0">
    <fb>196.33</fb>
    <v>0</v>
  </rv>
  <rv s="0">
    <fb>199.25</fb>
    <v>0</v>
  </rv>
  <rv s="0">
    <fb>207.73</fb>
    <v>0</v>
  </rv>
  <rv s="0">
    <fb>192.81</fb>
    <v>0</v>
  </rv>
  <rv s="0">
    <fb>208.1</fb>
    <v>0</v>
  </rv>
  <rv s="0">
    <fb>105.3</fb>
    <v>0</v>
  </rv>
  <rv s="0">
    <fb>110.71</fb>
    <v>0</v>
  </rv>
  <rv s="0">
    <fb>110.66</fb>
    <v>0</v>
  </rv>
  <rv s="0">
    <fb>113.18</fb>
    <v>0</v>
  </rv>
  <rv s="0">
    <fb>115.59</fb>
    <v>0</v>
  </rv>
  <rv s="0">
    <fb>107.73</fb>
    <v>0</v>
  </rv>
  <rv s="0">
    <fb>106.76</fb>
    <v>0</v>
  </rv>
  <rv s="0">
    <fb>109.98</fb>
    <v>0</v>
  </rv>
  <rv s="0">
    <fb>101.65</fb>
    <v>0</v>
  </rv>
  <rv s="0">
    <fb>98.13</fb>
    <v>0</v>
  </rv>
  <rv s="0">
    <fb>104.58</fb>
    <v>0</v>
  </rv>
  <rv s="0">
    <fb>108.95</fb>
    <v>0</v>
  </rv>
  <rv s="0">
    <fb>70.25</fb>
    <v>0</v>
  </rv>
  <rv s="0">
    <fb>75.28</fb>
    <v>0</v>
  </rv>
  <rv s="0">
    <fb>81.31</fb>
    <v>0</v>
  </rv>
  <rv s="0">
    <fb>80.849999999999994</fb>
    <v>0</v>
  </rv>
  <rv s="0">
    <fb>83.01</fb>
    <v>0</v>
  </rv>
  <rv s="0">
    <fb>84.61</fb>
    <v>0</v>
  </rv>
  <rv s="0">
    <fb>88.8</fb>
    <v>0</v>
  </rv>
  <rv s="0">
    <fb>84.11</fb>
    <v>0</v>
  </rv>
  <rv s="0">
    <fb>80.7</fb>
    <v>0</v>
  </rv>
  <rv s="0">
    <fb>78.06</fb>
    <v>0</v>
  </rv>
  <rv s="0">
    <fb>80.42</fb>
    <v>0</v>
  </rv>
  <rv s="0">
    <fb>82.16</fb>
    <v>0</v>
  </rv>
  <rv s="0">
    <fb>192.1</fb>
    <v>0</v>
  </rv>
  <rv s="0">
    <fb>188.41</fb>
    <v>0</v>
  </rv>
  <rv s="0">
    <fb>200.67</fb>
    <v>0</v>
  </rv>
  <rv s="0">
    <fb>202.1</fb>
    <v>0</v>
  </rv>
  <rv s="0">
    <fb>186.8</fb>
    <v>0</v>
  </rv>
  <rv s="0">
    <fb>189.48</fb>
    <v>0</v>
  </rv>
  <rv s="0">
    <fb>186.01</fb>
    <v>0</v>
  </rv>
  <rv s="0">
    <fb>207.27</fb>
    <v>0</v>
  </rv>
  <rv s="0">
    <fb>197.87</fb>
    <v>0</v>
  </rv>
  <rv s="0">
    <fb>206.31</fb>
    <v>0</v>
  </rv>
  <rv s="0">
    <fb>219.89</fb>
    <v>0</v>
  </rv>
  <rv s="0">
    <fb>220.06</fb>
    <v>0</v>
  </rv>
  <rv s="0">
    <fb>214</fb>
    <v>0</v>
  </rv>
  <rv s="0">
    <fb>120.04</fb>
    <v>0</v>
  </rv>
  <rv s="0">
    <fb>119.22</fb>
    <v>0</v>
  </rv>
  <rv s="0">
    <fb>104.96</fb>
    <v>0</v>
  </rv>
  <rv s="0">
    <fb>104.33</fb>
    <v>0</v>
  </rv>
  <rv s="0">
    <fb>113.55</fb>
    <v>0</v>
  </rv>
  <rv s="0">
    <fb>105.87</fb>
    <v>0</v>
  </rv>
  <rv s="0">
    <fb>119.89</fb>
    <v>0</v>
  </rv>
  <rv s="0">
    <fb>123.79</fb>
    <v>0</v>
  </rv>
  <rv s="0">
    <fb>118.55</fb>
    <v>0</v>
  </rv>
  <rv s="0">
    <fb>106.89</fb>
    <v>0</v>
  </rv>
  <rv s="0">
    <fb>116.62</fb>
    <v>0</v>
  </rv>
  <rv s="0">
    <fb>245</fb>
    <v>0</v>
  </rv>
  <rv s="0">
    <fb>268.47000000000003</fb>
    <v>0</v>
  </rv>
  <rv s="0">
    <fb>243.56</fb>
    <v>0</v>
  </rv>
  <rv s="0">
    <fb>249.71</fb>
    <v>0</v>
  </rv>
  <rv s="0">
    <fb>233.07</fb>
    <v>0</v>
  </rv>
  <rv s="0">
    <fb>241.49</fb>
    <v>0</v>
  </rv>
  <rv s="0">
    <fb>245.95</fb>
    <v>0</v>
  </rv>
  <rv s="0">
    <fb>249.19</fb>
    <v>0</v>
  </rv>
  <rv s="0">
    <fb>231.74</fb>
    <v>0</v>
  </rv>
  <rv s="0">
    <fb>219.19</fb>
    <v>0</v>
  </rv>
  <rv s="0">
    <fb>253.99</fb>
    <v>0</v>
  </rv>
  <rv s="0">
    <fb>281.77999999999997</fb>
    <v>0</v>
  </rv>
  <rv s="0">
    <fb>293.98</fb>
    <v>0</v>
  </rv>
  <rv s="0">
    <fb>78.44</fb>
    <v>0</v>
  </rv>
  <rv s="0">
    <fb>84.55</fb>
    <v>0</v>
  </rv>
  <rv s="0">
    <fb>86.55</fb>
    <v>0</v>
  </rv>
  <rv s="0">
    <fb>85.66</fb>
    <v>0</v>
  </rv>
  <rv s="0">
    <fb>85.27</fb>
    <v>0</v>
  </rv>
  <rv s="0">
    <fb>84.78</fb>
    <v>0</v>
  </rv>
  <rv s="0">
    <fb>83.37</fb>
    <v>0</v>
  </rv>
  <rv s="0">
    <fb>86</fb>
    <v>0</v>
  </rv>
  <rv s="0">
    <fb>92.37</fb>
    <v>0</v>
  </rv>
  <rv s="0">
    <fb>94.49</fb>
    <v>0</v>
  </rv>
  <rv s="0">
    <fb>93.18</fb>
    <v>0</v>
  </rv>
  <rv s="0">
    <fb>93.02</fb>
    <v>0</v>
  </rv>
  <rv s="0">
    <fb>103.84</fb>
    <v>0</v>
  </rv>
  <rv s="0">
    <fb>89.57</fb>
    <v>0</v>
  </rv>
  <rv s="0">
    <fb>87.35</fb>
    <v>0</v>
  </rv>
  <rv s="0">
    <fb>81.75</fb>
    <v>0</v>
  </rv>
  <rv s="0">
    <fb>95.44</fb>
    <v>0</v>
  </rv>
  <rv s="0">
    <fb>95.36</fb>
    <v>0</v>
  </rv>
  <rv s="0">
    <fb>98.99</fb>
    <v>0</v>
  </rv>
  <rv s="0">
    <fb>108.39</fb>
    <v>0</v>
  </rv>
  <rv s="0">
    <fb>115.58</fb>
    <v>0</v>
  </rv>
  <rv s="0">
    <fb>95.29</fb>
    <v>0</v>
  </rv>
  <rv s="0">
    <fb>95.49</fb>
    <v>0</v>
  </rv>
  <rv s="0">
    <fb>91.22</fb>
    <v>0</v>
  </rv>
  <rv s="0">
    <fb>27.8475</fb>
    <v>0</v>
  </rv>
  <rv s="0">
    <fb>29.512499999999999</fb>
    <v>0</v>
  </rv>
  <rv s="0">
    <fb>32.3125</fb>
    <v>0</v>
  </rv>
  <rv s="0">
    <fb>31.204999999999998</fb>
    <v>0</v>
  </rv>
  <rv s="0">
    <fb>31.524999999999999</fb>
    <v>0</v>
  </rv>
  <rv s="0">
    <fb>32.799999999999997</fb>
    <v>0</v>
  </rv>
  <rv s="0">
    <fb>31.725000000000001</fb>
    <v>0</v>
  </rv>
  <rv s="0">
    <fb>30.375</fb>
    <v>0</v>
  </rv>
  <rv s="0">
    <fb>27.537500000000001</fb>
    <v>0</v>
  </rv>
  <rv s="0">
    <fb>27.267499999999998</fb>
    <v>0</v>
  </rv>
  <rv s="0">
    <fb>29.967500000000001</fb>
    <v>0</v>
  </rv>
  <rv s="0">
    <fb>29.6875</fb>
    <v>0</v>
  </rv>
  <rv s="0">
    <fb>25.6525</fb>
    <v>0</v>
  </rv>
  <rv s="0">
    <fb>160.16</fb>
    <v>0</v>
  </rv>
  <rv s="0">
    <fb>153.41</fb>
    <v>0</v>
  </rv>
  <rv s="0">
    <fb>159.29</fb>
    <v>0</v>
  </rv>
  <rv s="0">
    <fb>159.37</fb>
    <v>0</v>
  </rv>
  <rv s="0">
    <fb>159.5</fb>
    <v>0</v>
  </rv>
  <rv s="0">
    <fb>157.59</fb>
    <v>0</v>
  </rv>
  <rv s="0">
    <fb>154.94</fb>
    <v>0</v>
  </rv>
  <rv s="0">
    <fb>176.8</fb>
    <v>0</v>
  </rv>
  <rv s="0">
    <fb>149.22999999999999</fb>
    <v>0</v>
  </rv>
  <rv s="0">
    <fb>138.55000000000001</fb>
    <v>0</v>
  </rv>
  <rv s="0">
    <fb>159.01</fb>
    <v>0</v>
  </rv>
  <rv s="0">
    <fb>162.71</fb>
    <v>0</v>
  </rv>
  <rv s="0">
    <fb>159</fb>
    <v>0</v>
  </rv>
  <rv s="0">
    <fb>48.945</fb>
    <v>0</v>
  </rv>
  <rv s="0">
    <fb>60.477499999999999</fb>
    <v>0</v>
  </rv>
  <rv s="0">
    <fb>57.185000000000002</fb>
    <v>0</v>
  </rv>
  <rv s="0">
    <fb>56.142499999999998</fb>
    <v>0</v>
  </rv>
  <rv s="0">
    <fb>63.5</fb>
    <v>0</v>
  </rv>
  <rv s="0">
    <fb>58.522500000000001</fb>
    <v>0</v>
  </rv>
  <rv s="0">
    <fb>61.532499999999999</fb>
    <v>0</v>
  </rv>
  <rv s="0">
    <fb>70.037499999999994</fb>
    <v>0</v>
  </rv>
  <rv s="0">
    <fb>71.040000000000006</fb>
    <v>0</v>
  </rv>
  <rv s="0">
    <fb>53.075000000000003</fb>
    <v>0</v>
  </rv>
  <rv s="0">
    <fb>108.62</fb>
    <v>0</v>
  </rv>
  <rv s="0">
    <fb>100.18</fb>
    <v>0</v>
  </rv>
  <rv s="0">
    <fb>99.69</fb>
    <v>0</v>
  </rv>
  <rv s="0">
    <fb>104.15</fb>
    <v>0</v>
  </rv>
  <rv s="0">
    <fb>113.68</fb>
    <v>0</v>
  </rv>
  <rv s="0">
    <fb>111.8</fb>
    <v>0</v>
  </rv>
  <rv s="0">
    <fb>117.28</fb>
    <v>0</v>
  </rv>
  <rv s="0">
    <fb>115.2</fb>
    <v>0</v>
  </rv>
  <rv s="0">
    <fb>116.65</fb>
    <v>0</v>
  </rv>
  <rv s="0">
    <fb>108.1</fb>
    <v>0</v>
  </rv>
  <rv s="0">
    <fb>100.92</fb>
    <v>0</v>
  </rv>
  <rv s="0">
    <fb>97.75</fb>
    <v>0</v>
  </rv>
  <rv s="0">
    <fb>97.62</fb>
    <v>0</v>
  </rv>
  <rv s="0">
    <fb>100.35</fb>
    <v>0</v>
  </rv>
  <rv s="0">
    <fb>100.1</fb>
    <v>0</v>
  </rv>
  <rv s="0">
    <fb>98.18</fb>
    <v>0</v>
  </rv>
  <rv s="0">
    <fb>102.6</fb>
    <v>0</v>
  </rv>
  <rv s="0">
    <fb>103.66</fb>
    <v>0</v>
  </rv>
  <rv s="0">
    <fb>109.18</fb>
    <v>0</v>
  </rv>
  <rv s="0">
    <fb>99.39</fb>
    <v>0</v>
  </rv>
  <rv s="0">
    <fb>110.5</fb>
    <v>0</v>
  </rv>
  <rv s="0">
    <fb>101.66</fb>
    <v>0</v>
  </rv>
  <rv s="0">
    <fb>111.97</fb>
    <v>0</v>
  </rv>
  <rv s="0">
    <fb>113.45</fb>
    <v>0</v>
  </rv>
  <rv s="0">
    <fb>111.59</fb>
    <v>0</v>
  </rv>
  <rv s="0">
    <fb>137.49</fb>
    <v>0</v>
  </rv>
  <rv s="0">
    <fb>132.02000000000001</fb>
    <v>0</v>
  </rv>
  <rv s="0">
    <fb>140.44999999999999</fb>
    <v>0</v>
  </rv>
  <rv s="0">
    <fb>143.34</fb>
    <v>0</v>
  </rv>
  <rv s="0">
    <fb>136.37</fb>
    <v>0</v>
  </rv>
  <rv s="0">
    <fb>130.80000000000001</fb>
    <v>0</v>
  </rv>
  <rv s="0">
    <fb>130.99</fb>
    <v>0</v>
  </rv>
  <rv s="0">
    <fb>152.94</fb>
    <v>0</v>
  </rv>
  <rv s="0">
    <fb>145.29</fb>
    <v>0</v>
  </rv>
  <rv s="0">
    <fb>184.03</fb>
    <v>0</v>
  </rv>
  <rv s="0">
    <fb>185.82</fb>
    <v>0</v>
  </rv>
  <rv s="0">
    <fb>192.99</fb>
    <v>0</v>
  </rv>
  <rv s="0">
    <fb>203.2</fb>
    <v>0</v>
  </rv>
  <rv s="0">
    <fb>189.52</fb>
    <v>0</v>
  </rv>
  <rv s="0">
    <fb>209.7</fb>
    <v>0</v>
  </rv>
  <rv s="0">
    <fb>214.14</fb>
    <v>0</v>
  </rv>
  <rv s="0">
    <fb>226.45</fb>
    <v>0</v>
  </rv>
  <rv s="0">
    <fb>233.01</fb>
    <v>0</v>
  </rv>
  <rv s="0">
    <fb>236.07</fb>
    <v>0</v>
  </rv>
  <rv s="0">
    <fb>220.9</fb>
    <v>0</v>
  </rv>
  <rv s="0">
    <fb>219.08</fb>
    <v>0</v>
  </rv>
  <rv s="0">
    <fb>48.91</fb>
    <v>0</v>
  </rv>
  <rv s="0">
    <fb>49.53</fb>
    <v>0</v>
  </rv>
  <rv s="0">
    <fb>52.67</fb>
    <v>0</v>
  </rv>
  <rv s="0">
    <fb>57.38</fb>
    <v>0</v>
  </rv>
  <rv s="0">
    <fb>54.52</fb>
    <v>0</v>
  </rv>
  <rv s="0">
    <fb>49.25</fb>
    <v>0</v>
  </rv>
  <rv s="0">
    <fb>47.73</fb>
    <v>0</v>
  </rv>
  <rv s="0">
    <fb>47.5</fb>
    <v>0</v>
  </rv>
  <rv s="0">
    <fb>43.7</fb>
    <v>0</v>
  </rv>
  <rv s="0">
    <fb>187.23</fb>
    <v>0</v>
  </rv>
  <rv s="0">
    <fb>193.41</fb>
    <v>0</v>
  </rv>
  <rv s="0">
    <fb>191.31</fb>
    <v>0</v>
  </rv>
  <rv s="0">
    <fb>186.91</fb>
    <v>0</v>
  </rv>
  <rv s="0">
    <fb>196.49</fb>
    <v>0</v>
  </rv>
  <rv s="0">
    <fb>195.45</fb>
    <v>0</v>
  </rv>
  <rv s="0">
    <fb>208.42</fb>
    <v>0</v>
  </rv>
  <rv s="0">
    <fb>218.65</fb>
    <v>0</v>
  </rv>
  <rv s="0">
    <fb>233.14</fb>
    <v>0</v>
  </rv>
  <rv s="0">
    <fb>235.81</fb>
    <v>0</v>
  </rv>
  <rv s="0">
    <fb>228.18</fb>
    <v>0</v>
  </rv>
  <rv s="0">
    <fb>230.72</fb>
    <v>0</v>
  </rv>
  <rv s="0">
    <fb>200.5</fb>
    <v>0</v>
  </rv>
  <rv s="0">
    <fb>219.76</fb>
    <v>0</v>
  </rv>
  <rv s="0">
    <fb>243.07</fb>
    <v>0</v>
  </rv>
  <rv s="0">
    <fb>245.34</fb>
    <v>0</v>
  </rv>
  <rv s="0">
    <fb>239.78</fb>
    <v>0</v>
  </rv>
  <rv s="0">
    <fb>266.43</fb>
    <v>0</v>
  </rv>
  <rv s="0">
    <fb>275.75</fb>
    <v>0</v>
  </rv>
  <rv s="0">
    <fb>292.57</fb>
    <v>0</v>
  </rv>
  <rv s="0">
    <fb>288.04000000000002</fb>
    <v>0</v>
  </rv>
  <rv s="0">
    <fb>297.99</fb>
    <v>0</v>
  </rv>
  <rv s="0">
    <fb>299.75</fb>
    <v>0</v>
  </rv>
  <rv s="0">
    <fb>294.06</fb>
    <v>0</v>
  </rv>
  <rv s="0">
    <fb>154.40940000000001</fb>
    <v>0</v>
  </rv>
  <rv s="0">
    <fb>157.47550000000001</fb>
    <v>0</v>
  </rv>
  <rv s="0">
    <fb>170.47989999999999</fb>
    <v>0</v>
  </rv>
  <rv s="0">
    <fb>161.22399999999999</fb>
    <v>0</v>
  </rv>
  <rv s="0">
    <fb>171.566</fb>
    <v>0</v>
  </rv>
  <rv s="0">
    <fb>180.81</fb>
    <v>0</v>
  </rv>
  <rv s="0">
    <fb>160.21</fb>
    <v>0</v>
  </rv>
  <rv s="0">
    <fb>164.92</fb>
    <v>0</v>
  </rv>
  <rv s="0">
    <fb>161.97</fb>
    <v>0</v>
  </rv>
  <rv s="0">
    <fb>183.26</fb>
    <v>0</v>
  </rv>
  <rv s="0">
    <fb>147.86000000000001</fb>
    <v>0</v>
  </rv>
  <rv s="0">
    <fb>158.59</fb>
    <v>0</v>
  </rv>
  <rv s="0">
    <fb>178</fb>
    <v>0</v>
  </rv>
  <rv s="0">
    <fb>164.63</fb>
    <v>0</v>
  </rv>
  <rv s="0">
    <fb>163.68</fb>
    <v>0</v>
  </rv>
  <rv s="0">
    <fb>155.4</fb>
    <v>0</v>
  </rv>
  <rv s="0">
    <fb>172.63</fb>
    <v>0</v>
  </rv>
  <rv s="0">
    <fb>174.81</fb>
    <v>0</v>
  </rv>
  <rv s="0">
    <fb>178.14</fb>
    <v>0</v>
  </rv>
  <rv s="0">
    <fb>187.03</fb>
    <v>0</v>
  </rv>
  <rv s="0">
    <fb>175.3</fb>
    <v>0</v>
  </rv>
  <rv s="0">
    <fb>174.16</fb>
    <v>0</v>
  </rv>
  <rv s="0">
    <fb>27.86</fb>
    <v>0</v>
  </rv>
  <rv s="0">
    <fb>26.39</fb>
    <v>0</v>
  </rv>
  <rv s="0">
    <fb>29.36</fb>
    <v>0</v>
  </rv>
  <rv s="0">
    <fb>27.31</fb>
    <v>0</v>
  </rv>
  <rv s="0">
    <fb>28.81</fb>
    <v>0</v>
  </rv>
  <rv s="0">
    <fb>29.6</fb>
    <v>0</v>
  </rv>
  <rv s="0">
    <fb>27.42</fb>
    <v>0</v>
  </rv>
  <rv s="0">
    <fb>28.41</fb>
    <v>0</v>
  </rv>
  <rv s="0">
    <fb>25.22</fb>
    <v>0</v>
  </rv>
  <rv s="0">
    <fb>26.05</fb>
    <v>0</v>
  </rv>
  <rv s="0">
    <fb>28.87</fb>
    <v>0</v>
  </rv>
  <rv s="0">
    <fb>27.2</fb>
    <v>0</v>
  </rv>
  <rv s="0">
    <fb>135.1</fb>
    <v>0</v>
  </rv>
  <rv s="0">
    <fb>137.66</fb>
    <v>0</v>
  </rv>
  <rv s="0">
    <fb>146.72</fb>
    <v>0</v>
  </rv>
  <rv s="0">
    <fb>146.94</fb>
    <v>0</v>
  </rv>
  <rv s="0">
    <fb>156.22</fb>
    <v>0</v>
  </rv>
  <rv s="0">
    <fb>153.52000000000001</fb>
    <v>0</v>
  </rv>
  <rv s="0">
    <fb>154.38999999999999</fb>
    <v>0</v>
  </rv>
  <rv s="0">
    <fb>150.24</fb>
    <v>0</v>
  </rv>
  <rv s="0">
    <fb>150.26</fb>
    <v>0</v>
  </rv>
  <rv s="0">
    <fb>164.2</fb>
    <v>0</v>
  </rv>
  <rv s="0">
    <fb>166.42</fb>
    <v>0</v>
  </rv>
  <rv s="0">
    <fb>180.32</fb>
    <v>0</v>
  </rv>
  <rv s="0">
    <fb>105.16</fb>
    <v>0</v>
  </rv>
  <rv s="0">
    <fb>104.78</fb>
    <v>0</v>
  </rv>
  <rv s="0">
    <fb>114.86</fb>
    <v>0</v>
  </rv>
  <rv s="0">
    <fb>113.88</fb>
    <v>0</v>
  </rv>
  <rv s="0">
    <fb>112.45</fb>
    <v>0</v>
  </rv>
  <rv s="0">
    <fb>117.62</fb>
    <v>0</v>
  </rv>
  <rv s="0">
    <fb>116.23</fb>
    <v>0</v>
  </rv>
  <rv s="0">
    <fb>124.24</fb>
    <v>0</v>
  </rv>
  <rv s="0">
    <fb>133.52000000000001</fb>
    <v>0</v>
  </rv>
  <rv s="0">
    <fb>130.11000000000001</fb>
    <v>0</v>
  </rv>
  <rv s="0">
    <fb>83.99</fb>
    <v>0</v>
  </rv>
  <rv s="0">
    <fb>83.69</fb>
    <v>0</v>
  </rv>
  <rv s="0">
    <fb>94.48</fb>
    <v>0</v>
  </rv>
  <rv s="0">
    <fb>90.19</fb>
    <v>0</v>
  </rv>
  <rv s="0">
    <fb>86.42</fb>
    <v>0</v>
  </rv>
  <rv s="0">
    <fb>82.04</fb>
    <v>0</v>
  </rv>
  <rv s="0">
    <fb>75.3</fb>
    <v>0</v>
  </rv>
  <rv s="0">
    <fb>70.11</fb>
    <v>0</v>
  </rv>
  <rv s="0">
    <fb>77.650000000000006</fb>
    <v>0</v>
  </rv>
  <rv s="0">
    <fb>76.81</fb>
    <v>0</v>
  </rv>
  <rv s="0">
    <fb>69.45</fb>
    <v>0</v>
  </rv>
  <rv s="0">
    <fb>105.72</fb>
    <v>0</v>
  </rv>
  <rv s="0">
    <fb>110.94</fb>
    <v>0</v>
  </rv>
  <rv s="0">
    <fb>113.19</fb>
    <v>0</v>
  </rv>
  <rv s="0">
    <fb>106.06</fb>
    <v>0</v>
  </rv>
  <rv s="0">
    <fb>92.84</fb>
    <v>0</v>
  </rv>
  <rv s="0">
    <fb>118.87</fb>
    <v>0</v>
  </rv>
  <rv s="0">
    <fb>117.66</fb>
    <v>0</v>
  </rv>
  <rv s="0">
    <fb>120.25</fb>
    <v>0</v>
  </rv>
  <rv s="0">
    <fb>116.46</fb>
    <v>0</v>
  </rv>
  <rv s="0">
    <fb>120.09</fb>
    <v>0</v>
  </rv>
  <rv s="0">
    <fb>117.68</fb>
    <v>0</v>
  </rv>
  <rv s="0">
    <fb>147.27430000000001</fb>
    <v>0</v>
  </rv>
  <rv s="0">
    <fb>152.2338</fb>
    <v>0</v>
  </rv>
  <rv s="0">
    <fb>144.89019999999999</fb>
    <v>0</v>
  </rv>
  <rv s="0">
    <fb>137.71899999999999</fb>
    <v>0</v>
  </rv>
  <rv s="0">
    <fb>138.22640000000001</fb>
    <v>0</v>
  </rv>
  <rv s="0">
    <fb>142.51580000000001</fb>
    <v>0</v>
  </rv>
  <rv s="0">
    <fb>137.2594</fb>
    <v>0</v>
  </rv>
  <rv s="0">
    <fb>153.1147</fb>
    <v>0</v>
  </rv>
  <rv s="0">
    <fb>152.30080000000001</fb>
    <v>0</v>
  </rv>
  <rv s="0">
    <fb>161.08109999999999</fb>
    <v>0</v>
  </rv>
  <rv s="0">
    <fb>145.44</fb>
    <v>0</v>
  </rv>
  <rv s="0">
    <fb>150</fb>
    <v>0</v>
  </rv>
  <rv s="0">
    <fb>130.19</fb>
    <v>0</v>
  </rv>
  <rv s="0">
    <fb>104.48</fb>
    <v>0</v>
  </rv>
  <rv s="0">
    <fb>107.04</fb>
    <v>0</v>
  </rv>
  <rv s="0">
    <fb>109.04</fb>
    <v>0</v>
  </rv>
  <rv s="0">
    <fb>106.16</fb>
    <v>0</v>
  </rv>
  <rv s="0">
    <fb>112.43</fb>
    <v>0</v>
  </rv>
  <rv s="0">
    <fb>110.58</fb>
    <v>0</v>
  </rv>
  <rv s="0">
    <fb>109.02</fb>
    <v>0</v>
  </rv>
  <rv s="0">
    <fb>102.96</fb>
    <v>0</v>
  </rv>
  <rv s="0">
    <fb>105.64</fb>
    <v>0</v>
  </rv>
  <rv s="0">
    <fb>116.59</fb>
    <v>0</v>
  </rv>
  <rv s="0">
    <fb>126.39</fb>
    <v>0</v>
  </rv>
  <rv s="0">
    <fb>33.991999999999997</fb>
    <v>0</v>
  </rv>
  <rv s="0">
    <fb>34.726500000000001</fb>
    <v>0</v>
  </rv>
  <rv s="0">
    <fb>35.895899999999997</fb>
    <v>0</v>
  </rv>
  <rv s="0">
    <fb>36.195399999999999</fb>
    <v>0</v>
  </rv>
  <rv s="0">
    <fb>34.448399999999999</fb>
    <v>0</v>
  </rv>
  <rv s="0">
    <fb>34.206000000000003</fb>
    <v>0</v>
  </rv>
  <rv s="0">
    <fb>31.403600000000001</fb>
    <v>0</v>
  </rv>
  <rv s="0">
    <fb>33.571300000000001</fb>
    <v>0</v>
  </rv>
  <rv s="0">
    <fb>34.398499999999999</fb>
    <v>0</v>
  </rv>
  <rv s="0">
    <fb>32.401899999999998</fb>
    <v>0</v>
  </rv>
  <rv s="0">
    <fb>31.588999999999999</fb>
    <v>0</v>
  </rv>
  <rv s="0">
    <fb>32.644300000000001</fb>
    <v>0</v>
  </rv>
  <rv s="0">
    <fb>71.709999999999994</fb>
    <v>0</v>
  </rv>
  <rv s="0">
    <fb>72.91</fb>
    <v>0</v>
  </rv>
  <rv s="0">
    <fb>81.28</fb>
    <v>0</v>
  </rv>
  <rv s="0">
    <fb>83.11</fb>
    <v>0</v>
  </rv>
  <rv s="0">
    <fb>84.84</fb>
    <v>0</v>
  </rv>
  <rv s="0">
    <fb>78.77</fb>
    <v>0</v>
  </rv>
  <rv s="0">
    <fb>78</fb>
    <v>0</v>
  </rv>
  <rv s="0">
    <fb>77.27</fb>
    <v>0</v>
  </rv>
  <rv s="0">
    <fb>74.19</fb>
    <v>0</v>
  </rv>
  <rv s="0">
    <fb>80.040000000000006</fb>
    <v>0</v>
  </rv>
  <rv s="0">
    <fb>79.62</fb>
    <v>0</v>
  </rv>
  <rv s="0">
    <fb>219.91</fb>
    <v>0</v>
  </rv>
  <rv s="0">
    <fb>247.82</fb>
    <v>0</v>
  </rv>
  <rv s="0">
    <fb>265.75</fb>
    <v>0</v>
  </rv>
  <rv s="0">
    <fb>269.85000000000002</fb>
    <v>0</v>
  </rv>
  <rv s="0">
    <fb>291</fb>
    <v>0</v>
  </rv>
  <rv s="0">
    <fb>270.51</fb>
    <v>0</v>
  </rv>
  <rv s="0">
    <fb>299.55</fb>
    <v>0</v>
  </rv>
  <rv s="0">
    <fb>299.14999999999998</fb>
    <v>0</v>
  </rv>
  <rv s="0">
    <fb>284.25</fb>
    <v>0</v>
  </rv>
  <rv s="0">
    <fb>278.99</fb>
    <v>0</v>
  </rv>
  <rv s="0">
    <fb>279.14</fb>
    <v>0</v>
  </rv>
  <rv s="0">
    <fb>309.22000000000003</fb>
    <v>0</v>
  </rv>
  <rv s="0">
    <fb>330</fb>
    <v>0</v>
  </rv>
  <rv s="0">
    <fb>10.95</fb>
    <v>0</v>
  </rv>
  <rv s="0">
    <fb>10.65</fb>
    <v>0</v>
  </rv>
  <rv s="0">
    <fb>11.06</fb>
    <v>0</v>
  </rv>
  <rv s="0">
    <fb>11.25</fb>
    <v>0</v>
  </rv>
  <rv s="0">
    <fb>11.67</fb>
    <v>0</v>
  </rv>
  <rv s="0">
    <fb>11.02</fb>
    <v>0</v>
  </rv>
  <rv s="0">
    <fb>10.06</fb>
    <v>0</v>
  </rv>
  <rv s="0">
    <fb>9.5299999999999994</fb>
    <v>0</v>
  </rv>
  <rv s="0">
    <fb>9.43</fb>
    <v>0</v>
  </rv>
  <rv s="0">
    <fb>9.5399999999999991</fb>
    <v>0</v>
  </rv>
  <rv s="0">
    <fb>9.7100000000000009</fb>
    <v>0</v>
  </rv>
  <rv s="0">
    <fb>7.53</fb>
    <v>0</v>
  </rv>
  <rv s="0">
    <fb>82.38</fb>
    <v>0</v>
  </rv>
  <rv s="0">
    <fb>88.36</fb>
    <v>0</v>
  </rv>
  <rv s="0">
    <fb>98.92</fb>
    <v>0</v>
  </rv>
  <rv s="0">
    <fb>104.99</fb>
    <v>0</v>
  </rv>
  <rv s="0">
    <fb>113.21</fb>
    <v>0</v>
  </rv>
  <rv s="0">
    <fb>111.09</fb>
    <v>0</v>
  </rv>
  <rv s="0">
    <fb>116.72</fb>
    <v>0</v>
  </rv>
  <rv s="0">
    <fb>110.45</fb>
    <v>0</v>
  </rv>
  <rv s="0">
    <fb>107.92</fb>
    <v>0</v>
  </rv>
  <rv s="0">
    <fb>104.7</fb>
    <v>0</v>
  </rv>
  <rv s="0">
    <fb>107.96</fb>
    <v>0</v>
  </rv>
  <rv s="0">
    <fb>109.47</fb>
    <v>0</v>
  </rv>
  <rv s="0">
    <fb>68.5</fb>
    <v>0</v>
  </rv>
  <rv s="0">
    <fb>64.47</fb>
    <v>0</v>
  </rv>
  <rv s="0">
    <fb>65.36</fb>
    <v>0</v>
  </rv>
  <rv s="0">
    <fb>62.71</fb>
    <v>0</v>
  </rv>
  <rv s="0">
    <fb>67.739999999999995</fb>
    <v>0</v>
  </rv>
  <rv s="0">
    <fb>64.459999999999994</fb>
    <v>0</v>
  </rv>
  <rv s="0">
    <fb>61.51</fb>
    <v>0</v>
  </rv>
  <rv s="0">
    <fb>49.8</fb>
    <v>0</v>
  </rv>
  <rv s="0">
    <fb>48.17</fb>
    <v>0</v>
  </rv>
  <rv s="0">
    <fb>48.69</fb>
    <v>0</v>
  </rv>
  <rv s="0">
    <fb>54.46</fb>
    <v>0</v>
  </rv>
  <rv s="0">
    <fb>46.41</fb>
    <v>0</v>
  </rv>
  <rv s="0">
    <fb>49.3</fb>
    <v>0</v>
  </rv>
  <rv s="0">
    <fb>53.25</fb>
    <v>0</v>
  </rv>
  <rv s="0">
    <fb>56.43</fb>
    <v>0</v>
  </rv>
  <rv s="0">
    <fb>50.16</fb>
    <v>0</v>
  </rv>
  <rv s="0">
    <fb>50.12</fb>
    <v>0</v>
  </rv>
  <rv s="0">
    <fb>51.29</fb>
    <v>0</v>
  </rv>
  <rv s="0">
    <fb>49.09</fb>
    <v>0</v>
  </rv>
  <rv s="0">
    <fb>54.43</fb>
    <v>0</v>
  </rv>
  <rv s="0">
    <fb>52.72</fb>
    <v>0</v>
  </rv>
  <rv s="0">
    <fb>60.82</fb>
    <v>0</v>
  </rv>
  <rv s="0">
    <fb>57.66</fb>
    <v>0</v>
  </rv>
  <rv s="0">
    <fb>57.54</fb>
    <v>0</v>
  </rv>
  <rv s="0">
    <fb>81.599999999999994</fb>
    <v>0</v>
  </rv>
  <rv s="0">
    <fb>80.239999999999995</fb>
    <v>0</v>
  </rv>
  <rv s="0">
    <fb>82.88</fb>
    <v>0</v>
  </rv>
  <rv s="0">
    <fb>75.27</fb>
    <v>0</v>
  </rv>
  <rv s="0">
    <fb>83.47</fb>
    <v>0</v>
  </rv>
  <rv s="0">
    <fb>82.9</fb>
    <v>0</v>
  </rv>
  <rv s="0">
    <fb>80.36</fb>
    <v>0</v>
  </rv>
  <rv s="0">
    <fb>85.5</fb>
    <v>0</v>
  </rv>
  <rv s="0">
    <fb>78.209999999999994</fb>
    <v>0</v>
  </rv>
  <rv s="0">
    <fb>79.680000000000007</fb>
    <v>0</v>
  </rv>
  <rv s="0">
    <fb>88.73</fb>
    <v>0</v>
  </rv>
  <rv s="0">
    <fb>87.44</fb>
    <v>0</v>
  </rv>
  <rv s="0">
    <fb>86.85</fb>
    <v>0</v>
  </rv>
  <rv s="0">
    <fb>1691.25</fb>
    <v>0</v>
  </rv>
  <rv s="0">
    <fb>1824.05</fb>
    <v>0</v>
  </rv>
  <rv s="0">
    <fb>1708.2</fb>
    <v>0</v>
  </rv>
  <rv s="0">
    <fb>1755.08</fb>
    <v>0</v>
  </rv>
  <rv s="0">
    <fb>1857.57</fb>
    <v>0</v>
  </rv>
  <rv s="0">
    <fb>1658.5</fb>
    <v>0</v>
  </rv>
  <rv s="0">
    <fb>1900</fb>
    <v>0</v>
  </rv>
  <rv s="0">
    <fb>1885.47</fb>
    <v>0</v>
  </rv>
  <rv s="0">
    <fb>1956.56</fb>
    <v>0</v>
  </rv>
  <rv s="0">
    <fb>1977</fb>
    <v>0</v>
  </rv>
  <rv s="0">
    <fb>2023.62</fb>
    <v>0</v>
  </rv>
  <rv s="0">
    <fb>1898.21</fb>
    <v>0</v>
  </rv>
  <rv s="0">
    <fb>2068.4</fb>
    <v>0</v>
  </rv>
  <rv s="0">
    <fb>58.15</fb>
    <v>0</v>
  </rv>
  <rv s="0">
    <fb>54.16</fb>
    <v>0</v>
  </rv>
  <rv s="0">
    <fb>56.85</fb>
    <v>0</v>
  </rv>
  <rv s="0">
    <fb>52.54</fb>
    <v>0</v>
  </rv>
  <rv s="0">
    <fb>55.8</fb>
    <v>0</v>
  </rv>
  <rv s="0">
    <fb>60.44</fb>
    <v>0</v>
  </rv>
  <rv s="0">
    <fb>63.2</fb>
    <v>0</v>
  </rv>
  <rv s="0">
    <fb>75.22</fb>
    <v>0</v>
  </rv>
  <rv s="0">
    <fb>74.650000000000006</fb>
    <v>0</v>
  </rv>
  <rv s="0">
    <fb>175.41</fb>
    <v>0</v>
  </rv>
  <rv s="0">
    <fb>179.55</fb>
    <v>0</v>
  </rv>
  <rv s="0">
    <fb>184.59</fb>
    <v>0</v>
  </rv>
  <rv s="0">
    <fb>195.87</fb>
    <v>0</v>
  </rv>
  <rv s="0">
    <fb>198.36</fb>
    <v>0</v>
  </rv>
  <rv s="0">
    <fb>208.86</fb>
    <v>0</v>
  </rv>
  <rv s="0">
    <fb>211.18</fb>
    <v>0</v>
  </rv>
  <rv s="0">
    <fb>217.93</fb>
    <v>0</v>
  </rv>
  <rv s="0">
    <fb>211.13</fb>
    <v>0</v>
  </rv>
  <rv s="0">
    <fb>197.78</fb>
    <v>0</v>
  </rv>
  <rv s="0">
    <fb>195.38</fb>
    <v>0</v>
  </rv>
  <rv s="0">
    <fb>198</fb>
    <v>0</v>
  </rv>
  <rv s="0">
    <fb>125.6</fb>
    <v>0</v>
  </rv>
  <rv s="0">
    <fb>111.53</fb>
    <v>0</v>
  </rv>
  <rv s="0">
    <fb>113.89</fb>
    <v>0</v>
  </rv>
  <rv s="0">
    <fb>124.03</fb>
    <v>0</v>
  </rv>
  <rv s="0">
    <fb>125.49</fb>
    <v>0</v>
  </rv>
  <rv s="0">
    <fb>125.28</fb>
    <v>0</v>
  </rv>
  <rv s="0">
    <fb>125.31</fb>
    <v>0</v>
  </rv>
  <rv s="0">
    <fb>118.93</fb>
    <v>0</v>
  </rv>
  <rv s="0">
    <fb>123.11</fb>
    <v>0</v>
  </rv>
  <rv s="0">
    <fb>111.765</fb>
    <v>0</v>
  </rv>
  <rv s="0">
    <fb>120.77</fb>
    <v>0</v>
  </rv>
  <rv s="0">
    <fb>107.34</fb>
    <v>0</v>
  </rv>
  <rv s="0">
    <fb>56.2</fb>
    <v>0</v>
  </rv>
  <rv s="0">
    <fb>49.58</fb>
    <v>0</v>
  </rv>
  <rv s="0">
    <fb>54</fb>
    <v>0</v>
  </rv>
  <rv s="0">
    <fb>87.17</fb>
    <v>0</v>
  </rv>
  <rv s="0">
    <fb>67.09</fb>
    <v>0</v>
  </rv>
  <rv s="0">
    <fb>68.88</fb>
    <v>0</v>
  </rv>
  <rv s="0">
    <fb>76.77</fb>
    <v>0</v>
  </rv>
  <rv s="0">
    <fb>77.06</fb>
    <v>0</v>
  </rv>
  <rv s="0">
    <fb>81.59</fb>
    <v>0</v>
  </rv>
  <rv s="0">
    <fb>83.98</fb>
    <v>0</v>
  </rv>
  <rv s="0">
    <fb>89.05</fb>
    <v>0</v>
  </rv>
  <rv s="0">
    <fb>54.05</fb>
    <v>0</v>
  </rv>
  <rv s="0">
    <fb>56.93</fb>
    <v>0</v>
  </rv>
  <rv s="0">
    <fb>54.39</fb>
    <v>0</v>
  </rv>
  <rv s="0">
    <fb>50.45</fb>
    <v>0</v>
  </rv>
  <rv s="0">
    <fb>50.25</fb>
    <v>0</v>
  </rv>
  <rv s="0">
    <fb>50.5</fb>
    <v>0</v>
  </rv>
  <rv s="0">
    <fb>49.62</fb>
    <v>0</v>
  </rv>
  <rv s="0">
    <fb>53.31</fb>
    <v>0</v>
  </rv>
  <rv s="0">
    <fb>54.21</fb>
    <v>0</v>
  </rv>
  <rv s="0">
    <fb>52.95</fb>
    <v>0</v>
  </rv>
  <rv s="0">
    <fb>52.39</fb>
    <v>0</v>
  </rv>
  <rv s="0">
    <fb>54.88</fb>
    <v>0</v>
  </rv>
  <rv s="0">
    <fb>39.020000000000003</fb>
    <v>0</v>
  </rv>
  <rv s="0">
    <fb>42.3</fb>
    <v>0</v>
  </rv>
  <rv s="0">
    <fb>42.35</fb>
    <v>0</v>
  </rv>
  <rv s="0">
    <fb>42.78</fb>
    <v>0</v>
  </rv>
  <rv s="0">
    <fb>40.71</fb>
    <v>0</v>
  </rv>
  <rv s="0">
    <fb>44.59</fb>
    <v>0</v>
  </rv>
  <rv s="0">
    <fb>41.04</fb>
    <v>0</v>
  </rv>
  <rv s="0">
    <fb>42.51</fb>
    <v>0</v>
  </rv>
  <rv s="0">
    <fb>46.52</fb>
    <v>0</v>
  </rv>
  <rv s="0">
    <fb>51.2</fb>
    <v>0</v>
  </rv>
  <rv s="0">
    <fb>66.13</fb>
    <v>0</v>
  </rv>
  <rv s="0">
    <fb>77.03</fb>
    <v>0</v>
  </rv>
  <rv s="0">
    <fb>87.42</fb>
    <v>0</v>
  </rv>
  <rv s="0">
    <fb>88.38</fb>
    <v>0</v>
  </rv>
  <rv s="0">
    <fb>87.05</fb>
    <v>0</v>
  </rv>
  <rv s="0">
    <fb>77.510000000000005</fb>
    <v>0</v>
  </rv>
  <rv s="0">
    <fb>78.8</fb>
    <v>0</v>
  </rv>
  <rv s="0">
    <fb>76.209999999999994</fb>
    <v>0</v>
  </rv>
  <rv s="0">
    <fb>82.55</fb>
    <v>0</v>
  </rv>
  <rv s="0">
    <fb>85.51</fb>
    <v>0</v>
  </rv>
  <rv s="0">
    <fb>206.4</fb>
    <v>0</v>
  </rv>
  <rv s="0">
    <fb>181.7</fb>
    <v>0</v>
  </rv>
  <rv s="0">
    <fb>208</fb>
    <v>0</v>
  </rv>
  <rv s="0">
    <fb>219.35</fb>
    <v>0</v>
  </rv>
  <rv s="0">
    <fb>201.1</fb>
    <v>0</v>
  </rv>
  <rv s="0">
    <fb>207.01</fb>
    <v>0</v>
  </rv>
  <rv s="0">
    <fb>215.26</fb>
    <v>0</v>
  </rv>
  <rv s="0">
    <fb>220.97</fb>
    <v>0</v>
  </rv>
  <rv s="0">
    <fb>231</fb>
    <v>0</v>
  </rv>
  <rv s="0">
    <fb>36.67</fb>
    <v>0</v>
  </rv>
  <rv s="0">
    <fb>33.06</fb>
    <v>0</v>
  </rv>
  <rv s="0">
    <fb>33.29</fb>
    <v>0</v>
  </rv>
  <rv s="0">
    <fb>31.13</fb>
    <v>0</v>
  </rv>
  <rv s="0">
    <fb>32.630000000000003</fb>
    <v>0</v>
  </rv>
  <rv s="0">
    <fb>34.369999999999997</fb>
    <v>0</v>
  </rv>
  <rv s="0">
    <fb>30.49</fb>
    <v>0</v>
  </rv>
  <rv s="0">
    <fb>27.91</fb>
    <v>0</v>
  </rv>
  <rv s="0">
    <fb>30.21</fb>
    <v>0</v>
  </rv>
  <rv s="0">
    <fb>33.729999999999997</fb>
    <v>0</v>
  </rv>
  <rv s="0">
    <fb>35</fb>
    <v>0</v>
  </rv>
  <rv s="0">
    <fb>33.880000000000003</fb>
    <v>0</v>
  </rv>
  <rv s="0">
    <fb>0.27610000000000001</fb>
    <v>4</v>
  </rv>
  <rv s="0">
    <fb>0.33</fb>
    <v>4</v>
  </rv>
  <rv s="0">
    <fb>0.34520000000000001</fb>
    <v>4</v>
  </rv>
  <rv s="0">
    <fb>0.35549999999999998</fb>
    <v>4</v>
  </rv>
  <rv s="0">
    <fb>0.33040000000000003</fb>
    <v>4</v>
  </rv>
  <rv s="0">
    <fb>0.31809999999999999</fb>
    <v>4</v>
  </rv>
  <rv s="0">
    <fb>0.29289999999999999</fb>
    <v>4</v>
  </rv>
  <rv s="0">
    <fb>0.31</fb>
    <v>4</v>
  </rv>
  <rv s="0">
    <fb>0.27960000000000002</fb>
    <v>4</v>
  </rv>
  <rv s="0">
    <fb>0.27500000000000002</fb>
    <v>4</v>
  </rv>
  <rv s="0">
    <fb>0.28499999999999998</fb>
    <v>4</v>
  </rv>
  <rv s="0">
    <fb>0.27300000000000002</fb>
    <v>4</v>
  </rv>
  <rv s="0">
    <fb>0.26179999999999998</fb>
    <v>4</v>
  </rv>
  <rv s="0">
    <fb>25.494900000000001</fb>
    <v>0</v>
  </rv>
  <rv s="0">
    <fb>25.155000000000001</fb>
    <v>0</v>
  </rv>
  <rv s="0">
    <fb>25.955500000000001</fb>
    <v>0</v>
  </rv>
  <rv s="0">
    <fb>24.634</fb>
    <v>0</v>
  </rv>
  <rv s="0">
    <fb>26.099</fb>
    <v>0</v>
  </rv>
  <rv s="0">
    <fb>26.0764</fb>
    <v>0</v>
  </rv>
  <rv s="0">
    <fb>26.876899999999999</fb>
    <v>0</v>
  </rv>
  <rv s="0">
    <fb>26.3935</fb>
    <v>0</v>
  </rv>
  <rv s="0">
    <fb>24.6189</fb>
    <v>0</v>
  </rv>
  <rv s="0">
    <fb>25.442</fb>
    <v>0</v>
  </rv>
  <rv s="0">
    <fb>25.51</fb>
    <v>0</v>
  </rv>
  <rv s="0">
    <fb>25.736499999999999</fb>
    <v>0</v>
  </rv>
  <rv s="0">
    <fb>58.130499999999998</fb>
    <v>0</v>
  </rv>
  <rv s="0">
    <fb>55.393500000000003</fb>
    <v>0</v>
  </rv>
  <rv s="0">
    <fb>51.140999999999998</fb>
    <v>0</v>
  </rv>
  <rv s="0">
    <fb>50.683</fb>
    <v>0</v>
  </rv>
  <rv s="0">
    <fb>54.967500000000001</fb>
    <v>0</v>
  </rv>
  <rv s="0">
    <fb>54.95</fb>
    <v>0</v>
  </rv>
  <rv s="0">
    <fb>61.4</fb>
    <v>0</v>
  </rv>
  <rv s="0">
    <fb>60.213500000000003</fb>
    <v>0</v>
  </rv>
  <rv s="0">
    <fb>59.994500000000002</fb>
    <v>0</v>
  </rv>
  <rv s="0">
    <fb>53.79</fb>
    <v>0</v>
  </rv>
  <rv s="0">
    <fb>56.156999999999996</fb>
    <v>0</v>
  </rv>
  <rv s="0">
    <fb>50.828499999999998</fb>
    <v>0</v>
  </rv>
  <rv s="0">
    <fb>91.79</fb>
    <v>0</v>
  </rv>
  <rv s="0">
    <fb>95.61</fb>
    <v>0</v>
  </rv>
  <rv s="0">
    <fb>112.91</fb>
    <v>0</v>
  </rv>
  <rv s="0">
    <fb>111</fb>
    <v>0</v>
  </rv>
  <rv s="0">
    <fb>120</fb>
    <v>0</v>
  </rv>
  <rv s="0">
    <fb>117.86</fb>
    <v>0</v>
  </rv>
  <rv s="0">
    <fb>117.01</fb>
    <v>0</v>
  </rv>
  <rv s="0">
    <fb>117.17</fb>
    <v>0</v>
  </rv>
  <rv s="0">
    <fb>111.23</fb>
    <v>0</v>
  </rv>
  <rv s="0">
    <fb>102.83</fb>
    <v>0</v>
  </rv>
  <rv s="0">
    <fb>105.82</fb>
    <v>0</v>
  </rv>
  <rv s="0">
    <fb>73.53</fb>
    <v>0</v>
  </rv>
  <rv s="0">
    <fb>77.13</fb>
    <v>0</v>
  </rv>
  <rv s="0">
    <fb>80.87</fb>
    <v>0</v>
  </rv>
  <rv s="0">
    <fb>79.25</fb>
    <v>0</v>
  </rv>
  <rv s="0">
    <fb>82.61</fb>
    <v>0</v>
  </rv>
  <rv s="0">
    <fb>77.45</fb>
    <v>0</v>
  </rv>
  <rv s="0">
    <fb>82.74</fb>
    <v>0</v>
  </rv>
  <rv s="0">
    <fb>89.88</fb>
    <v>0</v>
  </rv>
  <rv s="0">
    <fb>96.97</fb>
    <v>0</v>
  </rv>
  <rv s="0">
    <fb>96.54</fb>
    <v>0</v>
  </rv>
  <rv s="0">
    <fb>105.11</fb>
    <v>0</v>
  </rv>
  <rv s="0">
    <fb>1750.09</fb>
    <v>0</v>
  </rv>
  <rv s="0">
    <fb>1903.99</fb>
    <v>0</v>
  </rv>
  <rv s="0">
    <fb>2034.61</fb>
    <v>0</v>
  </rv>
  <rv s="0">
    <fb>2070.4299999999998</fb>
    <v>0</v>
  </rv>
  <rv s="0">
    <fb>2170.4</fb>
    <v>0</v>
  </rv>
  <rv s="0">
    <fb>2120.9899999999998</fb>
    <v>0</v>
  </rv>
  <rv s="0">
    <fb>2012.67</fb>
    <v>0</v>
  </rv>
  <rv s="0">
    <fb>2030.65</fb>
    <v>0</v>
  </rv>
  <rv s="0">
    <fb>1950.61</fb>
    <v>0</v>
  </rv>
  <rv s="0">
    <fb>1997.73</fb>
    <v>0</v>
  </rv>
  <rv s="0">
    <fb>1882.73</fb>
    <v>0</v>
  </rv>
  <rv s="0">
    <fb>1925.47</fb>
    <v>0</v>
  </rv>
  <rv s="0">
    <fb>51.62</fb>
    <v>0</v>
  </rv>
  <rv s="0">
    <fb>53.16</fb>
    <v>0</v>
  </rv>
  <rv s="0">
    <fb>55.87</fb>
    <v>0</v>
  </rv>
  <rv s="0">
    <fb>51.55</fb>
    <v>0</v>
  </rv>
  <rv s="0">
    <fb>51.16</fb>
    <v>0</v>
  </rv>
  <rv s="0">
    <fb>52.96</fb>
    <v>0</v>
  </rv>
  <rv s="0">
    <fb>51.38</fb>
    <v>0</v>
  </rv>
  <rv s="0">
    <fb>53.29</fb>
    <v>0</v>
  </rv>
  <rv s="0">
    <fb>54.58</fb>
    <v>0</v>
  </rv>
  <rv s="0">
    <fb>55.23</fb>
    <v>0</v>
  </rv>
  <rv s="0">
    <fb>44.766100000000002</fb>
    <v>0</v>
  </rv>
  <rv s="0">
    <fb>61.208300000000001</fb>
    <v>0</v>
  </rv>
  <rv s="0">
    <fb>65.236400000000003</fb>
    <v>0</v>
  </rv>
  <rv s="0">
    <fb>62.552100000000003</fb>
    <v>0</v>
  </rv>
  <rv s="0">
    <fb>63.363599999999998</fb>
    <v>0</v>
  </rv>
  <rv s="0">
    <fb>58.057299999999998</fb>
    <v>0</v>
  </rv>
  <rv s="0">
    <fb>66.297700000000006</fb>
    <v>0</v>
  </rv>
  <rv s="0">
    <fb>64.736999999999995</fb>
    <v>0</v>
  </rv>
  <rv s="0">
    <fb>50.566000000000003</fb>
    <v>0</v>
  </rv>
  <rv s="0">
    <fb>55.934800000000003</fb>
    <v>0</v>
  </rv>
  <rv s="0">
    <fb>62.926600000000001</fb>
    <v>0</v>
  </rv>
  <rv s="0">
    <fb>70.605199999999996</fb>
    <v>0</v>
  </rv>
  <rv s="0">
    <fb>70.105699999999999</fb>
    <v>0</v>
  </rv>
  <rv s="0">
    <fb>34.486400000000003</fb>
    <v>0</v>
  </rv>
  <rv s="0">
    <fb>34.7044</fb>
    <v>0</v>
  </rv>
  <rv s="0">
    <fb>34.24</fb>
    <v>0</v>
  </rv>
  <rv s="0">
    <fb>33.5764</fb>
    <v>0</v>
  </rv>
  <rv s="0">
    <fb>33.728099999999998</fb>
    <v>0</v>
  </rv>
  <rv s="0">
    <fb>34.372700000000002</fb>
    <v>0</v>
  </rv>
  <rv s="0">
    <fb>34.126199999999997</fb>
    <v>0</v>
  </rv>
  <rv s="0">
    <fb>37.567300000000003</fb>
    <v>0</v>
  </rv>
  <rv s="0">
    <fb>39.320999999999998</fb>
    <v>0</v>
  </rv>
  <rv s="0">
    <fb>41.738199999999999</fb>
    <v>0</v>
  </rv>
  <rv s="0">
    <fb>40.9514</fb>
    <v>0</v>
  </rv>
  <rv s="0">
    <fb>43.956400000000002</fb>
    <v>0</v>
  </rv>
  <rv s="0">
    <fb>40.875599999999999</fb>
    <v>0</v>
  </rv>
  <rv s="0">
    <fb>117.38</fb>
    <v>0</v>
  </rv>
  <rv s="0">
    <fb>113.8</fb>
    <v>0</v>
  </rv>
  <rv s="0">
    <fb>123.24</fb>
    <v>0</v>
  </rv>
  <rv s="0">
    <fb>118</fb>
    <v>0</v>
  </rv>
  <rv s="0">
    <fb>121.37</fb>
    <v>0</v>
  </rv>
  <rv s="0">
    <fb>124.93</fb>
    <v>0</v>
  </rv>
  <rv s="0">
    <fb>123.82</fb>
    <v>0</v>
  </rv>
  <rv s="0">
    <fb>129.1</fb>
    <v>0</v>
  </rv>
  <rv s="0">
    <fb>130.94999999999999</fb>
    <v>0</v>
  </rv>
  <rv s="0">
    <fb>135.22999999999999</fb>
    <v>0</v>
  </rv>
  <rv s="0">
    <fb>142.26</fb>
    <v>0</v>
  </rv>
  <rv s="0">
    <fb>147.69999999999999</fb>
    <v>0</v>
  </rv>
  <rv s="0">
    <fb>153.5</fb>
    <v>0</v>
  </rv>
  <rv s="0">
    <fb>91.64</fb>
    <v>0</v>
  </rv>
  <rv s="0">
    <fb>95.92</fb>
    <v>0</v>
  </rv>
  <rv s="0">
    <fb>99.47</fb>
    <v>0</v>
  </rv>
  <rv s="0">
    <fb>97.97</fb>
    <v>0</v>
  </rv>
  <rv s="0">
    <fb>102.77</fb>
    <v>0</v>
  </rv>
  <rv s="0">
    <fb>101.63</fb>
    <v>0</v>
  </rv>
  <rv s="0">
    <fb>111.3</fb>
    <v>0</v>
  </rv>
  <rv s="0">
    <fb>110.32</fb>
    <v>0</v>
  </rv>
  <rv s="0">
    <fb>118.85</fb>
    <v>0</v>
  </rv>
  <rv s="0">
    <fb>117.92</fb>
    <v>0</v>
  </rv>
  <rv s="0">
    <fb>119.15</fb>
    <v>0</v>
  </rv>
  <rv s="0">
    <fb>118.86</fb>
    <v>0</v>
  </rv>
  <rv s="0">
    <fb>89.67</fb>
    <v>0</v>
  </rv>
  <rv s="0">
    <fb>84.42</fb>
    <v>0</v>
  </rv>
  <rv s="0">
    <fb>89.76</fb>
    <v>0</v>
  </rv>
  <rv s="0">
    <fb>93.56</fb>
    <v>0</v>
  </rv>
  <rv s="0">
    <fb>93.32</fb>
    <v>0</v>
  </rv>
  <rv s="0">
    <fb>96.18</fb>
    <v>0</v>
  </rv>
  <rv s="0">
    <fb>103.17</fb>
    <v>0</v>
  </rv>
  <rv s="0">
    <fb>91.88</fb>
    <v>0</v>
  </rv>
  <rv s="0">
    <fb>98.47</fb>
    <v>0</v>
  </rv>
  <rv s="0">
    <fb>107.08</fb>
    <v>0</v>
  </rv>
  <rv s="0">
    <fb>107.29</fb>
    <v>0</v>
  </rv>
  <rv s="0">
    <fb>102.62</fb>
    <v>0</v>
  </rv>
  <rv s="0">
    <fb>108.75</fb>
    <v>0</v>
  </rv>
  <rv s="0">
    <fb>108.93</fb>
    <v>0</v>
  </rv>
  <rv s="0">
    <fb>102.86</fb>
    <v>0</v>
  </rv>
  <rv s="0">
    <fb>112.55</fb>
    <v>0</v>
  </rv>
  <rv s="0">
    <fb>108.94</fb>
    <v>0</v>
  </rv>
  <rv s="0">
    <fb>111.16</fb>
    <v>0</v>
  </rv>
  <rv s="0">
    <fb>111.02</fb>
    <v>0</v>
  </rv>
  <rv s="0">
    <fb>107.67</fb>
    <v>0</v>
  </rv>
  <rv s="0">
    <fb>93.38</fb>
    <v>0</v>
  </rv>
  <rv s="0">
    <fb>102.5</fb>
    <v>0</v>
  </rv>
  <rv s="0">
    <fb>92.76</fb>
    <v>0</v>
  </rv>
  <rv s="0">
    <fb>71.510000000000005</fb>
    <v>0</v>
  </rv>
  <rv s="0">
    <fb>69.900000000000006</fb>
    <v>0</v>
  </rv>
  <rv s="0">
    <fb>62.75</fb>
    <v>0</v>
  </rv>
  <rv s="0">
    <fb>62.52</fb>
    <v>0</v>
  </rv>
  <rv s="0">
    <fb>55.72</fb>
    <v>0</v>
  </rv>
  <rv s="0">
    <fb>56.4</fb>
    <v>0</v>
  </rv>
  <rv s="0">
    <fb>58.52</fb>
    <v>0</v>
  </rv>
  <rv s="0">
    <fb>58.64</fb>
    <v>0</v>
  </rv>
  <rv s="0">
    <fb>60.34</fb>
    <v>0</v>
  </rv>
  <rv s="0">
    <fb>64.7</fb>
    <v>0</v>
  </rv>
  <rv s="0">
    <fb>54.7</fb>
    <v>0</v>
  </rv>
  <rv s="0">
    <fb>99.3</fb>
    <v>0</v>
  </rv>
  <rv s="0">
    <fb>105.96</fb>
    <v>0</v>
  </rv>
  <rv s="0">
    <fb>90.17</fb>
    <v>0</v>
  </rv>
  <rv s="0">
    <fb>88</fb>
    <v>0</v>
  </rv>
  <rv s="0">
    <fb>87.67</fb>
    <v>0</v>
  </rv>
  <rv s="0">
    <fb>83.04</fb>
    <v>0</v>
  </rv>
  <rv s="0">
    <fb>85.65</fb>
    <v>0</v>
  </rv>
  <rv s="0">
    <fb>88.86</fb>
    <v>0</v>
  </rv>
  <rv s="0">
    <fb>95.8</fb>
    <v>0</v>
  </rv>
  <rv s="0">
    <fb>94.29</fb>
    <v>0</v>
  </rv>
  <rv s="0">
    <fb>99.96</fb>
    <v>0</v>
  </rv>
  <rv s="0">
    <fb>98.02</fb>
    <v>0</v>
  </rv>
  <rv s="0">
    <fb>62.18</fb>
    <v>0</v>
  </rv>
  <rv s="0">
    <fb>64.03</fb>
    <v>0</v>
  </rv>
  <rv s="0">
    <fb>65.459999999999994</fb>
    <v>0</v>
  </rv>
  <rv s="0">
    <fb>60.93</fb>
    <v>0</v>
  </rv>
  <rv s="0">
    <fb>68.44</fb>
    <v>0</v>
  </rv>
  <rv s="0">
    <fb>59.89</fb>
    <v>0</v>
  </rv>
  <rv s="0">
    <fb>45.05</fb>
    <v>0</v>
  </rv>
  <rv s="0">
    <fb>46.74</fb>
    <v>0</v>
  </rv>
  <rv s="0">
    <fb>49.34</fb>
    <v>0</v>
  </rv>
  <rv s="0">
    <fb>44.25</fb>
    <v>0</v>
  </rv>
  <rv s="0">
    <fb>161.31</fb>
    <v>0</v>
  </rv>
  <rv s="0">
    <fb>161.68</fb>
    <v>0</v>
  </rv>
  <rv s="0">
    <fb>160.22999999999999</fb>
    <v>0</v>
  </rv>
  <rv s="0">
    <fb>173.2</fb>
    <v>0</v>
  </rv>
  <rv s="0">
    <fb>170.21</fb>
    <v>0</v>
  </rv>
  <rv s="0">
    <fb>163.97</fb>
    <v>0</v>
  </rv>
  <rv s="0">
    <fb>161.69999999999999</fb>
    <v>0</v>
  </rv>
  <rv s="0">
    <fb>144.91</fb>
    <v>0</v>
  </rv>
  <rv s="0">
    <fb>145.31</fb>
    <v>0</v>
  </rv>
  <rv s="0">
    <fb>140.5</fb>
    <v>0</v>
  </rv>
  <rv s="0">
    <fb>139.58000000000001</fb>
    <v>0</v>
  </rv>
  <rv s="0">
    <fb>135.6</fb>
    <v>0</v>
  </rv>
  <rv s="0">
    <fb>46.66</fb>
    <v>0</v>
  </rv>
  <rv s="0">
    <fb>40.590000000000003</fb>
    <v>0</v>
  </rv>
  <rv s="0">
    <fb>43.67</fb>
    <v>0</v>
  </rv>
  <rv s="0">
    <fb>48.58</fb>
    <v>0</v>
  </rv>
  <rv s="0">
    <fb>47.06</fb>
    <v>0</v>
  </rv>
  <rv s="0">
    <fb>44.46</fb>
    <v>0</v>
  </rv>
  <rv s="0">
    <fb>42.17</fb>
    <v>0</v>
  </rv>
  <rv s="0">
    <fb>52.85</fb>
    <v>0</v>
  </rv>
  <rv s="0">
    <fb>54.41</fb>
    <v>0</v>
  </rv>
  <rv s="0">
    <fb>54.32</fb>
    <v>0</v>
  </rv>
  <rv s="0">
    <fb>111.27</fb>
    <v>0</v>
  </rv>
  <rv s="0">
    <fb>99</fb>
    <v>0</v>
  </rv>
  <rv s="0">
    <fb>101.67</fb>
    <v>0</v>
  </rv>
  <rv s="0">
    <fb>100.95</fb>
    <v>0</v>
  </rv>
  <rv s="0">
    <fb>97.52</fb>
    <v>0</v>
  </rv>
  <rv s="0">
    <fb>102.49</fb>
    <v>0</v>
  </rv>
  <rv s="0">
    <fb>95.81</fb>
    <v>0</v>
  </rv>
  <rv s="0">
    <fb>103.01</fb>
    <v>0</v>
  </rv>
  <rv s="0">
    <fb>103.46</fb>
    <v>0</v>
  </rv>
  <rv s="0">
    <fb>95.34</fb>
    <v>0</v>
  </rv>
  <rv s="0">
    <fb>92.25</fb>
    <v>0</v>
  </rv>
  <rv s="0">
    <fb>87.85</fb>
    <v>0</v>
  </rv>
  <rv s="0">
    <fb>88.34</fb>
    <v>0</v>
  </rv>
  <rv s="0">
    <fb>85.7</fb>
    <v>0</v>
  </rv>
  <rv s="0">
    <fb>85.25</fb>
    <v>0</v>
  </rv>
  <rv s="0">
    <fb>83.28</fb>
    <v>0</v>
  </rv>
  <rv s="0">
    <fb>78.7</fb>
    <v>0</v>
  </rv>
  <rv s="0">
    <fb>73.3</fb>
    <v>0</v>
  </rv>
  <rv s="0">
    <fb>75.2</fb>
    <v>0</v>
  </rv>
  <rv s="0">
    <fb>82.3</fb>
    <v>0</v>
  </rv>
  <rv s="0">
    <fb>81.760000000000005</fb>
    <v>0</v>
  </rv>
  <rv s="0">
    <fb>77.5</fb>
    <v>0</v>
  </rv>
  <rv s="0">
    <fb>178.83</fb>
    <v>0</v>
  </rv>
  <rv s="0">
    <fb>175.17</fb>
    <v>0</v>
  </rv>
  <rv s="0">
    <fb>188.08</fb>
    <v>0</v>
  </rv>
  <rv s="0">
    <fb>191.87</fb>
    <v>0</v>
  </rv>
  <rv s="0">
    <fb>195.5</fb>
    <v>0</v>
  </rv>
  <rv s="0">
    <fb>204.25</fb>
    <v>0</v>
  </rv>
  <rv s="0">
    <fb>209.14</fb>
    <v>0</v>
  </rv>
  <rv s="0">
    <fb>202.29</fb>
    <v>0</v>
  </rv>
  <rv s="0">
    <fb>204.61</fb>
    <v>0</v>
  </rv>
  <rv s="0">
    <fb>210.73</fb>
    <v>0</v>
  </rv>
  <rv s="0">
    <fb>243.19</fb>
    <v>0</v>
  </rv>
  <rv s="0">
    <fb>74.234999999999999</fb>
    <v>0</v>
  </rv>
  <rv s="0">
    <fb>79.95</fb>
    <v>0</v>
  </rv>
  <rv s="0">
    <fb>79.599999999999994</fb>
    <v>0</v>
  </rv>
  <rv s="0">
    <fb>74.150000000000006</fb>
    <v>0</v>
  </rv>
  <rv s="0">
    <fb>82.549700000000001</fb>
    <v>0</v>
  </rv>
  <rv s="0">
    <fb>82.75</fb>
    <v>0</v>
  </rv>
  <rv s="0">
    <fb>82.24</fb>
    <v>0</v>
  </rv>
  <rv s="0">
    <fb>91.94</fb>
    <v>0</v>
  </rv>
  <rv s="0">
    <fb>88.13</fb>
    <v>0</v>
  </rv>
  <rv s="0">
    <fb>84.18</fb>
    <v>0</v>
  </rv>
  <rv s="0">
    <fb>87.29</fb>
    <v>0</v>
  </rv>
  <rv s="0">
    <fb>94</fb>
    <v>0</v>
  </rv>
  <rv s="0">
    <fb>98.2</fb>
    <v>0</v>
  </rv>
  <rv s="0">
    <fb>92.43</fb>
    <v>0</v>
  </rv>
  <rv s="0">
    <fb>106.51</fb>
    <v>0</v>
  </rv>
  <rv s="0">
    <fb>114.27</fb>
    <v>0</v>
  </rv>
  <rv s="0">
    <fb>117.49</fb>
    <v>0</v>
  </rv>
  <rv s="0">
    <fb>124.4</fb>
    <v>0</v>
  </rv>
  <rv s="0">
    <fb>135.66999999999999</fb>
    <v>0</v>
  </rv>
  <rv s="0">
    <fb>141.6</fb>
    <v>0</v>
  </rv>
  <rv s="0">
    <fb>158.30000000000001</fb>
    <v>0</v>
  </rv>
  <rv s="0">
    <fb>263.26909999999998</fb>
    <v>0</v>
  </rv>
  <rv s="0">
    <fb>256.96879999999999</fb>
    <v>0</v>
  </rv>
  <rv s="0">
    <fb>290.07</fb>
    <v>0</v>
  </rv>
  <rv s="0">
    <fb>274.08</fb>
    <v>0</v>
  </rv>
  <rv s="0">
    <fb>271.35000000000002</fb>
    <v>0</v>
  </rv>
  <rv s="0">
    <fb>250.03</fb>
    <v>0</v>
  </rv>
  <rv s="0">
    <fb>272.62</fb>
    <v>0</v>
  </rv>
  <rv s="0">
    <fb>290.8</fb>
    <v>0</v>
  </rv>
  <rv s="0">
    <fb>317.16000000000003</fb>
    <v>0</v>
  </rv>
  <rv s="0">
    <fb>315.19</fb>
    <v>0</v>
  </rv>
  <rv s="0">
    <fb>312.75</fb>
    <v>0</v>
  </rv>
  <rv s="0">
    <fb>320.7</fb>
    <v>0</v>
  </rv>
  <rv s="0">
    <fb>321.14999999999998</fb>
    <v>0</v>
  </rv>
  <rv s="0">
    <fb>32.238599999999998</fb>
    <v>0</v>
  </rv>
  <rv s="0">
    <fb>31.928999999999998</fb>
    <v>0</v>
  </rv>
  <rv s="0">
    <fb>31.551400000000001</fb>
    <v>0</v>
  </rv>
  <rv s="0">
    <fb>31.415500000000002</fb>
    <v>0</v>
  </rv>
  <rv s="0">
    <fb>29.965499999999999</fb>
    <v>0</v>
  </rv>
  <rv s="0">
    <fb>29.2104</fb>
    <v>0</v>
  </rv>
  <rv s="0">
    <fb>28.576000000000001</fb>
    <v>0</v>
  </rv>
  <rv s="0">
    <fb>29.640799999999999</fb>
    <v>0</v>
  </rv>
  <rv s="0">
    <fb>28.3872</fb>
    <v>0</v>
  </rv>
  <rv s="0">
    <fb>29.603100000000001</fb>
    <v>0</v>
  </rv>
  <rv s="0">
    <fb>25.570399999999999</fb>
    <v>0</v>
  </rv>
  <rv s="0">
    <fb>27.450800000000001</fb>
    <v>0</v>
  </rv>
  <rv s="0">
    <fb>115.52</fb>
    <v>0</v>
  </rv>
  <rv s="0">
    <fb>107.79</fb>
    <v>0</v>
  </rv>
  <rv s="0">
    <fb>106.97</fb>
    <v>0</v>
  </rv>
  <rv s="0">
    <fb>107.66</fb>
    <v>0</v>
  </rv>
  <rv s="0">
    <fb>107.42</fb>
    <v>0</v>
  </rv>
  <rv s="0">
    <fb>106.49</fb>
    <v>0</v>
  </rv>
  <rv s="0">
    <fb>110.9</fb>
    <v>0</v>
  </rv>
  <rv s="0">
    <fb>110.8</fb>
    <v>0</v>
  </rv>
  <rv s="0">
    <fb>114.72</fb>
    <v>0</v>
  </rv>
  <rv s="0">
    <fb>117.94</fb>
    <v>0</v>
  </rv>
  <rv s="0">
    <fb>121.89</fb>
    <v>0</v>
  </rv>
  <rv s="0">
    <fb>201.49</fb>
    <v>0</v>
  </rv>
  <rv s="0">
    <fb>208.81</fb>
    <v>0</v>
  </rv>
  <rv s="0">
    <fb>209.89</fb>
    <v>0</v>
  </rv>
  <rv s="0">
    <fb>189.49</fb>
    <v>0</v>
  </rv>
  <rv s="0">
    <fb>159.75</fb>
    <v>0</v>
  </rv>
  <rv s="0">
    <fb>175.46</fb>
    <v>0</v>
  </rv>
  <rv s="0">
    <fb>174.79</fb>
    <v>0</v>
  </rv>
  <rv s="0">
    <fb>161.4</fb>
    <v>0</v>
  </rv>
  <rv s="0">
    <fb>165</fb>
    <v>0</v>
  </rv>
  <rv s="0">
    <fb>166.94</fb>
    <v>0</v>
  </rv>
  <rv s="0">
    <fb>177.68</fb>
    <v>0</v>
  </rv>
  <rv s="0">
    <fb>56.16</fb>
    <v>0</v>
  </rv>
  <rv s="0">
    <fb>55.21</fb>
    <v>0</v>
  </rv>
  <rv s="0">
    <fb>57.02</fb>
    <v>0</v>
  </rv>
  <rv s="0">
    <fb>59.39</fb>
    <v>0</v>
  </rv>
  <rv s="0">
    <fb>57.23</fb>
    <v>0</v>
  </rv>
  <rv s="0">
    <fb>57.42</fb>
    <v>0</v>
  </rv>
  <rv s="0">
    <fb>57.11</fb>
    <v>0</v>
  </rv>
  <rv s="0">
    <fb>57.9</fb>
    <v>0</v>
  </rv>
  <rv s="0">
    <fb>60.4</fb>
    <v>0</v>
  </rv>
  <rv s="0">
    <fb>61.29</fb>
    <v>0</v>
  </rv>
  <rv s="0">
    <fb>60.2</fb>
    <v>0</v>
  </rv>
  <rv s="0">
    <fb>61.38</fb>
    <v>0</v>
  </rv>
  <rv s="0">
    <fb>48.48</fb>
    <v>0</v>
  </rv>
  <rv s="0">
    <fb>45.47</fb>
    <v>0</v>
  </rv>
  <rv s="0">
    <fb>46.99</fb>
    <v>0</v>
  </rv>
  <rv s="0">
    <fb>48.95</fb>
    <v>0</v>
  </rv>
  <rv s="0">
    <fb>51.07</fb>
    <v>0</v>
  </rv>
  <rv s="0">
    <fb>52.78</fb>
    <v>0</v>
  </rv>
  <rv s="0">
    <fb>54.98</fb>
    <v>0</v>
  </rv>
  <rv s="0">
    <fb>54.63</fb>
    <v>0</v>
  </rv>
  <rv s="0">
    <fb>53.32</fb>
    <v>0</v>
  </rv>
  <rv s="0">
    <fb>43.09</fb>
    <v>0</v>
  </rv>
  <rv s="0">
    <fb>43.3</fb>
    <v>0</v>
  </rv>
  <rv s="0">
    <fb>46.95</fb>
    <v>0</v>
  </rv>
  <rv s="0">
    <fb>42.81</fb>
    <v>0</v>
  </rv>
  <rv s="0">
    <fb>43.76</fb>
    <v>0</v>
  </rv>
  <rv s="0">
    <fb>41.98</fb>
    <v>0</v>
  </rv>
  <rv s="0">
    <fb>45</fb>
    <v>0</v>
  </rv>
  <rv s="0">
    <fb>45.59</fb>
    <v>0</v>
  </rv>
  <rv s="0">
    <fb>48.11</fb>
    <v>0</v>
  </rv>
  <rv s="0">
    <fb>51.88</fb>
    <v>0</v>
  </rv>
  <rv s="0">
    <fb>52.76</fb>
    <v>0</v>
  </rv>
  <rv s="0">
    <fb>211.99</fb>
    <v>0</v>
  </rv>
  <rv s="0">
    <fb>226.88</fb>
    <v>0</v>
  </rv>
  <rv s="0">
    <fb>238.3</fb>
    <v>0</v>
  </rv>
  <rv s="0">
    <fb>254.9</fb>
    <v>0</v>
  </rv>
  <rv s="0">
    <fb>251.8</fb>
    <v>0</v>
  </rv>
  <rv s="0">
    <fb>269.99</fb>
    <v>0</v>
  </rv>
  <rv s="0">
    <fb>273.93</fb>
    <v>0</v>
  </rv>
  <rv s="0">
    <fb>279.99</fb>
    <v>0</v>
  </rv>
  <rv s="0">
    <fb>271.49</fb>
    <v>0</v>
  </rv>
  <rv s="0">
    <fb>279</fb>
    <v>0</v>
  </rv>
  <rv s="0">
    <fb>290.58999999999997</fb>
    <v>0</v>
  </rv>
  <rv s="0">
    <fb>300.45999999999998</fb>
    <v>0</v>
  </rv>
  <rv s="0">
    <fb>156.30000000000001</fb>
    <v>0</v>
  </rv>
  <rv s="0">
    <fb>164.25</fb>
    <v>0</v>
  </rv>
  <rv s="0">
    <fb>181.85</fb>
    <v>0</v>
  </rv>
  <rv s="0">
    <fb>177.08</fb>
    <v>0</v>
  </rv>
  <rv s="0">
    <fb>184.23</fb>
    <v>0</v>
  </rv>
  <rv s="0">
    <fb>187.41</fb>
    <v>0</v>
  </rv>
  <rv s="0">
    <fb>198.07</fb>
    <v>0</v>
  </rv>
  <rv s="0">
    <fb>243.38</fb>
    <v>0</v>
  </rv>
  <rv s="0">
    <fb>239.66</fb>
    <v>0</v>
  </rv>
  <rv s="0">
    <fb>254.65</fb>
    <v>0</v>
  </rv>
  <rv s="0">
    <fb>258.29000000000002</fb>
    <v>0</v>
  </rv>
  <rv s="0">
    <fb>277.51</fb>
    <v>0</v>
  </rv>
  <rv s="0">
    <fb>295.75</fb>
    <v>0</v>
  </rv>
  <rv s="0">
    <fb>25.435199999999998</fb>
    <v>0</v>
  </rv>
  <rv s="0">
    <fb>25.428100000000001</fb>
    <v>0</v>
  </rv>
  <rv s="0">
    <fb>25.898700000000002</fb>
    <v>0</v>
  </rv>
  <rv s="0">
    <fb>25.634899999999998</fb>
    <v>0</v>
  </rv>
  <rv s="0">
    <fb>24.707899999999999</fb>
    <v>0</v>
  </rv>
  <rv s="0">
    <fb>25.848800000000001</fb>
    <v>0</v>
  </rv>
  <rv s="0">
    <fb>25.813099999999999</fb>
    <v>0</v>
  </rv>
  <rv s="0">
    <fb>27.4389</fb>
    <v>0</v>
  </rv>
  <rv s="0">
    <fb>27.061</fb>
    <v>0</v>
  </rv>
  <rv s="0">
    <fb>26.961200000000002</fb>
    <v>0</v>
  </rv>
  <rv s="0">
    <fb>28.751000000000001</fb>
    <v>0</v>
  </rv>
  <rv s="0">
    <fb>29.8705</fb>
    <v>0</v>
  </rv>
  <rv s="0">
    <fb>46.55</fb>
    <v>0</v>
  </rv>
  <rv s="0">
    <fb>52.35</fb>
    <v>0</v>
  </rv>
  <rv s="0">
    <fb>52.81</fb>
    <v>0</v>
  </rv>
  <rv s="0">
    <fb>50.8</fb>
    <v>0</v>
  </rv>
  <rv s="0">
    <fb>49.7</fb>
    <v>0</v>
  </rv>
  <rv s="0">
    <fb>42.69</fb>
    <v>0</v>
  </rv>
  <rv s="0">
    <fb>44.92</fb>
    <v>0</v>
  </rv>
  <rv s="0">
    <fb>46.38</fb>
    <v>0</v>
  </rv>
  <rv s="0">
    <fb>45.21</fb>
    <v>0</v>
  </rv>
  <rv s="0">
    <fb>47.09</fb>
    <v>0</v>
  </rv>
  <rv s="0">
    <fb>49.11</fb>
    <v>0</v>
  </rv>
  <rv s="0">
    <fb>50.46</fb>
    <v>0</v>
  </rv>
  <rv s="0">
    <fb>51.26</fb>
    <v>0</v>
  </rv>
  <rv s="0">
    <fb>52.12</fb>
    <v>0</v>
  </rv>
  <rv s="0">
    <fb>48.55</fb>
    <v>0</v>
  </rv>
  <rv s="0">
    <fb>50.06</fb>
    <v>0</v>
  </rv>
  <rv s="0">
    <fb>52.93</fb>
    <v>0</v>
  </rv>
  <rv s="0">
    <fb>52.4</fb>
    <v>0</v>
  </rv>
  <rv s="0">
    <fb>55.61</fb>
    <v>0</v>
  </rv>
  <rv s="0">
    <fb>57.55</fb>
    <v>0</v>
  </rv>
  <rv s="0">
    <fb>60.25</fb>
    <v>0</v>
  </rv>
  <rv s="0">
    <fb>59.47</fb>
    <v>0</v>
  </rv>
  <rv s="0">
    <fb>39.96</fb>
    <v>0</v>
  </rv>
  <rv s="0">
    <fb>42.31</fb>
    <v>0</v>
  </rv>
  <rv s="0">
    <fb>43.2</fb>
    <v>0</v>
  </rv>
  <rv s="0">
    <fb>47.39</fb>
    <v>0</v>
  </rv>
  <rv s="0">
    <fb>52.48</fb>
    <v>0</v>
  </rv>
  <rv s="0">
    <fb>54.14</fb>
    <v>0</v>
  </rv>
  <rv s="0">
    <fb>61.98</fb>
    <v>0</v>
  </rv>
  <rv s="0">
    <fb>72.78</fb>
    <v>0</v>
  </rv>
  <rv s="0">
    <fb>52.75</fb>
    <v>0</v>
  </rv>
  <rv s="0">
    <fb>52.3</fb>
    <v>0</v>
  </rv>
  <rv s="0">
    <fb>56.82</fb>
    <v>0</v>
  </rv>
  <rv s="0">
    <fb>46.85</fb>
    <v>0</v>
  </rv>
  <rv s="0">
    <fb>48.15</fb>
    <v>0</v>
  </rv>
  <rv s="0">
    <fb>42.14</fb>
    <v>0</v>
  </rv>
  <rv s="0">
    <fb>47.94</fb>
    <v>0</v>
  </rv>
  <rv s="0">
    <fb>50.98</fb>
    <v>0</v>
  </rv>
  <rv s="0">
    <fb>315.7903</fb>
    <v>0</v>
  </rv>
  <rv s="0">
    <fb>358.33589999999998</fb>
    <v>0</v>
  </rv>
  <rv s="0">
    <fb>378.26850000000002</fb>
    <v>0</v>
  </rv>
  <rv s="0">
    <fb>389.80990000000003</fb>
    <v>0</v>
  </rv>
  <rv s="0">
    <fb>347.73399999999998</fb>
    <v>0</v>
  </rv>
  <rv s="0">
    <fb>367.39960000000002</fb>
    <v>0</v>
  </rv>
  <rv s="0">
    <fb>376.10399999999998</fb>
    <v>0</v>
  </rv>
  <rv s="0">
    <fb>295.05630000000002</fb>
    <v>0</v>
  </rv>
  <rv s="0">
    <fb>269.16410000000002</fb>
    <v>0</v>
  </rv>
  <rv s="0">
    <fb>268.95229999999998</fb>
    <v>0</v>
  </rv>
  <rv s="0">
    <fb>271.28269999999998</fb>
    <v>0</v>
  </rv>
  <rv s="0">
    <fb>266.47449999999998</fb>
    <v>0</v>
  </rv>
  <rv s="0">
    <fb>276.64350000000002</fb>
    <v>0</v>
  </rv>
  <rv s="0">
    <fb>235.26</fb>
    <v>0</v>
  </rv>
  <rv s="0">
    <fb>225.7</fb>
    <v>0</v>
  </rv>
  <rv s="0">
    <fb>218.46</fb>
    <v>0</v>
  </rv>
  <rv s="0">
    <fb>237</fb>
    <v>0</v>
  </rv>
  <rv s="0">
    <fb>243.74</fb>
    <v>0</v>
  </rv>
  <rv s="0">
    <fb>256.10000000000002</fb>
    <v>0</v>
  </rv>
  <rv s="0">
    <fb>268</fb>
    <v>0</v>
  </rv>
  <rv s="0">
    <fb>267.25</fb>
    <v>0</v>
  </rv>
  <rv s="0">
    <fb>262.92</fb>
    <v>0</v>
  </rv>
  <rv s="0">
    <fb>283</fb>
    <v>0</v>
  </rv>
  <rv s="0">
    <fb>55.11</fb>
    <v>0</v>
  </rv>
  <rv s="0">
    <fb>52.19</fb>
    <v>0</v>
  </rv>
  <rv s="0">
    <fb>54.79</fb>
    <v>0</v>
  </rv>
  <rv s="0">
    <fb>54.42</fb>
    <v>0</v>
  </rv>
  <rv s="0">
    <fb>56.24</fb>
    <v>0</v>
  </rv>
  <rv s="0">
    <fb>57.09</fb>
    <v>0</v>
  </rv>
  <rv s="0">
    <fb>58.07</fb>
    <v>0</v>
  </rv>
  <rv s="0">
    <fb>52.11</fb>
    <v>0</v>
  </rv>
  <rv s="0">
    <fb>51.51</fb>
    <v>0</v>
  </rv>
  <rv s="0">
    <fb>55.51</fb>
    <v>0</v>
  </rv>
  <rv s="0">
    <fb>53.09</fb>
    <v>0</v>
  </rv>
  <rv s="0">
    <fb>64.38</fb>
    <v>0</v>
  </rv>
  <rv s="0">
    <fb>67</fb>
    <v>0</v>
  </rv>
  <rv s="0">
    <fb>65.03</fb>
    <v>0</v>
  </rv>
  <rv s="0">
    <fb>50.76</fb>
    <v>0</v>
  </rv>
  <rv s="0">
    <fb>58.34</fb>
    <v>0</v>
  </rv>
  <rv s="0">
    <fb>55.4</fb>
    <v>0</v>
  </rv>
  <rv s="0">
    <fb>68.739999999999995</fb>
    <v>0</v>
  </rv>
  <rv s="0">
    <fb>72.459999999999994</fb>
    <v>0</v>
  </rv>
  <rv s="0">
    <fb>60.51</fb>
    <v>0</v>
  </rv>
  <rv s="0">
    <fb>71.791300000000007</fb>
    <v>0</v>
  </rv>
  <rv s="0">
    <fb>72.439700000000002</fb>
    <v>0</v>
  </rv>
  <rv s="0">
    <fb>77.960599999999999</fb>
    <v>0</v>
  </rv>
  <rv s="0">
    <fb>79.839100000000002</fb>
    <v>0</v>
  </rv>
  <rv s="0">
    <fb>75.033299999999997</fb>
    <v>0</v>
  </rv>
  <rv s="0">
    <fb>75.948700000000002</fb>
    <v>0</v>
  </rv>
  <rv s="0">
    <fb>80.411199999999994</fb>
    <v>0</v>
  </rv>
  <rv s="0">
    <fb>79.200199999999995</fb>
    <v>0</v>
  </rv>
  <rv s="0">
    <fb>82.232399999999998</fb>
    <v>0</v>
  </rv>
  <rv s="0">
    <fb>80.268199999999993</fb>
    <v>0</v>
  </rv>
  <rv s="0">
    <fb>83.023899999999998</fb>
    <v>0</v>
  </rv>
  <rv s="0">
    <fb>83.471999999999994</fb>
    <v>0</v>
  </rv>
  <rv s="0">
    <fb>86.847499999999997</fb>
    <v>0</v>
  </rv>
  <rv s="0">
    <fb>69.239999999999995</fb>
    <v>0</v>
  </rv>
  <rv s="0">
    <fb>66.459999999999994</fb>
    <v>0</v>
  </rv>
  <rv s="0">
    <fb>70.97</fb>
    <v>0</v>
  </rv>
  <rv s="0">
    <fb>72.08</fb>
    <v>0</v>
  </rv>
  <rv s="0">
    <fb>75.09</fb>
    <v>0</v>
  </rv>
  <rv s="0">
    <fb>78.31</fb>
    <v>0</v>
  </rv>
  <rv s="0">
    <fb>77.900000000000006</fb>
    <v>0</v>
  </rv>
  <rv s="0">
    <fb>87.07</fb>
    <v>0</v>
  </rv>
  <rv s="0">
    <fb>97.61</fb>
    <v>0</v>
  </rv>
  <rv s="0">
    <fb>29.642399999999999</fb>
    <v>0</v>
  </rv>
  <rv s="0">
    <fb>29.8035</fb>
    <v>0</v>
  </rv>
  <rv s="0">
    <fb>32.287199999999999</fb>
    <v>0</v>
  </rv>
  <rv s="0">
    <fb>33.026600000000002</fb>
    <v>0</v>
  </rv>
  <rv s="0">
    <fb>32.0976</fb>
    <v>0</v>
  </rv>
  <rv s="0">
    <fb>32.9602</fb>
    <v>0</v>
  </rv>
  <rv s="0">
    <fb>31.813199999999998</fb>
    <v>0</v>
  </rv>
  <rv s="0">
    <fb>34.4011</fb>
    <v>0</v>
  </rv>
  <rv s="0">
    <fb>29.822500000000002</fb>
    <v>0</v>
  </rv>
  <rv s="0">
    <fb>29.6708</fb>
    <v>0</v>
  </rv>
  <rv s="0">
    <fb>32.391500000000001</fb>
    <v>0</v>
  </rv>
  <rv s="0">
    <fb>31.282399999999999</fb>
    <v>0</v>
  </rv>
  <rv s="0">
    <fb>30.1922</fb>
    <v>0</v>
  </rv>
  <rv s="0">
    <fb>73.19</fb>
    <v>0</v>
  </rv>
  <rv s="0">
    <fb>79.5</fb>
    <v>0</v>
  </rv>
  <rv s="0">
    <fb>82.1</fb>
    <v>0</v>
  </rv>
  <rv s="0">
    <fb>81.180000000000007</fb>
    <v>0</v>
  </rv>
  <rv s="0">
    <fb>76.42</fb>
    <v>0</v>
  </rv>
  <rv s="0">
    <fb>78.349999999999994</fb>
    <v>0</v>
  </rv>
  <rv s="0">
    <fb>77</fb>
    <v>0</v>
  </rv>
  <rv s="0">
    <fb>73.069999999999993</fb>
    <v>0</v>
  </rv>
  <rv s="0">
    <fb>71.84</fb>
    <v>0</v>
  </rv>
  <rv s="0">
    <fb>86.27</fb>
    <v>0</v>
  </rv>
  <rv s="0">
    <fb>84.79</fb>
    <v>0</v>
  </rv>
  <rv s="0">
    <fb>83.89</fb>
    <v>0</v>
  </rv>
  <rv s="0">
    <fb>82.28</fb>
    <v>0</v>
  </rv>
  <rv s="0">
    <fb>78.2</fb>
    <v>0</v>
  </rv>
  <rv s="0">
    <fb>71.599999999999994</fb>
    <v>0</v>
  </rv>
  <rv s="0">
    <fb>63.8</fb>
    <v>0</v>
  </rv>
  <rv s="0">
    <fb>64.760000000000005</fb>
    <v>0</v>
  </rv>
  <rv s="0">
    <fb>57.29</fb>
    <v>0</v>
  </rv>
  <rv s="0">
    <fb>59.13</fb>
    <v>0</v>
  </rv>
  <rv s="0">
    <fb>60.5</fb>
    <v>0</v>
  </rv>
  <rv s="0">
    <fb>44.36</fb>
    <v>0</v>
  </rv>
  <rv s="0">
    <fb>43.97</fb>
    <v>0</v>
  </rv>
  <rv s="0">
    <fb>41.57</fb>
    <v>0</v>
  </rv>
  <rv s="0">
    <fb>40.93</fb>
    <v>0</v>
  </rv>
  <rv s="0">
    <fb>43.28</fb>
    <v>0</v>
  </rv>
  <rv s="0">
    <fb>43.02</fb>
    <v>0</v>
  </rv>
  <rv s="0">
    <fb>42.03</fb>
    <v>0</v>
  </rv>
  <rv s="0">
    <fb>39.700000000000003</fb>
    <v>0</v>
  </rv>
  <rv s="0">
    <fb>299.39999999999998</fb>
    <v>5</v>
  </rv>
  <rv s="0">
    <fb>256.8</fb>
    <v>5</v>
  </rv>
  <rv s="0">
    <fb>242.6</fb>
    <v>5</v>
  </rv>
  <rv s="0">
    <fb>253.2</fb>
    <v>5</v>
  </rv>
  <rv s="0">
    <fb>304.39999999999998</fb>
    <v>5</v>
  </rv>
  <rv s="0">
    <fb>313.8</fb>
    <v>5</v>
  </rv>
  <rv s="0">
    <fb>288.2</fb>
    <v>5</v>
  </rv>
  <rv s="0">
    <fb>265.39999999999998</fb>
    <v>5</v>
  </rv>
  <rv s="0">
    <fb>299</fb>
    <v>5</v>
  </rv>
  <rv s="0">
    <fb>301.39999999999998</fb>
    <v>5</v>
  </rv>
  <rv s="0">
    <fb>240.4</fb>
    <v>5</v>
  </rv>
  <rv s="0">
    <fb>147</fb>
    <v>5</v>
  </rv>
  <rv s="0">
    <fb>141.4</fb>
    <v>5</v>
  </rv>
  <rv s="0">
    <fb>115.5</fb>
    <v>0</v>
  </rv>
  <rv s="0">
    <fb>121.86</fb>
    <v>0</v>
  </rv>
  <rv s="0">
    <fb>121.9</fb>
    <v>0</v>
  </rv>
  <rv s="0">
    <fb>128.02000000000001</fb>
    <v>0</v>
  </rv>
  <rv s="0">
    <fb>129.5</fb>
    <v>0</v>
  </rv>
  <rv s="0">
    <fb>139.86000000000001</fb>
    <v>0</v>
  </rv>
  <rv s="0">
    <fb>153.44</fb>
    <v>0</v>
  </rv>
  <rv s="0">
    <fb>154.97999999999999</fb>
    <v>0</v>
  </rv>
  <rv s="0">
    <fb>159.87</fb>
    <v>0</v>
  </rv>
  <rv s="0">
    <fb>156</fb>
    <v>0</v>
  </rv>
  <rv s="0">
    <fb>165.72</fb>
    <v>0</v>
  </rv>
  <rv s="0">
    <fb>172.77</fb>
    <v>0</v>
  </rv>
  <rv s="0">
    <fb>173.73</fb>
    <v>0</v>
  </rv>
  <rv s="0">
    <fb>112.01</fb>
    <v>0</v>
  </rv>
  <rv s="0">
    <fb>134.97</fb>
    <v>0</v>
  </rv>
  <rv s="0">
    <fb>139.31</fb>
    <v>0</v>
  </rv>
  <rv s="0">
    <fb>141.51</fb>
    <v>0</v>
  </rv>
  <rv s="0">
    <fb>140.55000000000001</fb>
    <v>0</v>
  </rv>
  <rv s="0">
    <fb>127.1</fb>
    <v>0</v>
  </rv>
  <rv s="0">
    <fb>139.6</fb>
    <v>0</v>
  </rv>
  <rv s="0">
    <fb>148.9</fb>
    <v>0</v>
  </rv>
  <rv s="0">
    <fb>134.85</fb>
    <v>0</v>
  </rv>
  <rv s="0">
    <fb>134.5</fb>
    <v>0</v>
  </rv>
  <rv s="0">
    <fb>134.44999999999999</fb>
    <v>0</v>
  </rv>
  <rv s="0">
    <fb>135</fb>
    <v>0</v>
  </rv>
  <rv s="0">
    <fb>102.41</fb>
    <v>0</v>
  </rv>
  <rv s="0">
    <fb>108.4</fb>
    <v>0</v>
  </rv>
  <rv s="0">
    <fb>110.29</fb>
    <v>0</v>
  </rv>
  <rv s="0">
    <fb>117.47</fb>
    <v>0</v>
  </rv>
  <rv s="0">
    <fb>114.56</fb>
    <v>0</v>
  </rv>
  <rv s="0">
    <fb>125.3</fb>
    <v>0</v>
  </rv>
  <rv s="0">
    <fb>123.77</fb>
    <v>0</v>
  </rv>
  <rv s="0">
    <fb>119.86</fb>
    <v>0</v>
  </rv>
  <rv s="0">
    <fb>118.7</fb>
    <v>0</v>
  </rv>
  <rv s="0">
    <fb>118.41</fb>
    <v>0</v>
  </rv>
  <rv s="0">
    <fb>120.31</fb>
    <v>0</v>
  </rv>
  <rv s="0">
    <fb>124.66</fb>
    <v>0</v>
  </rv>
  <rv s="0">
    <fb>71.75</fb>
    <v>0</v>
  </rv>
  <rv s="0">
    <fb>75.08</fb>
    <v>0</v>
  </rv>
  <rv s="0">
    <fb>74.709999999999994</fb>
    <v>0</v>
  </rv>
  <rv s="0">
    <fb>65.2</fb>
    <v>0</v>
  </rv>
  <rv s="0">
    <fb>63.35</fb>
    <v>0</v>
  </rv>
  <rv s="0">
    <fb>67.959999999999994</fb>
    <v>0</v>
  </rv>
  <rv s="0">
    <fb>170.27</fb>
    <v>0</v>
  </rv>
  <rv s="0">
    <fb>157.80000000000001</fb>
    <v>0</v>
  </rv>
  <rv s="0">
    <fb>158.27000000000001</fb>
    <v>0</v>
  </rv>
  <rv s="0">
    <fb>166.38</fb>
    <v>0</v>
  </rv>
  <rv s="0">
    <fb>159.9</fb>
    <v>0</v>
  </rv>
  <rv s="0">
    <fb>156.57</fb>
    <v>0</v>
  </rv>
  <rv s="0">
    <fb>161.81</fb>
    <v>0</v>
  </rv>
  <rv s="0">
    <fb>168.37</fb>
    <v>0</v>
  </rv>
  <rv s="0">
    <fb>176.67</fb>
    <v>0</v>
  </rv>
  <rv s="0">
    <fb>36.61</fb>
    <v>0</v>
  </rv>
  <rv s="0">
    <fb>36.82</fb>
    <v>0</v>
  </rv>
  <rv s="0">
    <fb>35.85</fb>
    <v>0</v>
  </rv>
  <rv s="0">
    <fb>36.19</fb>
    <v>0</v>
  </rv>
  <rv s="0">
    <fb>36.11</fb>
    <v>0</v>
  </rv>
  <rv s="0">
    <fb>35.659999999999997</fb>
    <v>0</v>
  </rv>
  <rv s="0">
    <fb>38.119999999999997</fb>
    <v>0</v>
  </rv>
  <rv s="0">
    <fb>45.97</fb>
    <v>0</v>
  </rv>
  <rv s="0">
    <fb>44.73</fb>
    <v>0</v>
  </rv>
  <rv s="0">
    <fb>56.5</fb>
    <v>0</v>
  </rv>
  <rv s="0">
    <fb>55.89</fb>
    <v>0</v>
  </rv>
  <rv s="0">
    <fb>53.83</fb>
    <v>0</v>
  </rv>
  <rv s="0">
    <fb>51.39</fb>
    <v>0</v>
  </rv>
  <rv s="0">
    <fb>50.93</fb>
    <v>0</v>
  </rv>
  <rv s="0">
    <fb>46.96</fb>
    <v>0</v>
  </rv>
  <rv s="0">
    <fb>50.94</fb>
    <v>0</v>
  </rv>
  <rv s="0">
    <fb>48.86</fb>
    <v>0</v>
  </rv>
  <rv s="0">
    <fb>46.92</fb>
    <v>0</v>
  </rv>
  <rv s="0">
    <fb>45.82</fb>
    <v>0</v>
  </rv>
  <rv s="0">
    <fb>34.979999999999997</fb>
    <v>0</v>
  </rv>
  <rv s="0">
    <fb>36.68</fb>
    <v>0</v>
  </rv>
  <rv s="0">
    <fb>37.200000000000003</fb>
    <v>0</v>
  </rv>
  <rv s="0">
    <fb>35.33</fb>
    <v>0</v>
  </rv>
  <rv s="0">
    <fb>34.630000000000003</fb>
    <v>0</v>
  </rv>
  <rv s="0">
    <fb>34.06</fb>
    <v>0</v>
  </rv>
  <rv s="0">
    <fb>34.520000000000003</fb>
    <v>0</v>
  </rv>
  <rv s="0">
    <fb>35.81</fb>
    <v>0</v>
  </rv>
  <rv s="0">
    <fb>36.729999999999997</fb>
    <v>0</v>
  </rv>
  <rv s="0">
    <fb>41.01</fb>
    <v>0</v>
  </rv>
  <rv s="0">
    <fb>42.72</fb>
    <v>0</v>
  </rv>
  <rv s="0">
    <fb>84.46</fb>
    <v>0</v>
  </rv>
  <rv s="0">
    <fb>76.88</fb>
    <v>0</v>
  </rv>
  <rv s="0">
    <fb>80.680000000000007</fb>
    <v>0</v>
  </rv>
  <rv s="0">
    <fb>85.2</fb>
    <v>0</v>
  </rv>
  <rv s="0">
    <fb>85.06</fb>
    <v>0</v>
  </rv>
  <rv s="0">
    <fb>98.74</fb>
    <v>0</v>
  </rv>
  <rv s="0">
    <fb>105.31</fb>
    <v>0</v>
  </rv>
  <rv s="0">
    <fb>108.74</fb>
    <v>0</v>
  </rv>
  <rv s="0">
    <fb>114.79</fb>
    <v>0</v>
  </rv>
  <rv s="0">
    <fb>29.885000000000002</fb>
    <v>0</v>
  </rv>
  <rv s="0">
    <fb>30.68</fb>
    <v>0</v>
  </rv>
  <rv s="0">
    <fb>32.39</fb>
    <v>0</v>
  </rv>
  <rv s="0">
    <fb>32.125</fb>
    <v>0</v>
  </rv>
  <rv s="0">
    <fb>33.534999999999997</fb>
    <v>0</v>
  </rv>
  <rv s="0">
    <fb>35.337499999999999</fb>
    <v>0</v>
  </rv>
  <rv s="0">
    <fb>35.212499999999999</fb>
    <v>0</v>
  </rv>
  <rv s="0">
    <fb>36.47</fb>
    <v>0</v>
  </rv>
  <rv s="0">
    <fb>37.75</fb>
    <v>0</v>
  </rv>
  <rv s="0">
    <fb>36.842500000000001</fb>
    <v>0</v>
  </rv>
  <rv s="0">
    <fb>38.917499999999997</fb>
    <v>0</v>
  </rv>
  <rv s="0">
    <fb>39.597499999999997</fb>
    <v>0</v>
  </rv>
  <rv s="0">
    <fb>39.107500000000002</fb>
    <v>0</v>
  </rv>
  <rv s="0">
    <fb>352.95</fb>
    <v>0</v>
  </rv>
  <rv s="0">
    <fb>362.33</fb>
    <v>0</v>
  </rv>
  <rv s="0">
    <fb>325.2</fb>
    <v>0</v>
  </rv>
  <rv s="0">
    <fb>332.5</fb>
    <v>0</v>
  </rv>
  <rv s="0">
    <fb>355.79</fb>
    <v>0</v>
  </rv>
  <rv s="0">
    <fb>330.69</fb>
    <v>0</v>
  </rv>
  <rv s="0">
    <fb>354.09</fb>
    <v>0</v>
  </rv>
  <rv s="0">
    <fb>341.6</fb>
    <v>0</v>
  </rv>
  <rv s="0">
    <fb>375.16</fb>
    <v>0</v>
  </rv>
  <rv s="0">
    <fb>357.47</fb>
    <v>0</v>
  </rv>
  <rv s="0">
    <fb>364.31</fb>
    <v>0</v>
  </rv>
  <rv s="0">
    <fb>316.19</fb>
    <v>0</v>
  </rv>
  <rv s="0">
    <fb>104.41</fb>
    <v>0</v>
  </rv>
  <rv s="0">
    <fb>106.63</fb>
    <v>0</v>
  </rv>
  <rv s="0">
    <fb>111.42</fb>
    <v>0</v>
  </rv>
  <rv s="0">
    <fb>112.7</fb>
    <v>0</v>
  </rv>
  <rv s="0">
    <fb>116.54</fb>
    <v>0</v>
  </rv>
  <rv s="0">
    <fb>122.8</fb>
    <v>0</v>
  </rv>
  <rv s="0">
    <fb>122.25</fb>
    <v>0</v>
  </rv>
  <rv s="0">
    <fb>128.66</fb>
    <v>0</v>
  </rv>
  <rv s="0">
    <fb>133.84</fb>
    <v>0</v>
  </rv>
  <rv s="0">
    <fb>141.9</fb>
    <v>0</v>
  </rv>
  <rv s="0">
    <fb>149.94999999999999</fb>
    <v>0</v>
  </rv>
  <rv s="0">
    <fb>150.4</fb>
    <v>0</v>
  </rv>
  <rv s="0">
    <fb>22.814</fb>
    <v>0</v>
  </rv>
  <rv s="0">
    <fb>23.561599999999999</fb>
    <v>0</v>
  </rv>
  <rv s="0">
    <fb>23.863700000000001</fb>
    <v>0</v>
  </rv>
  <rv s="0">
    <fb>23.4483</fb>
    <v>0</v>
  </rv>
  <rv s="0">
    <fb>23.199100000000001</fb>
    <v>0</v>
  </rv>
  <rv s="0">
    <fb>25.532599999999999</fb>
    <v>0</v>
  </rv>
  <rv s="0">
    <fb>26.038599999999999</fb>
    <v>0</v>
  </rv>
  <rv s="0">
    <fb>26.491700000000002</fb>
    <v>0</v>
  </rv>
  <rv s="0">
    <fb>28.659099999999999</fb>
    <v>0</v>
  </rv>
  <rv s="0">
    <fb>29.414300000000001</fb>
    <v>0</v>
  </rv>
  <rv s="0">
    <fb>28.304099999999998</fb>
    <v>0</v>
  </rv>
  <rv s="0">
    <fb>29.572800000000001</fb>
    <v>0</v>
  </rv>
  <rv s="0">
    <fb>107.7895</fb>
    <v>0</v>
  </rv>
  <rv s="0">
    <fb>108.5762</fb>
    <v>0</v>
  </rv>
  <rv s="0">
    <fb>108.6972</fb>
    <v>0</v>
  </rv>
  <rv s="0">
    <fb>115.17</fb>
    <v>0</v>
  </rv>
  <rv s="0">
    <fb>65.67</fb>
    <v>0</v>
  </rv>
  <rv s="0">
    <fb>73.2</fb>
    <v>0</v>
  </rv>
  <rv s="0">
    <fb>67.209999999999994</fb>
    <v>0</v>
  </rv>
  <rv s="0">
    <fb>71.73</fb>
    <v>0</v>
  </rv>
  <rv s="0">
    <fb>66.5</fb>
    <v>0</v>
  </rv>
  <rv s="0">
    <fb>64.77</fb>
    <v>0</v>
  </rv>
  <rv s="0">
    <fb>64.8</fb>
    <v>0</v>
  </rv>
  <rv s="0">
    <fb>86.11</fb>
    <v>0</v>
  </rv>
  <rv s="0">
    <fb>87.78</fb>
    <v>0</v>
  </rv>
  <rv s="0">
    <fb>89.6</fb>
    <v>0</v>
  </rv>
  <rv s="0">
    <fb>89.75</fb>
    <v>0</v>
  </rv>
  <rv s="0">
    <fb>90.68</fb>
    <v>0</v>
  </rv>
  <rv s="0">
    <fb>86.04</fb>
    <v>0</v>
  </rv>
  <rv s="0">
    <fb>88.01</fb>
    <v>0</v>
  </rv>
  <rv s="0">
    <fb>86.8</fb>
    <v>0</v>
  </rv>
  <rv s="0">
    <fb>92.5</fb>
    <v>0</v>
  </rv>
  <rv s="0">
    <fb>95.57</fb>
    <v>0</v>
  </rv>
  <rv s="0">
    <fb>94.3</fb>
    <v>0</v>
  </rv>
  <rv s="0">
    <fb>87.87</fb>
    <v>0</v>
  </rv>
  <rv s="0">
    <fb>91.28</fb>
    <v>0</v>
  </rv>
  <rv s="0">
    <fb>47.695</fb>
    <v>0</v>
  </rv>
  <rv s="0">
    <fb>49.5</fb>
    <v>0</v>
  </rv>
  <rv s="0">
    <fb>51.69</fb>
    <v>0</v>
  </rv>
  <rv s="0">
    <fb>51.64</fb>
    <v>0</v>
  </rv>
  <rv s="0">
    <fb>55.84</fb>
    <v>0</v>
  </rv>
  <rv s="0">
    <fb>49.04</fb>
    <v>0</v>
  </rv>
  <rv s="0">
    <fb>48.055</fb>
    <v>0</v>
  </rv>
  <rv s="0">
    <fb>48.38</fb>
    <v>0</v>
  </rv>
  <rv s="0">
    <fb>46.79</fb>
    <v>0</v>
  </rv>
  <rv s="0">
    <fb>45.96</fb>
    <v>0</v>
  </rv>
  <rv s="0">
    <fb>74.63</fb>
    <v>0</v>
  </rv>
  <rv s="0">
    <fb>75.510000000000005</fb>
    <v>0</v>
  </rv>
  <rv s="0">
    <fb>69.03</fb>
    <v>0</v>
  </rv>
  <rv s="0">
    <fb>72.930000000000007</fb>
    <v>0</v>
  </rv>
  <rv s="0">
    <fb>75.75</fb>
    <v>0</v>
  </rv>
  <rv s="0">
    <fb>80.599999999999994</fb>
    <v>0</v>
  </rv>
  <rv s="0">
    <fb>87.41</fb>
    <v>0</v>
  </rv>
  <rv s="0">
    <fb>88.33</fb>
    <v>0</v>
  </rv>
  <rv s="0">
    <fb>83.51</fb>
    <v>0</v>
  </rv>
  <rv s="0">
    <fb>72.430000000000007</fb>
    <v>0</v>
  </rv>
  <rv s="0">
    <fb>65.06</fb>
    <v>0</v>
  </rv>
  <rv s="0">
    <fb>196.1</fb>
    <v>0</v>
  </rv>
  <rv s="0">
    <fb>266.41000000000003</fb>
    <v>0</v>
  </rv>
  <rv s="0">
    <fb>292.75</fb>
    <v>0</v>
  </rv>
  <rv s="0">
    <fb>291.94</fb>
    <v>0</v>
  </rv>
  <rv s="0">
    <fb>310.36</fb>
    <v>0</v>
  </rv>
  <rv s="0">
    <fb>353.88</fb>
    <v>0</v>
  </rv>
  <rv s="0">
    <fb>385.45</fb>
    <v>0</v>
  </rv>
  <rv s="0">
    <fb>335.87</fb>
    <v>0</v>
  </rv>
  <rv s="0">
    <fb>366.47</fb>
    <v>0</v>
  </rv>
  <rv s="0">
    <fb>375.85</fb>
    <v>0</v>
  </rv>
  <rv s="0">
    <fb>304.58999999999997</fb>
    <v>0</v>
  </rv>
  <rv s="0">
    <fb>293.19</fb>
    <v>0</v>
  </rv>
  <rv s="0">
    <fb>56.68</fb>
    <v>0</v>
  </rv>
  <rv s="0">
    <fb>57.04</fb>
    <v>0</v>
  </rv>
  <rv s="0">
    <fb>55.45</fb>
    <v>0</v>
  </rv>
  <rv s="0">
    <fb>53.47</fb>
    <v>0</v>
  </rv>
  <rv s="0">
    <fb>51.15</fb>
    <v>0</v>
  </rv>
  <rv s="0">
    <fb>47.61</fb>
    <v>0</v>
  </rv>
  <rv s="0">
    <fb>51.8</fb>
    <v>0</v>
  </rv>
  <rv s="0">
    <fb>72.66</fb>
    <v>0</v>
  </rv>
  <rv s="0">
    <fb>63.98</fb>
    <v>0</v>
  </rv>
  <rv s="0">
    <fb>58.78</fb>
    <v>0</v>
  </rv>
  <rv s="0">
    <fb>55.22</fb>
    <v>0</v>
  </rv>
  <rv s="0">
    <fb>55.81</fb>
    <v>0</v>
  </rv>
  <rv s="0">
    <fb>52.53</fb>
    <v>0</v>
  </rv>
  <rv s="0">
    <fb>56.58</fb>
    <v>0</v>
  </rv>
  <rv s="0">
    <fb>54.84</fb>
    <v>0</v>
  </rv>
  <rv s="0">
    <fb>58.79</fb>
    <v>0</v>
  </rv>
  <rv s="0">
    <fb>51.34</fb>
    <v>0</v>
  </rv>
  <rv s="0">
    <fb>49.01</fb>
    <v>0</v>
  </rv>
  <rv s="0">
    <fb>48.05</fb>
    <v>0</v>
  </rv>
  <rv s="0">
    <fb>46.32</fb>
    <v>0</v>
  </rv>
  <rv s="0">
    <fb>45.26</fb>
    <v>0</v>
  </rv>
  <rv s="0">
    <fb>45.71</fb>
    <v>0</v>
  </rv>
  <rv s="0">
    <fb>44.55</fb>
    <v>0</v>
  </rv>
  <rv s="0">
    <fb>47.89</fb>
    <v>0</v>
  </rv>
  <rv s="0">
    <fb>51.09</fb>
    <v>0</v>
  </rv>
  <rv s="0">
    <fb>57.99</fb>
    <v>0</v>
  </rv>
  <rv s="0">
    <fb>57.34</fb>
    <v>0</v>
  </rv>
  <rv s="0">
    <fb>56.401299999999999</fb>
    <v>0</v>
  </rv>
  <rv s="0">
    <fb>59.176099999999998</fb>
    <v>0</v>
  </rv>
  <rv s="0">
    <fb>62.999699999999997</fb>
    <v>0</v>
  </rv>
  <rv s="0">
    <fb>60.482399999999998</fb>
    <v>0</v>
  </rv>
  <rv s="0">
    <fb>59.357199999999999</fb>
    <v>0</v>
  </rv>
  <rv s="0">
    <fb>62.065300000000001</fb>
    <v>0</v>
  </rv>
  <rv s="0">
    <fb>60.882899999999999</fb>
    <v>0</v>
  </rv>
  <rv s="0">
    <fb>61.064100000000003</fb>
    <v>0</v>
  </rv>
  <rv s="0">
    <fb>60.825699999999998</fb>
    <v>0</v>
  </rv>
  <rv s="0">
    <fb>61.226199999999999</fb>
    <v>0</v>
  </rv>
  <rv s="0">
    <fb>52.959099999999999</fb>
    <v>0</v>
  </rv>
  <rv s="0">
    <fb>52.825600000000001</fb>
    <v>0</v>
  </rv>
  <rv s="0">
    <fb>53.960299999999997</fb>
    <v>0</v>
  </rv>
  <rv s="0">
    <fb>110.93</fb>
    <v>0</v>
  </rv>
  <rv s="0">
    <fb>127.55</fb>
    <v>0</v>
  </rv>
  <rv s="0">
    <fb>133.15</fb>
    <v>0</v>
  </rv>
  <rv s="0">
    <fb>132.66</fb>
    <v>0</v>
  </rv>
  <rv s="0">
    <fb>132.19999999999999</fb>
    <v>0</v>
  </rv>
  <rv s="0">
    <fb>144.04</fb>
    <v>0</v>
  </rv>
  <rv s="0">
    <fb>140.84</fb>
    <v>0</v>
  </rv>
  <rv s="0">
    <fb>144.25</fb>
    <v>0</v>
  </rv>
  <rv s="0">
    <fb>138.72</fb>
    <v>0</v>
  </rv>
  <rv s="0">
    <fb>146.49</fb>
    <v>0</v>
  </rv>
  <rv s="0">
    <fb>153.96</fb>
    <v>0</v>
  </rv>
  <rv s="0">
    <fb>65.188400000000001</fb>
    <v>0</v>
  </rv>
  <rv s="0">
    <fb>62.482599999999998</fb>
    <v>0</v>
  </rv>
  <rv s="0">
    <fb>66.097899999999996</fb>
    <v>0</v>
  </rv>
  <rv s="0">
    <fb>64.256100000000004</fb>
    <v>0</v>
  </rv>
  <rv s="0">
    <fb>62.217300000000002</fb>
    <v>0</v>
  </rv>
  <rv s="0">
    <fb>65.559700000000007</fb>
    <v>0</v>
  </rv>
  <rv s="0">
    <fb>65.180800000000005</fb>
    <v>0</v>
  </rv>
  <rv s="0">
    <fb>69.364500000000007</fb>
    <v>0</v>
  </rv>
  <rv s="0">
    <fb>64.581999999999994</fb>
    <v>0</v>
  </rv>
  <rv s="0">
    <fb>64.627499999999998</fb>
    <v>0</v>
  </rv>
  <rv s="0">
    <fb>70.872699999999995</fb>
    <v>0</v>
  </rv>
  <rv s="0">
    <fb>73.48</fb>
    <v>0</v>
  </rv>
  <rv s="0">
    <fb>69.015799999999999</fb>
    <v>0</v>
  </rv>
  <rv s="0">
    <fb>45.524999999999999</fb>
    <v>0</v>
  </rv>
  <rv s="0">
    <fb>49</fb>
    <v>0</v>
  </rv>
  <rv s="0">
    <fb>50.23</fb>
    <v>0</v>
  </rv>
  <rv s="0">
    <fb>48.43</fb>
    <v>0</v>
  </rv>
  <rv s="0">
    <fb>48.32</fb>
    <v>0</v>
  </rv>
  <rv s="0">
    <fb>47.88</fb>
    <v>0</v>
  </rv>
  <rv s="0">
    <fb>48.41</fb>
    <v>0</v>
  </rv>
  <rv s="0">
    <fb>46.31</fb>
    <v>0</v>
  </rv>
  <rv s="0">
    <fb>52.13</fb>
    <v>0</v>
  </rv>
  <rv s="0">
    <fb>54.31</fb>
    <v>0</v>
  </rv>
  <rv s="0">
    <fb>53.85</fb>
    <v>0</v>
  </rv>
  <rv s="0">
    <fb>62.92</fb>
    <v>0</v>
  </rv>
  <rv s="0">
    <fb>61.07</fb>
    <v>0</v>
  </rv>
  <rv s="0">
    <fb>62.16</fb>
    <v>0</v>
  </rv>
  <rv s="0">
    <fb>65.239999999999995</fb>
    <v>0</v>
  </rv>
  <rv s="0">
    <fb>66</fb>
    <v>0</v>
  </rv>
  <rv s="0">
    <fb>66.254999999999995</fb>
    <v>0</v>
  </rv>
  <rv s="0">
    <fb>72.760000000000005</fb>
    <v>0</v>
  </rv>
  <rv s="0">
    <fb>70.03</fb>
    <v>0</v>
  </rv>
  <rv s="0">
    <fb>89.74</fb>
    <v>0</v>
  </rv>
  <rv s="0">
    <fb>90.78</fb>
    <v>0</v>
  </rv>
  <rv s="0">
    <fb>97.19</fb>
    <v>0</v>
  </rv>
  <rv s="0">
    <fb>97.14</fb>
    <v>0</v>
  </rv>
  <rv s="0">
    <fb>48.54</fb>
    <v>0</v>
  </rv>
  <rv s="0">
    <fb>49.79</fb>
    <v>0</v>
  </rv>
  <rv s="0">
    <fb>51.68</fb>
    <v>0</v>
  </rv>
  <rv s="0">
    <fb>52.23</fb>
    <v>0</v>
  </rv>
  <rv s="0">
    <fb>63.65</fb>
    <v>0</v>
  </rv>
  <rv s="0">
    <fb>73.094999999999999</fb>
    <v>0</v>
  </rv>
  <rv s="0">
    <fb>73.59</fb>
    <v>0</v>
  </rv>
  <rv s="0">
    <fb>80.61</fb>
    <v>0</v>
  </rv>
  <rv s="0">
    <fb>77.8</fb>
    <v>0</v>
  </rv>
  <rv s="0">
    <fb>87.55</fb>
    <v>0</v>
  </rv>
  <rv s="0">
    <fb>86.19</fb>
    <v>0</v>
  </rv>
  <rv s="0">
    <fb>106.77</fb>
    <v>0</v>
  </rv>
  <rv s="0">
    <fb>107.33</fb>
    <v>0</v>
  </rv>
  <rv s="0">
    <fb>108.06</fb>
    <v>0</v>
  </rv>
  <rv s="0">
    <fb>125.7</fb>
    <v>0</v>
  </rv>
  <rv s="0">
    <fb>128.74</fb>
    <v>0</v>
  </rv>
  <rv s="0">
    <fb>167</fb>
    <v>0</v>
  </rv>
  <rv s="0">
    <fb>180.48</fb>
    <v>0</v>
  </rv>
  <rv s="0">
    <fb>173.82</fb>
    <v>0</v>
  </rv>
  <rv s="0">
    <fb>160.05000000000001</fb>
    <v>0</v>
  </rv>
  <rv s="0">
    <fb>152.80000000000001</fb>
    <v>0</v>
  </rv>
  <rv s="0">
    <fb>153.58000000000001</fb>
    <v>0</v>
  </rv>
  <rv s="0">
    <fb>145</fb>
    <v>0</v>
  </rv>
  <rv s="0">
    <fb>142.97999999999999</fb>
    <v>0</v>
  </rv>
  <rv s="0">
    <fb>145.35</fb>
    <v>0</v>
  </rv>
  <rv s="0">
    <fb>154.1</fb>
    <v>0</v>
  </rv>
  <rv s="0">
    <fb>154.4</fb>
    <v>0</v>
  </rv>
  <rv s="0">
    <fb>154.5</fb>
    <v>0</v>
  </rv>
  <rv s="0">
    <fb>17.989999999999998</fb>
    <v>0</v>
  </rv>
  <rv s="0">
    <fb>15.27</fb>
    <v>0</v>
  </rv>
  <rv s="0">
    <fb>15.79</fb>
    <v>0</v>
  </rv>
  <rv s="0">
    <fb>15.42</fb>
    <v>0</v>
  </rv>
  <rv s="0">
    <fb>16</fb>
    <v>0</v>
  </rv>
  <rv s="0">
    <fb>16.579999999999998</fb>
    <v>0</v>
  </rv>
  <rv s="0">
    <fb>17.25</fb>
    <v>0</v>
  </rv>
  <rv s="0">
    <fb>17.91</fb>
    <v>0</v>
  </rv>
  <rv s="0">
    <fb>15.95</fb>
    <v>0</v>
  </rv>
  <rv s="0">
    <fb>15.52</fb>
    <v>0</v>
  </rv>
  <rv s="0">
    <fb>16.899999999999999</fb>
    <v>0</v>
  </rv>
  <rv s="0">
    <fb>17.52</fb>
    <v>0</v>
  </rv>
  <rv s="0">
    <fb>16.45</fb>
    <v>0</v>
  </rv>
  <rv s="0">
    <fb>54.36</fb>
    <v>0</v>
  </rv>
  <rv s="0">
    <fb>47.2</fb>
    <v>0</v>
  </rv>
  <rv s="0">
    <fb>52.43</fb>
    <v>0</v>
  </rv>
  <rv s="0">
    <fb>51.37</fb>
    <v>0</v>
  </rv>
  <rv s="0">
    <fb>56.01</fb>
    <v>0</v>
  </rv>
  <rv s="0">
    <fb>49.42</fb>
    <v>0</v>
  </rv>
  <rv s="0">
    <fb>53.45</fb>
    <v>0</v>
  </rv>
  <rv s="0">
    <fb>54.4</fb>
    <v>0</v>
  </rv>
  <rv s="0">
    <fb>50.75</fb>
    <v>0</v>
  </rv>
  <rv s="0">
    <fb>105.05</fb>
    <v>0</v>
  </rv>
  <rv s="0">
    <fb>100.49</fb>
    <v>0</v>
  </rv>
  <rv s="0">
    <fb>100.46</fb>
    <v>0</v>
  </rv>
  <rv s="0">
    <fb>99.62</fb>
    <v>0</v>
  </rv>
  <rv s="0">
    <fb>100.28</fb>
    <v>0</v>
  </rv>
  <rv s="0">
    <fb>98.3</fb>
    <v>0</v>
  </rv>
  <rv s="0">
    <fb>100</fb>
    <v>0</v>
  </rv>
  <rv s="0">
    <fb>92.29</fb>
    <v>0</v>
  </rv>
  <rv s="0">
    <fb>93.43</fb>
    <v>0</v>
  </rv>
  <rv s="0">
    <fb>101.18</fb>
    <v>0</v>
  </rv>
  <rv s="0">
    <fb>101.73</fb>
    <v>0</v>
  </rv>
  <rv s="0">
    <fb>101.71</fb>
    <v>0</v>
  </rv>
  <rv s="0">
    <fb>38</fb>
    <v>0</v>
  </rv>
  <rv s="0">
    <fb>39.25</fb>
    <v>0</v>
  </rv>
  <rv s="0">
    <fb>34.15</fb>
    <v>0</v>
  </rv>
  <rv s="0">
    <fb>30.82</fb>
    <v>0</v>
  </rv>
  <rv s="0">
    <fb>35.58</fb>
    <v>0</v>
  </rv>
  <rv s="0">
    <fb>35.409999999999997</fb>
    <v>0</v>
  </rv>
  <rv s="0">
    <fb>35.130000000000003</fb>
    <v>0</v>
  </rv>
  <rv s="0">
    <fb>91.24</fb>
    <v>0</v>
  </rv>
  <rv s="0">
    <fb>79.77</fb>
    <v>0</v>
  </rv>
  <rv s="0">
    <fb>80.98</fb>
    <v>0</v>
  </rv>
  <rv s="0">
    <fb>76.63</fb>
    <v>0</v>
  </rv>
  <rv s="0">
    <fb>73.5</fb>
    <v>0</v>
  </rv>
  <rv s="0">
    <fb>66.930000000000007</fb>
    <v>0</v>
  </rv>
  <rv s="0">
    <fb>65.78</fb>
    <v>0</v>
  </rv>
  <rv s="0">
    <fb>75.89</fb>
    <v>0</v>
  </rv>
  <rv s="0">
    <fb>87.84</fb>
    <v>0</v>
  </rv>
  <rv s="0">
    <fb>89.08</fb>
    <v>0</v>
  </rv>
  <rv s="0">
    <fb>64.900000000000006</fb>
    <v>0</v>
  </rv>
  <rv s="0">
    <fb>65.92</fb>
    <v>0</v>
  </rv>
  <rv s="0">
    <fb>68.38</fb>
    <v>0</v>
  </rv>
  <rv s="0">
    <fb>69.7</fb>
    <v>0</v>
  </rv>
  <rv s="0">
    <fb>71.63</fb>
    <v>0</v>
  </rv>
  <rv s="0">
    <fb>73.67</fb>
    <v>0</v>
  </rv>
  <rv s="0">
    <fb>67.44</fb>
    <v>0</v>
  </rv>
  <rv s="0">
    <fb>68</fb>
    <v>0</v>
  </rv>
  <rv s="0">
    <fb>68.84</fb>
    <v>0</v>
  </rv>
  <rv s="0">
    <fb>251.2</fb>
    <v>0</v>
  </rv>
  <rv s="0">
    <fb>269.08999999999997</fb>
    <v>0</v>
  </rv>
  <rv s="0">
    <fb>267.60000000000002</fb>
    <v>0</v>
  </rv>
  <rv s="0">
    <fb>269.55</fb>
    <v>0</v>
  </rv>
  <rv s="0">
    <fb>281.18</fb>
    <v>0</v>
  </rv>
  <rv s="0">
    <fb>277.39</fb>
    <v>0</v>
  </rv>
  <rv s="0">
    <fb>293.93</fb>
    <v>0</v>
  </rv>
  <rv s="0">
    <fb>305.95999999999998</fb>
    <v>0</v>
  </rv>
  <rv s="0">
    <fb>310.79000000000002</fb>
    <v>0</v>
  </rv>
  <rv s="0">
    <fb>309.05</fb>
    <v>0</v>
  </rv>
  <rv s="0">
    <fb>319.06</fb>
    <v>0</v>
  </rv>
  <rv s="0">
    <fb>322</fb>
    <v>0</v>
  </rv>
  <rv s="0">
    <fb>53.96</fb>
    <v>0</v>
  </rv>
  <rv s="0">
    <fb>49.56</fb>
    <v>0</v>
  </rv>
  <rv s="0">
    <fb>46.06</fb>
    <v>0</v>
  </rv>
  <rv s="0">
    <fb>44.61</fb>
    <v>0</v>
  </rv>
  <rv s="0">
    <fb>48.68</fb>
    <v>0</v>
  </rv>
  <rv s="0">
    <fb>48.02</fb>
    <v>0</v>
  </rv>
  <rv s="0">
    <fb>49.39</fb>
    <v>0</v>
  </rv>
  <rv s="0">
    <fb>50.9</fb>
    <v>0</v>
  </rv>
  <rv s="0">
    <fb>43.17</fb>
    <v>0</v>
  </rv>
  <rv s="0">
    <fb>44.592500000000001</fb>
    <v>0</v>
  </rv>
  <rv s="0">
    <fb>46.88</fb>
    <v>0</v>
  </rv>
  <rv s="0">
    <fb>48.354999999999997</fb>
    <v>0</v>
  </rv>
  <rv s="0">
    <fb>48.377499999999998</fb>
    <v>0</v>
  </rv>
  <rv s="0">
    <fb>49.732500000000002</fb>
    <v>0</v>
  </rv>
  <rv s="0">
    <fb>51.092500000000001</fb>
    <v>0</v>
  </rv>
  <rv s="0">
    <fb>51.657499999999999</fb>
    <v>0</v>
  </rv>
  <rv s="0">
    <fb>54.702500000000001</fb>
    <v>0</v>
  </rv>
  <rv s="0">
    <fb>58.04</fb>
    <v>0</v>
  </rv>
  <rv s="0">
    <fb>59.672499999999999</fb>
    <v>0</v>
  </rv>
  <rv s="0">
    <fb>58.427500000000002</fb>
    <v>0</v>
  </rv>
  <rv s="0">
    <fb>60.4925</fb>
    <v>0</v>
  </rv>
  <rv s="0">
    <fb>66.099999999999994</fb>
    <v>0</v>
  </rv>
  <rv s="0">
    <fb>62.93</fb>
    <v>0</v>
  </rv>
  <rv s="0">
    <fb>51.98</fb>
    <v>0</v>
  </rv>
  <rv s="0">
    <fb>55.17</fb>
    <v>0</v>
  </rv>
  <rv s="0">
    <fb>58.86</fb>
    <v>0</v>
  </rv>
  <rv s="0">
    <fb>62.37</fb>
    <v>0</v>
  </rv>
  <rv s="0">
    <fb>50.68</fb>
    <v>0</v>
  </rv>
  <rv s="0">
    <fb>53.58</fb>
    <v>0</v>
  </rv>
  <rv s="0">
    <fb>120.32</fb>
    <v>0</v>
  </rv>
  <rv s="0">
    <fb>127.25</fb>
    <v>0</v>
  </rv>
  <rv s="0">
    <fb>130.71</fb>
    <v>0</v>
  </rv>
  <rv s="0">
    <fb>117.05</fb>
    <v>0</v>
  </rv>
  <rv s="0">
    <fb>116.53</fb>
    <v>0</v>
  </rv>
  <rv s="0">
    <fb>111.31</fb>
    <v>0</v>
  </rv>
  <rv s="0">
    <fb>112.54</fb>
    <v>0</v>
  </rv>
  <rv s="0">
    <fb>111.94</fb>
    <v>0</v>
  </rv>
  <rv s="0">
    <fb>114.07</fb>
    <v>0</v>
  </rv>
  <rv s="0">
    <fb>117.52</fb>
    <v>0</v>
  </rv>
  <rv s="0">
    <fb>131.77000000000001</fb>
    <v>0</v>
  </rv>
  <rv s="0">
    <fb>112.24</fb>
    <v>0</v>
  </rv>
  <rv s="0">
    <fb>115.91</fb>
    <v>0</v>
  </rv>
  <rv s="0">
    <fb>102.1</fb>
    <v>0</v>
  </rv>
  <rv s="0">
    <fb>97.93</fb>
    <v>0</v>
  </rv>
  <rv s="0">
    <fb>92.06</fb>
    <v>0</v>
  </rv>
  <rv s="0">
    <fb>95.97</fb>
    <v>0</v>
  </rv>
  <rv s="0">
    <fb>94.74</fb>
    <v>0</v>
  </rv>
  <rv s="0">
    <fb>77.709999999999994</fb>
    <v>0</v>
  </rv>
  <rv s="0">
    <fb>94.318399999999997</fb>
    <v>0</v>
  </rv>
  <rv s="0">
    <fb>45.86</fb>
    <v>0</v>
  </rv>
  <rv s="0">
    <fb>47.19</fb>
    <v>0</v>
  </rv>
  <rv s="0">
    <fb>49.98</fb>
    <v>0</v>
  </rv>
  <rv s="0">
    <fb>52</fb>
    <v>0</v>
  </rv>
  <rv s="0">
    <fb>54.37</fb>
    <v>0</v>
  </rv>
  <rv s="0">
    <fb>53.39</fb>
    <v>0</v>
  </rv>
  <rv s="0">
    <fb>54.91</fb>
    <v>0</v>
  </rv>
  <rv s="0">
    <fb>55.33</fb>
    <v>0</v>
  </rv>
  <rv s="0">
    <fb>55.06</fb>
    <v>0</v>
  </rv>
  <rv s="0">
    <fb>41.5</fb>
    <v>0</v>
  </rv>
  <rv s="0">
    <fb>41.52</fb>
    <v>0</v>
  </rv>
  <rv s="0">
    <fb>42.58</fb>
    <v>0</v>
  </rv>
  <rv s="0">
    <fb>45.45</fb>
    <v>0</v>
  </rv>
  <rv s="0">
    <fb>45.11</fb>
    <v>0</v>
  </rv>
  <rv s="0">
    <fb>45.75</fb>
    <v>0</v>
  </rv>
  <rv s="0">
    <fb>386.11</fb>
    <v>0</v>
  </rv>
  <rv s="0">
    <fb>446.01</fb>
    <v>0</v>
  </rv>
  <rv s="0">
    <fb>385.8</fb>
    <v>0</v>
  </rv>
  <rv s="0">
    <fb>378.53</fb>
    <v>0</v>
  </rv>
  <rv s="0">
    <fb>338.2</fb>
    <v>0</v>
  </rv>
  <rv s="0">
    <fb>364.88</fb>
    <v>0</v>
  </rv>
  <rv s="0">
    <fb>341.91</fb>
    <v>0</v>
  </rv>
  <rv s="0">
    <fb>354.11</fb>
    <v>0</v>
  </rv>
  <rv s="0">
    <fb>381.7</fb>
    <v>0</v>
  </rv>
  <rv s="0">
    <fb>340.59</fb>
    <v>0</v>
  </rv>
  <rv s="0">
    <fb>367.08</fb>
    <v>0</v>
  </rv>
  <rv s="0">
    <fb>328.55</fb>
    <v>0</v>
  </rv>
  <rv s="0">
    <fb>61.04</fb>
    <v>0</v>
  </rv>
  <rv s="0">
    <fb>52.37</fb>
    <v>0</v>
  </rv>
  <rv s="0">
    <fb>51.76</fb>
    <v>0</v>
  </rv>
  <rv s="0">
    <fb>54.56</fb>
    <v>0</v>
  </rv>
  <rv s="0">
    <fb>55.2</fb>
    <v>0</v>
  </rv>
  <rv s="0">
    <fb>57.96</fb>
    <v>0</v>
  </rv>
  <rv s="0">
    <fb>52.74</fb>
    <v>0</v>
  </rv>
  <rv s="0">
    <fb>53.43</fb>
    <v>0</v>
  </rv>
  <rv s="0">
    <fb>54.78</fb>
    <v>0</v>
  </rv>
  <rv s="0">
    <fb>72.27</fb>
    <v>0</v>
  </rv>
  <rv s="0">
    <fb>67.930000000000007</fb>
    <v>0</v>
  </rv>
  <rv s="0">
    <fb>66.209999999999994</fb>
    <v>0</v>
  </rv>
  <rv s="0">
    <fb>63.38</fb>
    <v>0</v>
  </rv>
  <rv s="0">
    <fb>61.54</fb>
    <v>0</v>
  </rv>
  <rv s="0">
    <fb>59.09</fb>
    <v>0</v>
  </rv>
  <rv s="0">
    <fb>60.17</fb>
    <v>0</v>
  </rv>
  <rv s="0">
    <fb>59.69</fb>
    <v>0</v>
  </rv>
  <rv s="0">
    <fb>63.81</fb>
    <v>0</v>
  </rv>
  <rv s="0">
    <fb>65.16</fb>
    <v>0</v>
  </rv>
  <rv s="0">
    <fb>70.75</fb>
    <v>0</v>
  </rv>
  <rv s="0">
    <fb>65.86</fb>
    <v>0</v>
  </rv>
  <rv s="0">
    <fb>57.26</fb>
    <v>0</v>
  </rv>
  <rv s="0">
    <fb>53.65</fb>
    <v>0</v>
  </rv>
  <rv s="0">
    <fb>57.45</fb>
    <v>0</v>
  </rv>
  <rv s="0">
    <fb>55.53</fb>
    <v>0</v>
  </rv>
  <rv s="0">
    <fb>53.3</fb>
    <v>0</v>
  </rv>
  <rv s="0">
    <fb>52.09</fb>
    <v>0</v>
  </rv>
  <rv s="0">
    <fb>51.47</fb>
    <v>0</v>
  </rv>
  <rv s="0">
    <fb>84.28</fb>
    <v>0</v>
  </rv>
  <rv s="0">
    <fb>78.319999999999993</fb>
    <v>0</v>
  </rv>
  <rv s="0">
    <fb>75.349999999999994</fb>
    <v>0</v>
  </rv>
  <rv s="0">
    <fb>77.55</fb>
    <v>0</v>
  </rv>
  <rv s="0">
    <fb>80.16</fb>
    <v>0</v>
  </rv>
  <rv s="0">
    <fb>77.12</fb>
    <v>0</v>
  </rv>
  <rv s="0">
    <fb>79.209999999999994</fb>
    <v>0</v>
  </rv>
  <rv s="0">
    <fb>81.38</fb>
    <v>0</v>
  </rv>
  <rv s="0">
    <fb>79.91</fb>
    <v>0</v>
  </rv>
  <rv s="0">
    <fb>82.57</fb>
    <v>0</v>
  </rv>
  <rv s="0">
    <fb>24.08</fb>
    <v>0</v>
  </rv>
  <rv s="0">
    <fb>28.6</fb>
    <v>0</v>
  </rv>
  <rv s="0">
    <fb>29.33</fb>
    <v>0</v>
  </rv>
  <rv s="0">
    <fb>27.9</fb>
    <v>0</v>
  </rv>
  <rv s="0">
    <fb>30.56</fb>
    <v>0</v>
  </rv>
  <rv s="0">
    <fb>26.59</fb>
    <v>0</v>
  </rv>
  <rv s="0">
    <fb>29.48</fb>
    <v>0</v>
  </rv>
  <rv s="0">
    <fb>30.55</fb>
    <v>0</v>
  </rv>
  <rv s="0">
    <fb>27.21</fb>
    <v>0</v>
  </rv>
  <rv s="0">
    <fb>29.44</fb>
    <v>0</v>
  </rv>
  <rv s="0">
    <fb>31.7</fb>
    <v>0</v>
  </rv>
  <rv s="0">
    <fb>33.450000000000003</fb>
    <v>0</v>
  </rv>
  <rv s="0">
    <fb>35.35</fb>
    <v>0</v>
  </rv>
  <rv s="0">
    <fb>60.52</fb>
    <v>0</v>
  </rv>
  <rv s="0">
    <fb>67.260000000000005</fb>
    <v>0</v>
  </rv>
  <rv s="0">
    <fb>66.37</fb>
    <v>0</v>
  </rv>
  <rv s="0">
    <fb>66.89</fb>
    <v>0</v>
  </rv>
  <rv s="0">
    <fb>59.1</fb>
    <v>0</v>
  </rv>
  <rv s="0">
    <fb>50.3</fb>
    <v>0</v>
  </rv>
  <rv s="0">
    <fb>51</fb>
    <v>0</v>
  </rv>
  <rv s="0">
    <fb>42.86</fb>
    <v>0</v>
  </rv>
  <rv s="0">
    <fb>44.67</fb>
    <v>0</v>
  </rv>
  <rv s="0">
    <fb>38.840000000000003</fb>
    <v>0</v>
  </rv>
  <rv s="0">
    <fb>47.69</fb>
    <v>0</v>
  </rv>
  <rv s="0">
    <fb>47.62</fb>
    <v>0</v>
  </rv>
  <rv s="0">
    <fb>49.49</fb>
    <v>0</v>
  </rv>
  <rv s="0">
    <fb>52.02</fb>
    <v>0</v>
  </rv>
  <rv s="0">
    <fb>53.61</fb>
    <v>0</v>
  </rv>
  <rv s="0">
    <fb>56.98</fb>
    <v>0</v>
  </rv>
  <rv s="0">
    <fb>59.5</fb>
    <v>0</v>
  </rv>
  <rv s="0">
    <fb>75.02</fb>
    <v>0</v>
  </rv>
  <rv s="0">
    <fb>65.7</fb>
    <v>0</v>
  </rv>
  <rv s="0">
    <fb>76.959999999999994</fb>
    <v>0</v>
  </rv>
  <rv s="0">
    <fb>84.65</fb>
    <v>0</v>
  </rv>
  <rv s="0">
    <fb>83.09</fb>
    <v>0</v>
  </rv>
  <rv s="0">
    <fb>82.32</fb>
    <v>0</v>
  </rv>
  <rv s="0">
    <fb>67.180000000000007</fb>
    <v>0</v>
  </rv>
  <rv s="0">
    <fb>72.040000000000006</fb>
    <v>0</v>
  </rv>
  <rv s="0">
    <fb>128.13</fb>
    <v>0</v>
  </rv>
  <rv s="0">
    <fb>134.02000000000001</fb>
    <v>0</v>
  </rv>
  <rv s="0">
    <fb>137.22</fb>
    <v>0</v>
  </rv>
  <rv s="0">
    <fb>139.99</fb>
    <v>0</v>
  </rv>
  <rv s="0">
    <fb>140.94999999999999</fb>
    <v>0</v>
  </rv>
  <rv s="0">
    <fb>131.5</fb>
    <v>0</v>
  </rv>
  <rv s="0">
    <fb>140.19999999999999</fb>
    <v>0</v>
  </rv>
  <rv s="0">
    <fb>130.26</fb>
    <v>0</v>
  </rv>
  <rv s="0">
    <fb>127.99</fb>
    <v>0</v>
  </rv>
  <rv s="0">
    <fb>130.02000000000001</fb>
    <v>0</v>
  </rv>
  <rv s="0">
    <fb>132.05000000000001</fb>
    <v>0</v>
  </rv>
  <rv s="0">
    <fb>137.72</fb>
    <v>0</v>
  </rv>
  <rv s="0">
    <fb>145.87</fb>
    <v>0</v>
  </rv>
  <rv s="0">
    <fb>64.75</fb>
    <v>0</v>
  </rv>
  <rv s="0">
    <fb>64.73</fb>
    <v>0</v>
  </rv>
  <rv s="0">
    <fb>62.43</fb>
    <v>0</v>
  </rv>
  <rv s="0">
    <fb>61.19</fb>
    <v>0</v>
  </rv>
  <rv s="0">
    <fb>62.82</fb>
    <v>0</v>
  </rv>
  <rv s="0">
    <fb>65.73</fb>
    <v>0</v>
  </rv>
  <rv s="0">
    <fb>60.58</fb>
    <v>0</v>
  </rv>
  <rv s="0">
    <fb>61.72</fb>
    <v>0</v>
  </rv>
  <rv s="0">
    <fb>64.92</fb>
    <v>0</v>
  </rv>
  <rv s="0">
    <fb>60.07</fb>
    <v>0</v>
  </rv>
  <rv s="0">
    <fb>163.61000000000001</fb>
    <v>0</v>
  </rv>
  <rv s="0">
    <fb>153.30000000000001</fb>
    <v>0</v>
  </rv>
  <rv s="0">
    <fb>154.57</fb>
    <v>0</v>
  </rv>
  <rv s="0">
    <fb>158.25</fb>
    <v>0</v>
  </rv>
  <rv s="0">
    <fb>160.56</fb>
    <v>0</v>
  </rv>
  <rv s="0">
    <fb>170.15</fb>
    <v>0</v>
  </rv>
  <rv s="0">
    <fb>175.5</fb>
    <v>0</v>
  </rv>
  <rv s="0">
    <fb>183</fb>
    <v>0</v>
  </rv>
  <rv s="0">
    <fb>176.79</fb>
    <v>0</v>
  </rv>
  <rv s="0">
    <fb>186.5</fb>
    <v>0</v>
  </rv>
  <rv s="0">
    <fb>64.25</fb>
    <v>0</v>
  </rv>
  <rv s="0">
    <fb>70.680000000000007</fb>
    <v>0</v>
  </rv>
  <rv s="0">
    <fb>70.86</fb>
    <v>0</v>
  </rv>
  <rv s="0">
    <fb>64</fb>
    <v>0</v>
  </rv>
  <rv s="0">
    <fb>69.569999999999993</fb>
    <v>0</v>
  </rv>
  <rv s="0">
    <fb>75.42</fb>
    <v>0</v>
  </rv>
  <rv s="0">
    <fb>80.13</fb>
    <v>0</v>
  </rv>
  <rv s="0">
    <fb>78.14</fb>
    <v>0</v>
  </rv>
  <rv s="0">
    <fb>81.900000000000006</fb>
    <v>0</v>
  </rv>
  <rv s="0">
    <fb>82.51</fb>
    <v>0</v>
  </rv>
  <rv s="0">
    <fb>85.48</fb>
    <v>0</v>
  </rv>
  <rv s="0">
    <fb>83.78</fb>
    <v>0</v>
  </rv>
  <rv s="0">
    <fb>85.15</fb>
    <v>0</v>
  </rv>
  <rv s="0">
    <fb>87.48</fb>
    <v>0</v>
  </rv>
  <rv s="0">
    <fb>84.07</fb>
    <v>0</v>
  </rv>
  <rv s="0">
    <fb>88.56</fb>
    <v>0</v>
  </rv>
  <rv s="0">
    <fb>89.39</fb>
    <v>0</v>
  </rv>
  <rv s="0">
    <fb>96.373099999999994</fb>
    <v>0</v>
  </rv>
  <rv s="0">
    <fb>84.971500000000006</fb>
    <v>0</v>
  </rv>
  <rv s="0">
    <fb>80.710999999999999</fb>
    <v>0</v>
  </rv>
  <rv s="0">
    <fb>84.491500000000002</fb>
    <v>0</v>
  </rv>
  <rv s="0">
    <fb>84.611500000000007</fb>
    <v>0</v>
  </rv>
  <rv s="0">
    <fb>80.891000000000005</fb>
    <v>0</v>
  </rv>
  <rv s="0">
    <fb>81.311000000000007</fb>
    <v>0</v>
  </rv>
  <rv s="0">
    <fb>77.290499999999994</fb>
    <v>0</v>
  </rv>
  <rv s="0">
    <fb>78.130600000000001</fb>
    <v>0</v>
  </rv>
  <rv s="0">
    <fb>60.068199999999997</fb>
    <v>0</v>
  </rv>
  <rv s="0">
    <fb>45.246099999999998</fb>
    <v>0</v>
  </rv>
  <rv s="0">
    <fb>56.54</fb>
    <v>0</v>
  </rv>
  <rv s="0">
    <fb>59.11</fb>
    <v>0</v>
  </rv>
  <rv s="0">
    <fb>54.1</fb>
    <v>0</v>
  </rv>
  <rv s="0">
    <fb>51.53</fb>
    <v>0</v>
  </rv>
  <rv s="0">
    <fb>54.23</fb>
    <v>0</v>
  </rv>
  <rv s="0">
    <fb>51.06</fb>
    <v>0</v>
  </rv>
  <rv s="0">
    <fb>56.57</fb>
    <v>0</v>
  </rv>
  <rv s="0">
    <fb>354.26</fb>
    <v>0</v>
  </rv>
  <rv s="0">
    <fb>352.46</fb>
    <v>0</v>
  </rv>
  <rv s="0">
    <fb>337.06</fb>
    <v>0</v>
  </rv>
  <rv s="0">
    <fb>320.49</fb>
    <v>0</v>
  </rv>
  <rv s="0">
    <fb>316.92</fb>
    <v>0</v>
  </rv>
  <rv s="0">
    <fb>294.17</fb>
    <v>0</v>
  </rv>
  <rv s="0">
    <fb>325.58999999999997</fb>
    <v>0</v>
  </rv>
  <rv s="0">
    <fb>320</fb>
    <v>0</v>
  </rv>
  <rv s="0">
    <fb>347.09</fb>
    <v>0</v>
  </rv>
  <rv s="0">
    <fb>295.73</fb>
    <v>0</v>
  </rv>
  <rv s="0">
    <fb>304.94</fb>
    <v>0</v>
  </rv>
  <rv s="0">
    <fb>258.36</fb>
    <v>0</v>
  </rv>
  <rv s="0">
    <fb>83.2</fb>
    <v>0</v>
  </rv>
  <rv s="0">
    <fb>78.94</fb>
    <v>0</v>
  </rv>
  <rv s="0">
    <fb>74.930000000000007</fb>
    <v>0</v>
  </rv>
  <rv s="0">
    <fb>67.62</fb>
    <v>0</v>
  </rv>
  <rv s="0">
    <fb>70.7</fb>
    <v>0</v>
  </rv>
  <rv s="0">
    <fb>75.36</fb>
    <v>0</v>
  </rv>
  <rv s="0">
    <fb>68.2</fb>
    <v>0</v>
  </rv>
  <rv s="0">
    <fb>61.76</fb>
    <v>0</v>
  </rv>
  <rv s="0">
    <fb>63.68</fb>
    <v>0</v>
  </rv>
  <rv s="0">
    <fb>70.63</fb>
    <v>0</v>
  </rv>
  <rv s="0">
    <fb>74.760000000000005</fb>
    <v>0</v>
  </rv>
  <rv s="0">
    <fb>77.67</fb>
    <v>0</v>
  </rv>
  <rv s="0">
    <fb>76.12</fb>
    <v>0</v>
  </rv>
  <rv s="0">
    <fb>84.62</fb>
    <v>0</v>
  </rv>
  <rv s="0">
    <fb>95</fb>
    <v>0</v>
  </rv>
  <rv s="0">
    <fb>96.42</fb>
    <v>0</v>
  </rv>
  <rv s="0">
    <fb>88.63</fb>
    <v>0</v>
  </rv>
  <rv s="0">
    <fb>85.38</fb>
    <v>0</v>
  </rv>
  <rv s="0">
    <fb>88.12</fb>
    <v>0</v>
  </rv>
  <rv s="0">
    <fb>115.77</fb>
    <v>0</v>
  </rv>
  <rv s="0">
    <fb>115.48</fb>
    <v>0</v>
  </rv>
  <rv s="0">
    <fb>109.96</fb>
    <v>0</v>
  </rv>
  <rv s="0">
    <fb>108.45</fb>
    <v>0</v>
  </rv>
  <rv s="0">
    <fb>108.34</fb>
    <v>0</v>
  </rv>
  <rv s="0">
    <fb>103.72</fb>
    <v>0</v>
  </rv>
  <rv s="0">
    <fb>115.75</fb>
    <v>0</v>
  </rv>
  <rv s="0">
    <fb>114.34</fb>
    <v>0</v>
  </rv>
  <rv s="0">
    <fb>113.37</fb>
    <v>0</v>
  </rv>
  <rv s="0">
    <fb>109.62</fb>
    <v>0</v>
  </rv>
  <rv s="0">
    <fb>112.38</fb>
    <v>0</v>
  </rv>
  <rv s="0">
    <fb>99.55</fb>
    <v>0</v>
  </rv>
  <rv s="0">
    <fb>103.77500000000001</fb>
    <v>0</v>
  </rv>
  <rv s="0">
    <fb>112.89</fb>
    <v>0</v>
  </rv>
  <rv s="0">
    <fb>118.95</fb>
    <v>0</v>
  </rv>
  <rv s="0">
    <fb>130.53</fb>
    <v>0</v>
  </rv>
  <rv s="0">
    <fb>123.85</fb>
    <v>0</v>
  </rv>
  <rv s="0">
    <fb>136.63</fb>
    <v>0</v>
  </rv>
  <rv s="0">
    <fb>137</fb>
    <v>0</v>
  </rv>
  <rv s="0">
    <fb>136.61000000000001</fb>
    <v>0</v>
  </rv>
  <rv s="0">
    <fb>139.66</fb>
    <v>0</v>
  </rv>
  <rv s="0">
    <fb>144.26</fb>
    <v>0</v>
  </rv>
  <rv s="0">
    <fb>151.81</fb>
    <v>0</v>
  </rv>
  <rv s="0">
    <fb>158.78</fb>
    <v>0</v>
  </rv>
  <rv s="0">
    <fb>83.54</fb>
    <v>0</v>
  </rv>
  <rv s="0">
    <fb>87</fb>
    <v>0</v>
  </rv>
  <rv s="0">
    <fb>78.48</fb>
    <v>0</v>
  </rv>
  <rv s="0">
    <fb>76.94</fb>
    <v>0</v>
  </rv>
  <rv s="0">
    <fb>76.260000000000005</fb>
    <v>0</v>
  </rv>
  <rv s="0">
    <fb>70.8</fb>
    <v>0</v>
  </rv>
  <rv s="0">
    <fb>74.3</fb>
    <v>0</v>
  </rv>
  <rv s="0">
    <fb>70.260000000000005</fb>
    <v>0</v>
  </rv>
  <rv s="0">
    <fb>71.989999999999995</fb>
    <v>0</v>
  </rv>
  <rv s="0">
    <fb>71.400000000000006</fb>
    <v>0</v>
  </rv>
  <rv s="0">
    <fb>68.05</fb>
    <v>0</v>
  </rv>
  <rv s="0">
    <fb>70.930000000000007</fb>
    <v>0</v>
  </rv>
  <rv s="0">
    <fb>149.6</fb>
    <v>5</v>
  </rv>
  <rv s="0">
    <fb>127.3</fb>
    <v>5</v>
  </rv>
  <rv s="0">
    <fb>116.2</fb>
    <v>5</v>
  </rv>
  <rv s="0">
    <fb>144.19999999999999</fb>
    <v>5</v>
  </rv>
  <rv s="0">
    <fb>130.5</fb>
    <v>5</v>
  </rv>
  <rv s="0">
    <fb>134.69999999999999</fb>
    <v>5</v>
  </rv>
  <rv s="0">
    <fb>152</fb>
    <v>5</v>
  </rv>
  <rv s="0">
    <fb>155.69999999999999</fb>
    <v>5</v>
  </rv>
  <rv s="0">
    <fb>141.9</fb>
    <v>5</v>
  </rv>
  <rv s="0">
    <fb>142</fb>
    <v>5</v>
  </rv>
  <rv s="0">
    <fb>148</fb>
    <v>5</v>
  </rv>
  <rv s="0">
    <fb>155.9</fb>
    <v>5</v>
  </rv>
  <rv s="0">
    <fb>8.77</fb>
    <v>0</v>
  </rv>
  <rv s="0">
    <fb>8.85</fb>
    <v>0</v>
  </rv>
  <rv s="0">
    <fb>8.86</fb>
    <v>0</v>
  </rv>
  <rv s="0">
    <fb>10.48</fb>
    <v>0</v>
  </rv>
  <rv s="0">
    <fb>9.6199999999999992</fb>
    <v>0</v>
  </rv>
  <rv s="0">
    <fb>10.34</fb>
    <v>0</v>
  </rv>
  <rv s="0">
    <fb>9.18</fb>
    <v>0</v>
  </rv>
  <rv s="0">
    <fb>9.19</fb>
    <v>0</v>
  </rv>
  <rv s="0">
    <fb>8.64</fb>
    <v>0</v>
  </rv>
  <rv s="0">
    <fb>9.08</fb>
    <v>0</v>
  </rv>
  <rv s="0">
    <fb>9.2899999999999991</fb>
    <v>0</v>
  </rv>
  <rv s="0">
    <fb>32</fb>
    <v>0</v>
  </rv>
  <rv s="0">
    <fb>32.07</fb>
    <v>0</v>
  </rv>
  <rv s="0">
    <fb>29.8</fb>
    <v>0</v>
  </rv>
  <rv s="0">
    <fb>29.92</fb>
    <v>0</v>
  </rv>
  <rv s="0">
    <fb>29.49</fb>
    <v>0</v>
  </rv>
  <rv s="0">
    <fb>28.08</fb>
    <v>0</v>
  </rv>
  <rv s="0">
    <fb>31.22</fb>
    <v>0</v>
  </rv>
  <rv s="0">
    <fb>30.91</fb>
    <v>0</v>
  </rv>
  <rv s="0">
    <fb>29.68</fb>
    <v>0</v>
  </rv>
  <rv s="0">
    <fb>27.77</fb>
    <v>0</v>
  </rv>
  <rv s="0">
    <fb>28.99</fb>
    <v>0</v>
  </rv>
  <rv s="0">
    <fb>78.27</fb>
    <v>0</v>
  </rv>
  <rv s="0">
    <fb>75.5</fb>
    <v>0</v>
  </rv>
  <rv s="0">
    <fb>68.33</fb>
    <v>0</v>
  </rv>
  <rv s="0">
    <fb>68.239999999999995</fb>
    <v>0</v>
  </rv>
  <rv s="0">
    <fb>67.489999999999995</fb>
    <v>0</v>
  </rv>
  <rv s="0">
    <fb>72.5</fb>
    <v>0</v>
  </rv>
  <rv s="0">
    <fb>70.989999999999995</fb>
    <v>0</v>
  </rv>
  <rv s="0">
    <fb>72.239999999999995</fb>
    <v>0</v>
  </rv>
  <rv s="0">
    <fb>66.09</fb>
    <v>0</v>
  </rv>
  <rv s="0">
    <fb>66.040000000000006</fb>
    <v>0</v>
  </rv>
  <rv s="0">
    <fb>331</fb>
    <v>2</v>
  </rv>
  <rv s="0">
    <fb>293.5</fb>
    <v>2</v>
  </rv>
  <rv s="0">
    <fb>327.5</fb>
    <v>2</v>
  </rv>
  <rv s="0">
    <fb>337.2</fb>
    <v>2</v>
  </rv>
  <rv s="0">
    <fb>348.7</fb>
    <v>2</v>
  </rv>
  <rv s="0">
    <fb>365.3</fb>
    <v>2</v>
  </rv>
  <rv s="0">
    <fb>327.60000000000002</fb>
    <v>2</v>
  </rv>
  <rv s="0">
    <fb>334.5</fb>
    <v>2</v>
  </rv>
  <rv s="0">
    <fb>354.2</fb>
    <v>2</v>
  </rv>
  <rv s="0">
    <fb>302.89999999999998</fb>
    <v>2</v>
  </rv>
  <rv s="0">
    <fb>307.8</fb>
    <v>2</v>
  </rv>
  <rv s="0">
    <fb>287.39999999999998</fb>
    <v>2</v>
  </rv>
  <rv s="0">
    <fb>299.39999999999998</fb>
    <v>2</v>
  </rv>
  <rv s="0">
    <fb>91.92</fb>
    <v>0</v>
  </rv>
  <rv s="0">
    <fb>86.15</fb>
    <v>0</v>
  </rv>
  <rv s="0">
    <fb>78.400000000000006</fb>
    <v>0</v>
  </rv>
  <rv s="0">
    <fb>79.260000000000005</fb>
    <v>0</v>
  </rv>
  <rv s="0">
    <fb>72.05</fb>
    <v>0</v>
  </rv>
  <rv s="0">
    <fb>73.33</fb>
    <v>0</v>
  </rv>
  <rv s="0">
    <fb>82.48</fb>
    <v>0</v>
  </rv>
  <rv s="0">
    <fb>83.31</fb>
    <v>0</v>
  </rv>
  <rv s="0">
    <fb>88.81</fb>
    <v>0</v>
  </rv>
  <rv s="0">
    <fb>91.03</fb>
    <v>0</v>
  </rv>
  <rv s="0">
    <fb>56.420400000000001</fb>
    <v>0</v>
  </rv>
  <rv s="0">
    <fb>51.738500000000002</fb>
    <v>0</v>
  </rv>
  <rv s="0">
    <fb>51.872</fb>
    <v>0</v>
  </rv>
  <rv s="0">
    <fb>56.258299999999998</fb>
    <v>0</v>
  </rv>
  <rv s="0">
    <fb>57.106900000000003</fb>
    <v>0</v>
  </rv>
  <rv s="0">
    <fb>57.736199999999997</fb>
    <v>0</v>
  </rv>
  <rv s="0">
    <fb>62.656500000000001</fb>
    <v>0</v>
  </rv>
  <rv s="0">
    <fb>65.192800000000005</fb>
    <v>0</v>
  </rv>
  <rv s="0">
    <fb>67.767399999999995</fb>
    <v>0</v>
  </rv>
  <rv s="0">
    <fb>70.370500000000007</fb>
    <v>0</v>
  </rv>
  <rv s="0">
    <fb>75.824700000000007</fb>
    <v>0</v>
  </rv>
  <rv s="0">
    <fb>49.13</fb>
    <v>0</v>
  </rv>
  <rv s="0">
    <fb>57</fb>
    <v>0</v>
  </rv>
  <rv s="0">
    <fb>56.34</fb>
    <v>0</v>
  </rv>
  <rv s="0">
    <fb>56.27</fb>
    <v>0</v>
  </rv>
  <rv s="0">
    <fb>60.36</fb>
    <v>0</v>
  </rv>
  <rv s="0">
    <fb>61.86</fb>
    <v>0</v>
  </rv>
  <rv s="0">
    <fb>63.16</fb>
    <v>0</v>
  </rv>
  <rv s="0">
    <fb>22.6</fb>
    <v>0</v>
  </rv>
  <rv s="0">
    <fb>22.97</fb>
    <v>0</v>
  </rv>
  <rv s="0">
    <fb>25.37</fb>
    <v>0</v>
  </rv>
  <rv s="0">
    <fb>23.65</fb>
    <v>0</v>
  </rv>
  <rv s="0">
    <fb>23.52</fb>
    <v>0</v>
  </rv>
  <rv s="0">
    <fb>24.46</fb>
    <v>0</v>
  </rv>
  <rv s="0">
    <fb>24.29</fb>
    <v>0</v>
  </rv>
  <rv s="0">
    <fb>23.9</fb>
    <v>0</v>
  </rv>
  <rv s="0">
    <fb>25.46</fb>
    <v>0</v>
  </rv>
  <rv s="0">
    <fb>27.64</fb>
    <v>0</v>
  </rv>
  <rv s="0">
    <fb>28.25</fb>
    <v>0</v>
  </rv>
  <rv s="0">
    <fb>30.998000000000001</fb>
    <v>0</v>
  </rv>
  <rv s="0">
    <fb>29.869900000000001</fb>
    <v>0</v>
  </rv>
  <rv s="0">
    <fb>32.486199999999997</fb>
    <v>0</v>
  </rv>
  <rv s="0">
    <fb>32.334600000000002</fb>
    <v>0</v>
  </rv>
  <rv s="0">
    <fb>32.125999999999998</fb>
    <v>0</v>
  </rv>
  <rv s="0">
    <fb>30.9695</fb>
    <v>0</v>
  </rv>
  <rv s="0">
    <fb>31.737400000000001</fb>
    <v>0</v>
  </rv>
  <rv s="0">
    <fb>31.3203</fb>
    <v>0</v>
  </rv>
  <rv s="0">
    <fb>32.173400000000001</fb>
    <v>0</v>
  </rv>
  <rv s="0">
    <fb>33.813400000000001</fb>
    <v>0</v>
  </rv>
  <rv s="0">
    <fb>33.1877</fb>
    <v>0</v>
  </rv>
  <rv s="0">
    <fb>92.05</fb>
    <v>0</v>
  </rv>
  <rv s="0">
    <fb>98.62</fb>
    <v>0</v>
  </rv>
  <rv s="0">
    <fb>96.81</fb>
    <v>0</v>
  </rv>
  <rv s="0">
    <fb>96.73</fb>
    <v>0</v>
  </rv>
  <rv s="0">
    <fb>95.84</fb>
    <v>0</v>
  </rv>
  <rv s="0">
    <fb>95.1</fb>
    <v>0</v>
  </rv>
  <rv s="0">
    <fb>92.77</fb>
    <v>0</v>
  </rv>
  <rv s="0">
    <fb>98.5</fb>
    <v>0</v>
  </rv>
  <rv s="0">
    <fb>112.46</fb>
    <v>0</v>
  </rv>
  <rv s="0">
    <fb>114.52</fb>
    <v>0</v>
  </rv>
  <rv s="0">
    <fb>117.25</fb>
    <v>0</v>
  </rv>
  <rv s="0">
    <fb>73.94</fb>
    <v>0</v>
  </rv>
  <rv s="0">
    <fb>83.44</fb>
    <v>0</v>
  </rv>
  <rv s="0">
    <fb>84.13</fb>
    <v>0</v>
  </rv>
  <rv s="0">
    <fb>82.09</fb>
    <v>0</v>
  </rv>
  <rv s="0">
    <fb>82.41</fb>
    <v>0</v>
  </rv>
  <rv s="0">
    <fb>82.86</fb>
    <v>0</v>
  </rv>
  <rv s="0">
    <fb>85.78</fb>
    <v>0</v>
  </rv>
  <rv s="0">
    <fb>82.17</fb>
    <v>0</v>
  </rv>
  <rv s="0">
    <fb>84.98</fb>
    <v>0</v>
  </rv>
  <rv s="0">
    <fb>56.53</fb>
    <v>0</v>
  </rv>
  <rv s="0">
    <fb>49.03</fb>
    <v>0</v>
  </rv>
  <rv s="0">
    <fb>55.19</fb>
    <v>0</v>
  </rv>
  <rv s="0">
    <fb>54.61</fb>
    <v>0</v>
  </rv>
  <rv s="0">
    <fb>58.91</fb>
    <v>0</v>
  </rv>
  <rv s="0">
    <fb>62.76</fb>
    <v>0</v>
  </rv>
  <rv s="0">
    <fb>64.23</fb>
    <v>0</v>
  </rv>
  <rv s="0">
    <fb>58.97</fb>
    <v>0</v>
  </rv>
  <rv s="0">
    <fb>57.19</fb>
    <v>0</v>
  </rv>
  <rv s="0">
    <fb>63.44</fb>
    <v>0</v>
  </rv>
  <rv s="0">
    <fb>63.89</fb>
    <v>0</v>
  </rv>
  <rv s="0">
    <fb>60.66</fb>
    <v>0</v>
  </rv>
  <rv s="0">
    <fb>119.92</fb>
    <v>0</v>
  </rv>
  <rv s="0">
    <fb>109.21</fb>
    <v>0</v>
  </rv>
  <rv s="0">
    <fb>100.36</fb>
    <v>0</v>
  </rv>
  <rv s="0">
    <fb>100.54</fb>
    <v>0</v>
  </rv>
  <rv s="0">
    <fb>108.7</fb>
    <v>0</v>
  </rv>
  <rv s="0">
    <fb>114.42</fb>
    <v>0</v>
  </rv>
  <rv s="0">
    <fb>111.82</fb>
    <v>0</v>
  </rv>
  <rv s="0">
    <fb>112.15</fb>
    <v>0</v>
  </rv>
  <rv s="0">
    <fb>112</fb>
    <v>0</v>
  </rv>
  <rv s="0">
    <fb>120.48</fb>
    <v>0</v>
  </rv>
  <rv s="0">
    <fb>109.15</fb>
    <v>0</v>
  </rv>
  <rv s="0">
    <fb>35.270000000000003</fb>
    <v>0</v>
  </rv>
  <rv s="0">
    <fb>32.67</fb>
    <v>0</v>
  </rv>
  <rv s="0">
    <fb>37.409999999999997</fb>
    <v>0</v>
  </rv>
  <rv s="0">
    <fb>37.270000000000003</fb>
    <v>0</v>
  </rv>
  <rv s="0">
    <fb>35.17</fb>
    <v>0</v>
  </rv>
  <rv s="0">
    <fb>36.06</fb>
    <v>0</v>
  </rv>
  <rv s="0">
    <fb>33.61</fb>
    <v>0</v>
  </rv>
  <rv s="0">
    <fb>31.79</fb>
    <v>0</v>
  </rv>
  <rv s="0">
    <fb>29.18</fb>
    <v>0</v>
  </rv>
  <rv s="0">
    <fb>30.29</fb>
    <v>0</v>
  </rv>
  <rv s="0">
    <fb>34.880000000000003</fb>
    <v>0</v>
  </rv>
  <rv s="0">
    <fb>35.950000000000003</fb>
    <v>0</v>
  </rv>
  <rv s="0">
    <fb>47</fb>
    <v>0</v>
  </rv>
  <rv s="0">
    <fb>46.2</fb>
    <v>0</v>
  </rv>
  <rv s="0">
    <fb>49.12</fb>
    <v>0</v>
  </rv>
  <rv s="0">
    <fb>48.45</fb>
    <v>0</v>
  </rv>
  <rv s="0">
    <fb>46.64</fb>
    <v>0</v>
  </rv>
  <rv s="0">
    <fb>47.18</fb>
    <v>0</v>
  </rv>
  <rv s="0">
    <fb>45.09</fb>
    <v>0</v>
  </rv>
  <rv s="0">
    <fb>47.02</fb>
    <v>0</v>
  </rv>
  <rv s="0">
    <fb>45.51</fb>
    <v>0</v>
  </rv>
  <rv s="0">
    <fb>45.67</fb>
    <v>0</v>
  </rv>
  <rv s="0">
    <fb>39.652500000000003</fb>
    <v>0</v>
  </rv>
  <rv s="0">
    <fb>38.174999999999997</fb>
    <v>0</v>
  </rv>
  <rv s="0">
    <fb>40.984999999999999</fb>
    <v>0</v>
  </rv>
  <rv s="0">
    <fb>40.922499999999999</fb>
    <v>0</v>
  </rv>
  <rv s="0">
    <fb>41.417499999999997</fb>
    <v>0</v>
  </rv>
  <rv s="0">
    <fb>41.91</fb>
    <v>0</v>
  </rv>
  <rv s="0">
    <fb>41.767499999999998</fb>
    <v>0</v>
  </rv>
  <rv s="0">
    <fb>41.847499999999997</fb>
    <v>0</v>
  </rv>
  <rv s="0">
    <fb>43.38</fb>
    <v>0</v>
  </rv>
  <rv s="0">
    <fb>45.102499999999999</fb>
    <v>0</v>
  </rv>
  <rv s="0">
    <fb>60.69</fb>
    <v>0</v>
  </rv>
  <rv s="0">
    <fb>68.34</fb>
    <v>0</v>
  </rv>
  <rv s="0">
    <fb>63.73</fb>
    <v>0</v>
  </rv>
  <rv s="0">
    <fb>62</fb>
    <v>0</v>
  </rv>
  <rv s="0">
    <fb>58.08</fb>
    <v>0</v>
  </rv>
  <rv s="0">
    <fb>51.05</fb>
    <v>0</v>
  </rv>
  <rv s="0">
    <fb>55.65</fb>
    <v>0</v>
  </rv>
  <rv s="0">
    <fb>60.24</fb>
    <v>0</v>
  </rv>
  <rv s="0">
    <fb>65.28</fb>
    <v>0</v>
  </rv>
  <rv s="0">
    <fb>115.78</fb>
    <v>0</v>
  </rv>
  <rv s="0">
    <fb>112.48</fb>
    <v>0</v>
  </rv>
  <rv s="0">
    <fb>122.49</fb>
    <v>0</v>
  </rv>
  <rv s="0">
    <fb>124.73</fb>
    <v>0</v>
  </rv>
  <rv s="0">
    <fb>123.4</fb>
    <v>0</v>
  </rv>
  <rv s="0">
    <fb>128.32</fb>
    <v>0</v>
  </rv>
  <rv s="0">
    <fb>132.79</fb>
    <v>0</v>
  </rv>
  <rv s="0">
    <fb>133.16999999999999</fb>
    <v>0</v>
  </rv>
  <rv s="0">
    <fb>132.6</fb>
    <v>0</v>
  </rv>
  <rv s="0">
    <fb>139.83000000000001</fb>
    <v>0</v>
  </rv>
  <rv s="0">
    <fb>139.57</fb>
    <v>0</v>
  </rv>
  <rv s="0">
    <fb>55.09</fb>
    <v>0</v>
  </rv>
  <rv s="0">
    <fb>54.5</fb>
    <v>0</v>
  </rv>
  <rv s="0">
    <fb>59.27</fb>
    <v>0</v>
  </rv>
  <rv s="0">
    <fb>65.05</fb>
    <v>0</v>
  </rv>
  <rv s="0">
    <fb>67.760000000000005</fb>
    <v>0</v>
  </rv>
  <rv s="0">
    <fb>68.91</fb>
    <v>0</v>
  </rv>
  <rv s="0">
    <fb>71.52</fb>
    <v>0</v>
  </rv>
  <rv s="0">
    <fb>73.930000000000007</fb>
    <v>0</v>
  </rv>
  <rv s="0">
    <fb>77.77</fb>
    <v>0</v>
  </rv>
  <rv s="0">
    <fb>70.2</fb>
    <v>0</v>
  </rv>
  <rv s="0">
    <fb>68.099999999999994</fb>
    <v>0</v>
  </rv>
  <rv s="0">
    <fb>38.9</fb>
    <v>0</v>
  </rv>
  <rv s="0">
    <fb>43.45</fb>
    <v>0</v>
  </rv>
  <rv s="0">
    <fb>43.52</fb>
    <v>0</v>
  </rv>
  <rv s="0">
    <fb>53.53</fb>
    <v>0</v>
  </rv>
  <rv s="0">
    <fb>55.73</fb>
    <v>0</v>
  </rv>
  <rv s="0">
    <fb>51.75</fb>
    <v>0</v>
  </rv>
  <rv s="0">
    <fb>55.93</fb>
    <v>0</v>
  </rv>
  <rv s="0">
    <fb>296.83999999999997</fb>
    <v>0</v>
  </rv>
  <rv s="0">
    <fb>333.75</fb>
    <v>0</v>
  </rv>
  <rv s="0">
    <fb>331.29</fb>
    <v>0</v>
  </rv>
  <rv s="0">
    <fb>239.065</fb>
    <v>0</v>
  </rv>
  <rv s="0">
    <fb>228.97</fb>
    <v>0</v>
  </rv>
  <rv s="0">
    <fb>220.31</fb>
    <v>0</v>
  </rv>
  <rv s="0">
    <fb>236.59</fb>
    <v>0</v>
  </rv>
  <rv s="0">
    <fb>238.76</fb>
    <v>0</v>
  </rv>
  <rv s="0">
    <fb>218.15</fb>
    <v>0</v>
  </rv>
  <rv s="0">
    <fb>232.76</fb>
    <v>0</v>
  </rv>
  <rv s="0">
    <fb>299.79000000000002</fb>
    <v>0</v>
  </rv>
  <rv s="0">
    <fb>292.35000000000002</fb>
    <v>0</v>
  </rv>
  <rv s="0">
    <fb>299.06</fb>
    <v>0</v>
  </rv>
  <rv s="0">
    <fb>4.5010000000000003</fb>
    <v>4</v>
  </rv>
  <rv s="0">
    <fb>4.7590000000000003</fb>
    <v>4</v>
  </rv>
  <rv s="0">
    <fb>4.3390000000000004</fb>
    <v>4</v>
  </rv>
  <rv s="0">
    <fb>4.6379999999999999</fb>
    <v>4</v>
  </rv>
  <rv s="0">
    <fb>4.05</fb>
    <v>4</v>
  </rv>
  <rv s="0">
    <fb>4.4249999999999998</fb>
    <v>4</v>
  </rv>
  <rv s="0">
    <fb>4.4669999999999996</fb>
    <v>4</v>
  </rv>
  <rv s="0">
    <fb>3.4769999999999999</fb>
    <v>4</v>
  </rv>
  <rv s="0">
    <fb>3.8439999999999999</fb>
    <v>4</v>
  </rv>
  <rv s="0">
    <fb>3.8889999999999998</fb>
    <v>4</v>
  </rv>
  <rv s="0">
    <fb>4.1029999999999998</fb>
    <v>4</v>
  </rv>
  <rv s="0">
    <fb>4.1100000000000003</fb>
    <v>4</v>
  </rv>
  <rv s="0">
    <fb>68.069999999999993</fb>
    <v>0</v>
  </rv>
  <rv s="0">
    <fb>73.790000000000006</fb>
    <v>0</v>
  </rv>
  <rv s="0">
    <fb>65.489999999999995</fb>
    <v>0</v>
  </rv>
  <rv s="0">
    <fb>64.37</fb>
    <v>0</v>
  </rv>
  <rv s="0">
    <fb>68.11</fb>
    <v>0</v>
  </rv>
  <rv s="0">
    <fb>63.06</fb>
    <v>0</v>
  </rv>
  <rv s="0">
    <fb>61.2</fb>
    <v>0</v>
  </rv>
  <rv s="0">
    <fb>51.6</fb>
    <v>0</v>
  </rv>
  <rv s="0">
    <fb>46.28</fb>
    <v>0</v>
  </rv>
  <rv s="0">
    <fb>71.430000000000007</fb>
    <v>0</v>
  </rv>
  <rv s="0">
    <fb>70.959999999999994</fb>
    <v>0</v>
  </rv>
  <rv s="0">
    <fb>66.44</fb>
    <v>0</v>
  </rv>
  <rv s="0">
    <fb>71.55</fb>
    <v>0</v>
  </rv>
  <rv s="0">
    <fb>71.98</fb>
    <v>0</v>
  </rv>
  <rv s="0">
    <fb>76.7</fb>
    <v>0</v>
  </rv>
  <rv s="0">
    <fb>68.39</fb>
    <v>0</v>
  </rv>
  <rv s="0">
    <fb>69.38</fb>
    <v>0</v>
  </rv>
  <rv s="0">
    <fb>148.69999999999999</fb>
    <v>0</v>
  </rv>
  <rv s="0">
    <fb>154.99</fb>
    <v>0</v>
  </rv>
  <rv s="0">
    <fb>160</fb>
    <v>0</v>
  </rv>
  <rv s="0">
    <fb>173.76</fb>
    <v>0</v>
  </rv>
  <rv s="0">
    <fb>164.48</fb>
    <v>0</v>
  </rv>
  <rv s="0">
    <fb>176.63</fb>
    <v>0</v>
  </rv>
  <rv s="0">
    <fb>171.89</fb>
    <v>0</v>
  </rv>
  <rv s="0">
    <fb>163.51</fb>
    <v>0</v>
  </rv>
  <rv s="0">
    <fb>169.55</fb>
    <v>0</v>
  </rv>
  <rv s="0">
    <fb>174.29</fb>
    <v>0</v>
  </rv>
  <rv s="0">
    <fb>178.55</fb>
    <v>0</v>
  </rv>
  <rv s="0">
    <fb>177.5</fb>
    <v>0</v>
  </rv>
  <rv s="0">
    <fb>56.72</fb>
    <v>0</v>
  </rv>
  <rv s="0">
    <fb>59.93</fb>
    <v>0</v>
  </rv>
  <rv s="0">
    <fb>60.89</fb>
    <v>0</v>
  </rv>
  <rv s="0">
    <fb>73.989999999999995</fb>
    <v>0</v>
  </rv>
  <rv s="0">
    <fb>75.709999999999994</fb>
    <v>0</v>
  </rv>
  <rv s="0">
    <fb>62.79</fb>
    <v>0</v>
  </rv>
  <rv s="0">
    <fb>64.355000000000004</fb>
    <v>0</v>
  </rv>
  <rv s="0">
    <fb>64.13</fb>
    <v>0</v>
  </rv>
  <rv s="0">
    <fb>65.81</fb>
    <v>0</v>
  </rv>
  <rv s="0">
    <fb>68.680000000000007</fb>
    <v>0</v>
  </rv>
  <rv s="0">
    <fb>70.239999999999995</fb>
    <v>0</v>
  </rv>
  <rv s="0">
    <fb>69.33</fb>
    <v>0</v>
  </rv>
  <rv s="0">
    <fb>83.68</fb>
    <v>0</v>
  </rv>
  <rv s="0">
    <fb>86.125</fb>
    <v>0</v>
  </rv>
  <rv s="0">
    <fb>133.03</fb>
    <v>0</v>
  </rv>
  <rv s="0">
    <fb>138.86000000000001</fb>
    <v>0</v>
  </rv>
  <rv s="0">
    <fb>137.69</fb>
    <v>0</v>
  </rv>
  <rv s="0">
    <fb>119.91</fb>
    <v>0</v>
  </rv>
  <rv s="0">
    <fb>139.30000000000001</fb>
    <v>0</v>
  </rv>
  <rv s="0">
    <fb>131.63999999999999</fb>
    <v>0</v>
  </rv>
  <rv s="0">
    <fb>117.9</fb>
    <v>0</v>
  </rv>
  <rv s="0">
    <fb>127.4</fb>
    <v>0</v>
  </rv>
  <rv s="0">
    <fb>139.37</fb>
    <v>0</v>
  </rv>
  <rv s="0">
    <fb>145.19999999999999</fb>
    <v>0</v>
  </rv>
  <rv s="0">
    <fb>149</fb>
    <v>0</v>
  </rv>
  <rv s="0">
    <fb>50.82</fb>
    <v>0</v>
  </rv>
  <rv s="0">
    <fb>48</fb>
    <v>0</v>
  </rv>
  <rv s="0">
    <fb>47.9</fb>
    <v>0</v>
  </rv>
  <rv s="0">
    <fb>44.8</fb>
    <v>0</v>
  </rv>
  <rv s="0">
    <fb>44.21</fb>
    <v>0</v>
  </rv>
  <rv s="0">
    <fb>45.33</fb>
    <v>0</v>
  </rv>
  <rv s="0">
    <fb>49.55</fb>
    <v>0</v>
  </rv>
  <rv s="0">
    <fb>51.81</fb>
    <v>0</v>
  </rv>
  <rv s="0">
    <fb>43.08</fb>
    <v>0</v>
  </rv>
  <rv s="0">
    <fb>46</fb>
    <v>0</v>
  </rv>
  <rv s="0">
    <fb>44.81</fb>
    <v>0</v>
  </rv>
  <rv s="0">
    <fb>48.42</fb>
    <v>0</v>
  </rv>
  <rv s="0">
    <fb>0.18990000000000001</fb>
    <v>4</v>
  </rv>
  <rv s="0">
    <fb>0.20799999999999999</fb>
    <v>4</v>
  </rv>
  <rv s="0">
    <fb>0.1956</fb>
    <v>4</v>
  </rv>
  <rv s="0">
    <fb>0.216</fb>
    <v>4</v>
  </rv>
  <rv s="0">
    <fb>0.20599999999999999</fb>
    <v>4</v>
  </rv>
  <rv s="0">
    <fb>0.1978</fb>
    <v>4</v>
  </rv>
  <rv s="0">
    <fb>0.18490000000000001</fb>
    <v>4</v>
  </rv>
  <rv s="0">
    <fb>0.2185</fb>
    <v>4</v>
  </rv>
  <rv s="0">
    <fb>0.2195</fb>
    <v>4</v>
  </rv>
  <rv s="0">
    <fb>0.21640000000000001</fb>
    <v>4</v>
  </rv>
  <rv s="0">
    <fb>0.21</fb>
    <v>4</v>
  </rv>
  <rv s="0">
    <fb>0.19400000000000001</fb>
    <v>4</v>
  </rv>
  <rv s="0">
    <fb>0.19170000000000001</fb>
    <v>4</v>
  </rv>
  <rv s="0">
    <fb>112.95</fb>
    <v>0</v>
  </rv>
  <rv s="0">
    <fb>115.86</fb>
    <v>0</v>
  </rv>
  <rv s="0">
    <fb>122.59</fb>
    <v>0</v>
  </rv>
  <rv s="0">
    <fb>127.85</fb>
    <v>0</v>
  </rv>
  <rv s="0">
    <fb>127.86</fb>
    <v>0</v>
  </rv>
  <rv s="0">
    <fb>131.99</fb>
    <v>0</v>
  </rv>
  <rv s="0">
    <fb>128.96</fb>
    <v>0</v>
  </rv>
  <rv s="0">
    <fb>136.35</fb>
    <v>0</v>
  </rv>
  <rv s="0">
    <fb>136.93</fb>
    <v>0</v>
  </rv>
  <rv s="0">
    <fb>137.55000000000001</fb>
    <v>0</v>
  </rv>
  <rv s="0">
    <fb>136.65</fb>
    <v>0</v>
  </rv>
  <rv s="0">
    <fb>136.87</fb>
    <v>0</v>
  </rv>
  <rv s="0">
    <fb>56.28</fb>
    <v>0</v>
  </rv>
  <rv s="0">
    <fb>57.52</fb>
    <v>0</v>
  </rv>
  <rv s="0">
    <fb>57.67</fb>
    <v>0</v>
  </rv>
  <rv s="0">
    <fb>56.84</fb>
    <v>0</v>
  </rv>
  <rv s="0">
    <fb>48.64</fb>
    <v>0</v>
  </rv>
  <rv s="0">
    <fb>52.24</fb>
    <v>0</v>
  </rv>
  <rv s="0">
    <fb>53.44</fb>
    <v>0</v>
  </rv>
  <rv s="0">
    <fb>56.91</fb>
    <v>0</v>
  </rv>
  <rv s="0">
    <fb>58.3</fb>
    <v>0</v>
  </rv>
  <rv s="0">
    <fb>67.37</fb>
    <v>0</v>
  </rv>
  <rv s="0">
    <fb>96.204999999999998</fb>
    <v>0</v>
  </rv>
  <rv s="0">
    <fb>105.9</fb>
    <v>0</v>
  </rv>
  <rv s="0">
    <fb>110.21</fb>
    <v>0</v>
  </rv>
  <rv s="0">
    <fb>113.04</fb>
    <v>0</v>
  </rv>
  <rv s="0">
    <fb>93.03</fb>
    <v>0</v>
  </rv>
  <rv s="0">
    <fb>101.74</fb>
    <v>0</v>
  </rv>
  <rv s="0">
    <fb>111.37</fb>
    <v>0</v>
  </rv>
  <rv s="0">
    <fb>110.09</fb>
    <v>0</v>
  </rv>
  <rv s="0">
    <fb>111.92</fb>
    <v>0</v>
  </rv>
  <rv s="0">
    <fb>117.6</fb>
    <v>0</v>
  </rv>
  <rv s="0">
    <fb>120.05</fb>
    <v>0</v>
  </rv>
  <rv s="0">
    <fb>49.15</fb>
    <v>0</v>
  </rv>
  <rv s="0">
    <fb>50.27</fb>
    <v>0</v>
  </rv>
  <rv s="0">
    <fb>49.68</fb>
    <v>0</v>
  </rv>
  <rv s="0">
    <fb>49.81</fb>
    <v>0</v>
  </rv>
  <rv s="0">
    <fb>47.99</fb>
    <v>0</v>
  </rv>
  <rv s="0">
    <fb>49.17</fb>
    <v>0</v>
  </rv>
  <rv s="0">
    <fb>51.45</fb>
    <v>0</v>
  </rv>
  <rv s="0">
    <fb>130</fb>
    <v>0</v>
  </rv>
  <rv s="0">
    <fb>135.38999999999999</fb>
    <v>0</v>
  </rv>
  <rv s="0">
    <fb>149.46</fb>
    <v>0</v>
  </rv>
  <rv s="0">
    <fb>157.53</fb>
    <v>0</v>
  </rv>
  <rv s="0">
    <fb>165.54</fb>
    <v>0</v>
  </rv>
  <rv s="0">
    <fb>161.54</fb>
    <v>0</v>
  </rv>
  <rv s="0">
    <fb>175.33</fb>
    <v>0</v>
  </rv>
  <rv s="0">
    <fb>179.19</fb>
    <v>0</v>
  </rv>
  <rv s="0">
    <fb>180.52</fb>
    <v>0</v>
  </rv>
  <rv s="0">
    <fb>173.02</fb>
    <v>0</v>
  </rv>
  <rv s="0">
    <fb>180.13</fb>
    <v>0</v>
  </rv>
  <rv s="0">
    <fb>189</fb>
    <v>0</v>
  </rv>
  <rv s="0">
    <fb>100.55</fb>
    <v>0</v>
  </rv>
  <rv s="0">
    <fb>106.86</fb>
    <v>0</v>
  </rv>
  <rv s="0">
    <fb>107.99</fb>
    <v>0</v>
  </rv>
  <rv s="0">
    <fb>118.06</fb>
    <v>0</v>
  </rv>
  <rv s="0">
    <fb>105.04</fb>
    <v>0</v>
  </rv>
  <rv s="0">
    <fb>123.05</fb>
    <v>0</v>
  </rv>
  <rv s="0">
    <fb>119.19</fb>
    <v>0</v>
  </rv>
  <rv s="0">
    <fb>120.12</fb>
    <v>0</v>
  </rv>
  <rv s="0">
    <fb>129.13</fb>
    <v>0</v>
  </rv>
  <rv s="0">
    <fb>161.24</fb>
    <v>0</v>
  </rv>
  <rv s="0">
    <fb>153.66999999999999</fb>
    <v>0</v>
  </rv>
  <rv s="0">
    <fb>146.44</fb>
    <v>0</v>
  </rv>
  <rv s="0">
    <fb>143.08000000000001</fb>
    <v>0</v>
  </rv>
  <rv s="0">
    <fb>133.80000000000001</fb>
    <v>0</v>
  </rv>
  <rv s="0">
    <fb>142.97</fb>
    <v>0</v>
  </rv>
  <rv s="0">
    <fb>137.86000000000001</fb>
    <v>0</v>
  </rv>
  <rv s="0">
    <fb>153.61000000000001</fb>
    <v>0</v>
  </rv>
  <rv s="0">
    <fb>141.88</fb>
    <v>0</v>
  </rv>
  <rv s="0">
    <fb>79.790000000000006</fb>
    <v>0</v>
  </rv>
  <rv s="0">
    <fb>84.38</fb>
    <v>0</v>
  </rv>
  <rv s="0">
    <fb>89.96</fb>
    <v>0</v>
  </rv>
  <rv s="0">
    <fb>96.57</fb>
    <v>0</v>
  </rv>
  <rv s="0">
    <fb>98.72</fb>
    <v>0</v>
  </rv>
  <rv s="0">
    <fb>90.13</fb>
    <v>0</v>
  </rv>
  <rv s="0">
    <fb>98</fb>
    <v>0</v>
  </rv>
  <rv s="0">
    <fb>163.19</fb>
    <v>0</v>
  </rv>
  <rv s="0">
    <fb>155.53</fb>
    <v>0</v>
  </rv>
  <rv s="0">
    <fb>153.34</fb>
    <v>0</v>
  </rv>
  <rv s="0">
    <fb>144.65</fb>
    <v>0</v>
  </rv>
  <rv s="0">
    <fb>138.28</fb>
    <v>0</v>
  </rv>
  <rv s="0">
    <fb>144.76</fb>
    <v>0</v>
  </rv>
  <rv s="0">
    <fb>145.97999999999999</fb>
    <v>0</v>
  </rv>
  <rv s="0">
    <fb>151.71</fb>
    <v>0</v>
  </rv>
  <rv s="0">
    <fb>125.67</fb>
    <v>0</v>
  </rv>
  <rv s="0">
    <fb>28.95</fb>
    <v>0</v>
  </rv>
  <rv s="0">
    <fb>31.7575</fb>
    <v>0</v>
  </rv>
  <rv s="0">
    <fb>34.472499999999997</fb>
    <v>0</v>
  </rv>
  <rv s="0">
    <fb>35.927500000000002</fb>
    <v>0</v>
  </rv>
  <rv s="0">
    <fb>36.274999999999999</fb>
    <v>0</v>
  </rv>
  <rv s="0">
    <fb>38.292499999999997</fb>
    <v>0</v>
  </rv>
  <rv s="0">
    <fb>37.274999999999999</fb>
    <v>0</v>
  </rv>
  <rv s="0">
    <fb>38.564999999999998</fb>
    <v>0</v>
  </rv>
  <rv s="0">
    <fb>42.467500000000001</fb>
    <v>0</v>
  </rv>
  <rv s="0">
    <fb>42.487499999999997</fb>
    <v>0</v>
  </rv>
  <rv s="0">
    <fb>290.85000000000002</fb>
    <v>0</v>
  </rv>
  <rv s="0">
    <fb>311.56</fb>
    <v>0</v>
  </rv>
  <rv s="0">
    <fb>302.56</fb>
    <v>0</v>
  </rv>
  <rv s="0">
    <fb>334.25</fb>
    <v>0</v>
  </rv>
  <rv s="0">
    <fb>338.08</fb>
    <v>0</v>
  </rv>
  <rv s="0">
    <fb>365.41</fb>
    <v>0</v>
  </rv>
  <rv s="0">
    <fb>361.72</fb>
    <v>0</v>
  </rv>
  <rv s="0">
    <fb>380.99</fb>
    <v>0</v>
  </rv>
  <rv s="0">
    <fb>391.43</fb>
    <v>0</v>
  </rv>
  <rv s="0">
    <fb>378.11</fb>
    <v>0</v>
  </rv>
  <rv s="0">
    <fb>390.71</fb>
    <v>0</v>
  </rv>
  <rv s="0">
    <fb>392.86</fb>
    <v>0</v>
  </rv>
  <rv s="0">
    <fb>38.722499999999997</fb>
    <v>0</v>
  </rv>
  <rv s="0">
    <fb>52.47</fb>
    <v>0</v>
  </rv>
  <rv s="0">
    <fb>43.9</fb>
    <v>0</v>
  </rv>
  <rv s="0">
    <fb>50.792499999999997</fb>
    <v>0</v>
  </rv>
  <rv s="0">
    <fb>53.475000000000001</fb>
    <v>0</v>
  </rv>
  <rv s="0">
    <fb>51.607500000000002</fb>
    <v>0</v>
  </rv>
  <rv s="0">
    <fb>56.267499999999998</fb>
    <v>0</v>
  </rv>
  <rv s="0">
    <fb>62.384999999999998</fb>
    <v>0</v>
  </rv>
  <rv s="0">
    <fb>66.817499999999995</fb>
    <v>0</v>
  </rv>
  <rv s="0">
    <fb>74.06</fb>
    <v>0</v>
  </rv>
  <rv s="0">
    <fb>18.02</fb>
    <v>0</v>
  </rv>
  <rv s="0">
    <fb>16.18</fb>
    <v>0</v>
  </rv>
  <rv s="0">
    <fb>15.02</fb>
    <v>0</v>
  </rv>
  <rv s="0">
    <fb>16.73</fb>
    <v>0</v>
  </rv>
  <rv s="0">
    <fb>17.600000000000001</fb>
    <v>0</v>
  </rv>
  <rv s="0">
    <fb>17.7</fb>
    <v>0</v>
  </rv>
  <rv s="0">
    <fb>17.66</fb>
    <v>0</v>
  </rv>
  <rv s="0">
    <fb>17.760000000000002</fb>
    <v>0</v>
  </rv>
  <rv s="0">
    <fb>17.09</fb>
    <v>0</v>
  </rv>
  <rv s="0">
    <fb>17.22</fb>
    <v>0</v>
  </rv>
  <rv s="0">
    <fb>143</fb>
    <v>0</v>
  </rv>
  <rv s="0">
    <fb>129.94999999999999</fb>
    <v>0</v>
  </rv>
  <rv s="0">
    <fb>41.7913</fb>
    <v>0</v>
  </rv>
  <rv s="0">
    <fb>44.634999999999998</fb>
    <v>0</v>
  </rv>
  <rv s="0">
    <fb>41.97</fb>
    <v>0</v>
  </rv>
  <rv s="0">
    <fb>41.602600000000002</fb>
    <v>0</v>
  </rv>
  <rv s="0">
    <fb>46.997799999999998</fb>
    <v>0</v>
  </rv>
  <rv s="0">
    <fb>45.954999999999998</fb>
    <v>0</v>
  </rv>
  <rv s="0">
    <fb>49.782499999999999</fb>
    <v>0</v>
  </rv>
  <rv s="0">
    <fb>57.102499999999999</fb>
    <v>0</v>
  </rv>
  <rv s="0">
    <fb>56.987499999999997</fb>
    <v>0</v>
  </rv>
  <rv s="0">
    <fb>54.762500000000003</fb>
    <v>0</v>
  </rv>
  <rv s="0">
    <fb>46.115000000000002</fb>
    <v>0</v>
  </rv>
  <rv s="0">
    <fb>96.35</fb>
    <v>0</v>
  </rv>
  <rv s="0">
    <fb>98.61</fb>
    <v>0</v>
  </rv>
  <rv s="0">
    <fb>104.23</fb>
    <v>0</v>
  </rv>
  <rv s="0">
    <fb>106.15</fb>
    <v>0</v>
  </rv>
  <rv s="0">
    <fb>103.15</fb>
    <v>0</v>
  </rv>
  <rv s="0">
    <fb>109.92</fb>
    <v>0</v>
  </rv>
  <rv s="0">
    <fb>118.56</fb>
    <v>0</v>
  </rv>
  <rv s="0">
    <fb>119.79</fb>
    <v>0</v>
  </rv>
  <rv s="0">
    <fb>124.36</fb>
    <v>0</v>
  </rv>
  <rv s="0">
    <fb>124.83</fb>
    <v>0</v>
  </rv>
  <rv s="0">
    <fb>121.94</fb>
    <v>0</v>
  </rv>
  <rv s="0">
    <fb>124.5</fb>
    <v>0</v>
  </rv>
  <rv s="0">
    <fb>348.18</fb>
    <v>0</v>
  </rv>
  <rv s="0">
    <fb>288.11</fb>
    <v>0</v>
  </rv>
  <rv s="0">
    <fb>272.02</fb>
    <v>0</v>
  </rv>
  <rv s="0">
    <fb>274.89</fb>
    <v>0</v>
  </rv>
  <rv s="0">
    <fb>294.94</fb>
    <v>0</v>
  </rv>
  <rv s="0">
    <fb>290.3</fb>
    <v>0</v>
  </rv>
  <rv s="0">
    <fb>335.84</fb>
    <v>0</v>
  </rv>
  <rv s="0">
    <fb>353.85</fb>
    <v>0</v>
  </rv>
  <rv s="0">
    <fb>355.3</fb>
    <v>0</v>
  </rv>
  <rv s="0">
    <fb>304.43</fb>
    <v>0</v>
  </rv>
  <rv s="0">
    <fb>335</fb>
    <v>0</v>
  </rv>
  <rv s="0">
    <fb>94.79</fb>
    <v>0</v>
  </rv>
  <rv s="0">
    <fb>93.99</fb>
    <v>0</v>
  </rv>
  <rv s="0">
    <fb>90.47</fb>
    <v>0</v>
  </rv>
  <rv s="0">
    <fb>93.21</fb>
    <v>0</v>
  </rv>
  <rv s="0">
    <fb>99.279799999999994</fb>
    <v>0</v>
  </rv>
  <rv s="0">
    <fb>98.1</fb>
    <v>0</v>
  </rv>
  <rv s="0">
    <fb>106.03</fb>
    <v>0</v>
  </rv>
  <rv s="0">
    <fb>110.85</fb>
    <v>0</v>
  </rv>
  <rv s="0">
    <fb>114.75</fb>
    <v>0</v>
  </rv>
  <rv s="0">
    <fb>107.05</fb>
    <v>0</v>
  </rv>
  <rv s="0">
    <fb>113</fb>
    <v>0</v>
  </rv>
  <rv s="0">
    <fb>5.2</fb>
    <v>4</v>
  </rv>
  <rv s="0">
    <fb>5.0819999999999999</fb>
    <v>4</v>
  </rv>
  <rv s="0">
    <fb>5.0389999999999997</fb>
    <v>4</v>
  </rv>
  <rv s="0">
    <fb>4.78</fb>
    <v>4</v>
  </rv>
  <rv s="0">
    <fb>4.7</fb>
    <v>4</v>
  </rv>
  <rv s="0">
    <fb>4.4029999999999996</fb>
    <v>4</v>
  </rv>
  <rv s="0">
    <fb>4.5030000000000001</fb>
    <v>4</v>
  </rv>
  <rv s="0">
    <fb>4.74</fb>
    <v>4</v>
  </rv>
  <rv s="0">
    <fb>4.8170000000000002</fb>
    <v>4</v>
  </rv>
  <rv s="0">
    <fb>4.9429999999999996</fb>
    <v>4</v>
  </rv>
  <rv s="0">
    <fb>5.0869999999999997</fb>
    <v>4</v>
  </rv>
  <rv s="0">
    <fb>5.2249999999999996</fb>
    <v>4</v>
  </rv>
  <rv s="0">
    <fb>88.89</fb>
    <v>0</v>
  </rv>
  <rv s="0">
    <fb>90.8</fb>
    <v>0</v>
  </rv>
  <rv s="0">
    <fb>90.65</fb>
    <v>0</v>
  </rv>
  <rv s="0">
    <fb>92.35</fb>
    <v>0</v>
  </rv>
  <rv s="0">
    <fb>85.96</fb>
    <v>0</v>
  </rv>
  <rv s="0">
    <fb>87.38</fb>
    <v>0</v>
  </rv>
  <rv s="0">
    <fb>80.75</fb>
    <v>0</v>
  </rv>
  <rv s="0">
    <fb>80.95</fb>
    <v>0</v>
  </rv>
  <rv s="0">
    <fb>30.37</fb>
    <v>0</v>
  </rv>
  <rv s="0">
    <fb>30.847000000000001</fb>
    <v>0</v>
  </rv>
  <rv s="0">
    <fb>34.28</fb>
    <v>0</v>
  </rv>
  <rv s="0">
    <fb>33.700000000000003</fb>
    <v>0</v>
  </rv>
  <rv s="0">
    <fb>34.11</fb>
    <v>0</v>
  </rv>
  <rv s="0">
    <fb>31.52</fb>
    <v>0</v>
  </rv>
  <rv s="0">
    <fb>31.09</fb>
    <v>0</v>
  </rv>
  <rv s="0">
    <fb>31.59</fb>
    <v>0</v>
  </rv>
  <rv s="0">
    <fb>32.22</fb>
    <v>0</v>
  </rv>
  <rv s="0">
    <fb>34.29</fb>
    <v>0</v>
  </rv>
  <rv s="0">
    <fb>37.090000000000003</fb>
    <v>0</v>
  </rv>
  <rv s="0">
    <fb>84.86</fb>
    <v>0</v>
  </rv>
  <rv s="0">
    <fb>84.06</fb>
    <v>0</v>
  </rv>
  <rv s="0">
    <fb>80.91</fb>
    <v>0</v>
  </rv>
  <rv s="0">
    <fb>72.7</fb>
    <v>0</v>
  </rv>
  <rv s="0">
    <fb>69.67</fb>
    <v>0</v>
  </rv>
  <rv s="0">
    <fb>66.12</fb>
    <v>0</v>
  </rv>
  <rv s="0">
    <fb>68.73</fb>
    <v>0</v>
  </rv>
  <rv s="0">
    <fb>64.62</fb>
    <v>0</v>
  </rv>
  <rv s="0">
    <fb>63.23</fb>
    <v>0</v>
  </rv>
  <rv s="0">
    <fb>54.34</fb>
    <v>0</v>
  </rv>
  <rv s="0">
    <fb>49.29</fb>
    <v>0</v>
  </rv>
  <rv s="0">
    <fb>47.12</fb>
    <v>0</v>
  </rv>
  <rv s="0">
    <fb>51.97</fb>
    <v>0</v>
  </rv>
  <rv s="0">
    <fb>55.94</fb>
    <v>0</v>
  </rv>
  <rv s="0">
    <fb>71</fb>
    <v>0</v>
  </rv>
  <rv s="0">
    <fb>80</fb>
    <v>0</v>
  </rv>
  <rv s="0">
    <fb>71.23</fb>
    <v>0</v>
  </rv>
  <rv s="0">
    <fb>71.27</fb>
    <v>0</v>
  </rv>
  <rv s="0">
    <fb>78.430000000000007</fb>
    <v>0</v>
  </rv>
  <rv s="0">
    <fb>74.23</fb>
    <v>0</v>
  </rv>
  <rv s="0">
    <fb>71.38</fb>
    <v>0</v>
  </rv>
  <rv s="0">
    <fb>103.67</fb>
    <v>0</v>
  </rv>
  <rv s="0">
    <fb>99.59</fb>
    <v>0</v>
  </rv>
  <rv s="0">
    <fb>81.400000000000006</fb>
    <v>0</v>
  </rv>
  <rv s="0">
    <fb>79.45</fb>
    <v>0</v>
  </rv>
  <rv s="0">
    <fb>80.62</fb>
    <v>0</v>
  </rv>
  <rv s="0">
    <fb>86.03</fb>
    <v>0</v>
  </rv>
  <rv s="0">
    <fb>81.41</fb>
    <v>0</v>
  </rv>
  <rv s="0">
    <fb>86.53</fb>
    <v>0</v>
  </rv>
  <rv s="0">
    <fb>41.09</fb>
    <v>0</v>
  </rv>
  <rv s="0">
    <fb>42.52</fb>
    <v>0</v>
  </rv>
  <rv s="0">
    <fb>43.91</fb>
    <v>0</v>
  </rv>
  <rv s="0">
    <fb>42.91</fb>
    <v>0</v>
  </rv>
  <rv s="0">
    <fb>47.84</fb>
    <v>0</v>
  </rv>
  <rv s="0">
    <fb>42.28</fb>
    <v>0</v>
  </rv>
  <rv s="0">
    <fb>83.88</fb>
    <v>0</v>
  </rv>
  <rv s="0">
    <fb>87.03</fb>
    <v>0</v>
  </rv>
  <rv s="0">
    <fb>91.05</fb>
    <v>0</v>
  </rv>
  <rv s="0">
    <fb>89.86</fb>
    <v>0</v>
  </rv>
  <rv s="0">
    <fb>88.02</fb>
    <v>0</v>
  </rv>
  <rv s="0">
    <fb>87.4</fb>
    <v>0</v>
  </rv>
  <rv s="0">
    <fb>91.26</fb>
    <v>0</v>
  </rv>
  <rv s="0">
    <fb>86.33</fb>
    <v>0</v>
  </rv>
  <rv s="0">
    <fb>40.638599999999997</fb>
    <v>0</v>
  </rv>
  <rv s="0">
    <fb>41.3401</fb>
    <v>0</v>
  </rv>
  <rv s="0">
    <fb>40.363700000000001</fb>
    <v>0</v>
  </rv>
  <rv s="0">
    <fb>38.4773</fb>
    <v>0</v>
  </rv>
  <rv s="0">
    <fb>39.463200000000001</fb>
    <v>0</v>
  </rv>
  <rv s="0">
    <fb>41.2453</fb>
    <v>0</v>
  </rv>
  <rv s="0">
    <fb>36.316000000000003</fb>
    <v>0</v>
  </rv>
  <rv s="0">
    <fb>33.756500000000003</fb>
    <v>0</v>
  </rv>
  <rv s="0">
    <fb>34.059800000000003</fb>
    <v>0</v>
  </rv>
  <rv s="0">
    <fb>36.676200000000001</fb>
    <v>0</v>
  </rv>
  <rv s="0">
    <fb>36.771000000000001</fb>
    <v>0</v>
  </rv>
  <rv s="0">
    <fb>37.254399999999997</fb>
    <v>0</v>
  </rv>
  <rv s="0">
    <fb>6.2610000000000001</fb>
    <v>4</v>
  </rv>
  <rv s="0">
    <fb>6.34</fb>
    <v>4</v>
  </rv>
  <rv s="0">
    <fb>6.88</fb>
    <v>4</v>
  </rv>
  <rv s="0">
    <fb>7.3330000000000002</fb>
    <v>4</v>
  </rv>
  <rv s="0">
    <fb>7.0309999999999997</fb>
    <v>4</v>
  </rv>
  <rv s="0">
    <fb>6.95</fb>
    <v>4</v>
  </rv>
  <rv s="0">
    <fb>6.65</fb>
    <v>4</v>
  </rv>
  <rv s="0">
    <fb>6.9630000000000001</fb>
    <v>4</v>
  </rv>
  <rv s="0">
    <fb>5.4260000000000002</fb>
    <v>4</v>
  </rv>
  <rv s="0">
    <fb>5.5410000000000004</fb>
    <v>4</v>
  </rv>
  <rv s="0">
    <fb>5.8170000000000002</fb>
    <v>4</v>
  </rv>
  <rv s="0">
    <fb>5.1589999999999998</fb>
    <v>4</v>
  </rv>
  <rv s="0">
    <fb>111.6669</fb>
    <v>0</v>
  </rv>
  <rv s="0">
    <fb>113.6583</fb>
    <v>0</v>
  </rv>
  <rv s="0">
    <fb>120.0254</fb>
    <v>0</v>
  </rv>
  <rv s="0">
    <fb>119.4222</fb>
    <v>0</v>
  </rv>
  <rv s="0">
    <fb>125.4541</fb>
    <v>0</v>
  </rv>
  <rv s="0">
    <fb>127.8764</fb>
    <v>0</v>
  </rv>
  <rv s="0">
    <fb>128.23070000000001</fb>
    <v>0</v>
  </rv>
  <rv s="0">
    <fb>130.54769999999999</fb>
    <v>0</v>
  </rv>
  <rv s="0">
    <fb>132.4051</fb>
    <v>0</v>
  </rv>
  <rv s="0">
    <fb>135.77529999999999</fb>
    <v>0</v>
  </rv>
  <rv s="0">
    <fb>138.43700000000001</fb>
    <v>0</v>
  </rv>
  <rv s="0">
    <fb>149.07429999999999</fb>
    <v>0</v>
  </rv>
  <rv s="0">
    <fb>90.94</fb>
    <v>0</v>
  </rv>
  <rv s="0">
    <fb>81.7</fb>
    <v>0</v>
  </rv>
  <rv s="0">
    <fb>82.02</fb>
    <v>0</v>
  </rv>
  <rv s="0">
    <fb>81.510000000000005</fb>
    <v>0</v>
  </rv>
  <rv s="0">
    <fb>80.37</fb>
    <v>0</v>
  </rv>
  <rv s="0">
    <fb>80.790000000000006</fb>
    <v>0</v>
  </rv>
  <rv s="0">
    <fb>76.37</fb>
    <v>0</v>
  </rv>
  <rv s="0">
    <fb>81.3</fb>
    <v>0</v>
  </rv>
  <rv s="0">
    <fb>83.39</fb>
    <v>0</v>
  </rv>
  <rv s="0">
    <fb>83.82</fb>
    <v>0</v>
  </rv>
  <rv s="0">
    <fb>67.349999999999994</fb>
    <v>0</v>
  </rv>
  <rv s="0">
    <fb>74.92</fb>
    <v>0</v>
  </rv>
  <rv s="0">
    <fb>79.38</fb>
    <v>0</v>
  </rv>
  <rv s="0">
    <fb>81.23</fb>
    <v>0</v>
  </rv>
  <rv s="0">
    <fb>71.09</fb>
    <v>0</v>
  </rv>
  <rv s="0">
    <fb>73.739999999999995</fb>
    <v>0</v>
  </rv>
  <rv s="0">
    <fb>67.89</fb>
    <v>0</v>
  </rv>
  <rv s="0">
    <fb>70.83</fb>
    <v>0</v>
  </rv>
  <rv s="0">
    <fb>114.57</fb>
    <v>0</v>
  </rv>
  <rv s="0">
    <fb>124.74</fb>
    <v>0</v>
  </rv>
  <rv s="0">
    <fb>123.26</fb>
    <v>0</v>
  </rv>
  <rv s="0">
    <fb>119.27</fb>
    <v>0</v>
  </rv>
  <rv s="0">
    <fb>126.86</fb>
    <v>0</v>
  </rv>
  <rv s="0">
    <fb>131.84</fb>
    <v>0</v>
  </rv>
  <rv s="0">
    <fb>131.96</fb>
    <v>0</v>
  </rv>
  <rv s="0">
    <fb>137.74</fb>
    <v>0</v>
  </rv>
  <rv s="0">
    <fb>146.93</fb>
    <v>0</v>
  </rv>
  <rv s="0">
    <fb>150.88999999999999</fb>
    <v>0</v>
  </rv>
  <rv s="0">
    <fb>139</fb>
    <v>0</v>
  </rv>
  <rv s="0">
    <fb>87.5</fb>
    <v>0</v>
  </rv>
  <rv s="0">
    <fb>75.53</fb>
    <v>0</v>
  </rv>
  <rv s="0">
    <fb>74.27</fb>
    <v>0</v>
  </rv>
  <rv s="0">
    <fb>77.260000000000005</fb>
    <v>0</v>
  </rv>
  <rv s="0">
    <fb>81.87</fb>
    <v>0</v>
  </rv>
  <rv s="0">
    <fb>81.89</fb>
    <v>0</v>
  </rv>
  <rv s="0">
    <fb>80.89</fb>
    <v>0</v>
  </rv>
  <rv s="0">
    <fb>80.41</fb>
    <v>0</v>
  </rv>
  <rv s="0">
    <fb>85.35</fb>
    <v>0</v>
  </rv>
  <rv s="0">
    <fb>79.83</fb>
    <v>0</v>
  </rv>
  <rv s="0">
    <fb>120.39</fb>
    <v>0</v>
  </rv>
  <rv s="0">
    <fb>123.87</fb>
    <v>0</v>
  </rv>
  <rv s="0">
    <fb>119.8</fb>
    <v>0</v>
  </rv>
  <rv s="0">
    <fb>114.7</fb>
    <v>0</v>
  </rv>
  <rv s="0">
    <fb>125.36</fb>
    <v>0</v>
  </rv>
  <rv s="0">
    <fb>122</fb>
    <v>0</v>
  </rv>
  <rv s="0">
    <fb>115.49</fb>
    <v>0</v>
  </rv>
  <rv s="0">
    <fb>117.98</fb>
    <v>0</v>
  </rv>
  <rv s="0">
    <fb>120.81</fb>
    <v>0</v>
  </rv>
  <rv s="0">
    <fb>47.37</fb>
    <v>0</v>
  </rv>
  <rv s="0">
    <fb>56</fb>
    <v>0</v>
  </rv>
  <rv s="0">
    <fb>52.05</fb>
    <v>0</v>
  </rv>
  <rv s="0">
    <fb>46.63</fb>
    <v>0</v>
  </rv>
  <rv s="0">
    <fb>49.65</fb>
    <v>0</v>
  </rv>
  <rv s="0">
    <fb>48.06</fb>
    <v>0</v>
  </rv>
  <rv s="0">
    <fb>160.155</fb>
    <v>0</v>
  </rv>
  <rv s="0">
    <fb>161.28</fb>
    <v>0</v>
  </rv>
  <rv s="0">
    <fb>151.82</fb>
    <v>0</v>
  </rv>
  <rv s="0">
    <fb>151.09</fb>
    <v>0</v>
  </rv>
  <rv s="0">
    <fb>156.94</fb>
    <v>0</v>
  </rv>
  <rv s="0">
    <fb>161.9</fb>
    <v>0</v>
  </rv>
  <rv s="0">
    <fb>160.31</fb>
    <v>0</v>
  </rv>
  <rv s="0">
    <fb>168.76</fb>
    <v>0</v>
  </rv>
  <rv s="0">
    <fb>171.14</fb>
    <v>0</v>
  </rv>
  <rv s="0">
    <fb>157.9</fb>
    <v>0</v>
  </rv>
  <rv s="0">
    <fb>165.97</fb>
    <v>0</v>
  </rv>
  <rv s="0">
    <fb>138.93</fb>
    <v>0</v>
  </rv>
  <rv s="0">
    <fb>88.74</fb>
    <v>0</v>
  </rv>
  <rv s="0">
    <fb>89.14</fb>
    <v>0</v>
  </rv>
  <rv s="0">
    <fb>91.29</fb>
    <v>0</v>
  </rv>
  <rv s="0">
    <fb>95.4</fb>
    <v>0</v>
  </rv>
  <rv s="0">
    <fb>94.38</fb>
    <v>0</v>
  </rv>
  <rv s="0">
    <fb>104.04</fb>
    <v>0</v>
  </rv>
  <rv s="0">
    <fb>105.54</fb>
    <v>0</v>
  </rv>
  <rv s="0">
    <fb>63.74</fb>
    <v>0</v>
  </rv>
  <rv s="0">
    <fb>55.9</fb>
    <v>0</v>
  </rv>
  <rv s="0">
    <fb>53.41</fb>
    <v>0</v>
  </rv>
  <rv s="0">
    <fb>52.84</fb>
    <v>0</v>
  </rv>
  <rv s="0">
    <fb>52.77</fb>
    <v>0</v>
  </rv>
  <rv s="0">
    <fb>43.36</fb>
    <v>0</v>
  </rv>
  <rv s="0">
    <fb>154.25</fb>
    <v>0</v>
  </rv>
  <rv s="0">
    <fb>163</fb>
    <v>0</v>
  </rv>
  <rv s="0">
    <fb>183.2</fb>
    <v>0</v>
  </rv>
  <rv s="0">
    <fb>177.87</fb>
    <v>0</v>
  </rv>
  <rv s="0">
    <fb>184.83</fb>
    <v>0</v>
  </rv>
  <rv s="0">
    <fb>193.33</fb>
    <v>0</v>
  </rv>
  <rv s="0">
    <fb>196.36</fb>
    <v>0</v>
  </rv>
  <rv s="0">
    <fb>192.6</fb>
    <v>0</v>
  </rv>
  <rv s="0">
    <fb>186.7</fb>
    <v>0</v>
  </rv>
  <rv s="0">
    <fb>201.44</fb>
    <v>0</v>
  </rv>
  <rv s="0">
    <fb>210.86</fb>
    <v>0</v>
  </rv>
  <rv s="0">
    <fb>55.62</fb>
    <v>0</v>
  </rv>
  <rv s="0">
    <fb>56.244999999999997</fb>
    <v>0</v>
  </rv>
  <rv s="0">
    <fb>59.204999999999998</fb>
    <v>0</v>
  </rv>
  <rv s="0">
    <fb>59.402500000000003</fb>
    <v>0</v>
  </rv>
  <rv s="0">
    <fb>53.274999999999999</fb>
    <v>0</v>
  </rv>
  <rv s="0">
    <fb>60.701500000000003</fb>
    <v>0</v>
  </rv>
  <rv s="0">
    <fb>58.851500000000001</fb>
    <v>0</v>
  </rv>
  <rv s="0">
    <fb>60.95</fb>
    <v>0</v>
  </rv>
  <rv s="0">
    <fb>67.077500000000001</fb>
    <v>0</v>
  </rv>
  <rv s="0">
    <fb>56.1145</fb>
    <v>0</v>
  </rv>
  <rv s="0">
    <fb>56.55</fb>
    <v>0</v>
  </rv>
  <rv s="0">
    <fb>59.377000000000002</fb>
    <v>0</v>
  </rv>
  <rv s="0">
    <fb>59.875</fb>
    <v>0</v>
  </rv>
  <rv s="0">
    <fb>53.346499999999999</fb>
    <v>0</v>
  </rv>
  <rv s="0">
    <fb>55.052</fb>
    <v>0</v>
  </rv>
  <rv s="0">
    <fb>60.881500000000003</fb>
    <v>0</v>
  </rv>
  <rv s="0">
    <fb>59.092500000000001</fb>
    <v>0</v>
  </rv>
  <rv s="0">
    <fb>61.124499999999998</fb>
    <v>0</v>
  </rv>
  <rv s="0">
    <fb>63.29</fb>
    <v>0</v>
  </rv>
  <rv s="0">
    <fb>65.128</fb>
    <v>0</v>
  </rv>
  <rv s="0">
    <fb>67.420500000000004</fb>
    <v>0</v>
  </rv>
  <rv s="0">
    <fb>58.799500000000002</fb>
    <v>0</v>
  </rv>
  <rv s="0">
    <fb>55.476999999999997</fb>
    <v>0</v>
  </rv>
  <rv s="0">
    <fb>51.381</fb>
    <v>0</v>
  </rv>
  <rv s="0">
    <fb>50.814999999999998</fb>
    <v>0</v>
  </rv>
  <rv s="0">
    <fb>55.643500000000003</fb>
    <v>0</v>
  </rv>
  <rv s="0">
    <fb>55.767499999999998</fb>
    <v>0</v>
  </rv>
  <rv s="0">
    <fb>61.955500000000001</fb>
    <v>0</v>
  </rv>
  <rv s="0">
    <fb>61.125999999999998</fb>
    <v>0</v>
  </rv>
  <rv s="0">
    <fb>60.65</fb>
    <v>0</v>
  </rv>
  <rv s="0">
    <fb>56.607999999999997</fb>
    <v>0</v>
  </rv>
  <rv s="0">
    <fb>137.53</fb>
    <v>0</v>
  </rv>
  <rv s="0">
    <fb>129.11000000000001</fb>
    <v>0</v>
  </rv>
  <rv s="0">
    <fb>127.82</fb>
    <v>0</v>
  </rv>
  <rv s="0">
    <fb>126.32</fb>
    <v>0</v>
  </rv>
  <rv s="0">
    <fb>120.38</fb>
    <v>0</v>
  </rv>
  <rv s="0">
    <fb>121.34</fb>
    <v>0</v>
  </rv>
  <rv s="0">
    <fb>132.38999999999999</fb>
    <v>0</v>
  </rv>
  <rv s="0">
    <fb>134.69</fb>
    <v>0</v>
  </rv>
  <rv s="0">
    <fb>138.26</fb>
    <v>0</v>
  </rv>
  <rv s="0">
    <fb>140.07</fb>
    <v>0</v>
  </rv>
  <rv s="0">
    <fb>145.57</fb>
    <v>0</v>
  </rv>
  <rv s="0">
    <fb>88.55</fb>
    <v>0</v>
  </rv>
  <rv s="0">
    <fb>88.1</fb>
    <v>0</v>
  </rv>
  <rv s="0">
    <fb>86.88</fb>
    <v>0</v>
  </rv>
  <rv s="0">
    <fb>81.17</fb>
    <v>0</v>
  </rv>
  <rv s="0">
    <fb>77.459999999999994</fb>
    <v>0</v>
  </rv>
  <rv s="0">
    <fb>83.42</fb>
    <v>0</v>
  </rv>
  <rv s="0">
    <fb>86.64</fb>
    <v>0</v>
  </rv>
  <rv s="0">
    <fb>79.86</fb>
    <v>0</v>
  </rv>
  <rv s="0">
    <fb>92.66</fb>
    <v>0</v>
  </rv>
  <rv s="0">
    <fb>92.18</fb>
    <v>0</v>
  </rv>
  <rv s="0">
    <fb>70</fb>
    <v>0</v>
  </rv>
  <rv s="0">
    <fb>65.540000000000006</fb>
    <v>0</v>
  </rv>
  <rv s="0">
    <fb>64.819999999999993</fb>
    <v>0</v>
  </rv>
  <rv s="0">
    <fb>65.66</fb>
    <v>0</v>
  </rv>
  <rv s="0">
    <fb>63.15</fb>
    <v>0</v>
  </rv>
  <rv s="0">
    <fb>63.6</fb>
    <v>0</v>
  </rv>
  <rv s="0">
    <fb>63.97</fb>
    <v>0</v>
  </rv>
  <rv s="0">
    <fb>67.25</fb>
    <v>0</v>
  </rv>
  <rv s="0">
    <fb>65.53</fb>
    <v>0</v>
  </rv>
  <rv s="0">
    <fb>48.14</fb>
    <v>0</v>
  </rv>
  <rv s="0">
    <fb>33.409999999999997</fb>
    <v>0</v>
  </rv>
  <rv s="0">
    <fb>33.200000000000003</fb>
    <v>0</v>
  </rv>
  <rv s="0">
    <fb>27.68</fb>
    <v>0</v>
  </rv>
  <rv s="0">
    <fb>31.26</fb>
    <v>0</v>
  </rv>
  <rv s="0">
    <fb>32.1</fb>
    <v>0</v>
  </rv>
  <rv s="0">
    <fb>25.42</fb>
    <v>0</v>
  </rv>
  <rv s="0">
    <fb>27.93</fb>
    <v>0</v>
  </rv>
  <rv s="0">
    <fb>32.119999999999997</fb>
    <v>0</v>
  </rv>
  <rv s="0">
    <fb>30.5</fb>
    <v>0</v>
  </rv>
  <rv s="0">
    <fb>32.29</fb>
    <v>0</v>
  </rv>
  <rv s="1">
    <v>12</v>
    <v>8</v>
    <v>0</v>
    <v>1</v>
  </rv>
  <rv s="2">
    <v>8</v>
    <v>1</v>
  </rv>
  <rv s="3">
    <v>6</v>
    <v>MS</v>
    <v>Monthly</v>
    <v>42005</v>
    <v>42400</v>
    <v>0</v>
    <v>1</v>
    <v>635896224000000000,638149978745960379,0</v>
    <v>0</v>
    <v>a1xyjc</v>
    <v>XNYS:MS</v>
    <v>1</v>
  </rv>
  <rv s="3">
    <v>6</v>
    <v>MS</v>
    <v>Monthly</v>
    <v>42736</v>
    <v>43131</v>
    <v>0</v>
    <v>1</v>
    <v>636529536000000000,638149978751147583,0</v>
    <v>0</v>
    <v>a1xyjc</v>
    <v>XNYS:MS</v>
    <v>2</v>
  </rv>
  <rv s="3">
    <v>6</v>
    <v>DUK</v>
    <v>Monthly</v>
    <v>42005</v>
    <v>42400</v>
    <v>0</v>
    <v>1</v>
    <v>635896224000000000,638122302877702023,0</v>
    <v>0</v>
    <v>a1rdzr</v>
    <v>XNYS:DUK</v>
    <v>3</v>
  </rv>
  <rv s="3">
    <v>6</v>
    <v>DUK</v>
    <v>Monthly</v>
    <v>42736</v>
    <v>43131</v>
    <v>0</v>
    <v>1</v>
    <v>636529536000000000,638122185433139803,0</v>
    <v>0</v>
    <v>a1rdzr</v>
    <v>XNYS:DUK</v>
    <v>4</v>
  </rv>
  <rv s="3">
    <v>6</v>
    <v>ABT</v>
    <v>Monthly</v>
    <v>42005</v>
    <v>42400</v>
    <v>0</v>
    <v>1</v>
    <v>635896224000000000,638122302877707505,0</v>
    <v>0</v>
    <v>a1mrar</v>
    <v>XNYS:ABT</v>
    <v>5</v>
  </rv>
  <rv s="3">
    <v>6</v>
    <v>ABT</v>
    <v>Monthly</v>
    <v>42736</v>
    <v>43131</v>
    <v>0</v>
    <v>1</v>
    <v>636529536000000000,638122185433242846,0</v>
    <v>0</v>
    <v>a1mrar</v>
    <v>XNYS:ABT</v>
    <v>6</v>
  </rv>
  <rv s="3">
    <v>6</v>
    <v>CSCO</v>
    <v>Monthly</v>
    <v>42005</v>
    <v>42400</v>
    <v>0</v>
    <v>1</v>
    <v>635896224000000000,638122302871768139,0</v>
    <v>0</v>
    <v>a1qe5r</v>
    <v>XNAS:CSCO</v>
    <v>7</v>
  </rv>
  <rv s="3">
    <v>6</v>
    <v>CSCO</v>
    <v>Monthly</v>
    <v>42736</v>
    <v>43131</v>
    <v>0</v>
    <v>1</v>
    <v>636529536000000000,638122185433805632,0</v>
    <v>0</v>
    <v>a1qe5r</v>
    <v>XNAS:CSCO</v>
    <v>8</v>
  </rv>
  <rv s="3">
    <v>6</v>
    <v>MET</v>
    <v>Monthly</v>
    <v>42005</v>
    <v>42400</v>
    <v>0</v>
    <v>1</v>
    <v>635896224000000000,638149978747473115,0</v>
    <v>0</v>
    <v>a1xhvh</v>
    <v>XNYS:MET</v>
    <v>9</v>
  </rv>
  <rv s="3">
    <v>6</v>
    <v>MET</v>
    <v>Monthly</v>
    <v>42736</v>
    <v>43131</v>
    <v>0</v>
    <v>1</v>
    <v>636529536000000000,638149978746006589,0</v>
    <v>0</v>
    <v>a1xhvh</v>
    <v>XNYS:MET</v>
    <v>10</v>
  </rv>
  <rv s="3">
    <v>6</v>
    <v>AAPL</v>
    <v>Monthly</v>
    <v>42005</v>
    <v>42400</v>
    <v>0</v>
    <v>1</v>
    <v>635896224000000000,638122302871838474,0</v>
    <v>0</v>
    <v>a1mou2</v>
    <v>XNAS:AAPL</v>
    <v>11</v>
  </rv>
  <rv s="3">
    <v>6</v>
    <v>AAPL</v>
    <v>Monthly</v>
    <v>42736</v>
    <v>43131</v>
    <v>0</v>
    <v>1</v>
    <v>636529536000000000,638122185433636131,0</v>
    <v>0</v>
    <v>a1mou2</v>
    <v>XNAS:AAPL</v>
    <v>12</v>
  </rv>
  <rv s="3">
    <v>6</v>
    <v>USB</v>
    <v>Monthly</v>
    <v>42005</v>
    <v>42400</v>
    <v>0</v>
    <v>1</v>
    <v>635896224000000000,638122302877764144,0</v>
    <v>0</v>
    <v>a251gh</v>
    <v>XNYS:USB</v>
    <v>13</v>
  </rv>
  <rv s="3">
    <v>6</v>
    <v>USB</v>
    <v>Monthly</v>
    <v>42736</v>
    <v>43131</v>
    <v>0</v>
    <v>1</v>
    <v>636529536000000000,638122185433022093,0</v>
    <v>0</v>
    <v>a251gh</v>
    <v>XNYS:USB</v>
    <v>14</v>
  </rv>
  <rv s="3">
    <v>6</v>
    <v>ABBV</v>
    <v>Monthly</v>
    <v>42005</v>
    <v>42400</v>
    <v>0</v>
    <v>1</v>
    <v>635896224000000000,638122302877551543,0</v>
    <v>0</v>
    <v>a1mpqh</v>
    <v>XNYS:ABBV</v>
    <v>15</v>
  </rv>
  <rv s="3">
    <v>6</v>
    <v>ABBV</v>
    <v>Monthly</v>
    <v>42736</v>
    <v>43131</v>
    <v>0</v>
    <v>1</v>
    <v>636529536000000000,638122185433219454,0</v>
    <v>0</v>
    <v>a1mpqh</v>
    <v>XNYS:ABBV</v>
    <v>16</v>
  </rv>
  <rv s="3">
    <v>6</v>
    <v>GOOG</v>
    <v>Monthly</v>
    <v>42005</v>
    <v>42400</v>
    <v>0</v>
    <v>1</v>
    <v>635896224000000000,638122302871830546,0</v>
    <v>0</v>
    <v>a1u3p2</v>
    <v>XNAS:GOOG</v>
    <v>17</v>
  </rv>
  <rv s="3">
    <v>6</v>
    <v>GOOG</v>
    <v>Monthly</v>
    <v>42736</v>
    <v>43131</v>
    <v>0</v>
    <v>1</v>
    <v>636529536000000000,638122185433842941,0</v>
    <v>0</v>
    <v>a1u3p2</v>
    <v>XNAS:GOOG</v>
    <v>18</v>
  </rv>
  <rv s="3">
    <v>6</v>
    <v>HD</v>
    <v>Monthly</v>
    <v>42005</v>
    <v>42400</v>
    <v>0</v>
    <v>1</v>
    <v>635896224000000000,638122302871778749,0</v>
    <v>0</v>
    <v>a1uj52</v>
    <v>XNYS:HD</v>
    <v>19</v>
  </rv>
  <rv s="3">
    <v>6</v>
    <v>HD</v>
    <v>Monthly</v>
    <v>42736</v>
    <v>43131</v>
    <v>0</v>
    <v>1</v>
    <v>636529536000000000,638122185434283297,0</v>
    <v>0</v>
    <v>a1uj52</v>
    <v>XNYS:HD</v>
    <v>20</v>
  </rv>
  <rv s="3">
    <v>6</v>
    <v>BAC</v>
    <v>Monthly</v>
    <v>42005</v>
    <v>42400</v>
    <v>0</v>
    <v>1</v>
    <v>635896224000000000,638122302871835602,0</v>
    <v>0</v>
    <v>a1o4sm</v>
    <v>XNYS:BAC</v>
    <v>21</v>
  </rv>
  <rv s="3">
    <v>6</v>
    <v>BAC</v>
    <v>Monthly</v>
    <v>42736</v>
    <v>43131</v>
    <v>0</v>
    <v>1</v>
    <v>636529536000000000,638122185433009748,0</v>
    <v>0</v>
    <v>a1o4sm</v>
    <v>XNYS:BAC</v>
    <v>22</v>
  </rv>
  <rv s="3">
    <v>7</v>
    <v>APC</v>
    <v>Monthly</v>
    <v>42005</v>
    <v>42400</v>
    <v>0</v>
    <v>1</v>
    <v>635896224000000000,638149978747569722,0</v>
    <v>0</v>
    <v>ab2iu2</v>
    <v>XTSX:APC</v>
    <v>23</v>
  </rv>
  <rv s="3">
    <v>6</v>
    <v>MO</v>
    <v>Monthly</v>
    <v>42005</v>
    <v>42400</v>
    <v>0</v>
    <v>1</v>
    <v>635896224000000000,638149978750029729,0</v>
    <v>0</v>
    <v>a1xtpr</v>
    <v>XNYS:MO</v>
    <v>24</v>
  </rv>
  <rv s="3">
    <v>6</v>
    <v>MO</v>
    <v>Monthly</v>
    <v>42736</v>
    <v>43131</v>
    <v>0</v>
    <v>1</v>
    <v>636529536000000000,638149978751144575,0</v>
    <v>0</v>
    <v>a1xtpr</v>
    <v>XNYS:MO</v>
    <v>25</v>
  </rv>
  <rv s="3">
    <v>6</v>
    <v>ACN</v>
    <v>Monthly</v>
    <v>42005</v>
    <v>42400</v>
    <v>0</v>
    <v>1</v>
    <v>635896224000000000,638122302877703247,0</v>
    <v>0</v>
    <v>a1mthw</v>
    <v>XNYS:ACN</v>
    <v>26</v>
  </rv>
  <rv s="3">
    <v>6</v>
    <v>ACN</v>
    <v>Monthly</v>
    <v>42736</v>
    <v>43131</v>
    <v>0</v>
    <v>1</v>
    <v>636529536000000000,638122185433078116,0</v>
    <v>0</v>
    <v>a1mthw</v>
    <v>XNYS:ACN</v>
    <v>27</v>
  </rv>
  <rv s="3">
    <v>6</v>
    <v>BAX</v>
    <v>Monthly</v>
    <v>42005</v>
    <v>42400</v>
    <v>0</v>
    <v>1</v>
    <v>635896224000000000,638122302877696492,0</v>
    <v>0</v>
    <v>a1o76h</v>
    <v>XNYS:BAX</v>
    <v>28</v>
  </rv>
  <rv s="3">
    <v>6</v>
    <v>KHC</v>
    <v>Monthly</v>
    <v>42005</v>
    <v>42400</v>
    <v>0</v>
    <v>1</v>
    <v>635896224000000000,638122302877630255,0</v>
    <v>29</v>
    <v>a1wi77</v>
    <v>XNAS:KHC</v>
    <v>30</v>
  </rv>
  <rv s="3">
    <v>6</v>
    <v>KHC</v>
    <v>Monthly</v>
    <v>42736</v>
    <v>43131</v>
    <v>0</v>
    <v>1</v>
    <v>636529536000000000,638122185433543136,0</v>
    <v>0</v>
    <v>a1wi77</v>
    <v>XNAS:KHC</v>
    <v>31</v>
  </rv>
  <rv s="3">
    <v>6</v>
    <v>BMY</v>
    <v>Monthly</v>
    <v>42005</v>
    <v>42400</v>
    <v>0</v>
    <v>1</v>
    <v>635896224000000000,638122302871737093,0</v>
    <v>0</v>
    <v>a1ook2</v>
    <v>XNYS:BMY</v>
    <v>32</v>
  </rv>
  <rv s="3">
    <v>6</v>
    <v>BMY</v>
    <v>Monthly</v>
    <v>42736</v>
    <v>43131</v>
    <v>0</v>
    <v>1</v>
    <v>636529536000000000,638122185434304674,0</v>
    <v>0</v>
    <v>a1ook2</v>
    <v>XNYS:BMY</v>
    <v>33</v>
  </rv>
  <rv s="3">
    <v>6</v>
    <v>AIG</v>
    <v>Monthly</v>
    <v>42005</v>
    <v>42400</v>
    <v>0</v>
    <v>1</v>
    <v>635896224000000000,638122302877638564,0</v>
    <v>0</v>
    <v>a1n6f2</v>
    <v>XNYS:AIG</v>
    <v>34</v>
  </rv>
  <rv s="3">
    <v>6</v>
    <v>AIG</v>
    <v>Monthly</v>
    <v>42736</v>
    <v>43131</v>
    <v>0</v>
    <v>1</v>
    <v>636529536000000000,638122185433061918,0</v>
    <v>0</v>
    <v>a1n6f2</v>
    <v>XNYS:AIG</v>
    <v>35</v>
  </rv>
  <rv s="3">
    <v>6</v>
    <v>APA</v>
    <v>Monthly</v>
    <v>42005</v>
    <v>42400</v>
    <v>0</v>
    <v>1</v>
    <v>635896224000000000,638122302871764348,0</v>
    <v>0</v>
    <v>a1nkur</v>
    <v>XNAS:APA</v>
    <v>36</v>
  </rv>
  <rv s="3">
    <v>6</v>
    <v>CL</v>
    <v>Monthly</v>
    <v>42005</v>
    <v>42400</v>
    <v>0</v>
    <v>1</v>
    <v>635896224000000000,638122302871892425,0</v>
    <v>0</v>
    <v>a1pshw</v>
    <v>XNYS:CL</v>
    <v>37</v>
  </rv>
  <rv s="3">
    <v>6</v>
    <v>CL</v>
    <v>Monthly</v>
    <v>42736</v>
    <v>43131</v>
    <v>0</v>
    <v>1</v>
    <v>636529536000000000,638122185433206889,0</v>
    <v>0</v>
    <v>a1pshw</v>
    <v>XNYS:CL</v>
    <v>38</v>
  </rv>
  <rv s="3">
    <v>6</v>
    <v>COST</v>
    <v>Monthly</v>
    <v>42005</v>
    <v>42400</v>
    <v>0</v>
    <v>1</v>
    <v>635896224000000000,638122302878362286,0</v>
    <v>0</v>
    <v>a1q6k2</v>
    <v>XNAS:COST</v>
    <v>39</v>
  </rv>
  <rv s="3">
    <v>6</v>
    <v>COST</v>
    <v>Monthly</v>
    <v>42736</v>
    <v>43131</v>
    <v>0</v>
    <v>1</v>
    <v>636529536000000000,638122185433701230,0</v>
    <v>0</v>
    <v>a1q6k2</v>
    <v>XNAS:COST</v>
    <v>40</v>
  </rv>
  <rv s="3">
    <v>6</v>
    <v>AMGN</v>
    <v>Monthly</v>
    <v>42005</v>
    <v>42400</v>
    <v>0</v>
    <v>1</v>
    <v>635896224000000000,638122302871781223,0</v>
    <v>0</v>
    <v>a1nec7</v>
    <v>XNAS:AMGN</v>
    <v>41</v>
  </rv>
  <rv s="3">
    <v>6</v>
    <v>AMGN</v>
    <v>Monthly</v>
    <v>42736</v>
    <v>43131</v>
    <v>0</v>
    <v>1</v>
    <v>636529536000000000,638122185433048243,0</v>
    <v>0</v>
    <v>a1nec7</v>
    <v>XNAS:AMGN</v>
    <v>42</v>
  </rv>
  <rv s="3">
    <v>6</v>
    <v>EBAY</v>
    <v>Monthly</v>
    <v>42005</v>
    <v>42400</v>
    <v>0</v>
    <v>1</v>
    <v>635896224000000000,638122302871816731,0</v>
    <v>0</v>
    <v>a1rk52</v>
    <v>XNAS:EBAY</v>
    <v>43</v>
  </rv>
  <rv s="3">
    <v>6</v>
    <v>F</v>
    <v>Monthly</v>
    <v>42005</v>
    <v>42400</v>
    <v>0</v>
    <v>1</v>
    <v>635896224000000000,638122302871832697,0</v>
    <v>0</v>
    <v>a1sjw7</v>
    <v>XNYS:F</v>
    <v>44</v>
  </rv>
  <rv s="3">
    <v>6</v>
    <v>F</v>
    <v>Monthly</v>
    <v>42736</v>
    <v>43131</v>
    <v>0</v>
    <v>1</v>
    <v>636529536000000000,638122185433143686,0</v>
    <v>0</v>
    <v>a1sjw7</v>
    <v>XNYS:F</v>
    <v>45</v>
  </rv>
  <rv s="3">
    <v>6</v>
    <v>F</v>
    <v>Monthly</v>
    <v>43101</v>
    <v>43496</v>
    <v>0</v>
    <v>1</v>
    <v>636844896000000000,638122302877647166,0</v>
    <v>0</v>
    <v>a1sjw7</v>
    <v>XNYS:F</v>
    <v>46</v>
  </rv>
  <rv s="3">
    <v>6</v>
    <v>MDLZ</v>
    <v>Monthly</v>
    <v>42005</v>
    <v>42400</v>
    <v>0</v>
    <v>1</v>
    <v>635896224000000000,638122302872361730,0</v>
    <v>0</v>
    <v>a1xfoc</v>
    <v>XNAS:MDLZ</v>
    <v>47</v>
  </rv>
  <rv s="3">
    <v>6</v>
    <v>MDLZ</v>
    <v>Monthly</v>
    <v>42736</v>
    <v>43131</v>
    <v>0</v>
    <v>1</v>
    <v>636529536000000000,638122185433009898,0</v>
    <v>0</v>
    <v>a1xfoc</v>
    <v>XNAS:MDLZ</v>
    <v>48</v>
  </rv>
  <rv s="3">
    <v>8</v>
    <v>RTN</v>
    <v>Monthly</v>
    <v>42005</v>
    <v>42400</v>
    <v>0</v>
    <v>1</v>
    <v>635896224000000000,638194073433422799,0</v>
    <v>0</v>
    <v>aod3gh</v>
    <v>XLON:RTN</v>
    <v>49</v>
  </rv>
  <rv s="3">
    <v>8</v>
    <v>RTN</v>
    <v>Monthly</v>
    <v>42736</v>
    <v>43131</v>
    <v>0</v>
    <v>1</v>
    <v>636529536000000000,638194073438469110,0</v>
    <v>0</v>
    <v>aod3gh</v>
    <v>XLON:RTN</v>
    <v>50</v>
  </rv>
  <rv s="3">
    <v>6</v>
    <v>UTX</v>
    <v>Monthly</v>
    <v>42736</v>
    <v>43131</v>
    <v>0</v>
    <v>1</v>
    <v>636401664000000000,638122302877782358,0</v>
    <v>51</v>
    <v>c4fipr</v>
    <v>XSWX:UTX</v>
    <v>52</v>
  </rv>
  <rv s="3">
    <v>6</v>
    <v>GM</v>
    <v>Monthly</v>
    <v>42005</v>
    <v>42400</v>
    <v>0</v>
    <v>1</v>
    <v>635896224000000000,638122302871736913,0</v>
    <v>0</v>
    <v>a1tyrw</v>
    <v>XNYS:GM</v>
    <v>53</v>
  </rv>
  <rv s="3">
    <v>6</v>
    <v>GM</v>
    <v>Monthly</v>
    <v>42736</v>
    <v>43131</v>
    <v>0</v>
    <v>1</v>
    <v>636529536000000000,638122185433011992,0</v>
    <v>0</v>
    <v>a1tyrw</v>
    <v>XNYS:GM</v>
    <v>54</v>
  </rv>
  <rv s="3">
    <v>6</v>
    <v>HON</v>
    <v>Monthly</v>
    <v>42005</v>
    <v>42400</v>
    <v>0</v>
    <v>1</v>
    <v>635896224000000000,638122302871763617,0</v>
    <v>0</v>
    <v>a1ut3m</v>
    <v>XNAS:HON</v>
    <v>55</v>
  </rv>
  <rv s="3">
    <v>6</v>
    <v>HON</v>
    <v>Monthly</v>
    <v>42736</v>
    <v>43131</v>
    <v>0</v>
    <v>1</v>
    <v>636529536000000000,638122185433203031,0</v>
    <v>0</v>
    <v>a1ut3m</v>
    <v>XNAS:HON</v>
    <v>56</v>
  </rv>
  <rv s="3">
    <v>6</v>
    <v>AXP</v>
    <v>Monthly</v>
    <v>42005</v>
    <v>42400</v>
    <v>0</v>
    <v>1</v>
    <v>635896224000000000,638122302877640181,0</v>
    <v>0</v>
    <v>a1o2lh</v>
    <v>XNYS:AXP</v>
    <v>57</v>
  </rv>
  <rv s="3">
    <v>6</v>
    <v>AXP</v>
    <v>Monthly</v>
    <v>42736</v>
    <v>43131</v>
    <v>0</v>
    <v>1</v>
    <v>636529536000000000,638122185434308234,0</v>
    <v>0</v>
    <v>a1o2lh</v>
    <v>XNYS:AXP</v>
    <v>58</v>
  </rv>
  <rv s="3">
    <v>6</v>
    <v>INTC</v>
    <v>Monthly</v>
    <v>42005</v>
    <v>42400</v>
    <v>0</v>
    <v>1</v>
    <v>635896224000000000,638122302871832677,0</v>
    <v>0</v>
    <v>a1vmf2</v>
    <v>XNAS:INTC</v>
    <v>59</v>
  </rv>
  <rv s="3">
    <v>6</v>
    <v>INTC</v>
    <v>Monthly</v>
    <v>42736</v>
    <v>43131</v>
    <v>0</v>
    <v>1</v>
    <v>636529536000000000,638122185433228785,0</v>
    <v>0</v>
    <v>a1vmf2</v>
    <v>XNAS:INTC</v>
    <v>60</v>
  </rv>
  <rv s="3">
    <v>6</v>
    <v>LLY</v>
    <v>Monthly</v>
    <v>42005</v>
    <v>42400</v>
    <v>0</v>
    <v>1</v>
    <v>635896224000000000,638122302877909001,0</v>
    <v>0</v>
    <v>a1wyu2</v>
    <v>XNYS:LLY</v>
    <v>61</v>
  </rv>
  <rv s="3">
    <v>6</v>
    <v>LLY</v>
    <v>Monthly</v>
    <v>42736</v>
    <v>43131</v>
    <v>0</v>
    <v>1</v>
    <v>636529536000000000,638122185434278368,0</v>
    <v>0</v>
    <v>a1wyu2</v>
    <v>XNYS:LLY</v>
    <v>62</v>
  </rv>
  <rv s="3">
    <v>6</v>
    <v>PM</v>
    <v>Monthly</v>
    <v>42005</v>
    <v>42400</v>
    <v>0</v>
    <v>1</v>
    <v>635896224000000000,638122302871830958,0</v>
    <v>0</v>
    <v>a1zzmw</v>
    <v>XNYS:PM</v>
    <v>63</v>
  </rv>
  <rv s="3">
    <v>6</v>
    <v>PM</v>
    <v>Monthly</v>
    <v>42736</v>
    <v>43131</v>
    <v>0</v>
    <v>1</v>
    <v>636529536000000000,638122185433127896,0</v>
    <v>0</v>
    <v>a1zzmw</v>
    <v>XNYS:PM</v>
    <v>64</v>
  </rv>
  <rv s="3">
    <v>6</v>
    <v>MCD</v>
    <v>Monthly</v>
    <v>42005</v>
    <v>42400</v>
    <v>0</v>
    <v>1</v>
    <v>635896224000000000,638149978747182777,0</v>
    <v>0</v>
    <v>a1xdec</v>
    <v>XNYS:MCD</v>
    <v>65</v>
  </rv>
  <rv s="3">
    <v>6</v>
    <v>MCD</v>
    <v>Monthly</v>
    <v>42736</v>
    <v>43131</v>
    <v>0</v>
    <v>1</v>
    <v>636529536000000000,638149978746325518,0</v>
    <v>0</v>
    <v>a1xdec</v>
    <v>XNYS:MCD</v>
    <v>66</v>
  </rv>
  <rv s="3">
    <v>6</v>
    <v>NKE</v>
    <v>Monthly</v>
    <v>42005</v>
    <v>42400</v>
    <v>0</v>
    <v>1</v>
    <v>635896224000000000,638149978747261653,0</v>
    <v>0</v>
    <v>a1yjxm</v>
    <v>XNYS:NKE</v>
    <v>67</v>
  </rv>
  <rv s="3">
    <v>6</v>
    <v>NKE</v>
    <v>Monthly</v>
    <v>42736</v>
    <v>43131</v>
    <v>0</v>
    <v>1</v>
    <v>636529536000000000,638149978749969781,0</v>
    <v>0</v>
    <v>a1yjxm</v>
    <v>XNYS:NKE</v>
    <v>68</v>
  </rv>
  <rv s="3">
    <v>6</v>
    <v>MMM</v>
    <v>Monthly</v>
    <v>42005</v>
    <v>42400</v>
    <v>0</v>
    <v>1</v>
    <v>635896224000000000,638122302871882452,0</v>
    <v>0</v>
    <v>a1xroc</v>
    <v>XNYS:MMM</v>
    <v>69</v>
  </rv>
  <rv s="3">
    <v>6</v>
    <v>MMM</v>
    <v>Monthly</v>
    <v>42736</v>
    <v>43131</v>
    <v>0</v>
    <v>1</v>
    <v>636529536000000000,638122185433246706,0</v>
    <v>0</v>
    <v>a1xroc</v>
    <v>XNYS:MMM</v>
    <v>70</v>
  </rv>
  <rv s="3">
    <v>6</v>
    <v>NSC</v>
    <v>Monthly</v>
    <v>42005</v>
    <v>42400</v>
    <v>0</v>
    <v>1</v>
    <v>635896224000000000,638122302871805823,0</v>
    <v>0</v>
    <v>a1yq5r</v>
    <v>XNYS:NSC</v>
    <v>71</v>
  </rv>
  <rv s="3">
    <v>6</v>
    <v>PFE</v>
    <v>Monthly</v>
    <v>42005</v>
    <v>42400</v>
    <v>0</v>
    <v>1</v>
    <v>635896224000000000,638122302871852609,0</v>
    <v>0</v>
    <v>a1zqnm</v>
    <v>XNYS:PFE</v>
    <v>72</v>
  </rv>
  <rv s="3">
    <v>6</v>
    <v>PFE</v>
    <v>Monthly</v>
    <v>42736</v>
    <v>43131</v>
    <v>0</v>
    <v>1</v>
    <v>636529536000000000,638122185433782103,0</v>
    <v>0</v>
    <v>a1zqnm</v>
    <v>XNYS:PFE</v>
    <v>73</v>
  </rv>
  <rv s="3">
    <v>6</v>
    <v>SLB</v>
    <v>Monthly</v>
    <v>42005</v>
    <v>42400</v>
    <v>0</v>
    <v>1</v>
    <v>635896224000000000,638149978747243999,0</v>
    <v>0</v>
    <v>a232mw</v>
    <v>XNYS:SLB</v>
    <v>74</v>
  </rv>
  <rv s="3">
    <v>6</v>
    <v>SLB</v>
    <v>Monthly</v>
    <v>42736</v>
    <v>43131</v>
    <v>0</v>
    <v>1</v>
    <v>636529536000000000,638149978747143975,0</v>
    <v>0</v>
    <v>a232mw</v>
    <v>XNYS:SLB</v>
    <v>75</v>
  </rv>
  <rv s="3">
    <v>6</v>
    <v>SPG</v>
    <v>Monthly</v>
    <v>42005</v>
    <v>42400</v>
    <v>0</v>
    <v>1</v>
    <v>635896224000000000,638122302871888746,0</v>
    <v>0</v>
    <v>a23d6h</v>
    <v>XNYS:SPG</v>
    <v>76</v>
  </rv>
  <rv s="3">
    <v>6</v>
    <v>SPG</v>
    <v>Monthly</v>
    <v>42736</v>
    <v>43131</v>
    <v>0</v>
    <v>1</v>
    <v>636529536000000000,638122185433751021,0</v>
    <v>0</v>
    <v>a23d6h</v>
    <v>XNYS:SPG</v>
    <v>77</v>
  </rv>
  <rv s="3">
    <v>6</v>
    <v>TXN</v>
    <v>Monthly</v>
    <v>42005</v>
    <v>42400</v>
    <v>0</v>
    <v>1</v>
    <v>635896224000000000,638122302871825646,0</v>
    <v>0</v>
    <v>a24p1h</v>
    <v>XNAS:TXN</v>
    <v>78</v>
  </rv>
  <rv s="3">
    <v>6</v>
    <v>TXN</v>
    <v>Monthly</v>
    <v>42736</v>
    <v>43131</v>
    <v>0</v>
    <v>1</v>
    <v>636529536000000000,638122185433286545,0</v>
    <v>0</v>
    <v>a24p1h</v>
    <v>XNAS:TXN</v>
    <v>79</v>
  </rv>
  <rv s="3">
    <v>6</v>
    <v>JNJ</v>
    <v>Monthly</v>
    <v>42005</v>
    <v>42400</v>
    <v>0</v>
    <v>1</v>
    <v>635896224000000000,638122302871848924,0</v>
    <v>0</v>
    <v>a1w8ec</v>
    <v>XNYS:JNJ</v>
    <v>80</v>
  </rv>
  <rv s="3">
    <v>6</v>
    <v>JNJ</v>
    <v>Monthly</v>
    <v>42736</v>
    <v>43131</v>
    <v>0</v>
    <v>1</v>
    <v>636529536000000000,638122185433661413,0</v>
    <v>0</v>
    <v>a1w8ec</v>
    <v>XNYS:JNJ</v>
    <v>81</v>
  </rv>
  <rv s="3">
    <v>6</v>
    <v>ORCL</v>
    <v>Monthly</v>
    <v>42005</v>
    <v>42400</v>
    <v>0</v>
    <v>1</v>
    <v>635896224000000000,638122302877670055,0</v>
    <v>0</v>
    <v>a1zbec</v>
    <v>XNYS:ORCL</v>
    <v>82</v>
  </rv>
  <rv s="3">
    <v>6</v>
    <v>ORCL</v>
    <v>Monthly</v>
    <v>42736</v>
    <v>43131</v>
    <v>0</v>
    <v>1</v>
    <v>636529536000000000,638122185433503313,0</v>
    <v>0</v>
    <v>a1zbec</v>
    <v>XNYS:ORCL</v>
    <v>83</v>
  </rv>
  <rv s="3">
    <v>6</v>
    <v>WFC</v>
    <v>Monthly</v>
    <v>42005</v>
    <v>42400</v>
    <v>0</v>
    <v>1</v>
    <v>635896224000000000,638122302878352330,0</v>
    <v>0</v>
    <v>a25tgh</v>
    <v>XNYS:WFC</v>
    <v>84</v>
  </rv>
  <rv s="3">
    <v>6</v>
    <v>WFC</v>
    <v>Monthly</v>
    <v>42736</v>
    <v>43131</v>
    <v>0</v>
    <v>1</v>
    <v>636529536000000000,638122185433008422,0</v>
    <v>0</v>
    <v>a25tgh</v>
    <v>XNYS:WFC</v>
    <v>85</v>
  </rv>
  <rv s="3">
    <v>6</v>
    <v>SBUX</v>
    <v>Monthly</v>
    <v>42005</v>
    <v>42400</v>
    <v>0</v>
    <v>1</v>
    <v>635896224000000000,638122302871879988,0</v>
    <v>0</v>
    <v>a22k9c</v>
    <v>XNAS:SBUX</v>
    <v>86</v>
  </rv>
  <rv s="3">
    <v>6</v>
    <v>SBUX</v>
    <v>Monthly</v>
    <v>42736</v>
    <v>43131</v>
    <v>0</v>
    <v>1</v>
    <v>636529536000000000,638122185433280957,0</v>
    <v>0</v>
    <v>a22k9c</v>
    <v>XNAS:SBUX</v>
    <v>87</v>
  </rv>
  <rv s="3">
    <v>6</v>
    <v>CAT</v>
    <v>Monthly</v>
    <v>42005</v>
    <v>42400</v>
    <v>0</v>
    <v>1</v>
    <v>635896224000000000,638122302871837904,0</v>
    <v>0</v>
    <v>a1p7zr</v>
    <v>XNYS:CAT</v>
    <v>88</v>
  </rv>
  <rv s="3">
    <v>6</v>
    <v>CAT</v>
    <v>Monthly</v>
    <v>42736</v>
    <v>43131</v>
    <v>0</v>
    <v>1</v>
    <v>636529536000000000,638122185433632770,0</v>
    <v>0</v>
    <v>a1p7zr</v>
    <v>XNYS:CAT</v>
    <v>89</v>
  </rv>
  <rv s="3">
    <v>6</v>
    <v>C</v>
    <v>Monthly</v>
    <v>42005</v>
    <v>42400</v>
    <v>0</v>
    <v>1</v>
    <v>635896224000000000,638122302871768791,0</v>
    <v>0</v>
    <v>a1p3ww</v>
    <v>XNYS:C</v>
    <v>90</v>
  </rv>
  <rv s="3">
    <v>6</v>
    <v>C</v>
    <v>Monthly</v>
    <v>42736</v>
    <v>43131</v>
    <v>0</v>
    <v>1</v>
    <v>636529536000000000,638122185433805391,0</v>
    <v>0</v>
    <v>a1p3ww</v>
    <v>XNYS:C</v>
    <v>91</v>
  </rv>
  <rv s="3">
    <v>6</v>
    <v>T</v>
    <v>Monthly</v>
    <v>42005</v>
    <v>42400</v>
    <v>0</v>
    <v>1</v>
    <v>635896224000000000,638149978745910609,0</v>
    <v>0</v>
    <v>a23www</v>
    <v>XNYS:T</v>
    <v>92</v>
  </rv>
  <rv s="3">
    <v>6</v>
    <v>T</v>
    <v>Monthly</v>
    <v>42736</v>
    <v>43131</v>
    <v>0</v>
    <v>1</v>
    <v>636529536000000000,638149978746378563,0</v>
    <v>0</v>
    <v>a23www</v>
    <v>XNYS:T</v>
    <v>93</v>
  </rv>
  <rv s="3">
    <v>6</v>
    <v>UNH</v>
    <v>Monthly</v>
    <v>42005</v>
    <v>42400</v>
    <v>0</v>
    <v>1</v>
    <v>635896224000000000,638122302871738913,0</v>
    <v>0</v>
    <v>a24xlh</v>
    <v>XNYS:UNH</v>
    <v>94</v>
  </rv>
  <rv s="3">
    <v>6</v>
    <v>UNH</v>
    <v>Monthly</v>
    <v>42736</v>
    <v>43131</v>
    <v>0</v>
    <v>1</v>
    <v>636529536000000000,638122185433231174,0</v>
    <v>0</v>
    <v>a24xlh</v>
    <v>XNYS:UNH</v>
    <v>95</v>
  </rv>
  <rv s="3">
    <v>6</v>
    <v>TGT</v>
    <v>Monthly</v>
    <v>42005</v>
    <v>42400</v>
    <v>0</v>
    <v>1</v>
    <v>635896224000000000,638149978747277405,0</v>
    <v>0</v>
    <v>a246z2</v>
    <v>XNYS:TGT</v>
    <v>96</v>
  </rv>
  <rv s="3">
    <v>6</v>
    <v>TGT</v>
    <v>Monthly</v>
    <v>42736</v>
    <v>43131</v>
    <v>0</v>
    <v>1</v>
    <v>636529536000000000,638149978751264313,0</v>
    <v>0</v>
    <v>a246z2</v>
    <v>XNYS:TGT</v>
    <v>97</v>
  </rv>
  <rv s="3">
    <v>6</v>
    <v>BK</v>
    <v>Monthly</v>
    <v>42005</v>
    <v>42400</v>
    <v>0</v>
    <v>1</v>
    <v>635896224000000000,638122302871829002,0</v>
    <v>0</v>
    <v>a1ojc7</v>
    <v>XNYS:BK</v>
    <v>98</v>
  </rv>
  <rv s="3">
    <v>6</v>
    <v>BK</v>
    <v>Monthly</v>
    <v>42736</v>
    <v>43131</v>
    <v>0</v>
    <v>1</v>
    <v>636529536000000000,638122185433821877,0</v>
    <v>0</v>
    <v>a1ojc7</v>
    <v>XNYS:BK</v>
    <v>99</v>
  </rv>
  <rv s="3">
    <v>6</v>
    <v>V</v>
    <v>Monthly</v>
    <v>42005</v>
    <v>42400</v>
    <v>0</v>
    <v>1</v>
    <v>635896224000000000,638149978750051782,0</v>
    <v>0</v>
    <v>a256cw</v>
    <v>XNYS:V</v>
    <v>100</v>
  </rv>
  <rv s="3">
    <v>6</v>
    <v>V</v>
    <v>Monthly</v>
    <v>42736</v>
    <v>43131</v>
    <v>0</v>
    <v>1</v>
    <v>636529536000000000,638149978751910677,0</v>
    <v>0</v>
    <v>a256cw</v>
    <v>XNYS:V</v>
    <v>101</v>
  </rv>
  <rv s="3">
    <v>6</v>
    <v>QCOM</v>
    <v>Monthly</v>
    <v>42005</v>
    <v>42400</v>
    <v>0</v>
    <v>1</v>
    <v>635896224000000000,638122302878355420,0</v>
    <v>0</v>
    <v>a21k2w</v>
    <v>XNAS:QCOM</v>
    <v>102</v>
  </rv>
  <rv s="3">
    <v>6</v>
    <v>QCOM</v>
    <v>Monthly</v>
    <v>42736</v>
    <v>43131</v>
    <v>0</v>
    <v>1</v>
    <v>636529536000000000,638122185433188693,0</v>
    <v>0</v>
    <v>a21k2w</v>
    <v>XNAS:QCOM</v>
    <v>103</v>
  </rv>
  <rv s="3">
    <v>6</v>
    <v>VZ</v>
    <v>Monthly</v>
    <v>42005</v>
    <v>42400</v>
    <v>0</v>
    <v>1</v>
    <v>635896224000000000,638149978749989105,0</v>
    <v>0</v>
    <v>a25obh</v>
    <v>XNYS:VZ</v>
    <v>104</v>
  </rv>
  <rv s="3">
    <v>6</v>
    <v>VZ</v>
    <v>Monthly</v>
    <v>42736</v>
    <v>43131</v>
    <v>0</v>
    <v>1</v>
    <v>636529536000000000,638149978751223098,0</v>
    <v>0</v>
    <v>a25obh</v>
    <v>XNYS:VZ</v>
    <v>105</v>
  </rv>
  <rv s="3">
    <v>6</v>
    <v>WBA</v>
    <v>Monthly</v>
    <v>42005</v>
    <v>42400</v>
    <v>0</v>
    <v>1</v>
    <v>635896224000000000,638122302872364326,0</v>
    <v>0</v>
    <v>a25pm7</v>
    <v>XNAS:WBA</v>
    <v>106</v>
  </rv>
  <rv s="3">
    <v>6</v>
    <v>WBA</v>
    <v>Monthly</v>
    <v>42736</v>
    <v>43131</v>
    <v>0</v>
    <v>1</v>
    <v>636529536000000000,638122185434274803,0</v>
    <v>0</v>
    <v>a25pm7</v>
    <v>XNAS:WBA</v>
    <v>107</v>
  </rv>
  <rv s="3">
    <v>6</v>
    <v>PG</v>
    <v>Monthly</v>
    <v>42005</v>
    <v>42400</v>
    <v>0</v>
    <v>1</v>
    <v>635896224000000000,638122302871835692,0</v>
    <v>0</v>
    <v>a1zsjc</v>
    <v>XNYS:PG</v>
    <v>108</v>
  </rv>
  <rv s="3">
    <v>6</v>
    <v>PG</v>
    <v>Monthly</v>
    <v>42736</v>
    <v>43131</v>
    <v>0</v>
    <v>1</v>
    <v>636529536000000000,638122185433870158,0</v>
    <v>0</v>
    <v>a1zsjc</v>
    <v>XNYS:PG</v>
    <v>109</v>
  </rv>
  <rv s="3">
    <v>6</v>
    <v>ALL</v>
    <v>Monthly</v>
    <v>42005</v>
    <v>42400</v>
    <v>0</v>
    <v>1</v>
    <v>635896224000000000,638122302878010669,0</v>
    <v>0</v>
    <v>a1nanm</v>
    <v>XNYS:ALL</v>
    <v>110</v>
  </rv>
  <rv s="3">
    <v>6</v>
    <v>ALL</v>
    <v>Monthly</v>
    <v>42736</v>
    <v>43131</v>
    <v>0</v>
    <v>1</v>
    <v>636529536000000000,638122185433772924,0</v>
    <v>0</v>
    <v>a1nanm</v>
    <v>XNYS:ALL</v>
    <v>111</v>
  </rv>
  <rv s="3">
    <v>6</v>
    <v>SO</v>
    <v>Monthly</v>
    <v>42005</v>
    <v>42400</v>
    <v>0</v>
    <v>1</v>
    <v>635896224000000000,638122302871736129,0</v>
    <v>0</v>
    <v>a23a5r</v>
    <v>XNYS:SO</v>
    <v>112</v>
  </rv>
  <rv s="3">
    <v>6</v>
    <v>SO</v>
    <v>Monthly</v>
    <v>42736</v>
    <v>43131</v>
    <v>0</v>
    <v>1</v>
    <v>636529536000000000,638122185433770599,0</v>
    <v>0</v>
    <v>a23a5r</v>
    <v>XNYS:SO</v>
    <v>113</v>
  </rv>
  <rv s="3">
    <v>6</v>
    <v>CMCSA</v>
    <v>Monthly</v>
    <v>42005</v>
    <v>42400</v>
    <v>0</v>
    <v>1</v>
    <v>635896224000000000,638122302877595654,0</v>
    <v>0</v>
    <v>a1pwqh</v>
    <v>XNAS:CMCSA</v>
    <v>114</v>
  </rv>
  <rv s="3">
    <v>6</v>
    <v>CMCSA</v>
    <v>Monthly</v>
    <v>42736</v>
    <v>43131</v>
    <v>0</v>
    <v>1</v>
    <v>636529536000000000,638122185433493309,0</v>
    <v>0</v>
    <v>a1pwqh</v>
    <v>XNAS:CMCSA</v>
    <v>115</v>
  </rv>
  <rv s="3">
    <v>6</v>
    <v>BRK.B</v>
    <v>Monthly</v>
    <v>42005</v>
    <v>42400</v>
    <v>0</v>
    <v>1</v>
    <v>635896224000000000,638122302877922291,0</v>
    <v>0</v>
    <v>a1otrw</v>
    <v>XNYS:BRK.B</v>
    <v>116</v>
  </rv>
  <rv s="3">
    <v>6</v>
    <v>BRK.B</v>
    <v>Monthly</v>
    <v>42736</v>
    <v>43131</v>
    <v>0</v>
    <v>1</v>
    <v>636529536000000000,638122185433048243,0</v>
    <v>0</v>
    <v>a1otrw</v>
    <v>XNYS:BRK.B</v>
    <v>117</v>
  </rv>
  <rv s="3">
    <v>6</v>
    <v>DVN</v>
    <v>Monthly</v>
    <v>42005</v>
    <v>42400</v>
    <v>0</v>
    <v>1</v>
    <v>635896224000000000,638122302877673378,0</v>
    <v>0</v>
    <v>a1rew7</v>
    <v>XNYS:DVN</v>
    <v>118</v>
  </rv>
  <rv s="3">
    <v>6</v>
    <v>DIS</v>
    <v>Monthly</v>
    <v>42005</v>
    <v>42400</v>
    <v>0</v>
    <v>1</v>
    <v>635896224000000000,638122302877764952,0</v>
    <v>0</v>
    <v>a1r2z2</v>
    <v>XNYS:DIS</v>
    <v>119</v>
  </rv>
  <rv s="3">
    <v>6</v>
    <v>DIS</v>
    <v>Monthly</v>
    <v>42736</v>
    <v>43131</v>
    <v>0</v>
    <v>1</v>
    <v>636529536000000000,638122185433900026,0</v>
    <v>0</v>
    <v>a1r2z2</v>
    <v>XNYS:DIS</v>
    <v>120</v>
  </rv>
  <rv s="3">
    <v>9</v>
    <v>FB</v>
    <v>Monthly</v>
    <v>42005</v>
    <v>42400</v>
    <v>0</v>
    <v>1</v>
    <v>635896224000000000,638122302871782904,0</v>
    <v>0</v>
    <v>an1jk2</v>
    <v>XSWX:FB</v>
    <v>121</v>
  </rv>
  <rv s="3">
    <v>9</v>
    <v>FB</v>
    <v>Monthly</v>
    <v>42736</v>
    <v>43131</v>
    <v>0</v>
    <v>1</v>
    <v>636529536000000000,638122185433631543,0</v>
    <v>0</v>
    <v>an1jk2</v>
    <v>XSWX:FB</v>
    <v>122</v>
  </rv>
  <rv s="3">
    <v>9</v>
    <v>FB</v>
    <v>Monthly</v>
    <v>43101</v>
    <v>43496</v>
    <v>0</v>
    <v>1</v>
    <v>636844896000000000,638122302877565786,0</v>
    <v>0</v>
    <v>an1jk2</v>
    <v>XSWX:FB</v>
    <v>123</v>
  </rv>
  <rv s="3">
    <v>6</v>
    <v>GD</v>
    <v>Monthly</v>
    <v>42005</v>
    <v>42400</v>
    <v>0</v>
    <v>1</v>
    <v>635896224000000000,638122302871761301,0</v>
    <v>0</v>
    <v>a1tppr</v>
    <v>XNYS:GD</v>
    <v>124</v>
  </rv>
  <rv s="3">
    <v>6</v>
    <v>GD</v>
    <v>Monthly</v>
    <v>42736</v>
    <v>43131</v>
    <v>0</v>
    <v>1</v>
    <v>636529536000000000,638122185433811922,0</v>
    <v>0</v>
    <v>a1tppr</v>
    <v>XNYS:GD</v>
    <v>125</v>
  </rv>
  <rv s="3">
    <v>6</v>
    <v>LMT</v>
    <v>Monthly</v>
    <v>42005</v>
    <v>42400</v>
    <v>0</v>
    <v>1</v>
    <v>635896224000000000,638122302871732638,0</v>
    <v>0</v>
    <v>a1wzw7</v>
    <v>XNYS:LMT</v>
    <v>126</v>
  </rv>
  <rv s="3">
    <v>6</v>
    <v>LMT</v>
    <v>Monthly</v>
    <v>42736</v>
    <v>43131</v>
    <v>0</v>
    <v>1</v>
    <v>636529536000000000,638122185433771090,0</v>
    <v>0</v>
    <v>a1wzw7</v>
    <v>XNYS:LMT</v>
    <v>127</v>
  </rv>
  <rv s="3">
    <v>6</v>
    <v>MSFT</v>
    <v>Monthly</v>
    <v>42005</v>
    <v>42400</v>
    <v>0</v>
    <v>1</v>
    <v>635896224000000000,638122302877543906,0</v>
    <v>0</v>
    <v>a1xzim</v>
    <v>XNAS:MSFT</v>
    <v>128</v>
  </rv>
  <rv s="3">
    <v>6</v>
    <v>MSFT</v>
    <v>Monthly</v>
    <v>42736</v>
    <v>43131</v>
    <v>0</v>
    <v>1</v>
    <v>636529536000000000,638122185434278874,0</v>
    <v>0</v>
    <v>a1xzim</v>
    <v>XNAS:MSFT</v>
    <v>129</v>
  </rv>
  <rv s="3">
    <v>6</v>
    <v>WMT</v>
    <v>Monthly</v>
    <v>42005</v>
    <v>42400</v>
    <v>0</v>
    <v>1</v>
    <v>635896224000000000,638122302877696937,0</v>
    <v>0</v>
    <v>a25ya2</v>
    <v>XNYS:WMT</v>
    <v>130</v>
  </rv>
  <rv s="3">
    <v>6</v>
    <v>WMT</v>
    <v>Monthly</v>
    <v>42736</v>
    <v>43131</v>
    <v>0</v>
    <v>1</v>
    <v>636529536000000000,638122185433617185,0</v>
    <v>0</v>
    <v>a25ya2</v>
    <v>XNYS:WMT</v>
    <v>131</v>
  </rv>
  <rv s="3">
    <v>6</v>
    <v>XOM</v>
    <v>Monthly</v>
    <v>42005</v>
    <v>42400</v>
    <v>0</v>
    <v>1</v>
    <v>635896224000000000,638149978745911961,0</v>
    <v>0</v>
    <v>a269ec</v>
    <v>XNYS:XOM</v>
    <v>132</v>
  </rv>
  <rv s="3">
    <v>6</v>
    <v>XOM</v>
    <v>Monthly</v>
    <v>42736</v>
    <v>43131</v>
    <v>0</v>
    <v>1</v>
    <v>636529536000000000,638149978750014620,0</v>
    <v>0</v>
    <v>a269ec</v>
    <v>XNYS:XOM</v>
    <v>133</v>
  </rv>
  <rv s="3">
    <v>6</v>
    <v>BIIB</v>
    <v>Monthly</v>
    <v>42005</v>
    <v>42400</v>
    <v>0</v>
    <v>1</v>
    <v>635896224000000000,638122302871774771,0</v>
    <v>0</v>
    <v>a1ohur</v>
    <v>XNAS:BIIB</v>
    <v>134</v>
  </rv>
  <rv s="3">
    <v>6</v>
    <v>BIIB</v>
    <v>Monthly</v>
    <v>42736</v>
    <v>43131</v>
    <v>0</v>
    <v>1</v>
    <v>636529536000000000,638122185433813074,0</v>
    <v>0</v>
    <v>a1ohur</v>
    <v>XNAS:BIIB</v>
    <v>135</v>
  </rv>
  <rv s="3">
    <v>6</v>
    <v>COF</v>
    <v>Monthly</v>
    <v>42005</v>
    <v>42400</v>
    <v>0</v>
    <v>1</v>
    <v>635896224000000000,638122302871826710,0</v>
    <v>0</v>
    <v>a1q3jc</v>
    <v>XNYS:COF</v>
    <v>136</v>
  </rv>
  <rv s="3">
    <v>6</v>
    <v>COF</v>
    <v>Monthly</v>
    <v>42736</v>
    <v>43131</v>
    <v>0</v>
    <v>1</v>
    <v>636529536000000000,638122185433249321,0</v>
    <v>0</v>
    <v>a1q3jc</v>
    <v>XNYS:COF</v>
    <v>137</v>
  </rv>
  <rv s="3">
    <v>6</v>
    <v>CVS</v>
    <v>Monthly</v>
    <v>42005</v>
    <v>42400</v>
    <v>0</v>
    <v>1</v>
    <v>635896224000000000,638122302871810628,0</v>
    <v>0</v>
    <v>a1qlnm</v>
    <v>XNYS:CVS</v>
    <v>138</v>
  </rv>
  <rv s="3">
    <v>6</v>
    <v>CVS</v>
    <v>Monthly</v>
    <v>42736</v>
    <v>43131</v>
    <v>0</v>
    <v>1</v>
    <v>636529536000000000,638122185433016572,0</v>
    <v>0</v>
    <v>a1qlnm</v>
    <v>XNYS:CVS</v>
    <v>139</v>
  </rv>
  <rv s="3">
    <v>6</v>
    <v>EMR</v>
    <v>Monthly</v>
    <v>42005</v>
    <v>42400</v>
    <v>0</v>
    <v>1</v>
    <v>635896224000000000,638122302872363368,0</v>
    <v>0</v>
    <v>a1ry3m</v>
    <v>XNYS:EMR</v>
    <v>140</v>
  </rv>
  <rv s="3">
    <v>6</v>
    <v>EMR</v>
    <v>Monthly</v>
    <v>42736</v>
    <v>43131</v>
    <v>0</v>
    <v>1</v>
    <v>636529536000000000,638122185433652646,0</v>
    <v>0</v>
    <v>a1ry3m</v>
    <v>XNYS:EMR</v>
    <v>141</v>
  </rv>
  <rv s="3">
    <v>6</v>
    <v>FCX</v>
    <v>Monthly</v>
    <v>42005</v>
    <v>42400</v>
    <v>0</v>
    <v>1</v>
    <v>635896224000000000,638122302877680982,0</v>
    <v>0</v>
    <v>a1sp52</v>
    <v>XNYS:FCX</v>
    <v>142</v>
  </rv>
  <rv s="3">
    <v>6</v>
    <v>GE</v>
    <v>Monthly</v>
    <v>42005</v>
    <v>42400</v>
    <v>0</v>
    <v>1</v>
    <v>635896224000000000,638122302877912332,0</v>
    <v>0</v>
    <v>a1tr1h</v>
    <v>XNYS:GE</v>
    <v>143</v>
  </rv>
  <rv s="3">
    <v>6</v>
    <v>GE</v>
    <v>Monthly</v>
    <v>42736</v>
    <v>43131</v>
    <v>0</v>
    <v>1</v>
    <v>636529536000000000,638122185433088068,0</v>
    <v>0</v>
    <v>a1tr1h</v>
    <v>XNYS:GE</v>
    <v>144</v>
  </rv>
  <rv s="3">
    <v>6</v>
    <v>GS</v>
    <v>Monthly</v>
    <v>42005</v>
    <v>42400</v>
    <v>0</v>
    <v>1</v>
    <v>635896224000000000,638122302877767317,0</v>
    <v>0</v>
    <v>a1u7xm</v>
    <v>XNYS:GS</v>
    <v>145</v>
  </rv>
  <rv s="3">
    <v>6</v>
    <v>GS</v>
    <v>Monthly</v>
    <v>42736</v>
    <v>43131</v>
    <v>0</v>
    <v>1</v>
    <v>636529536000000000,638122185434272213,0</v>
    <v>0</v>
    <v>a1u7xm</v>
    <v>XNYS:GS</v>
    <v>146</v>
  </rv>
  <rv s="3">
    <v>6</v>
    <v>HPQ</v>
    <v>Monthly</v>
    <v>42005</v>
    <v>42400</v>
    <v>0</v>
    <v>1</v>
    <v>635896224000000000,638122302871863916,0</v>
    <v>0</v>
    <v>a1uu5r</v>
    <v>XNYS:HPQ</v>
    <v>147</v>
  </rv>
  <rv s="3">
    <v>6</v>
    <v>JPM</v>
    <v>Monthly</v>
    <v>42005</v>
    <v>42400</v>
    <v>0</v>
    <v>1</v>
    <v>635896224000000000,638122302872370331,0</v>
    <v>0</v>
    <v>a1waa2</v>
    <v>XNYS:JPM</v>
    <v>148</v>
  </rv>
  <rv s="3">
    <v>6</v>
    <v>JPM</v>
    <v>Monthly</v>
    <v>42736</v>
    <v>43131</v>
    <v>0</v>
    <v>1</v>
    <v>636529536000000000,638122185433038811,0</v>
    <v>0</v>
    <v>a1waa2</v>
    <v>XNYS:JPM</v>
    <v>149</v>
  </rv>
  <rv s="3">
    <v>6</v>
    <v>LOW</v>
    <v>Monthly</v>
    <v>42005</v>
    <v>42400</v>
    <v>0</v>
    <v>1</v>
    <v>635896224000000000,638122302877667045,0</v>
    <v>0</v>
    <v>a1x2ur</v>
    <v>XNYS:LOW</v>
    <v>150</v>
  </rv>
  <rv s="3">
    <v>6</v>
    <v>LOW</v>
    <v>Monthly</v>
    <v>42736</v>
    <v>43131</v>
    <v>0</v>
    <v>1</v>
    <v>636529536000000000,638122185433805463,0</v>
    <v>0</v>
    <v>a1x2ur</v>
    <v>XNYS:LOW</v>
    <v>151</v>
  </rv>
  <rv s="3">
    <v>6</v>
    <v>MDT</v>
    <v>Monthly</v>
    <v>42005</v>
    <v>42400</v>
    <v>0</v>
    <v>1</v>
    <v>635896224000000000,638122302878351609,0</v>
    <v>0</v>
    <v>a1xg3m</v>
    <v>XNYS:MDT</v>
    <v>152</v>
  </rv>
  <rv s="3">
    <v>6</v>
    <v>MDT</v>
    <v>Monthly</v>
    <v>42736</v>
    <v>43131</v>
    <v>0</v>
    <v>1</v>
    <v>636529536000000000,638122185433485077,0</v>
    <v>0</v>
    <v>a1xg3m</v>
    <v>XNYS:MDT</v>
    <v>153</v>
  </rv>
  <rv s="3">
    <v>10</v>
    <v>MON</v>
    <v>Monthly</v>
    <v>42005</v>
    <v>42400</v>
    <v>0</v>
    <v>1</v>
    <v>635896224000000000,638122302871741366,0</v>
    <v>0</v>
    <v>ajfxyc</v>
    <v>XMIL:MON</v>
    <v>154</v>
  </rv>
  <rv s="3">
    <v>10</v>
    <v>MON</v>
    <v>Monthly</v>
    <v>42736</v>
    <v>43131</v>
    <v>0</v>
    <v>1</v>
    <v>636529536000000000,638122185433204597,0</v>
    <v>0</v>
    <v>ajfxyc</v>
    <v>XMIL:MON</v>
    <v>155</v>
  </rv>
  <rv s="3">
    <v>6</v>
    <v>OXY</v>
    <v>Monthly</v>
    <v>42005</v>
    <v>42400</v>
    <v>0</v>
    <v>1</v>
    <v>635896224000000000,638149978745926005,0</v>
    <v>0</v>
    <v>a1zez2</v>
    <v>XNYS:OXY</v>
    <v>156</v>
  </rv>
  <rv s="3">
    <v>6</v>
    <v>OXY</v>
    <v>Monthly</v>
    <v>42736</v>
    <v>43131</v>
    <v>0</v>
    <v>1</v>
    <v>636529536000000000,638149978751247236,0</v>
    <v>0</v>
    <v>a1zez2</v>
    <v>XNYS:OXY</v>
    <v>157</v>
  </rv>
  <rv s="3">
    <v>6</v>
    <v>UNP</v>
    <v>Monthly</v>
    <v>42005</v>
    <v>42400</v>
    <v>0</v>
    <v>1</v>
    <v>635896224000000000,638122302872366652,0</v>
    <v>0</v>
    <v>a24xww</v>
    <v>XNYS:UNP</v>
    <v>158</v>
  </rv>
  <rv s="3">
    <v>6</v>
    <v>UNP</v>
    <v>Monthly</v>
    <v>42736</v>
    <v>43131</v>
    <v>0</v>
    <v>1</v>
    <v>636529536000000000,638122185433173555,0</v>
    <v>0</v>
    <v>a24xww</v>
    <v>XNYS:UNP</v>
    <v>159</v>
  </rv>
  <rv s="3">
    <v>6</v>
    <v>BA</v>
    <v>Monthly</v>
    <v>42005</v>
    <v>42400</v>
    <v>0</v>
    <v>1</v>
    <v>635896224000000000,638122302871779031,0</v>
    <v>0</v>
    <v>a1o4ec</v>
    <v>XNYS:BA</v>
    <v>160</v>
  </rv>
  <rv s="3">
    <v>6</v>
    <v>BA</v>
    <v>Monthly</v>
    <v>42736</v>
    <v>43131</v>
    <v>0</v>
    <v>1</v>
    <v>636529536000000000,638122185433223509,0</v>
    <v>0</v>
    <v>a1o4ec</v>
    <v>XNYS:BA</v>
    <v>161</v>
  </rv>
  <rv s="3">
    <v>6</v>
    <v>CVX</v>
    <v>Monthly</v>
    <v>42005</v>
    <v>42400</v>
    <v>0</v>
    <v>1</v>
    <v>635896224000000000,638122302871774291,0</v>
    <v>0</v>
    <v>a1qlz2</v>
    <v>XNYS:CVX</v>
    <v>162</v>
  </rv>
  <rv s="3">
    <v>6</v>
    <v>CVX</v>
    <v>Monthly</v>
    <v>42736</v>
    <v>43131</v>
    <v>0</v>
    <v>1</v>
    <v>636529536000000000,638122185433101747,0</v>
    <v>0</v>
    <v>a1qlz2</v>
    <v>XNYS:CVX</v>
    <v>163</v>
  </rv>
  <rv s="3">
    <v>6</v>
    <v>FDX</v>
    <v>Monthly</v>
    <v>42005</v>
    <v>42400</v>
    <v>0</v>
    <v>1</v>
    <v>635896224000000000,638122302877789483,0</v>
    <v>0</v>
    <v>a1sqr7</v>
    <v>XNYS:FDX</v>
    <v>164</v>
  </rv>
  <rv s="3">
    <v>6</v>
    <v>FDX</v>
    <v>Monthly</v>
    <v>42736</v>
    <v>43131</v>
    <v>0</v>
    <v>1</v>
    <v>636529536000000000,638122185433147151,0</v>
    <v>0</v>
    <v>a1sqr7</v>
    <v>XNYS:FDX</v>
    <v>165</v>
  </rv>
  <rv s="3">
    <v>6</v>
    <v>FDX</v>
    <v>Monthly</v>
    <v>43101</v>
    <v>43496</v>
    <v>0</v>
    <v>1</v>
    <v>636844896000000000,638122302877779529,0</v>
    <v>0</v>
    <v>a1sqr7</v>
    <v>XNYS:FDX</v>
    <v>166</v>
  </rv>
  <rv s="3">
    <v>6</v>
    <v>HAL</v>
    <v>Monthly</v>
    <v>42005</v>
    <v>42400</v>
    <v>0</v>
    <v>1</v>
    <v>635896224000000000,638122302871837904,0</v>
    <v>0</v>
    <v>a1ufm7</v>
    <v>XNYS:HAL</v>
    <v>167</v>
  </rv>
  <rv s="3">
    <v>6</v>
    <v>HAL</v>
    <v>Monthly</v>
    <v>42736</v>
    <v>43131</v>
    <v>0</v>
    <v>1</v>
    <v>636529536000000000,638122185433483419,0</v>
    <v>0</v>
    <v>a1ufm7</v>
    <v>XNYS:HAL</v>
    <v>168</v>
  </rv>
  <rv s="3">
    <v>6</v>
    <v>KO</v>
    <v>Monthly</v>
    <v>42005</v>
    <v>42400</v>
    <v>0</v>
    <v>1</v>
    <v>635896224000000000,638122302871808896,0</v>
    <v>0</v>
    <v>a1wljc</v>
    <v>XNYS:KO</v>
    <v>169</v>
  </rv>
  <rv s="3">
    <v>6</v>
    <v>KO</v>
    <v>Monthly</v>
    <v>42736</v>
    <v>43131</v>
    <v>0</v>
    <v>1</v>
    <v>636529536000000000,638122185433188447,0</v>
    <v>0</v>
    <v>a1wljc</v>
    <v>XNYS:KO</v>
    <v>170</v>
  </rv>
  <rv s="3">
    <v>6</v>
    <v>MA</v>
    <v>Monthly</v>
    <v>42005</v>
    <v>42400</v>
    <v>0</v>
    <v>1</v>
    <v>635896224000000000,638149978745953709,0</v>
    <v>0</v>
    <v>a1x8w7</v>
    <v>XNYS:MA</v>
    <v>171</v>
  </rv>
  <rv s="3">
    <v>6</v>
    <v>MA</v>
    <v>Monthly</v>
    <v>42736</v>
    <v>43131</v>
    <v>0</v>
    <v>1</v>
    <v>636529536000000000,638149978747534067,0</v>
    <v>0</v>
    <v>a1x8w7</v>
    <v>XNYS:MA</v>
    <v>172</v>
  </rv>
  <rv s="3">
    <v>6</v>
    <v>MRK</v>
    <v>Monthly</v>
    <v>42005</v>
    <v>42400</v>
    <v>0</v>
    <v>1</v>
    <v>635896224000000000,638149978747181418,0</v>
    <v>0</v>
    <v>a1xxmw</v>
    <v>XNYS:MRK</v>
    <v>173</v>
  </rv>
  <rv s="3">
    <v>6</v>
    <v>MRK</v>
    <v>Monthly</v>
    <v>42736</v>
    <v>43131</v>
    <v>0</v>
    <v>1</v>
    <v>636529536000000000,638149978750878166,0</v>
    <v>0</v>
    <v>a1xxmw</v>
    <v>XNYS:MRK</v>
    <v>174</v>
  </rv>
  <rv s="3">
    <v>6</v>
    <v>PEP</v>
    <v>Monthly</v>
    <v>42005</v>
    <v>42400</v>
    <v>0</v>
    <v>1</v>
    <v>635896224000000000,638122302877776135,0</v>
    <v>0</v>
    <v>axyhnm</v>
    <v>XNAS:PEP</v>
    <v>175</v>
  </rv>
  <rv s="3">
    <v>6</v>
    <v>PEP</v>
    <v>Monthly</v>
    <v>42736</v>
    <v>43131</v>
    <v>0</v>
    <v>1</v>
    <v>636529536000000000,638122185433772143,0</v>
    <v>0</v>
    <v>axyhnm</v>
    <v>XNAS:PEP</v>
    <v>176</v>
  </rv>
  <rv s="3">
    <v>6</v>
    <v>AMZN</v>
    <v>Monthly</v>
    <v>42005</v>
    <v>42400</v>
    <v>0</v>
    <v>1</v>
    <v>635896224000000000,638122302871817873,0</v>
    <v>0</v>
    <v>a1nhlh</v>
    <v>XNAS:AMZN</v>
    <v>177</v>
  </rv>
  <rv s="3">
    <v>6</v>
    <v>AMZN</v>
    <v>Monthly</v>
    <v>42736</v>
    <v>43131</v>
    <v>0</v>
    <v>1</v>
    <v>636529536000000000,638122185433812743,0</v>
    <v>0</v>
    <v>a1nhlh</v>
    <v>XNAS:AMZN</v>
    <v>178</v>
  </rv>
  <rv s="3">
    <v>6</v>
    <v>COP</v>
    <v>Monthly</v>
    <v>42005</v>
    <v>42400</v>
    <v>0</v>
    <v>1</v>
    <v>635896224000000000,638122302871756038,0</v>
    <v>0</v>
    <v>a1q5nm</v>
    <v>XNYS:COP</v>
    <v>179</v>
  </rv>
  <rv s="3">
    <v>6</v>
    <v>COP</v>
    <v>Monthly</v>
    <v>42736</v>
    <v>43131</v>
    <v>0</v>
    <v>1</v>
    <v>636529536000000000,638122185433573010,0</v>
    <v>0</v>
    <v>a1q5nm</v>
    <v>XNYS:COP</v>
    <v>180</v>
  </rv>
  <rv s="3">
    <v>6</v>
    <v>EXC</v>
    <v>Monthly</v>
    <v>42005</v>
    <v>42400</v>
    <v>0</v>
    <v>1</v>
    <v>635896224000000000,638122302871883820,0</v>
    <v>0</v>
    <v>a1shjc</v>
    <v>XNAS:EXC</v>
    <v>181</v>
  </rv>
  <rv s="3">
    <v>6</v>
    <v>EXC</v>
    <v>Monthly</v>
    <v>42736</v>
    <v>43131</v>
    <v>0</v>
    <v>1</v>
    <v>636529536000000000,638122185433139331,0</v>
    <v>0</v>
    <v>a1shjc</v>
    <v>XNAS:EXC</v>
    <v>182</v>
  </rv>
  <rv s="3">
    <v>6</v>
    <v>GILD</v>
    <v>Monthly</v>
    <v>42005</v>
    <v>42400</v>
    <v>0</v>
    <v>1</v>
    <v>635896224000000000,638122302877912004,0</v>
    <v>0</v>
    <v>a1tvoc</v>
    <v>XNAS:GILD</v>
    <v>183</v>
  </rv>
  <rv s="3">
    <v>6</v>
    <v>GILD</v>
    <v>Monthly</v>
    <v>42736</v>
    <v>43131</v>
    <v>0</v>
    <v>1</v>
    <v>636529536000000000,638122185433627649,0</v>
    <v>0</v>
    <v>a1tvoc</v>
    <v>XNAS:GILD</v>
    <v>184</v>
  </rv>
  <rv s="3">
    <v>6</v>
    <v>IBM</v>
    <v>Monthly</v>
    <v>42005</v>
    <v>42400</v>
    <v>0</v>
    <v>1</v>
    <v>635896224000000000,638122302871864378,0</v>
    <v>0</v>
    <v>a1v6nm</v>
    <v>XNYS:IBM</v>
    <v>185</v>
  </rv>
  <rv s="3">
    <v>6</v>
    <v>IBM</v>
    <v>Monthly</v>
    <v>42736</v>
    <v>43131</v>
    <v>0</v>
    <v>1</v>
    <v>636529536000000000,638122185433783193,0</v>
    <v>0</v>
    <v>a1v6nm</v>
    <v>XNYS:IBM</v>
    <v>186</v>
  </rv>
  <rv s="3">
    <v>6</v>
    <v>NOV</v>
    <v>Monthly</v>
    <v>42005</v>
    <v>42400</v>
    <v>0</v>
    <v>1</v>
    <v>635896224000000000,638122302871778037,0</v>
    <v>0</v>
    <v>a1yo1h</v>
    <v>XNYS:NOV</v>
    <v>187</v>
  </rv>
  <rv s="3">
    <v>6</v>
    <v>UPS</v>
    <v>Monthly</v>
    <v>42005</v>
    <v>42400</v>
    <v>0</v>
    <v>1</v>
    <v>635896224000000000,638122302871802839,0</v>
    <v>0</v>
    <v>a24ynm</v>
    <v>XNYS:UPS</v>
    <v>188</v>
  </rv>
  <rv s="3">
    <v>6</v>
    <v>UPS</v>
    <v>Monthly</v>
    <v>42736</v>
    <v>43131</v>
    <v>0</v>
    <v>1</v>
    <v>636529536000000000,638122185433223327,0</v>
    <v>0</v>
    <v>a24ynm</v>
    <v>XNYS:UPS</v>
    <v>189</v>
  </rv>
  <rv s="3">
    <v>6</v>
    <v xml:space="preserve">AAPL </v>
    <v>Monthly</v>
    <v>42005</v>
    <v>42400</v>
    <v>0</v>
    <v>1</v>
    <v>635896224000000000,638122302877993143,0</v>
    <v>0</v>
    <v>a1mou2</v>
    <v>XNAS:AAPL</v>
    <v>11</v>
  </rv>
  <rv s="3">
    <v>6</v>
    <v xml:space="preserve">ABBV </v>
    <v>Monthly</v>
    <v>42005</v>
    <v>42400</v>
    <v>0</v>
    <v>1</v>
    <v>635896224000000000,638122302878020622,0</v>
    <v>0</v>
    <v>a1mpqh</v>
    <v>XNYS:ABBV</v>
    <v>15</v>
  </rv>
  <rv s="3">
    <v>6</v>
    <v xml:space="preserve">ALL </v>
    <v>Monthly</v>
    <v>42005</v>
    <v>42400</v>
    <v>0</v>
    <v>1</v>
    <v>635896224000000000,638122302877631190,0</v>
    <v>0</v>
    <v>a1nanm</v>
    <v>XNYS:ALL</v>
    <v>110</v>
  </rv>
  <rv s="3">
    <v>6</v>
    <v xml:space="preserve">AIG </v>
    <v>Monthly</v>
    <v>42005</v>
    <v>42400</v>
    <v>0</v>
    <v>1</v>
    <v>635896224000000000,638122302877764144,0</v>
    <v>0</v>
    <v>a1n6f2</v>
    <v>XNYS:AIG</v>
    <v>34</v>
  </rv>
  <rv s="3">
    <v>6</v>
    <v xml:space="preserve">ABT </v>
    <v>Monthly</v>
    <v>42005</v>
    <v>42400</v>
    <v>0</v>
    <v>1</v>
    <v>635896224000000000,638122302877784424,0</v>
    <v>0</v>
    <v>a1mrar</v>
    <v>XNYS:ABT</v>
    <v>5</v>
  </rv>
  <rv s="3">
    <v>6</v>
    <v>BLK</v>
    <v>Monthly</v>
    <v>42005</v>
    <v>42400</v>
    <v>0</v>
    <v>1</v>
    <v>635896224000000000,638122302877667080,0</v>
    <v>0</v>
    <v>a1om4c</v>
    <v>XNYS:BLK</v>
    <v>190</v>
  </rv>
  <rv s="3">
    <v>6</v>
    <v>BLK</v>
    <v>Monthly</v>
    <v>42736</v>
    <v>43131</v>
    <v>0</v>
    <v>1</v>
    <v>636529536000000000,638122185433263161,0</v>
    <v>0</v>
    <v>a1om4c</v>
    <v>XNYS:BLK</v>
    <v>191</v>
  </rv>
  <rv s="3">
    <v>6</v>
    <v>NEE</v>
    <v>Monthly</v>
    <v>42005</v>
    <v>42400</v>
    <v>0</v>
    <v>1</v>
    <v>635896224000000000,638122302877766650,0</v>
    <v>0</v>
    <v>a1ye2w</v>
    <v>XNYS:NEE</v>
    <v>192</v>
  </rv>
  <rv s="3">
    <v>6</v>
    <v>NEE</v>
    <v>Monthly</v>
    <v>42736</v>
    <v>43131</v>
    <v>0</v>
    <v>1</v>
    <v>636529536000000000,638122185433234453,0</v>
    <v>0</v>
    <v>a1ye2w</v>
    <v>XNYS:NEE</v>
    <v>193</v>
  </rv>
  <rv s="3">
    <v>10</v>
    <v>AGN</v>
    <v>Monthly</v>
    <v>42005</v>
    <v>42400</v>
    <v>0</v>
    <v>1</v>
    <v>635896224000000000,638122302871805731,0</v>
    <v>0</v>
    <v>alnyhw</v>
    <v>XAMS:AGN</v>
    <v>194</v>
  </rv>
  <rv s="3">
    <v>10</v>
    <v>AGN</v>
    <v>Monthly</v>
    <v>42736</v>
    <v>43131</v>
    <v>0</v>
    <v>1</v>
    <v>636529536000000000,638122185433875158,0</v>
    <v>0</v>
    <v>alnyhw</v>
    <v>XAMS:AGN</v>
    <v>195</v>
  </rv>
  <rv s="3">
    <v>6</v>
    <v>GOOGL</v>
    <v>Monthly</v>
    <v>42005</v>
    <v>42400</v>
    <v>0</v>
    <v>1</v>
    <v>635896224000000000,638122302877627205,0</v>
    <v>0</v>
    <v>a1u3rw</v>
    <v>XNAS:GOOGL</v>
    <v>196</v>
  </rv>
  <rv s="3">
    <v>6</v>
    <v>GOOGL</v>
    <v>Monthly</v>
    <v>42736</v>
    <v>43131</v>
    <v>0</v>
    <v>1</v>
    <v>636529536000000000,638122185433177019,0</v>
    <v>0</v>
    <v>a1u3rw</v>
    <v>XNAS:GOOGL</v>
    <v>197</v>
  </rv>
  <rv s="3">
    <v>6</v>
    <v>KMI</v>
    <v>Monthly</v>
    <v>42005</v>
    <v>42400</v>
    <v>0</v>
    <v>1</v>
    <v>635896224000000000,638122302877672906,0</v>
    <v>0</v>
    <v>a1wkbh</v>
    <v>XNYS:KMI</v>
    <v>198</v>
  </rv>
  <rv s="3">
    <v>6</v>
    <v>KMI</v>
    <v>Monthly</v>
    <v>42736</v>
    <v>43131</v>
    <v>0</v>
    <v>1</v>
    <v>636529536000000000,638122185433476832,0</v>
    <v>0</v>
    <v>a1wkbh</v>
    <v>XNYS:KMI</v>
    <v>199</v>
  </rv>
  <rv s="3">
    <v>6</v>
    <v>DHR</v>
    <v>Monthly</v>
    <v>42005</v>
    <v>42400</v>
    <v>0</v>
    <v>1</v>
    <v>635896224000000000,638122302871765997,0</v>
    <v>0</v>
    <v>a1r1r7</v>
    <v>XNYS:DHR</v>
    <v>200</v>
  </rv>
  <rv s="3">
    <v>6</v>
    <v>DHR</v>
    <v>Monthly</v>
    <v>42736</v>
    <v>43131</v>
    <v>0</v>
    <v>1</v>
    <v>636529536000000000,638122185433473431,0</v>
    <v>0</v>
    <v>a1r1r7</v>
    <v>XNYS:DHR</v>
    <v>201</v>
  </rv>
  <rv s="3">
    <v>6</v>
    <v>PYPL</v>
    <v>Monthly</v>
    <v>42736</v>
    <v>43131</v>
    <v>0</v>
    <v>1</v>
    <v>636529536000000000,638122185432998995,0</v>
    <v>0</v>
    <v>a21icw</v>
    <v>XNAS:PYPL</v>
    <v>202</v>
  </rv>
  <rv s="3">
    <v>6</v>
    <v>PYPL</v>
    <v>Monthly</v>
    <v>42005</v>
    <v>42400</v>
    <v>0</v>
    <v>1</v>
    <v>635896224000000000,638122302877916660,0</v>
    <v>29</v>
    <v>a21icw</v>
    <v>XNAS:PYPL</v>
    <v>203</v>
  </rv>
  <rv s="3">
    <v>6</v>
    <v>CHTR</v>
    <v>Monthly</v>
    <v>42736</v>
    <v>43131</v>
    <v>0</v>
    <v>1</v>
    <v>636529536000000000,638122185433127076,0</v>
    <v>0</v>
    <v>a1pokr</v>
    <v>XNAS:CHTR</v>
    <v>204</v>
  </rv>
</rvData>
</file>

<file path=xl/richData/rdrichvaluestructure.xml><?xml version="1.0" encoding="utf-8"?>
<rvStructures xmlns="http://schemas.microsoft.com/office/spreadsheetml/2017/richdata" count="4">
  <s t="_formattednumber">
    <k n="_Format" t="spb"/>
  </s>
  <s t="_error">
    <k n="colOffset" t="i"/>
    <k n="errorType" t="i"/>
    <k n="rwOffset" t="i"/>
    <k n="subType" t="i"/>
  </s>
  <s t="_error">
    <k n="errorType" t="i"/>
    <k n="propagated" t="b"/>
  </s>
  <s t="_stockhistorycache">
    <k n="_Format" t="spb"/>
    <k n="Symbol" t="s"/>
    <k n="Interval" t="s"/>
    <k n="StartDate" t="i"/>
    <k n="EndDate" t="i"/>
    <k n="f1904" t="b"/>
    <k n="fdcompat" t="b"/>
    <k n="etag" t="s"/>
    <k n="Date" t="a"/>
    <k n="EntityId" t="s"/>
    <k n="Instrument" t="s"/>
    <k n="Open" t="a"/>
  </s>
</rvStructures>
</file>

<file path=xl/richData/rdsupportingpropertybag.xml><?xml version="1.0" encoding="utf-8"?>
<supportingPropertyBags xmlns="http://schemas.microsoft.com/office/spreadsheetml/2017/richdata2">
  <spbData count="11">
    <spb s="0">
      <v>1</v>
    </spb>
    <spb s="0">
      <v>2</v>
    </spb>
    <spb s="0">
      <v>3</v>
    </spb>
    <spb s="0">
      <v>4</v>
    </spb>
    <spb s="0">
      <v>5</v>
    </spb>
    <spb s="0">
      <v>6</v>
    </spb>
    <spb s="1">
      <v>7</v>
      <v>1</v>
    </spb>
    <spb s="1">
      <v>7</v>
      <v>4</v>
    </spb>
    <spb s="1">
      <v>7</v>
      <v>3</v>
    </spb>
    <spb s="1">
      <v>7</v>
      <v>2</v>
    </spb>
    <spb s="1">
      <v>7</v>
      <v>5</v>
    </spb>
  </spbData>
</supportingPropertyBags>
</file>

<file path=xl/richData/rdsupportingpropertybagstructure.xml><?xml version="1.0" encoding="utf-8"?>
<spbStructures xmlns="http://schemas.microsoft.com/office/spreadsheetml/2017/richdata2" count="2">
  <s>
    <k n="_Self" t="i"/>
  </s>
  <s>
    <k n="Date" t="i"/>
    <k n="Open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4">
    <x:dxf>
      <x:numFmt numFmtId="19" formatCode="dd/mm/yyyy"/>
    </x:dxf>
    <x:dxf>
      <x:numFmt numFmtId="0" formatCode="General"/>
    </x:dxf>
    <x:dxf>
      <x:numFmt numFmtId="35" formatCode="_-* #,##0.00_-;\-* #,##0.00_-;_-* &quot;-&quot;??_-;_-@_-"/>
    </x:dxf>
    <x:dxf>
      <x:numFmt numFmtId="164" formatCode="_(* #,##0.00_);_(* \(#,##0.00\);_(* &quot;-&quot;??_);_(@_)"/>
    </x:dxf>
  </dxfs>
  <richProperties>
    <rPr n="NumberFormat" t="s"/>
  </richProperties>
  <richStyles>
    <rSty dxfid="1">
      <rpv i="0">_([$$-en-US]* #,##0.00_);_([$$-en-US]* (#,##0.00);_([$$-en-US]* "-"??_);_(@_)</rpv>
    </rSty>
    <rSty dxfid="1">
      <rpv i="0">_-* #,##0.00 [$CHF-fr-CH]_-;-* #,##0.00 [$CHF-fr-CH]_-;_-* "-"?? [$CHF-fr-CH]_-;_-@_-</rpv>
    </rSty>
    <rSty dxfid="2">
      <rpv i="0">_(* #,##0.00_);_(* (#,##0.00);_(* "-"??_);_(@_)</rpv>
    </rSty>
    <rSty dxfid="1">
      <rpv i="0">_-[$$-en-CA]* #,##0.00_-;-[$$-en-CA]* #,##0.00_-;_-[$$-en-CA]* "-"??_-;_-@_-</rpv>
    </rSty>
    <rSty dxfid="1">
      <rpv i="0">_([$€-x-euro2] * #,##0.00_);_([$€-x-euro2] * (#,##0.00);_([$€-x-euro2] * "-"??_);_(@_)</rpv>
    </rSty>
    <rSty dxfid="3">
      <rpv i="0">_(* #,##0.00_);_(* (#,##0.00);_(* "-"??_);_(@_)</rpv>
    </rSty>
    <rSty dxfid="0"/>
  </richStyles>
</richStyleSheet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C6245099-A35A-4AC0-8B1C-7C425F0173EE}">
  <we:reference id="wa200002252" version="1.0.0.2" store="nb-NO" storeType="OMEX"/>
  <we:alternateReferences>
    <we:reference id="wa200002252" version="1.0.0.2" store="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_xldudf_WISE</we:customFunctionIds>
        <we:customFunctionIds>_xldudf_WISEPRICE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web.archive.org/web/20171213072134/https:/en.wikipedia.org/wiki/Costco" TargetMode="External"/><Relationship Id="rId21" Type="http://schemas.openxmlformats.org/officeDocument/2006/relationships/hyperlink" Target="https://web.archive.org/web/20171213072134/https:/en.wikipedia.org/wiki/Charter_Communications" TargetMode="External"/><Relationship Id="rId42" Type="http://schemas.openxmlformats.org/officeDocument/2006/relationships/hyperlink" Target="https://web.archive.org/web/20171213072134/https:/en.wikipedia.org/wiki/General_Electric" TargetMode="External"/><Relationship Id="rId47" Type="http://schemas.openxmlformats.org/officeDocument/2006/relationships/hyperlink" Target="https://web.archive.org/web/20171213072134/https:/en.wikipedia.org/wiki/Goldman_Sachs" TargetMode="External"/><Relationship Id="rId63" Type="http://schemas.openxmlformats.org/officeDocument/2006/relationships/hyperlink" Target="https://web.archive.org/web/20171213072134/https:/en.wikipedia.org/wiki/Mondel%C4%93z_International" TargetMode="External"/><Relationship Id="rId68" Type="http://schemas.openxmlformats.org/officeDocument/2006/relationships/hyperlink" Target="https://web.archive.org/web/20171213072134/https:/en.wikipedia.org/wiki/Monsanto" TargetMode="External"/><Relationship Id="rId84" Type="http://schemas.openxmlformats.org/officeDocument/2006/relationships/hyperlink" Target="https://web.archive.org/web/20171213072134/https:/en.wikipedia.org/wiki/Starbucks" TargetMode="External"/><Relationship Id="rId89" Type="http://schemas.openxmlformats.org/officeDocument/2006/relationships/hyperlink" Target="https://web.archive.org/web/20171213072134/https:/en.wikipedia.org/wiki/Target_Corporation" TargetMode="External"/><Relationship Id="rId16" Type="http://schemas.openxmlformats.org/officeDocument/2006/relationships/hyperlink" Target="https://web.archive.org/web/20171213072134/https:/en.wikipedia.org/wiki/Bristol-Myers_Squibb" TargetMode="External"/><Relationship Id="rId11" Type="http://schemas.openxmlformats.org/officeDocument/2006/relationships/hyperlink" Target="https://web.archive.org/web/20171213072134/https:/en.wikipedia.org/wiki/Boeing" TargetMode="External"/><Relationship Id="rId32" Type="http://schemas.openxmlformats.org/officeDocument/2006/relationships/hyperlink" Target="https://web.archive.org/web/20171213072134/https:/en.wikipedia.org/wiki/Duke_Energy" TargetMode="External"/><Relationship Id="rId37" Type="http://schemas.openxmlformats.org/officeDocument/2006/relationships/hyperlink" Target="https://web.archive.org/web/20171213072134/https:/en.wikipedia.org/wiki/Facebook" TargetMode="External"/><Relationship Id="rId53" Type="http://schemas.openxmlformats.org/officeDocument/2006/relationships/hyperlink" Target="https://web.archive.org/web/20171213072134/https:/en.wikipedia.org/wiki/Johnson_%26_Johnson" TargetMode="External"/><Relationship Id="rId58" Type="http://schemas.openxmlformats.org/officeDocument/2006/relationships/hyperlink" Target="https://web.archive.org/web/20171213072134/https:/en.wikipedia.org/wiki/Eli_Lilly_and_Company" TargetMode="External"/><Relationship Id="rId74" Type="http://schemas.openxmlformats.org/officeDocument/2006/relationships/hyperlink" Target="https://web.archive.org/web/20171213072134/https:/en.wikipedia.org/wiki/Oracle_Corporation" TargetMode="External"/><Relationship Id="rId79" Type="http://schemas.openxmlformats.org/officeDocument/2006/relationships/hyperlink" Target="https://web.archive.org/web/20171213072134/https:/en.wikipedia.org/wiki/Procter_%26_Gamble" TargetMode="External"/><Relationship Id="rId102" Type="http://schemas.openxmlformats.org/officeDocument/2006/relationships/hyperlink" Target="https://web.archive.org/web/20171213072134/https:/en.wikipedia.org/wiki/ExxonMobil" TargetMode="External"/><Relationship Id="rId5" Type="http://schemas.openxmlformats.org/officeDocument/2006/relationships/hyperlink" Target="https://web.archive.org/web/20171213072134/https:/en.wikipedia.org/wiki/Allergan" TargetMode="External"/><Relationship Id="rId90" Type="http://schemas.openxmlformats.org/officeDocument/2006/relationships/hyperlink" Target="https://web.archive.org/web/20171213072134/https:/en.wikipedia.org/wiki/Time_Warner" TargetMode="External"/><Relationship Id="rId95" Type="http://schemas.openxmlformats.org/officeDocument/2006/relationships/hyperlink" Target="https://web.archive.org/web/20171213072134/https:/en.wikipedia.org/wiki/U.S._Bancorp" TargetMode="External"/><Relationship Id="rId22" Type="http://schemas.openxmlformats.org/officeDocument/2006/relationships/hyperlink" Target="https://web.archive.org/web/20171213072134/https:/en.wikipedia.org/wiki/Colgate-Palmolive" TargetMode="External"/><Relationship Id="rId27" Type="http://schemas.openxmlformats.org/officeDocument/2006/relationships/hyperlink" Target="https://web.archive.org/web/20171213072134/https:/en.wikipedia.org/wiki/Cisco_Systems" TargetMode="External"/><Relationship Id="rId43" Type="http://schemas.openxmlformats.org/officeDocument/2006/relationships/hyperlink" Target="https://web.archive.org/web/20171213072134/https:/en.wikipedia.org/wiki/Gilead_Sciences" TargetMode="External"/><Relationship Id="rId48" Type="http://schemas.openxmlformats.org/officeDocument/2006/relationships/hyperlink" Target="https://web.archive.org/web/20171213072134/https:/en.wikipedia.org/wiki/Halliburton" TargetMode="External"/><Relationship Id="rId64" Type="http://schemas.openxmlformats.org/officeDocument/2006/relationships/hyperlink" Target="https://web.archive.org/web/20171213072134/https:/en.wikipedia.org/wiki/Medtronic" TargetMode="External"/><Relationship Id="rId69" Type="http://schemas.openxmlformats.org/officeDocument/2006/relationships/hyperlink" Target="https://web.archive.org/web/20171213072134/https:/en.wikipedia.org/wiki/Merck_%26_Co." TargetMode="External"/><Relationship Id="rId80" Type="http://schemas.openxmlformats.org/officeDocument/2006/relationships/hyperlink" Target="https://web.archive.org/web/20171213072134/https:/en.wikipedia.org/wiki/Phillip_Morris_International" TargetMode="External"/><Relationship Id="rId85" Type="http://schemas.openxmlformats.org/officeDocument/2006/relationships/hyperlink" Target="https://web.archive.org/web/20171213072134/https:/en.wikipedia.org/wiki/Schlumberger" TargetMode="External"/><Relationship Id="rId12" Type="http://schemas.openxmlformats.org/officeDocument/2006/relationships/hyperlink" Target="https://web.archive.org/web/20171213072134/https:/en.wikipedia.org/wiki/Bank_of_America" TargetMode="External"/><Relationship Id="rId17" Type="http://schemas.openxmlformats.org/officeDocument/2006/relationships/hyperlink" Target="https://web.archive.org/web/20171213072134/https:/en.wikipedia.org/wiki/Berkshire_Hathaway" TargetMode="External"/><Relationship Id="rId25" Type="http://schemas.openxmlformats.org/officeDocument/2006/relationships/hyperlink" Target="https://web.archive.org/web/20171213072134/https:/en.wikipedia.org/wiki/Conoco_Phillips" TargetMode="External"/><Relationship Id="rId33" Type="http://schemas.openxmlformats.org/officeDocument/2006/relationships/hyperlink" Target="https://web.archive.org/web/20171213072134/https:/en.wikipedia.org/wiki/DowDuPont" TargetMode="External"/><Relationship Id="rId38" Type="http://schemas.openxmlformats.org/officeDocument/2006/relationships/hyperlink" Target="https://web.archive.org/web/20171213072134/https:/en.wikipedia.org/wiki/FedEx" TargetMode="External"/><Relationship Id="rId46" Type="http://schemas.openxmlformats.org/officeDocument/2006/relationships/hyperlink" Target="https://web.archive.org/web/20171213072134/https:/en.wikipedia.org/wiki/Alphabet_Inc" TargetMode="External"/><Relationship Id="rId59" Type="http://schemas.openxmlformats.org/officeDocument/2006/relationships/hyperlink" Target="https://web.archive.org/web/20171213072134/https:/en.wikipedia.org/wiki/Lockheed-Martin" TargetMode="External"/><Relationship Id="rId67" Type="http://schemas.openxmlformats.org/officeDocument/2006/relationships/hyperlink" Target="https://web.archive.org/web/20171213072134/https:/en.wikipedia.org/wiki/Altria" TargetMode="External"/><Relationship Id="rId103" Type="http://schemas.openxmlformats.org/officeDocument/2006/relationships/printerSettings" Target="../printerSettings/printerSettings3.bin"/><Relationship Id="rId20" Type="http://schemas.openxmlformats.org/officeDocument/2006/relationships/hyperlink" Target="https://web.archive.org/web/20171213072134/https:/en.wikipedia.org/wiki/Celgene" TargetMode="External"/><Relationship Id="rId41" Type="http://schemas.openxmlformats.org/officeDocument/2006/relationships/hyperlink" Target="https://web.archive.org/web/20171213072134/https:/en.wikipedia.org/wiki/General_Dynamics" TargetMode="External"/><Relationship Id="rId54" Type="http://schemas.openxmlformats.org/officeDocument/2006/relationships/hyperlink" Target="https://web.archive.org/web/20171213072134/https:/en.wikipedia.org/wiki/JPMorgan_Chase_%26_Co" TargetMode="External"/><Relationship Id="rId62" Type="http://schemas.openxmlformats.org/officeDocument/2006/relationships/hyperlink" Target="https://web.archive.org/web/20171213072134/https:/en.wikipedia.org/wiki/McDonald%27s" TargetMode="External"/><Relationship Id="rId70" Type="http://schemas.openxmlformats.org/officeDocument/2006/relationships/hyperlink" Target="https://web.archive.org/web/20171213072134/https:/en.wikipedia.org/wiki/Morgan_Stanley" TargetMode="External"/><Relationship Id="rId75" Type="http://schemas.openxmlformats.org/officeDocument/2006/relationships/hyperlink" Target="https://web.archive.org/web/20171213072134/https:/en.wikipedia.org/wiki/Occidental_Petroleum" TargetMode="External"/><Relationship Id="rId83" Type="http://schemas.openxmlformats.org/officeDocument/2006/relationships/hyperlink" Target="https://web.archive.org/web/20171213072134/https:/en.wikipedia.org/wiki/Raytheon" TargetMode="External"/><Relationship Id="rId88" Type="http://schemas.openxmlformats.org/officeDocument/2006/relationships/hyperlink" Target="https://web.archive.org/web/20171213072134/https:/en.wikipedia.org/wiki/AT%26T" TargetMode="External"/><Relationship Id="rId91" Type="http://schemas.openxmlformats.org/officeDocument/2006/relationships/hyperlink" Target="https://web.archive.org/web/20171213072134/https:/en.wikipedia.org/wiki/Texas_Instruments" TargetMode="External"/><Relationship Id="rId96" Type="http://schemas.openxmlformats.org/officeDocument/2006/relationships/hyperlink" Target="https://web.archive.org/web/20171213072134/https:/en.wikipedia.org/wiki/United_Technologies_Corporation" TargetMode="External"/><Relationship Id="rId1" Type="http://schemas.openxmlformats.org/officeDocument/2006/relationships/hyperlink" Target="https://web.archive.org/web/20171213072134/https:/en.wikipedia.org/wiki/Apple_Inc." TargetMode="External"/><Relationship Id="rId6" Type="http://schemas.openxmlformats.org/officeDocument/2006/relationships/hyperlink" Target="https://web.archive.org/web/20171213072134/https:/en.wikipedia.org/wiki/American_International_Group" TargetMode="External"/><Relationship Id="rId15" Type="http://schemas.openxmlformats.org/officeDocument/2006/relationships/hyperlink" Target="https://web.archive.org/web/20171213072134/https:/en.wikipedia.org/wiki/BlackRock" TargetMode="External"/><Relationship Id="rId23" Type="http://schemas.openxmlformats.org/officeDocument/2006/relationships/hyperlink" Target="https://web.archive.org/web/20171213072134/https:/en.wikipedia.org/wiki/Comcast" TargetMode="External"/><Relationship Id="rId28" Type="http://schemas.openxmlformats.org/officeDocument/2006/relationships/hyperlink" Target="https://web.archive.org/web/20171213072134/https:/en.wikipedia.org/wiki/CVS_Health" TargetMode="External"/><Relationship Id="rId36" Type="http://schemas.openxmlformats.org/officeDocument/2006/relationships/hyperlink" Target="https://web.archive.org/web/20171213072134/https:/en.wikipedia.org/wiki/Ford_Motor" TargetMode="External"/><Relationship Id="rId49" Type="http://schemas.openxmlformats.org/officeDocument/2006/relationships/hyperlink" Target="https://web.archive.org/web/20171213072134/https:/en.wikipedia.org/wiki/Home_Depot" TargetMode="External"/><Relationship Id="rId57" Type="http://schemas.openxmlformats.org/officeDocument/2006/relationships/hyperlink" Target="https://web.archive.org/web/20171213072134/https:/en.wikipedia.org/wiki/The_Coca-Cola_Company" TargetMode="External"/><Relationship Id="rId10" Type="http://schemas.openxmlformats.org/officeDocument/2006/relationships/hyperlink" Target="https://web.archive.org/web/20171213072134/https:/en.wikipedia.org/wiki/American_Express" TargetMode="External"/><Relationship Id="rId31" Type="http://schemas.openxmlformats.org/officeDocument/2006/relationships/hyperlink" Target="https://web.archive.org/web/20171213072134/https:/en.wikipedia.org/wiki/The_Walt_Disney_Company" TargetMode="External"/><Relationship Id="rId44" Type="http://schemas.openxmlformats.org/officeDocument/2006/relationships/hyperlink" Target="https://web.archive.org/web/20171213072134/https:/en.wikipedia.org/wiki/General_Motors" TargetMode="External"/><Relationship Id="rId52" Type="http://schemas.openxmlformats.org/officeDocument/2006/relationships/hyperlink" Target="https://web.archive.org/web/20171213072134/https:/en.wikipedia.org/wiki/Intel" TargetMode="External"/><Relationship Id="rId60" Type="http://schemas.openxmlformats.org/officeDocument/2006/relationships/hyperlink" Target="https://web.archive.org/web/20171213072134/https:/en.wikipedia.org/wiki/Lowe%27s" TargetMode="External"/><Relationship Id="rId65" Type="http://schemas.openxmlformats.org/officeDocument/2006/relationships/hyperlink" Target="https://web.archive.org/web/20171213072134/https:/en.wikipedia.org/wiki/Metlife" TargetMode="External"/><Relationship Id="rId73" Type="http://schemas.openxmlformats.org/officeDocument/2006/relationships/hyperlink" Target="https://web.archive.org/web/20171213072134/https:/en.wikipedia.org/wiki/Nike_(company)" TargetMode="External"/><Relationship Id="rId78" Type="http://schemas.openxmlformats.org/officeDocument/2006/relationships/hyperlink" Target="https://web.archive.org/web/20171213072134/https:/en.wikipedia.org/wiki/Pfizer_Inc" TargetMode="External"/><Relationship Id="rId81" Type="http://schemas.openxmlformats.org/officeDocument/2006/relationships/hyperlink" Target="https://web.archive.org/web/20171213072134/https:/en.wikipedia.org/wiki/PayPal" TargetMode="External"/><Relationship Id="rId86" Type="http://schemas.openxmlformats.org/officeDocument/2006/relationships/hyperlink" Target="https://web.archive.org/web/20171213072134/https:/en.wikipedia.org/wiki/Southern_Company" TargetMode="External"/><Relationship Id="rId94" Type="http://schemas.openxmlformats.org/officeDocument/2006/relationships/hyperlink" Target="https://web.archive.org/web/20171213072134/https:/en.wikipedia.org/wiki/United_Parcel_Service" TargetMode="External"/><Relationship Id="rId99" Type="http://schemas.openxmlformats.org/officeDocument/2006/relationships/hyperlink" Target="https://web.archive.org/web/20171213072134/https:/en.wikipedia.org/wiki/Walgreens_Boots_Alliance" TargetMode="External"/><Relationship Id="rId101" Type="http://schemas.openxmlformats.org/officeDocument/2006/relationships/hyperlink" Target="https://web.archive.org/web/20171213072134/https:/en.wikipedia.org/wiki/Wal-Mart" TargetMode="External"/><Relationship Id="rId4" Type="http://schemas.openxmlformats.org/officeDocument/2006/relationships/hyperlink" Target="https://web.archive.org/web/20171213072134/https:/en.wikipedia.org/wiki/Accenture" TargetMode="External"/><Relationship Id="rId9" Type="http://schemas.openxmlformats.org/officeDocument/2006/relationships/hyperlink" Target="https://web.archive.org/web/20171213072134/https:/en.wikipedia.org/wiki/Amazon.com" TargetMode="External"/><Relationship Id="rId13" Type="http://schemas.openxmlformats.org/officeDocument/2006/relationships/hyperlink" Target="https://web.archive.org/web/20171213072134/https:/en.wikipedia.org/wiki/Biogen_Idec" TargetMode="External"/><Relationship Id="rId18" Type="http://schemas.openxmlformats.org/officeDocument/2006/relationships/hyperlink" Target="https://web.archive.org/web/20171213072134/https:/en.wikipedia.org/wiki/Citigroup" TargetMode="External"/><Relationship Id="rId39" Type="http://schemas.openxmlformats.org/officeDocument/2006/relationships/hyperlink" Target="https://web.archive.org/web/20171213072134/https:/en.wikipedia.org/wiki/21st_Century_Fox" TargetMode="External"/><Relationship Id="rId34" Type="http://schemas.openxmlformats.org/officeDocument/2006/relationships/hyperlink" Target="https://web.archive.org/web/20171213072134/https:/en.wikipedia.org/wiki/Emerson_Electric" TargetMode="External"/><Relationship Id="rId50" Type="http://schemas.openxmlformats.org/officeDocument/2006/relationships/hyperlink" Target="https://web.archive.org/web/20171213072134/https:/en.wikipedia.org/wiki/Honeywell" TargetMode="External"/><Relationship Id="rId55" Type="http://schemas.openxmlformats.org/officeDocument/2006/relationships/hyperlink" Target="https://web.archive.org/web/20171213072134/https:/en.wikipedia.org/wiki/Kraft_Heinz" TargetMode="External"/><Relationship Id="rId76" Type="http://schemas.openxmlformats.org/officeDocument/2006/relationships/hyperlink" Target="https://web.archive.org/web/20171213072134/https:/en.wikipedia.org/wiki/Priceline_Group" TargetMode="External"/><Relationship Id="rId97" Type="http://schemas.openxmlformats.org/officeDocument/2006/relationships/hyperlink" Target="https://web.archive.org/web/20171213072134/https:/en.wikipedia.org/wiki/Visa_Inc." TargetMode="External"/><Relationship Id="rId7" Type="http://schemas.openxmlformats.org/officeDocument/2006/relationships/hyperlink" Target="https://web.archive.org/web/20171213072134/https:/en.wikipedia.org/wiki/Allstate" TargetMode="External"/><Relationship Id="rId71" Type="http://schemas.openxmlformats.org/officeDocument/2006/relationships/hyperlink" Target="https://web.archive.org/web/20171213072134/https:/en.wikipedia.org/wiki/Microsoft" TargetMode="External"/><Relationship Id="rId92" Type="http://schemas.openxmlformats.org/officeDocument/2006/relationships/hyperlink" Target="https://web.archive.org/web/20171213072134/https:/en.wikipedia.org/wiki/UnitedHealth_Group" TargetMode="External"/><Relationship Id="rId2" Type="http://schemas.openxmlformats.org/officeDocument/2006/relationships/hyperlink" Target="https://web.archive.org/web/20171213072134/https:/en.wikipedia.org/wiki/AbbVie_Inc." TargetMode="External"/><Relationship Id="rId29" Type="http://schemas.openxmlformats.org/officeDocument/2006/relationships/hyperlink" Target="https://web.archive.org/web/20171213072134/https:/en.wikipedia.org/wiki/Chevron_(company)" TargetMode="External"/><Relationship Id="rId24" Type="http://schemas.openxmlformats.org/officeDocument/2006/relationships/hyperlink" Target="https://web.archive.org/web/20171213072134/https:/en.wikipedia.org/wiki/Capital_one" TargetMode="External"/><Relationship Id="rId40" Type="http://schemas.openxmlformats.org/officeDocument/2006/relationships/hyperlink" Target="https://web.archive.org/web/20171213072134/https:/en.wikipedia.org/wiki/21st_Century_Fox" TargetMode="External"/><Relationship Id="rId45" Type="http://schemas.openxmlformats.org/officeDocument/2006/relationships/hyperlink" Target="https://web.archive.org/web/20171213072134/https:/en.wikipedia.org/wiki/Alphabet_Inc" TargetMode="External"/><Relationship Id="rId66" Type="http://schemas.openxmlformats.org/officeDocument/2006/relationships/hyperlink" Target="https://web.archive.org/web/20171213072134/https:/en.wikipedia.org/wiki/3M" TargetMode="External"/><Relationship Id="rId87" Type="http://schemas.openxmlformats.org/officeDocument/2006/relationships/hyperlink" Target="https://web.archive.org/web/20171213072134/https:/en.wikipedia.org/wiki/Simon_Property_Group" TargetMode="External"/><Relationship Id="rId61" Type="http://schemas.openxmlformats.org/officeDocument/2006/relationships/hyperlink" Target="https://web.archive.org/web/20171213072134/https:/en.wikipedia.org/wiki/MasterCard" TargetMode="External"/><Relationship Id="rId82" Type="http://schemas.openxmlformats.org/officeDocument/2006/relationships/hyperlink" Target="https://web.archive.org/web/20171213072134/https:/en.wikipedia.org/wiki/Qualcomm" TargetMode="External"/><Relationship Id="rId19" Type="http://schemas.openxmlformats.org/officeDocument/2006/relationships/hyperlink" Target="https://web.archive.org/web/20171213072134/https:/en.wikipedia.org/wiki/Caterpillar_Inc" TargetMode="External"/><Relationship Id="rId14" Type="http://schemas.openxmlformats.org/officeDocument/2006/relationships/hyperlink" Target="https://web.archive.org/web/20171213072134/https:/en.wikipedia.org/wiki/The_Bank_of_New_York_Mellon" TargetMode="External"/><Relationship Id="rId30" Type="http://schemas.openxmlformats.org/officeDocument/2006/relationships/hyperlink" Target="https://web.archive.org/web/20171213072134/https:/en.wikipedia.org/wiki/Danaher_Corporation" TargetMode="External"/><Relationship Id="rId35" Type="http://schemas.openxmlformats.org/officeDocument/2006/relationships/hyperlink" Target="https://web.archive.org/web/20171213072134/https:/en.wikipedia.org/wiki/Exelon" TargetMode="External"/><Relationship Id="rId56" Type="http://schemas.openxmlformats.org/officeDocument/2006/relationships/hyperlink" Target="https://web.archive.org/web/20171213072134/https:/en.wikipedia.org/wiki/Kinder_Morgan" TargetMode="External"/><Relationship Id="rId77" Type="http://schemas.openxmlformats.org/officeDocument/2006/relationships/hyperlink" Target="https://web.archive.org/web/20171213072134/https:/en.wikipedia.org/wiki/Pepsico" TargetMode="External"/><Relationship Id="rId100" Type="http://schemas.openxmlformats.org/officeDocument/2006/relationships/hyperlink" Target="https://web.archive.org/web/20171213072134/https:/en.wikipedia.org/wiki/Wells_Fargo" TargetMode="External"/><Relationship Id="rId8" Type="http://schemas.openxmlformats.org/officeDocument/2006/relationships/hyperlink" Target="https://web.archive.org/web/20171213072134/https:/en.wikipedia.org/wiki/Amgen" TargetMode="External"/><Relationship Id="rId51" Type="http://schemas.openxmlformats.org/officeDocument/2006/relationships/hyperlink" Target="https://web.archive.org/web/20171213072134/https:/en.wikipedia.org/wiki/IBM" TargetMode="External"/><Relationship Id="rId72" Type="http://schemas.openxmlformats.org/officeDocument/2006/relationships/hyperlink" Target="https://web.archive.org/web/20171213072134/https:/en.wikipedia.org/wiki/NextEra_Energy" TargetMode="External"/><Relationship Id="rId93" Type="http://schemas.openxmlformats.org/officeDocument/2006/relationships/hyperlink" Target="https://web.archive.org/web/20171213072134/https:/en.wikipedia.org/wiki/Union_Pacific" TargetMode="External"/><Relationship Id="rId98" Type="http://schemas.openxmlformats.org/officeDocument/2006/relationships/hyperlink" Target="https://web.archive.org/web/20171213072134/https:/en.wikipedia.org/wiki/Verizon_Communications" TargetMode="External"/><Relationship Id="rId3" Type="http://schemas.openxmlformats.org/officeDocument/2006/relationships/hyperlink" Target="https://web.archive.org/web/20171213072134/https:/en.wikipedia.org/wiki/Abbott_Laboratories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eb.archive.org/web/20190121023547/https:/en.wikipedia.org/wiki/ConocoPhillips" TargetMode="External"/><Relationship Id="rId21" Type="http://schemas.openxmlformats.org/officeDocument/2006/relationships/hyperlink" Target="https://web.archive.org/web/20190121023547/https:/en.wikipedia.org/wiki/Celgene" TargetMode="External"/><Relationship Id="rId42" Type="http://schemas.openxmlformats.org/officeDocument/2006/relationships/hyperlink" Target="https://web.archive.org/web/20190121023547/https:/en.wikipedia.org/wiki/General_Dynamics" TargetMode="External"/><Relationship Id="rId47" Type="http://schemas.openxmlformats.org/officeDocument/2006/relationships/hyperlink" Target="https://web.archive.org/web/20190121023547/https:/en.wikipedia.org/wiki/Alphabet_Inc." TargetMode="External"/><Relationship Id="rId63" Type="http://schemas.openxmlformats.org/officeDocument/2006/relationships/hyperlink" Target="https://web.archive.org/web/20190121023547/https:/en.wikipedia.org/wiki/McDonald%27s" TargetMode="External"/><Relationship Id="rId68" Type="http://schemas.openxmlformats.org/officeDocument/2006/relationships/hyperlink" Target="https://web.archive.org/web/20190121023547/https:/en.wikipedia.org/wiki/Altria" TargetMode="External"/><Relationship Id="rId84" Type="http://schemas.openxmlformats.org/officeDocument/2006/relationships/hyperlink" Target="https://web.archive.org/web/20190121023547/https:/en.wikipedia.org/wiki/Raytheon" TargetMode="External"/><Relationship Id="rId89" Type="http://schemas.openxmlformats.org/officeDocument/2006/relationships/hyperlink" Target="https://web.archive.org/web/20190121023547/https:/en.wikipedia.org/wiki/AT%26T" TargetMode="External"/><Relationship Id="rId16" Type="http://schemas.openxmlformats.org/officeDocument/2006/relationships/hyperlink" Target="https://web.archive.org/web/20190121023547/https:/en.wikipedia.org/wiki/BlackRock" TargetMode="External"/><Relationship Id="rId11" Type="http://schemas.openxmlformats.org/officeDocument/2006/relationships/hyperlink" Target="https://web.archive.org/web/20190121023547/https:/en.wikipedia.org/wiki/Boeing" TargetMode="External"/><Relationship Id="rId32" Type="http://schemas.openxmlformats.org/officeDocument/2006/relationships/hyperlink" Target="https://web.archive.org/web/20190121023547/https:/en.wikipedia.org/wiki/The_Walt_Disney_Company" TargetMode="External"/><Relationship Id="rId37" Type="http://schemas.openxmlformats.org/officeDocument/2006/relationships/hyperlink" Target="https://web.archive.org/web/20190121023547/https:/en.wikipedia.org/wiki/Ford_Motor_Company" TargetMode="External"/><Relationship Id="rId53" Type="http://schemas.openxmlformats.org/officeDocument/2006/relationships/hyperlink" Target="https://web.archive.org/web/20190121023547/https:/en.wikipedia.org/wiki/Intel" TargetMode="External"/><Relationship Id="rId58" Type="http://schemas.openxmlformats.org/officeDocument/2006/relationships/hyperlink" Target="https://web.archive.org/web/20190121023547/https:/en.wikipedia.org/wiki/The_Coca-Cola_Company" TargetMode="External"/><Relationship Id="rId74" Type="http://schemas.openxmlformats.org/officeDocument/2006/relationships/hyperlink" Target="https://web.archive.org/web/20190121023547/https:/en.wikipedia.org/wiki/Nike,_Inc." TargetMode="External"/><Relationship Id="rId79" Type="http://schemas.openxmlformats.org/officeDocument/2006/relationships/hyperlink" Target="https://web.archive.org/web/20190121023547/https:/en.wikipedia.org/wiki/Pfizer_Inc" TargetMode="External"/><Relationship Id="rId102" Type="http://schemas.openxmlformats.org/officeDocument/2006/relationships/hyperlink" Target="https://web.archive.org/web/20190121023547/https:/en.wikipedia.org/wiki/ExxonMobil" TargetMode="External"/><Relationship Id="rId5" Type="http://schemas.openxmlformats.org/officeDocument/2006/relationships/hyperlink" Target="https://web.archive.org/web/20190121023547/https:/en.wikipedia.org/wiki/Allergan" TargetMode="External"/><Relationship Id="rId90" Type="http://schemas.openxmlformats.org/officeDocument/2006/relationships/hyperlink" Target="https://web.archive.org/web/20190121023547/https:/en.wikipedia.org/wiki/Target_Corporation" TargetMode="External"/><Relationship Id="rId95" Type="http://schemas.openxmlformats.org/officeDocument/2006/relationships/hyperlink" Target="https://web.archive.org/web/20190121023547/https:/en.wikipedia.org/wiki/U.S._Bancorp" TargetMode="External"/><Relationship Id="rId22" Type="http://schemas.openxmlformats.org/officeDocument/2006/relationships/hyperlink" Target="https://web.archive.org/web/20190121023547/https:/en.wikipedia.org/wiki/Charter_Communications" TargetMode="External"/><Relationship Id="rId27" Type="http://schemas.openxmlformats.org/officeDocument/2006/relationships/hyperlink" Target="https://web.archive.org/web/20190121023547/https:/en.wikipedia.org/wiki/Costco_Wholesale_Corp." TargetMode="External"/><Relationship Id="rId43" Type="http://schemas.openxmlformats.org/officeDocument/2006/relationships/hyperlink" Target="https://web.archive.org/web/20190121023547/https:/en.wikipedia.org/wiki/General_Electric" TargetMode="External"/><Relationship Id="rId48" Type="http://schemas.openxmlformats.org/officeDocument/2006/relationships/hyperlink" Target="https://web.archive.org/web/20190121023547/https:/en.wikipedia.org/wiki/Goldman_Sachs" TargetMode="External"/><Relationship Id="rId64" Type="http://schemas.openxmlformats.org/officeDocument/2006/relationships/hyperlink" Target="https://web.archive.org/web/20190121023547/https:/en.wikipedia.org/wiki/Mondel%C4%93z_International" TargetMode="External"/><Relationship Id="rId69" Type="http://schemas.openxmlformats.org/officeDocument/2006/relationships/hyperlink" Target="https://web.archive.org/web/20190121023547/https:/en.wikipedia.org/wiki/Merck_%26_Co." TargetMode="External"/><Relationship Id="rId80" Type="http://schemas.openxmlformats.org/officeDocument/2006/relationships/hyperlink" Target="https://web.archive.org/web/20190121023547/https:/en.wikipedia.org/wiki/Procter_%26_Gamble" TargetMode="External"/><Relationship Id="rId85" Type="http://schemas.openxmlformats.org/officeDocument/2006/relationships/hyperlink" Target="https://web.archive.org/web/20190121023547/https:/en.wikipedia.org/wiki/Starbucks" TargetMode="External"/><Relationship Id="rId12" Type="http://schemas.openxmlformats.org/officeDocument/2006/relationships/hyperlink" Target="https://web.archive.org/web/20190121023547/https:/en.wikipedia.org/wiki/Bank_of_America" TargetMode="External"/><Relationship Id="rId17" Type="http://schemas.openxmlformats.org/officeDocument/2006/relationships/hyperlink" Target="https://web.archive.org/web/20190121023547/https:/en.wikipedia.org/wiki/Bristol-Myers_Squibb" TargetMode="External"/><Relationship Id="rId25" Type="http://schemas.openxmlformats.org/officeDocument/2006/relationships/hyperlink" Target="https://web.archive.org/web/20190121023547/https:/en.wikipedia.org/wiki/Capital_One" TargetMode="External"/><Relationship Id="rId33" Type="http://schemas.openxmlformats.org/officeDocument/2006/relationships/hyperlink" Target="https://web.archive.org/web/20190121023547/https:/en.wikipedia.org/wiki/Duke_Energy" TargetMode="External"/><Relationship Id="rId38" Type="http://schemas.openxmlformats.org/officeDocument/2006/relationships/hyperlink" Target="https://web.archive.org/web/20190121023547/https:/en.wikipedia.org/wiki/Facebook" TargetMode="External"/><Relationship Id="rId46" Type="http://schemas.openxmlformats.org/officeDocument/2006/relationships/hyperlink" Target="https://web.archive.org/web/20190121023547/https:/en.wikipedia.org/wiki/Alphabet_Inc." TargetMode="External"/><Relationship Id="rId59" Type="http://schemas.openxmlformats.org/officeDocument/2006/relationships/hyperlink" Target="https://web.archive.org/web/20190121023547/https:/en.wikipedia.org/wiki/Eli_Lilly_and_Company" TargetMode="External"/><Relationship Id="rId67" Type="http://schemas.openxmlformats.org/officeDocument/2006/relationships/hyperlink" Target="https://web.archive.org/web/20190121023547/https:/en.wikipedia.org/wiki/3M" TargetMode="External"/><Relationship Id="rId103" Type="http://schemas.openxmlformats.org/officeDocument/2006/relationships/printerSettings" Target="../printerSettings/printerSettings4.bin"/><Relationship Id="rId20" Type="http://schemas.openxmlformats.org/officeDocument/2006/relationships/hyperlink" Target="https://web.archive.org/web/20190121023547/https:/en.wikipedia.org/wiki/Caterpillar_Inc." TargetMode="External"/><Relationship Id="rId41" Type="http://schemas.openxmlformats.org/officeDocument/2006/relationships/hyperlink" Target="https://web.archive.org/web/20190121023547/https:/en.wikipedia.org/wiki/Fox_(company)" TargetMode="External"/><Relationship Id="rId54" Type="http://schemas.openxmlformats.org/officeDocument/2006/relationships/hyperlink" Target="https://web.archive.org/web/20190121023547/https:/en.wikipedia.org/wiki/Johnson_%26_Johnson" TargetMode="External"/><Relationship Id="rId62" Type="http://schemas.openxmlformats.org/officeDocument/2006/relationships/hyperlink" Target="https://web.archive.org/web/20190121023547/https:/en.wikipedia.org/wiki/MasterCard" TargetMode="External"/><Relationship Id="rId70" Type="http://schemas.openxmlformats.org/officeDocument/2006/relationships/hyperlink" Target="https://web.archive.org/web/20190121023547/https:/en.wikipedia.org/wiki/Morgan_Stanley" TargetMode="External"/><Relationship Id="rId75" Type="http://schemas.openxmlformats.org/officeDocument/2006/relationships/hyperlink" Target="https://web.archive.org/web/20190121023547/https:/en.wikipedia.org/wiki/Nvidia" TargetMode="External"/><Relationship Id="rId83" Type="http://schemas.openxmlformats.org/officeDocument/2006/relationships/hyperlink" Target="https://web.archive.org/web/20190121023547/https:/en.wikipedia.org/wiki/Qualcomm" TargetMode="External"/><Relationship Id="rId88" Type="http://schemas.openxmlformats.org/officeDocument/2006/relationships/hyperlink" Target="https://web.archive.org/web/20190121023547/https:/en.wikipedia.org/wiki/Simon_Property_Group" TargetMode="External"/><Relationship Id="rId91" Type="http://schemas.openxmlformats.org/officeDocument/2006/relationships/hyperlink" Target="https://web.archive.org/web/20190121023547/https:/en.wikipedia.org/wiki/Texas_Instruments" TargetMode="External"/><Relationship Id="rId96" Type="http://schemas.openxmlformats.org/officeDocument/2006/relationships/hyperlink" Target="https://web.archive.org/web/20190121023547/https:/en.wikipedia.org/wiki/United_Technologies" TargetMode="External"/><Relationship Id="rId1" Type="http://schemas.openxmlformats.org/officeDocument/2006/relationships/hyperlink" Target="https://web.archive.org/web/20190121023547/https:/en.wikipedia.org/wiki/Apple_Inc." TargetMode="External"/><Relationship Id="rId6" Type="http://schemas.openxmlformats.org/officeDocument/2006/relationships/hyperlink" Target="https://web.archive.org/web/20190121023547/https:/en.wikipedia.org/wiki/American_International_Group" TargetMode="External"/><Relationship Id="rId15" Type="http://schemas.openxmlformats.org/officeDocument/2006/relationships/hyperlink" Target="https://web.archive.org/web/20190121023547/https:/en.wikipedia.org/wiki/Booking_Holdings" TargetMode="External"/><Relationship Id="rId23" Type="http://schemas.openxmlformats.org/officeDocument/2006/relationships/hyperlink" Target="https://web.archive.org/web/20190121023547/https:/en.wikipedia.org/wiki/Colgate-Palmolive" TargetMode="External"/><Relationship Id="rId28" Type="http://schemas.openxmlformats.org/officeDocument/2006/relationships/hyperlink" Target="https://web.archive.org/web/20190121023547/https:/en.wikipedia.org/wiki/Cisco_Systems" TargetMode="External"/><Relationship Id="rId36" Type="http://schemas.openxmlformats.org/officeDocument/2006/relationships/hyperlink" Target="https://web.archive.org/web/20190121023547/https:/en.wikipedia.org/wiki/Exelon" TargetMode="External"/><Relationship Id="rId49" Type="http://schemas.openxmlformats.org/officeDocument/2006/relationships/hyperlink" Target="https://web.archive.org/web/20190121023547/https:/en.wikipedia.org/wiki/Halliburton" TargetMode="External"/><Relationship Id="rId57" Type="http://schemas.openxmlformats.org/officeDocument/2006/relationships/hyperlink" Target="https://web.archive.org/web/20190121023547/https:/en.wikipedia.org/wiki/Kinder_Morgan" TargetMode="External"/><Relationship Id="rId10" Type="http://schemas.openxmlformats.org/officeDocument/2006/relationships/hyperlink" Target="https://web.archive.org/web/20190121023547/https:/en.wikipedia.org/wiki/American_Express" TargetMode="External"/><Relationship Id="rId31" Type="http://schemas.openxmlformats.org/officeDocument/2006/relationships/hyperlink" Target="https://web.archive.org/web/20190121023547/https:/en.wikipedia.org/wiki/Danaher_Corporation" TargetMode="External"/><Relationship Id="rId44" Type="http://schemas.openxmlformats.org/officeDocument/2006/relationships/hyperlink" Target="https://web.archive.org/web/20190121023547/https:/en.wikipedia.org/wiki/Gilead_Sciences" TargetMode="External"/><Relationship Id="rId52" Type="http://schemas.openxmlformats.org/officeDocument/2006/relationships/hyperlink" Target="https://web.archive.org/web/20190121023547/https:/en.wikipedia.org/wiki/IBM" TargetMode="External"/><Relationship Id="rId60" Type="http://schemas.openxmlformats.org/officeDocument/2006/relationships/hyperlink" Target="https://web.archive.org/web/20190121023547/https:/en.wikipedia.org/wiki/Lockheed_Martin" TargetMode="External"/><Relationship Id="rId65" Type="http://schemas.openxmlformats.org/officeDocument/2006/relationships/hyperlink" Target="https://web.archive.org/web/20190121023547/https:/en.wikipedia.org/wiki/Medtronic" TargetMode="External"/><Relationship Id="rId73" Type="http://schemas.openxmlformats.org/officeDocument/2006/relationships/hyperlink" Target="https://web.archive.org/web/20190121023547/https:/en.wikipedia.org/wiki/Netflix" TargetMode="External"/><Relationship Id="rId78" Type="http://schemas.openxmlformats.org/officeDocument/2006/relationships/hyperlink" Target="https://web.archive.org/web/20190121023547/https:/en.wikipedia.org/wiki/PepsiCo" TargetMode="External"/><Relationship Id="rId81" Type="http://schemas.openxmlformats.org/officeDocument/2006/relationships/hyperlink" Target="https://web.archive.org/web/20190121023547/https:/en.wikipedia.org/wiki/Philip_Morris_International" TargetMode="External"/><Relationship Id="rId86" Type="http://schemas.openxmlformats.org/officeDocument/2006/relationships/hyperlink" Target="https://web.archive.org/web/20190121023547/https:/en.wikipedia.org/wiki/Schlumberger" TargetMode="External"/><Relationship Id="rId94" Type="http://schemas.openxmlformats.org/officeDocument/2006/relationships/hyperlink" Target="https://web.archive.org/web/20190121023547/https:/en.wikipedia.org/wiki/United_Parcel_Service" TargetMode="External"/><Relationship Id="rId99" Type="http://schemas.openxmlformats.org/officeDocument/2006/relationships/hyperlink" Target="https://web.archive.org/web/20190121023547/https:/en.wikipedia.org/wiki/Walgreens_Boots_Alliance" TargetMode="External"/><Relationship Id="rId101" Type="http://schemas.openxmlformats.org/officeDocument/2006/relationships/hyperlink" Target="https://web.archive.org/web/20190121023547/https:/en.wikipedia.org/wiki/Walmart" TargetMode="External"/><Relationship Id="rId4" Type="http://schemas.openxmlformats.org/officeDocument/2006/relationships/hyperlink" Target="https://web.archive.org/web/20190121023547/https:/en.wikipedia.org/wiki/Accenture" TargetMode="External"/><Relationship Id="rId9" Type="http://schemas.openxmlformats.org/officeDocument/2006/relationships/hyperlink" Target="https://web.archive.org/web/20190121023547/https:/en.wikipedia.org/wiki/Amazon.com" TargetMode="External"/><Relationship Id="rId13" Type="http://schemas.openxmlformats.org/officeDocument/2006/relationships/hyperlink" Target="https://web.archive.org/web/20190121023547/https:/en.wikipedia.org/wiki/Biogen" TargetMode="External"/><Relationship Id="rId18" Type="http://schemas.openxmlformats.org/officeDocument/2006/relationships/hyperlink" Target="https://web.archive.org/web/20190121023547/https:/en.wikipedia.org/wiki/Berkshire_Hathaway" TargetMode="External"/><Relationship Id="rId39" Type="http://schemas.openxmlformats.org/officeDocument/2006/relationships/hyperlink" Target="https://web.archive.org/web/20190121023547/https:/en.wikipedia.org/wiki/FedEx" TargetMode="External"/><Relationship Id="rId34" Type="http://schemas.openxmlformats.org/officeDocument/2006/relationships/hyperlink" Target="https://web.archive.org/web/20190121023547/https:/en.wikipedia.org/wiki/DowDuPont" TargetMode="External"/><Relationship Id="rId50" Type="http://schemas.openxmlformats.org/officeDocument/2006/relationships/hyperlink" Target="https://web.archive.org/web/20190121023547/https:/en.wikipedia.org/wiki/Home_Depot" TargetMode="External"/><Relationship Id="rId55" Type="http://schemas.openxmlformats.org/officeDocument/2006/relationships/hyperlink" Target="https://web.archive.org/web/20190121023547/https:/en.wikipedia.org/wiki/JPMorgan_Chase_%26_Co." TargetMode="External"/><Relationship Id="rId76" Type="http://schemas.openxmlformats.org/officeDocument/2006/relationships/hyperlink" Target="https://web.archive.org/web/20190121023547/https:/en.wikipedia.org/wiki/Oracle_Corporation" TargetMode="External"/><Relationship Id="rId97" Type="http://schemas.openxmlformats.org/officeDocument/2006/relationships/hyperlink" Target="https://web.archive.org/web/20190121023547/https:/en.wikipedia.org/wiki/Visa_Inc." TargetMode="External"/><Relationship Id="rId7" Type="http://schemas.openxmlformats.org/officeDocument/2006/relationships/hyperlink" Target="https://web.archive.org/web/20190121023547/https:/en.wikipedia.org/wiki/Allstate" TargetMode="External"/><Relationship Id="rId71" Type="http://schemas.openxmlformats.org/officeDocument/2006/relationships/hyperlink" Target="https://web.archive.org/web/20190121023547/https:/en.wikipedia.org/wiki/Microsoft" TargetMode="External"/><Relationship Id="rId92" Type="http://schemas.openxmlformats.org/officeDocument/2006/relationships/hyperlink" Target="https://web.archive.org/web/20190121023547/https:/en.wikipedia.org/wiki/UnitedHealth_Group" TargetMode="External"/><Relationship Id="rId2" Type="http://schemas.openxmlformats.org/officeDocument/2006/relationships/hyperlink" Target="https://web.archive.org/web/20190121023547/https:/en.wikipedia.org/wiki/AbbVie_Inc." TargetMode="External"/><Relationship Id="rId29" Type="http://schemas.openxmlformats.org/officeDocument/2006/relationships/hyperlink" Target="https://web.archive.org/web/20190121023547/https:/en.wikipedia.org/wiki/CVS_Health" TargetMode="External"/><Relationship Id="rId24" Type="http://schemas.openxmlformats.org/officeDocument/2006/relationships/hyperlink" Target="https://web.archive.org/web/20190121023547/https:/en.wikipedia.org/wiki/Comcast" TargetMode="External"/><Relationship Id="rId40" Type="http://schemas.openxmlformats.org/officeDocument/2006/relationships/hyperlink" Target="https://web.archive.org/web/20190121023547/https:/en.wikipedia.org/wiki/Fox_(company)" TargetMode="External"/><Relationship Id="rId45" Type="http://schemas.openxmlformats.org/officeDocument/2006/relationships/hyperlink" Target="https://web.archive.org/web/20190121023547/https:/en.wikipedia.org/wiki/General_Motors" TargetMode="External"/><Relationship Id="rId66" Type="http://schemas.openxmlformats.org/officeDocument/2006/relationships/hyperlink" Target="https://web.archive.org/web/20190121023547/https:/en.wikipedia.org/wiki/MetLife" TargetMode="External"/><Relationship Id="rId87" Type="http://schemas.openxmlformats.org/officeDocument/2006/relationships/hyperlink" Target="https://web.archive.org/web/20190121023547/https:/en.wikipedia.org/wiki/Southern_Company" TargetMode="External"/><Relationship Id="rId61" Type="http://schemas.openxmlformats.org/officeDocument/2006/relationships/hyperlink" Target="https://web.archive.org/web/20190121023547/https:/en.wikipedia.org/wiki/Lowe%27s" TargetMode="External"/><Relationship Id="rId82" Type="http://schemas.openxmlformats.org/officeDocument/2006/relationships/hyperlink" Target="https://web.archive.org/web/20190121023547/https:/en.wikipedia.org/wiki/PayPal" TargetMode="External"/><Relationship Id="rId19" Type="http://schemas.openxmlformats.org/officeDocument/2006/relationships/hyperlink" Target="https://web.archive.org/web/20190121023547/https:/en.wikipedia.org/wiki/Citigroup" TargetMode="External"/><Relationship Id="rId14" Type="http://schemas.openxmlformats.org/officeDocument/2006/relationships/hyperlink" Target="https://web.archive.org/web/20190121023547/https:/en.wikipedia.org/wiki/The_Bank_of_New_York_Mellon" TargetMode="External"/><Relationship Id="rId30" Type="http://schemas.openxmlformats.org/officeDocument/2006/relationships/hyperlink" Target="https://web.archive.org/web/20190121023547/https:/en.wikipedia.org/wiki/Chevron_Corporation" TargetMode="External"/><Relationship Id="rId35" Type="http://schemas.openxmlformats.org/officeDocument/2006/relationships/hyperlink" Target="https://web.archive.org/web/20190121023547/https:/en.wikipedia.org/wiki/Emerson_Electric" TargetMode="External"/><Relationship Id="rId56" Type="http://schemas.openxmlformats.org/officeDocument/2006/relationships/hyperlink" Target="https://web.archive.org/web/20190121023547/https:/en.wikipedia.org/wiki/Kraft_Heinz" TargetMode="External"/><Relationship Id="rId77" Type="http://schemas.openxmlformats.org/officeDocument/2006/relationships/hyperlink" Target="https://web.archive.org/web/20190121023547/https:/en.wikipedia.org/wiki/Occidental_Petroleum" TargetMode="External"/><Relationship Id="rId100" Type="http://schemas.openxmlformats.org/officeDocument/2006/relationships/hyperlink" Target="https://web.archive.org/web/20190121023547/https:/en.wikipedia.org/wiki/Wells_Fargo" TargetMode="External"/><Relationship Id="rId8" Type="http://schemas.openxmlformats.org/officeDocument/2006/relationships/hyperlink" Target="https://web.archive.org/web/20190121023547/https:/en.wikipedia.org/wiki/Amgen" TargetMode="External"/><Relationship Id="rId51" Type="http://schemas.openxmlformats.org/officeDocument/2006/relationships/hyperlink" Target="https://web.archive.org/web/20190121023547/https:/en.wikipedia.org/wiki/Honeywell" TargetMode="External"/><Relationship Id="rId72" Type="http://schemas.openxmlformats.org/officeDocument/2006/relationships/hyperlink" Target="https://web.archive.org/web/20190121023547/https:/en.wikipedia.org/wiki/NextEra_Energy" TargetMode="External"/><Relationship Id="rId93" Type="http://schemas.openxmlformats.org/officeDocument/2006/relationships/hyperlink" Target="https://web.archive.org/web/20190121023547/https:/en.wikipedia.org/wiki/Union_Pacific_Corporation" TargetMode="External"/><Relationship Id="rId98" Type="http://schemas.openxmlformats.org/officeDocument/2006/relationships/hyperlink" Target="https://web.archive.org/web/20190121023547/https:/en.wikipedia.org/wiki/Verizon_Communications" TargetMode="External"/><Relationship Id="rId3" Type="http://schemas.openxmlformats.org/officeDocument/2006/relationships/hyperlink" Target="https://web.archive.org/web/20190121023547/https:/en.wikipedia.org/wiki/Abbott_Laboratories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web.archive.org/web/20200106022259/https:/en.wikipedia.org/wiki/ConocoPhillips" TargetMode="External"/><Relationship Id="rId21" Type="http://schemas.openxmlformats.org/officeDocument/2006/relationships/hyperlink" Target="https://web.archive.org/web/20200106022259/https:/en.wikipedia.org/wiki/Caterpillar_Inc." TargetMode="External"/><Relationship Id="rId42" Type="http://schemas.openxmlformats.org/officeDocument/2006/relationships/hyperlink" Target="https://web.archive.org/web/20200106022259/https:/en.wikipedia.org/wiki/General_Electric" TargetMode="External"/><Relationship Id="rId47" Type="http://schemas.openxmlformats.org/officeDocument/2006/relationships/hyperlink" Target="https://web.archive.org/web/20200106022259/https:/en.wikipedia.org/wiki/Goldman_Sachs" TargetMode="External"/><Relationship Id="rId63" Type="http://schemas.openxmlformats.org/officeDocument/2006/relationships/hyperlink" Target="https://web.archive.org/web/20200106022259/https:/en.wikipedia.org/wiki/Medtronic" TargetMode="External"/><Relationship Id="rId68" Type="http://schemas.openxmlformats.org/officeDocument/2006/relationships/hyperlink" Target="https://web.archive.org/web/20200106022259/https:/en.wikipedia.org/wiki/Morgan_Stanley" TargetMode="External"/><Relationship Id="rId84" Type="http://schemas.openxmlformats.org/officeDocument/2006/relationships/hyperlink" Target="https://web.archive.org/web/20200106022259/https:/en.wikipedia.org/wiki/Schlumberger" TargetMode="External"/><Relationship Id="rId89" Type="http://schemas.openxmlformats.org/officeDocument/2006/relationships/hyperlink" Target="https://web.archive.org/web/20200106022259/https:/en.wikipedia.org/wiki/Thermo_Fisher_Scientific" TargetMode="External"/><Relationship Id="rId16" Type="http://schemas.openxmlformats.org/officeDocument/2006/relationships/hyperlink" Target="https://web.archive.org/web/20200106022259/https:/en.wikipedia.org/wiki/Booking_Holdings" TargetMode="External"/><Relationship Id="rId11" Type="http://schemas.openxmlformats.org/officeDocument/2006/relationships/hyperlink" Target="https://web.archive.org/web/20200106022259/https:/en.wikipedia.org/wiki/American_Express" TargetMode="External"/><Relationship Id="rId32" Type="http://schemas.openxmlformats.org/officeDocument/2006/relationships/hyperlink" Target="https://web.archive.org/web/20200106022259/https:/en.wikipedia.org/wiki/Danaher_Corporation" TargetMode="External"/><Relationship Id="rId37" Type="http://schemas.openxmlformats.org/officeDocument/2006/relationships/hyperlink" Target="https://web.archive.org/web/20200106022259/https:/en.wikipedia.org/wiki/Exelon" TargetMode="External"/><Relationship Id="rId53" Type="http://schemas.openxmlformats.org/officeDocument/2006/relationships/hyperlink" Target="https://web.archive.org/web/20200106022259/https:/en.wikipedia.org/wiki/JPMorgan_Chase_%26_Co." TargetMode="External"/><Relationship Id="rId58" Type="http://schemas.openxmlformats.org/officeDocument/2006/relationships/hyperlink" Target="https://web.archive.org/web/20200106022259/https:/en.wikipedia.org/wiki/Lockheed_Martin" TargetMode="External"/><Relationship Id="rId74" Type="http://schemas.openxmlformats.org/officeDocument/2006/relationships/hyperlink" Target="https://web.archive.org/web/20200106022259/https:/en.wikipedia.org/wiki/Oracle_Corporation" TargetMode="External"/><Relationship Id="rId79" Type="http://schemas.openxmlformats.org/officeDocument/2006/relationships/hyperlink" Target="https://web.archive.org/web/20200106022259/https:/en.wikipedia.org/wiki/Philip_Morris_International" TargetMode="External"/><Relationship Id="rId102" Type="http://schemas.openxmlformats.org/officeDocument/2006/relationships/printerSettings" Target="../printerSettings/printerSettings5.bin"/><Relationship Id="rId5" Type="http://schemas.openxmlformats.org/officeDocument/2006/relationships/hyperlink" Target="https://web.archive.org/web/20200106022259/https:/en.wikipedia.org/wiki/Adobe_Inc." TargetMode="External"/><Relationship Id="rId90" Type="http://schemas.openxmlformats.org/officeDocument/2006/relationships/hyperlink" Target="https://web.archive.org/web/20200106022259/https:/en.wikipedia.org/wiki/Texas_Instruments" TargetMode="External"/><Relationship Id="rId95" Type="http://schemas.openxmlformats.org/officeDocument/2006/relationships/hyperlink" Target="https://web.archive.org/web/20200106022259/https:/en.wikipedia.org/wiki/United_Technologies" TargetMode="External"/><Relationship Id="rId22" Type="http://schemas.openxmlformats.org/officeDocument/2006/relationships/hyperlink" Target="https://web.archive.org/web/20200106022259/https:/en.wikipedia.org/wiki/Charter_Communications" TargetMode="External"/><Relationship Id="rId27" Type="http://schemas.openxmlformats.org/officeDocument/2006/relationships/hyperlink" Target="https://web.archive.org/web/20200106022259/https:/en.wikipedia.org/wiki/Costco_Wholesale_Corp." TargetMode="External"/><Relationship Id="rId43" Type="http://schemas.openxmlformats.org/officeDocument/2006/relationships/hyperlink" Target="https://web.archive.org/web/20200106022259/https:/en.wikipedia.org/wiki/Gilead_Sciences" TargetMode="External"/><Relationship Id="rId48" Type="http://schemas.openxmlformats.org/officeDocument/2006/relationships/hyperlink" Target="https://web.archive.org/web/20200106022259/https:/en.wikipedia.org/wiki/Home_Depot" TargetMode="External"/><Relationship Id="rId64" Type="http://schemas.openxmlformats.org/officeDocument/2006/relationships/hyperlink" Target="https://web.archive.org/web/20200106022259/https:/en.wikipedia.org/wiki/MetLife" TargetMode="External"/><Relationship Id="rId69" Type="http://schemas.openxmlformats.org/officeDocument/2006/relationships/hyperlink" Target="https://web.archive.org/web/20200106022259/https:/en.wikipedia.org/wiki/Microsoft" TargetMode="External"/><Relationship Id="rId80" Type="http://schemas.openxmlformats.org/officeDocument/2006/relationships/hyperlink" Target="https://web.archive.org/web/20200106022259/https:/en.wikipedia.org/wiki/PayPal" TargetMode="External"/><Relationship Id="rId85" Type="http://schemas.openxmlformats.org/officeDocument/2006/relationships/hyperlink" Target="https://web.archive.org/web/20200106022259/https:/en.wikipedia.org/wiki/Southern_Company" TargetMode="External"/><Relationship Id="rId12" Type="http://schemas.openxmlformats.org/officeDocument/2006/relationships/hyperlink" Target="https://web.archive.org/web/20200106022259/https:/en.wikipedia.org/wiki/Boeing" TargetMode="External"/><Relationship Id="rId17" Type="http://schemas.openxmlformats.org/officeDocument/2006/relationships/hyperlink" Target="https://web.archive.org/web/20200106022259/https:/en.wikipedia.org/wiki/BlackRock" TargetMode="External"/><Relationship Id="rId25" Type="http://schemas.openxmlformats.org/officeDocument/2006/relationships/hyperlink" Target="https://web.archive.org/web/20200106022259/https:/en.wikipedia.org/wiki/Capital_One" TargetMode="External"/><Relationship Id="rId33" Type="http://schemas.openxmlformats.org/officeDocument/2006/relationships/hyperlink" Target="https://web.archive.org/web/20200106022259/https:/en.wikipedia.org/wiki/The_Walt_Disney_Company" TargetMode="External"/><Relationship Id="rId38" Type="http://schemas.openxmlformats.org/officeDocument/2006/relationships/hyperlink" Target="https://web.archive.org/web/20200106022259/https:/en.wikipedia.org/wiki/Ford_Motor_Company" TargetMode="External"/><Relationship Id="rId46" Type="http://schemas.openxmlformats.org/officeDocument/2006/relationships/hyperlink" Target="https://web.archive.org/web/20200106022259/https:/en.wikipedia.org/wiki/Alphabet_Inc." TargetMode="External"/><Relationship Id="rId59" Type="http://schemas.openxmlformats.org/officeDocument/2006/relationships/hyperlink" Target="https://web.archive.org/web/20200106022259/https:/en.wikipedia.org/wiki/Lowe%27s" TargetMode="External"/><Relationship Id="rId67" Type="http://schemas.openxmlformats.org/officeDocument/2006/relationships/hyperlink" Target="https://web.archive.org/web/20200106022259/https:/en.wikipedia.org/wiki/Merck_%26_Co." TargetMode="External"/><Relationship Id="rId20" Type="http://schemas.openxmlformats.org/officeDocument/2006/relationships/hyperlink" Target="https://web.archive.org/web/20200106022259/https:/en.wikipedia.org/wiki/Citigroup" TargetMode="External"/><Relationship Id="rId41" Type="http://schemas.openxmlformats.org/officeDocument/2006/relationships/hyperlink" Target="https://web.archive.org/web/20200106022259/https:/en.wikipedia.org/wiki/General_Dynamics" TargetMode="External"/><Relationship Id="rId54" Type="http://schemas.openxmlformats.org/officeDocument/2006/relationships/hyperlink" Target="https://web.archive.org/web/20200106022259/https:/en.wikipedia.org/wiki/Kraft_Heinz" TargetMode="External"/><Relationship Id="rId62" Type="http://schemas.openxmlformats.org/officeDocument/2006/relationships/hyperlink" Target="https://web.archive.org/web/20200106022259/https:/en.wikipedia.org/wiki/Mondel%C4%93z_International" TargetMode="External"/><Relationship Id="rId70" Type="http://schemas.openxmlformats.org/officeDocument/2006/relationships/hyperlink" Target="https://web.archive.org/web/20200106022259/https:/en.wikipedia.org/wiki/NextEra_Energy" TargetMode="External"/><Relationship Id="rId75" Type="http://schemas.openxmlformats.org/officeDocument/2006/relationships/hyperlink" Target="https://web.archive.org/web/20200106022259/https:/en.wikipedia.org/wiki/Occidental_Petroleum" TargetMode="External"/><Relationship Id="rId83" Type="http://schemas.openxmlformats.org/officeDocument/2006/relationships/hyperlink" Target="https://web.archive.org/web/20200106022259/https:/en.wikipedia.org/wiki/Starbucks" TargetMode="External"/><Relationship Id="rId88" Type="http://schemas.openxmlformats.org/officeDocument/2006/relationships/hyperlink" Target="https://web.archive.org/web/20200106022259/https:/en.wikipedia.org/wiki/Target_Corporation" TargetMode="External"/><Relationship Id="rId91" Type="http://schemas.openxmlformats.org/officeDocument/2006/relationships/hyperlink" Target="https://web.archive.org/web/20200106022259/https:/en.wikipedia.org/wiki/UnitedHealth_Group" TargetMode="External"/><Relationship Id="rId96" Type="http://schemas.openxmlformats.org/officeDocument/2006/relationships/hyperlink" Target="https://web.archive.org/web/20200106022259/https:/en.wikipedia.org/wiki/Visa_Inc." TargetMode="External"/><Relationship Id="rId1" Type="http://schemas.openxmlformats.org/officeDocument/2006/relationships/hyperlink" Target="https://web.archive.org/web/20200106022259/https:/en.wikipedia.org/wiki/Apple_Inc." TargetMode="External"/><Relationship Id="rId6" Type="http://schemas.openxmlformats.org/officeDocument/2006/relationships/hyperlink" Target="https://web.archive.org/web/20200106022259/https:/en.wikipedia.org/wiki/Allergan" TargetMode="External"/><Relationship Id="rId15" Type="http://schemas.openxmlformats.org/officeDocument/2006/relationships/hyperlink" Target="https://web.archive.org/web/20200106022259/https:/en.wikipedia.org/wiki/The_Bank_of_New_York_Mellon" TargetMode="External"/><Relationship Id="rId23" Type="http://schemas.openxmlformats.org/officeDocument/2006/relationships/hyperlink" Target="https://web.archive.org/web/20200106022259/https:/en.wikipedia.org/wiki/Colgate-Palmolive" TargetMode="External"/><Relationship Id="rId28" Type="http://schemas.openxmlformats.org/officeDocument/2006/relationships/hyperlink" Target="https://web.archive.org/web/20200106022259/https:/en.wikipedia.org/wiki/Cisco_Systems" TargetMode="External"/><Relationship Id="rId36" Type="http://schemas.openxmlformats.org/officeDocument/2006/relationships/hyperlink" Target="https://web.archive.org/web/20200106022259/https:/en.wikipedia.org/wiki/Emerson_Electric" TargetMode="External"/><Relationship Id="rId49" Type="http://schemas.openxmlformats.org/officeDocument/2006/relationships/hyperlink" Target="https://web.archive.org/web/20200106022259/https:/en.wikipedia.org/wiki/Honeywell" TargetMode="External"/><Relationship Id="rId57" Type="http://schemas.openxmlformats.org/officeDocument/2006/relationships/hyperlink" Target="https://web.archive.org/web/20200106022259/https:/en.wikipedia.org/wiki/Eli_Lilly_and_Company" TargetMode="External"/><Relationship Id="rId10" Type="http://schemas.openxmlformats.org/officeDocument/2006/relationships/hyperlink" Target="https://web.archive.org/web/20200106022259/https:/en.wikipedia.org/wiki/Amazon.com" TargetMode="External"/><Relationship Id="rId31" Type="http://schemas.openxmlformats.org/officeDocument/2006/relationships/hyperlink" Target="https://web.archive.org/web/20200106022259/https:/en.wikipedia.org/wiki/DuPont_de_Nemours_Inc" TargetMode="External"/><Relationship Id="rId44" Type="http://schemas.openxmlformats.org/officeDocument/2006/relationships/hyperlink" Target="https://web.archive.org/web/20200106022259/https:/en.wikipedia.org/wiki/General_Motors" TargetMode="External"/><Relationship Id="rId52" Type="http://schemas.openxmlformats.org/officeDocument/2006/relationships/hyperlink" Target="https://web.archive.org/web/20200106022259/https:/en.wikipedia.org/wiki/Johnson_%26_Johnson" TargetMode="External"/><Relationship Id="rId60" Type="http://schemas.openxmlformats.org/officeDocument/2006/relationships/hyperlink" Target="https://web.archive.org/web/20200106022259/https:/en.wikipedia.org/wiki/MasterCard" TargetMode="External"/><Relationship Id="rId65" Type="http://schemas.openxmlformats.org/officeDocument/2006/relationships/hyperlink" Target="https://web.archive.org/web/20200106022259/https:/en.wikipedia.org/wiki/3M" TargetMode="External"/><Relationship Id="rId73" Type="http://schemas.openxmlformats.org/officeDocument/2006/relationships/hyperlink" Target="https://web.archive.org/web/20200106022259/https:/en.wikipedia.org/wiki/Nvidia" TargetMode="External"/><Relationship Id="rId78" Type="http://schemas.openxmlformats.org/officeDocument/2006/relationships/hyperlink" Target="https://web.archive.org/web/20200106022259/https:/en.wikipedia.org/wiki/Procter_%26_Gamble" TargetMode="External"/><Relationship Id="rId81" Type="http://schemas.openxmlformats.org/officeDocument/2006/relationships/hyperlink" Target="https://web.archive.org/web/20200106022259/https:/en.wikipedia.org/wiki/Qualcomm" TargetMode="External"/><Relationship Id="rId86" Type="http://schemas.openxmlformats.org/officeDocument/2006/relationships/hyperlink" Target="https://web.archive.org/web/20200106022259/https:/en.wikipedia.org/wiki/Simon_Property_Group" TargetMode="External"/><Relationship Id="rId94" Type="http://schemas.openxmlformats.org/officeDocument/2006/relationships/hyperlink" Target="https://web.archive.org/web/20200106022259/https:/en.wikipedia.org/wiki/U.S._Bancorp" TargetMode="External"/><Relationship Id="rId99" Type="http://schemas.openxmlformats.org/officeDocument/2006/relationships/hyperlink" Target="https://web.archive.org/web/20200106022259/https:/en.wikipedia.org/wiki/Wells_Fargo" TargetMode="External"/><Relationship Id="rId101" Type="http://schemas.openxmlformats.org/officeDocument/2006/relationships/hyperlink" Target="https://web.archive.org/web/20200106022259/https:/en.wikipedia.org/wiki/ExxonMobil" TargetMode="External"/><Relationship Id="rId4" Type="http://schemas.openxmlformats.org/officeDocument/2006/relationships/hyperlink" Target="https://web.archive.org/web/20200106022259/https:/en.wikipedia.org/wiki/Accenture" TargetMode="External"/><Relationship Id="rId9" Type="http://schemas.openxmlformats.org/officeDocument/2006/relationships/hyperlink" Target="https://web.archive.org/web/20200106022259/https:/en.wikipedia.org/wiki/Amgen" TargetMode="External"/><Relationship Id="rId13" Type="http://schemas.openxmlformats.org/officeDocument/2006/relationships/hyperlink" Target="https://web.archive.org/web/20200106022259/https:/en.wikipedia.org/wiki/Bank_of_America" TargetMode="External"/><Relationship Id="rId18" Type="http://schemas.openxmlformats.org/officeDocument/2006/relationships/hyperlink" Target="https://web.archive.org/web/20200106022259/https:/en.wikipedia.org/wiki/Bristol-Myers_Squibb" TargetMode="External"/><Relationship Id="rId39" Type="http://schemas.openxmlformats.org/officeDocument/2006/relationships/hyperlink" Target="https://web.archive.org/web/20200106022259/https:/en.wikipedia.org/wiki/Facebook" TargetMode="External"/><Relationship Id="rId34" Type="http://schemas.openxmlformats.org/officeDocument/2006/relationships/hyperlink" Target="https://web.archive.org/web/20200106022259/https:/en.wikipedia.org/wiki/Dow_Inc." TargetMode="External"/><Relationship Id="rId50" Type="http://schemas.openxmlformats.org/officeDocument/2006/relationships/hyperlink" Target="https://web.archive.org/web/20200106022259/https:/en.wikipedia.org/wiki/IBM" TargetMode="External"/><Relationship Id="rId55" Type="http://schemas.openxmlformats.org/officeDocument/2006/relationships/hyperlink" Target="https://web.archive.org/web/20200106022259/https:/en.wikipedia.org/wiki/Kinder_Morgan" TargetMode="External"/><Relationship Id="rId76" Type="http://schemas.openxmlformats.org/officeDocument/2006/relationships/hyperlink" Target="https://web.archive.org/web/20200106022259/https:/en.wikipedia.org/wiki/PepsiCo" TargetMode="External"/><Relationship Id="rId97" Type="http://schemas.openxmlformats.org/officeDocument/2006/relationships/hyperlink" Target="https://web.archive.org/web/20200106022259/https:/en.wikipedia.org/wiki/Verizon_Communications" TargetMode="External"/><Relationship Id="rId7" Type="http://schemas.openxmlformats.org/officeDocument/2006/relationships/hyperlink" Target="https://web.archive.org/web/20200106022259/https:/en.wikipedia.org/wiki/American_International_Group" TargetMode="External"/><Relationship Id="rId71" Type="http://schemas.openxmlformats.org/officeDocument/2006/relationships/hyperlink" Target="https://web.archive.org/web/20200106022259/https:/en.wikipedia.org/wiki/Netflix" TargetMode="External"/><Relationship Id="rId92" Type="http://schemas.openxmlformats.org/officeDocument/2006/relationships/hyperlink" Target="https://web.archive.org/web/20200106022259/https:/en.wikipedia.org/wiki/Union_Pacific_Corporation" TargetMode="External"/><Relationship Id="rId2" Type="http://schemas.openxmlformats.org/officeDocument/2006/relationships/hyperlink" Target="https://web.archive.org/web/20200106022259/https:/en.wikipedia.org/wiki/AbbVie_Inc." TargetMode="External"/><Relationship Id="rId29" Type="http://schemas.openxmlformats.org/officeDocument/2006/relationships/hyperlink" Target="https://web.archive.org/web/20200106022259/https:/en.wikipedia.org/wiki/CVS_Health" TargetMode="External"/><Relationship Id="rId24" Type="http://schemas.openxmlformats.org/officeDocument/2006/relationships/hyperlink" Target="https://web.archive.org/web/20200106022259/https:/en.wikipedia.org/wiki/Comcast" TargetMode="External"/><Relationship Id="rId40" Type="http://schemas.openxmlformats.org/officeDocument/2006/relationships/hyperlink" Target="https://web.archive.org/web/20200106022259/https:/en.wikipedia.org/wiki/FedEx" TargetMode="External"/><Relationship Id="rId45" Type="http://schemas.openxmlformats.org/officeDocument/2006/relationships/hyperlink" Target="https://web.archive.org/web/20200106022259/https:/en.wikipedia.org/wiki/Alphabet_Inc." TargetMode="External"/><Relationship Id="rId66" Type="http://schemas.openxmlformats.org/officeDocument/2006/relationships/hyperlink" Target="https://web.archive.org/web/20200106022259/https:/en.wikipedia.org/wiki/Altria" TargetMode="External"/><Relationship Id="rId87" Type="http://schemas.openxmlformats.org/officeDocument/2006/relationships/hyperlink" Target="https://web.archive.org/web/20200106022259/https:/en.wikipedia.org/wiki/AT%26T" TargetMode="External"/><Relationship Id="rId61" Type="http://schemas.openxmlformats.org/officeDocument/2006/relationships/hyperlink" Target="https://web.archive.org/web/20200106022259/https:/en.wikipedia.org/wiki/McDonald%27s" TargetMode="External"/><Relationship Id="rId82" Type="http://schemas.openxmlformats.org/officeDocument/2006/relationships/hyperlink" Target="https://web.archive.org/web/20200106022259/https:/en.wikipedia.org/wiki/Raytheon" TargetMode="External"/><Relationship Id="rId19" Type="http://schemas.openxmlformats.org/officeDocument/2006/relationships/hyperlink" Target="https://web.archive.org/web/20200106022259/https:/en.wikipedia.org/wiki/Berkshire_Hathaway" TargetMode="External"/><Relationship Id="rId14" Type="http://schemas.openxmlformats.org/officeDocument/2006/relationships/hyperlink" Target="https://web.archive.org/web/20200106022259/https:/en.wikipedia.org/wiki/Biogen" TargetMode="External"/><Relationship Id="rId30" Type="http://schemas.openxmlformats.org/officeDocument/2006/relationships/hyperlink" Target="https://web.archive.org/web/20200106022259/https:/en.wikipedia.org/wiki/Chevron_Corporation" TargetMode="External"/><Relationship Id="rId35" Type="http://schemas.openxmlformats.org/officeDocument/2006/relationships/hyperlink" Target="https://web.archive.org/web/20200106022259/https:/en.wikipedia.org/wiki/Duke_Energy" TargetMode="External"/><Relationship Id="rId56" Type="http://schemas.openxmlformats.org/officeDocument/2006/relationships/hyperlink" Target="https://web.archive.org/web/20200106022259/https:/en.wikipedia.org/wiki/The_Coca-Cola_Company" TargetMode="External"/><Relationship Id="rId77" Type="http://schemas.openxmlformats.org/officeDocument/2006/relationships/hyperlink" Target="https://web.archive.org/web/20200106022259/https:/en.wikipedia.org/wiki/Pfizer_Inc" TargetMode="External"/><Relationship Id="rId100" Type="http://schemas.openxmlformats.org/officeDocument/2006/relationships/hyperlink" Target="https://web.archive.org/web/20200106022259/https:/en.wikipedia.org/wiki/Walmart" TargetMode="External"/><Relationship Id="rId8" Type="http://schemas.openxmlformats.org/officeDocument/2006/relationships/hyperlink" Target="https://web.archive.org/web/20200106022259/https:/en.wikipedia.org/wiki/Allstate" TargetMode="External"/><Relationship Id="rId51" Type="http://schemas.openxmlformats.org/officeDocument/2006/relationships/hyperlink" Target="https://web.archive.org/web/20200106022259/https:/en.wikipedia.org/wiki/Intel" TargetMode="External"/><Relationship Id="rId72" Type="http://schemas.openxmlformats.org/officeDocument/2006/relationships/hyperlink" Target="https://web.archive.org/web/20200106022259/https:/en.wikipedia.org/wiki/Nike,_Inc." TargetMode="External"/><Relationship Id="rId93" Type="http://schemas.openxmlformats.org/officeDocument/2006/relationships/hyperlink" Target="https://web.archive.org/web/20200106022259/https:/en.wikipedia.org/wiki/United_Parcel_Service" TargetMode="External"/><Relationship Id="rId98" Type="http://schemas.openxmlformats.org/officeDocument/2006/relationships/hyperlink" Target="https://web.archive.org/web/20200106022259/https:/en.wikipedia.org/wiki/Walgreens_Boots_Alliance" TargetMode="External"/><Relationship Id="rId3" Type="http://schemas.openxmlformats.org/officeDocument/2006/relationships/hyperlink" Target="https://web.archive.org/web/20200106022259/https:/en.wikipedia.org/wiki/Abbott_Laboratori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eb.archive.org/web/20171213072134/https:/en.wikipedia.org/wiki/Bristol-Myers_Squibb" TargetMode="External"/><Relationship Id="rId299" Type="http://schemas.openxmlformats.org/officeDocument/2006/relationships/hyperlink" Target="https://web.archive.org/web/20190121023547/https:/en.wikipedia.org/wiki/United_Technologies" TargetMode="External"/><Relationship Id="rId21" Type="http://schemas.openxmlformats.org/officeDocument/2006/relationships/hyperlink" Target="https://web.archive.org/web/20161213092225/https:/en.wikipedia.org/wiki/Colgate-Palmolive" TargetMode="External"/><Relationship Id="rId63" Type="http://schemas.openxmlformats.org/officeDocument/2006/relationships/hyperlink" Target="https://web.archive.org/web/20161213092225/https:/en.wikipedia.org/wiki/Medtronic" TargetMode="External"/><Relationship Id="rId159" Type="http://schemas.openxmlformats.org/officeDocument/2006/relationships/hyperlink" Target="https://web.archive.org/web/20171213072134/https:/en.wikipedia.org/wiki/Eli_Lilly_and_Company" TargetMode="External"/><Relationship Id="rId324" Type="http://schemas.openxmlformats.org/officeDocument/2006/relationships/hyperlink" Target="https://web.archive.org/web/20200106022259/https:/en.wikipedia.org/wiki/Berkshire_Hathaway" TargetMode="External"/><Relationship Id="rId366" Type="http://schemas.openxmlformats.org/officeDocument/2006/relationships/hyperlink" Target="https://web.archive.org/web/20200106022259/https:/en.wikipedia.org/wiki/McDonald%27s" TargetMode="External"/><Relationship Id="rId170" Type="http://schemas.openxmlformats.org/officeDocument/2006/relationships/hyperlink" Target="https://web.archive.org/web/20171213072134/https:/en.wikipedia.org/wiki/Merck_%26_Co." TargetMode="External"/><Relationship Id="rId226" Type="http://schemas.openxmlformats.org/officeDocument/2006/relationships/hyperlink" Target="https://web.archive.org/web/20190121023547/https:/en.wikipedia.org/wiki/Colgate-Palmolive" TargetMode="External"/><Relationship Id="rId268" Type="http://schemas.openxmlformats.org/officeDocument/2006/relationships/hyperlink" Target="https://web.archive.org/web/20190121023547/https:/en.wikipedia.org/wiki/Medtronic" TargetMode="External"/><Relationship Id="rId32" Type="http://schemas.openxmlformats.org/officeDocument/2006/relationships/hyperlink" Target="https://web.archive.org/web/20161213092225/https:/en.wikipedia.org/wiki/Dow_Chemical" TargetMode="External"/><Relationship Id="rId74" Type="http://schemas.openxmlformats.org/officeDocument/2006/relationships/hyperlink" Target="https://web.archive.org/web/20161213092225/https:/en.wikipedia.org/wiki/Occidental_Petroleum" TargetMode="External"/><Relationship Id="rId128" Type="http://schemas.openxmlformats.org/officeDocument/2006/relationships/hyperlink" Target="https://web.archive.org/web/20171213072134/https:/en.wikipedia.org/wiki/Cisco_Systems" TargetMode="External"/><Relationship Id="rId335" Type="http://schemas.openxmlformats.org/officeDocument/2006/relationships/hyperlink" Target="https://web.archive.org/web/20200106022259/https:/en.wikipedia.org/wiki/Chevron_Corporation" TargetMode="External"/><Relationship Id="rId377" Type="http://schemas.openxmlformats.org/officeDocument/2006/relationships/hyperlink" Target="https://web.archive.org/web/20200106022259/https:/en.wikipedia.org/wiki/Nike,_Inc." TargetMode="External"/><Relationship Id="rId5" Type="http://schemas.openxmlformats.org/officeDocument/2006/relationships/hyperlink" Target="https://web.archive.org/web/20161213092225/https:/en.wikipedia.org/wiki/Allergan" TargetMode="External"/><Relationship Id="rId181" Type="http://schemas.openxmlformats.org/officeDocument/2006/relationships/hyperlink" Target="https://web.archive.org/web/20171213072134/https:/en.wikipedia.org/wiki/Phillip_Morris_International" TargetMode="External"/><Relationship Id="rId237" Type="http://schemas.openxmlformats.org/officeDocument/2006/relationships/hyperlink" Target="https://web.archive.org/web/20190121023547/https:/en.wikipedia.org/wiki/DowDuPont" TargetMode="External"/><Relationship Id="rId402" Type="http://schemas.openxmlformats.org/officeDocument/2006/relationships/hyperlink" Target="https://web.archive.org/web/20200106022259/https:/en.wikipedia.org/wiki/Verizon_Communications" TargetMode="External"/><Relationship Id="rId279" Type="http://schemas.openxmlformats.org/officeDocument/2006/relationships/hyperlink" Target="https://web.archive.org/web/20190121023547/https:/en.wikipedia.org/wiki/Oracle_Corporation" TargetMode="External"/><Relationship Id="rId43" Type="http://schemas.openxmlformats.org/officeDocument/2006/relationships/hyperlink" Target="https://web.archive.org/web/20161213092225/https:/en.wikipedia.org/wiki/General_Motors" TargetMode="External"/><Relationship Id="rId139" Type="http://schemas.openxmlformats.org/officeDocument/2006/relationships/hyperlink" Target="https://web.archive.org/web/20171213072134/https:/en.wikipedia.org/wiki/FedEx" TargetMode="External"/><Relationship Id="rId290" Type="http://schemas.openxmlformats.org/officeDocument/2006/relationships/hyperlink" Target="https://web.archive.org/web/20190121023547/https:/en.wikipedia.org/wiki/Southern_Company" TargetMode="External"/><Relationship Id="rId304" Type="http://schemas.openxmlformats.org/officeDocument/2006/relationships/hyperlink" Target="https://web.archive.org/web/20190121023547/https:/en.wikipedia.org/wiki/Walmart" TargetMode="External"/><Relationship Id="rId346" Type="http://schemas.openxmlformats.org/officeDocument/2006/relationships/hyperlink" Target="https://web.archive.org/web/20200106022259/https:/en.wikipedia.org/wiki/General_Dynamics" TargetMode="External"/><Relationship Id="rId388" Type="http://schemas.openxmlformats.org/officeDocument/2006/relationships/hyperlink" Target="https://web.archive.org/web/20200106022259/https:/en.wikipedia.org/wiki/Starbucks" TargetMode="External"/><Relationship Id="rId85" Type="http://schemas.openxmlformats.org/officeDocument/2006/relationships/hyperlink" Target="https://web.archive.org/web/20161213092225/https:/en.wikipedia.org/wiki/Southern_Company" TargetMode="External"/><Relationship Id="rId150" Type="http://schemas.openxmlformats.org/officeDocument/2006/relationships/hyperlink" Target="https://web.archive.org/web/20171213072134/https:/en.wikipedia.org/wiki/Home_Depot" TargetMode="External"/><Relationship Id="rId192" Type="http://schemas.openxmlformats.org/officeDocument/2006/relationships/hyperlink" Target="https://web.archive.org/web/20171213072134/https:/en.wikipedia.org/wiki/Texas_Instruments" TargetMode="External"/><Relationship Id="rId206" Type="http://schemas.openxmlformats.org/officeDocument/2006/relationships/hyperlink" Target="https://web.archive.org/web/20190121023547/https:/en.wikipedia.org/wiki/Abbott_Laboratories" TargetMode="External"/><Relationship Id="rId248" Type="http://schemas.openxmlformats.org/officeDocument/2006/relationships/hyperlink" Target="https://web.archive.org/web/20190121023547/https:/en.wikipedia.org/wiki/General_Motors" TargetMode="External"/><Relationship Id="rId12" Type="http://schemas.openxmlformats.org/officeDocument/2006/relationships/hyperlink" Target="https://web.archive.org/web/20161213092225/https:/en.wikipedia.org/wiki/Bank_of_America" TargetMode="External"/><Relationship Id="rId108" Type="http://schemas.openxmlformats.org/officeDocument/2006/relationships/hyperlink" Target="https://web.archive.org/web/20171213072134/https:/en.wikipedia.org/wiki/Allstate" TargetMode="External"/><Relationship Id="rId315" Type="http://schemas.openxmlformats.org/officeDocument/2006/relationships/hyperlink" Target="https://web.archive.org/web/20200106022259/https:/en.wikipedia.org/wiki/Amazon.com" TargetMode="External"/><Relationship Id="rId357" Type="http://schemas.openxmlformats.org/officeDocument/2006/relationships/hyperlink" Target="https://web.archive.org/web/20200106022259/https:/en.wikipedia.org/wiki/Johnson_%26_Johnson" TargetMode="External"/><Relationship Id="rId54" Type="http://schemas.openxmlformats.org/officeDocument/2006/relationships/hyperlink" Target="https://web.archive.org/web/20161213092225/https:/en.wikipedia.org/wiki/Kraft_Heinz" TargetMode="External"/><Relationship Id="rId96" Type="http://schemas.openxmlformats.org/officeDocument/2006/relationships/hyperlink" Target="https://web.archive.org/web/20161213092225/https:/en.wikipedia.org/wiki/Visa_Inc." TargetMode="External"/><Relationship Id="rId161" Type="http://schemas.openxmlformats.org/officeDocument/2006/relationships/hyperlink" Target="https://web.archive.org/web/20171213072134/https:/en.wikipedia.org/wiki/Lowe%27s" TargetMode="External"/><Relationship Id="rId217" Type="http://schemas.openxmlformats.org/officeDocument/2006/relationships/hyperlink" Target="https://web.archive.org/web/20190121023547/https:/en.wikipedia.org/wiki/The_Bank_of_New_York_Mellon" TargetMode="External"/><Relationship Id="rId399" Type="http://schemas.openxmlformats.org/officeDocument/2006/relationships/hyperlink" Target="https://web.archive.org/web/20200106022259/https:/en.wikipedia.org/wiki/U.S._Bancorp" TargetMode="External"/><Relationship Id="rId259" Type="http://schemas.openxmlformats.org/officeDocument/2006/relationships/hyperlink" Target="https://web.archive.org/web/20190121023547/https:/en.wikipedia.org/wiki/Kraft_Heinz" TargetMode="External"/><Relationship Id="rId23" Type="http://schemas.openxmlformats.org/officeDocument/2006/relationships/hyperlink" Target="https://web.archive.org/web/20161213092225/https:/en.wikipedia.org/wiki/Capital_one" TargetMode="External"/><Relationship Id="rId119" Type="http://schemas.openxmlformats.org/officeDocument/2006/relationships/hyperlink" Target="https://web.archive.org/web/20171213072134/https:/en.wikipedia.org/wiki/Citigroup" TargetMode="External"/><Relationship Id="rId270" Type="http://schemas.openxmlformats.org/officeDocument/2006/relationships/hyperlink" Target="https://web.archive.org/web/20190121023547/https:/en.wikipedia.org/wiki/3M" TargetMode="External"/><Relationship Id="rId326" Type="http://schemas.openxmlformats.org/officeDocument/2006/relationships/hyperlink" Target="https://web.archive.org/web/20200106022259/https:/en.wikipedia.org/wiki/Caterpillar_Inc." TargetMode="External"/><Relationship Id="rId65" Type="http://schemas.openxmlformats.org/officeDocument/2006/relationships/hyperlink" Target="https://web.archive.org/web/20161213092225/https:/en.wikipedia.org/wiki/3M" TargetMode="External"/><Relationship Id="rId130" Type="http://schemas.openxmlformats.org/officeDocument/2006/relationships/hyperlink" Target="https://web.archive.org/web/20171213072134/https:/en.wikipedia.org/wiki/Chevron_(company)" TargetMode="External"/><Relationship Id="rId368" Type="http://schemas.openxmlformats.org/officeDocument/2006/relationships/hyperlink" Target="https://web.archive.org/web/20200106022259/https:/en.wikipedia.org/wiki/Medtronic" TargetMode="External"/><Relationship Id="rId172" Type="http://schemas.openxmlformats.org/officeDocument/2006/relationships/hyperlink" Target="https://web.archive.org/web/20171213072134/https:/en.wikipedia.org/wiki/Microsoft" TargetMode="External"/><Relationship Id="rId228" Type="http://schemas.openxmlformats.org/officeDocument/2006/relationships/hyperlink" Target="https://web.archive.org/web/20190121023547/https:/en.wikipedia.org/wiki/Capital_One" TargetMode="External"/><Relationship Id="rId281" Type="http://schemas.openxmlformats.org/officeDocument/2006/relationships/hyperlink" Target="https://web.archive.org/web/20190121023547/https:/en.wikipedia.org/wiki/PepsiCo" TargetMode="External"/><Relationship Id="rId337" Type="http://schemas.openxmlformats.org/officeDocument/2006/relationships/hyperlink" Target="https://web.archive.org/web/20200106022259/https:/en.wikipedia.org/wiki/Danaher_Corporation" TargetMode="External"/><Relationship Id="rId34" Type="http://schemas.openxmlformats.org/officeDocument/2006/relationships/hyperlink" Target="https://web.archive.org/web/20161213092225/https:/en.wikipedia.org/wiki/Emerson_Electric" TargetMode="External"/><Relationship Id="rId76" Type="http://schemas.openxmlformats.org/officeDocument/2006/relationships/hyperlink" Target="https://web.archive.org/web/20161213092225/https:/en.wikipedia.org/wiki/Pepsico" TargetMode="External"/><Relationship Id="rId141" Type="http://schemas.openxmlformats.org/officeDocument/2006/relationships/hyperlink" Target="https://web.archive.org/web/20171213072134/https:/en.wikipedia.org/wiki/21st_Century_Fox" TargetMode="External"/><Relationship Id="rId379" Type="http://schemas.openxmlformats.org/officeDocument/2006/relationships/hyperlink" Target="https://web.archive.org/web/20200106022259/https:/en.wikipedia.org/wiki/Oracle_Corporation" TargetMode="External"/><Relationship Id="rId7" Type="http://schemas.openxmlformats.org/officeDocument/2006/relationships/hyperlink" Target="https://web.archive.org/web/20161213092225/https:/en.wikipedia.org/wiki/Allstate" TargetMode="External"/><Relationship Id="rId183" Type="http://schemas.openxmlformats.org/officeDocument/2006/relationships/hyperlink" Target="https://web.archive.org/web/20171213072134/https:/en.wikipedia.org/wiki/Qualcomm" TargetMode="External"/><Relationship Id="rId239" Type="http://schemas.openxmlformats.org/officeDocument/2006/relationships/hyperlink" Target="https://web.archive.org/web/20190121023547/https:/en.wikipedia.org/wiki/Exelon" TargetMode="External"/><Relationship Id="rId390" Type="http://schemas.openxmlformats.org/officeDocument/2006/relationships/hyperlink" Target="https://web.archive.org/web/20200106022259/https:/en.wikipedia.org/wiki/Southern_Company" TargetMode="External"/><Relationship Id="rId404" Type="http://schemas.openxmlformats.org/officeDocument/2006/relationships/hyperlink" Target="https://web.archive.org/web/20200106022259/https:/en.wikipedia.org/wiki/Wells_Fargo" TargetMode="External"/><Relationship Id="rId250" Type="http://schemas.openxmlformats.org/officeDocument/2006/relationships/hyperlink" Target="https://web.archive.org/web/20190121023547/https:/en.wikipedia.org/wiki/Alphabet_Inc." TargetMode="External"/><Relationship Id="rId292" Type="http://schemas.openxmlformats.org/officeDocument/2006/relationships/hyperlink" Target="https://web.archive.org/web/20190121023547/https:/en.wikipedia.org/wiki/AT%26T" TargetMode="External"/><Relationship Id="rId306" Type="http://schemas.openxmlformats.org/officeDocument/2006/relationships/hyperlink" Target="https://web.archive.org/web/20200106022259/https:/en.wikipedia.org/wiki/Apple_Inc." TargetMode="External"/><Relationship Id="rId45" Type="http://schemas.openxmlformats.org/officeDocument/2006/relationships/hyperlink" Target="https://web.archive.org/web/20161213092225/https:/en.wikipedia.org/wiki/Alphabet_Inc" TargetMode="External"/><Relationship Id="rId87" Type="http://schemas.openxmlformats.org/officeDocument/2006/relationships/hyperlink" Target="https://web.archive.org/web/20161213092225/https:/en.wikipedia.org/wiki/AT%26T" TargetMode="External"/><Relationship Id="rId110" Type="http://schemas.openxmlformats.org/officeDocument/2006/relationships/hyperlink" Target="https://web.archive.org/web/20171213072134/https:/en.wikipedia.org/wiki/Amazon.com" TargetMode="External"/><Relationship Id="rId348" Type="http://schemas.openxmlformats.org/officeDocument/2006/relationships/hyperlink" Target="https://web.archive.org/web/20200106022259/https:/en.wikipedia.org/wiki/Gilead_Sciences" TargetMode="External"/><Relationship Id="rId152" Type="http://schemas.openxmlformats.org/officeDocument/2006/relationships/hyperlink" Target="https://web.archive.org/web/20171213072134/https:/en.wikipedia.org/wiki/IBM" TargetMode="External"/><Relationship Id="rId194" Type="http://schemas.openxmlformats.org/officeDocument/2006/relationships/hyperlink" Target="https://web.archive.org/web/20171213072134/https:/en.wikipedia.org/wiki/Union_Pacific" TargetMode="External"/><Relationship Id="rId208" Type="http://schemas.openxmlformats.org/officeDocument/2006/relationships/hyperlink" Target="https://web.archive.org/web/20190121023547/https:/en.wikipedia.org/wiki/Allergan" TargetMode="External"/><Relationship Id="rId261" Type="http://schemas.openxmlformats.org/officeDocument/2006/relationships/hyperlink" Target="https://web.archive.org/web/20190121023547/https:/en.wikipedia.org/wiki/The_Coca-Cola_Company" TargetMode="External"/><Relationship Id="rId14" Type="http://schemas.openxmlformats.org/officeDocument/2006/relationships/hyperlink" Target="https://web.archive.org/web/20161213092225/https:/en.wikipedia.org/wiki/The_Bank_of_New_York_Mellon" TargetMode="External"/><Relationship Id="rId56" Type="http://schemas.openxmlformats.org/officeDocument/2006/relationships/hyperlink" Target="https://web.archive.org/web/20161213092225/https:/en.wikipedia.org/wiki/The_Coca-Cola_Company" TargetMode="External"/><Relationship Id="rId317" Type="http://schemas.openxmlformats.org/officeDocument/2006/relationships/hyperlink" Target="https://web.archive.org/web/20200106022259/https:/en.wikipedia.org/wiki/Boeing" TargetMode="External"/><Relationship Id="rId359" Type="http://schemas.openxmlformats.org/officeDocument/2006/relationships/hyperlink" Target="https://web.archive.org/web/20200106022259/https:/en.wikipedia.org/wiki/Kraft_Heinz" TargetMode="External"/><Relationship Id="rId98" Type="http://schemas.openxmlformats.org/officeDocument/2006/relationships/hyperlink" Target="https://web.archive.org/web/20161213092225/https:/en.wikipedia.org/wiki/Walgreens_Boots_Alliance" TargetMode="External"/><Relationship Id="rId121" Type="http://schemas.openxmlformats.org/officeDocument/2006/relationships/hyperlink" Target="https://web.archive.org/web/20171213072134/https:/en.wikipedia.org/wiki/Celgene" TargetMode="External"/><Relationship Id="rId163" Type="http://schemas.openxmlformats.org/officeDocument/2006/relationships/hyperlink" Target="https://web.archive.org/web/20171213072134/https:/en.wikipedia.org/wiki/McDonald%27s" TargetMode="External"/><Relationship Id="rId219" Type="http://schemas.openxmlformats.org/officeDocument/2006/relationships/hyperlink" Target="https://web.archive.org/web/20190121023547/https:/en.wikipedia.org/wiki/BlackRock" TargetMode="External"/><Relationship Id="rId370" Type="http://schemas.openxmlformats.org/officeDocument/2006/relationships/hyperlink" Target="https://web.archive.org/web/20200106022259/https:/en.wikipedia.org/wiki/3M" TargetMode="External"/><Relationship Id="rId230" Type="http://schemas.openxmlformats.org/officeDocument/2006/relationships/hyperlink" Target="https://web.archive.org/web/20190121023547/https:/en.wikipedia.org/wiki/Costco_Wholesale_Corp." TargetMode="External"/><Relationship Id="rId25" Type="http://schemas.openxmlformats.org/officeDocument/2006/relationships/hyperlink" Target="https://web.archive.org/web/20161213092225/https:/en.wikipedia.org/wiki/Costco" TargetMode="External"/><Relationship Id="rId67" Type="http://schemas.openxmlformats.org/officeDocument/2006/relationships/hyperlink" Target="https://web.archive.org/web/20161213092225/https:/en.wikipedia.org/wiki/Monsanto" TargetMode="External"/><Relationship Id="rId272" Type="http://schemas.openxmlformats.org/officeDocument/2006/relationships/hyperlink" Target="https://web.archive.org/web/20190121023547/https:/en.wikipedia.org/wiki/Merck_%26_Co." TargetMode="External"/><Relationship Id="rId328" Type="http://schemas.openxmlformats.org/officeDocument/2006/relationships/hyperlink" Target="https://web.archive.org/web/20200106022259/https:/en.wikipedia.org/wiki/Colgate-Palmolive" TargetMode="External"/><Relationship Id="rId132" Type="http://schemas.openxmlformats.org/officeDocument/2006/relationships/hyperlink" Target="https://web.archive.org/web/20171213072134/https:/en.wikipedia.org/wiki/The_Walt_Disney_Company" TargetMode="External"/><Relationship Id="rId174" Type="http://schemas.openxmlformats.org/officeDocument/2006/relationships/hyperlink" Target="https://web.archive.org/web/20171213072134/https:/en.wikipedia.org/wiki/Nike_(company)" TargetMode="External"/><Relationship Id="rId381" Type="http://schemas.openxmlformats.org/officeDocument/2006/relationships/hyperlink" Target="https://web.archive.org/web/20200106022259/https:/en.wikipedia.org/wiki/PepsiCo" TargetMode="External"/><Relationship Id="rId241" Type="http://schemas.openxmlformats.org/officeDocument/2006/relationships/hyperlink" Target="https://web.archive.org/web/20190121023547/https:/en.wikipedia.org/wiki/Facebook" TargetMode="External"/><Relationship Id="rId36" Type="http://schemas.openxmlformats.org/officeDocument/2006/relationships/hyperlink" Target="https://web.archive.org/web/20161213092225/https:/en.wikipedia.org/wiki/Ford_Motor" TargetMode="External"/><Relationship Id="rId283" Type="http://schemas.openxmlformats.org/officeDocument/2006/relationships/hyperlink" Target="https://web.archive.org/web/20190121023547/https:/en.wikipedia.org/wiki/Procter_%26_Gamble" TargetMode="External"/><Relationship Id="rId339" Type="http://schemas.openxmlformats.org/officeDocument/2006/relationships/hyperlink" Target="https://web.archive.org/web/20200106022259/https:/en.wikipedia.org/wiki/Dow_Inc." TargetMode="External"/><Relationship Id="rId78" Type="http://schemas.openxmlformats.org/officeDocument/2006/relationships/hyperlink" Target="https://web.archive.org/web/20161213092225/https:/en.wikipedia.org/wiki/Procter_%26_Gamble" TargetMode="External"/><Relationship Id="rId101" Type="http://schemas.openxmlformats.org/officeDocument/2006/relationships/hyperlink" Target="https://web.archive.org/web/20161213092225/https:/en.wikipedia.org/wiki/ExxonMobil" TargetMode="External"/><Relationship Id="rId143" Type="http://schemas.openxmlformats.org/officeDocument/2006/relationships/hyperlink" Target="https://web.archive.org/web/20171213072134/https:/en.wikipedia.org/wiki/General_Electric" TargetMode="External"/><Relationship Id="rId185" Type="http://schemas.openxmlformats.org/officeDocument/2006/relationships/hyperlink" Target="https://web.archive.org/web/20171213072134/https:/en.wikipedia.org/wiki/Starbucks" TargetMode="External"/><Relationship Id="rId350" Type="http://schemas.openxmlformats.org/officeDocument/2006/relationships/hyperlink" Target="https://web.archive.org/web/20200106022259/https:/en.wikipedia.org/wiki/Alphabet_Inc." TargetMode="External"/><Relationship Id="rId406" Type="http://schemas.openxmlformats.org/officeDocument/2006/relationships/hyperlink" Target="https://web.archive.org/web/20200106022259/https:/en.wikipedia.org/wiki/ExxonMobil" TargetMode="External"/><Relationship Id="rId9" Type="http://schemas.openxmlformats.org/officeDocument/2006/relationships/hyperlink" Target="https://web.archive.org/web/20161213092225/https:/en.wikipedia.org/wiki/Amazon.com" TargetMode="External"/><Relationship Id="rId210" Type="http://schemas.openxmlformats.org/officeDocument/2006/relationships/hyperlink" Target="https://web.archive.org/web/20190121023547/https:/en.wikipedia.org/wiki/Allstate" TargetMode="External"/><Relationship Id="rId392" Type="http://schemas.openxmlformats.org/officeDocument/2006/relationships/hyperlink" Target="https://web.archive.org/web/20200106022259/https:/en.wikipedia.org/wiki/AT%26T" TargetMode="External"/><Relationship Id="rId252" Type="http://schemas.openxmlformats.org/officeDocument/2006/relationships/hyperlink" Target="https://web.archive.org/web/20190121023547/https:/en.wikipedia.org/wiki/Halliburton" TargetMode="External"/><Relationship Id="rId294" Type="http://schemas.openxmlformats.org/officeDocument/2006/relationships/hyperlink" Target="https://web.archive.org/web/20190121023547/https:/en.wikipedia.org/wiki/Texas_Instruments" TargetMode="External"/><Relationship Id="rId308" Type="http://schemas.openxmlformats.org/officeDocument/2006/relationships/hyperlink" Target="https://web.archive.org/web/20200106022259/https:/en.wikipedia.org/wiki/Abbott_Laboratories" TargetMode="External"/><Relationship Id="rId47" Type="http://schemas.openxmlformats.org/officeDocument/2006/relationships/hyperlink" Target="https://web.archive.org/web/20161213092225/https:/en.wikipedia.org/wiki/Halliburton" TargetMode="External"/><Relationship Id="rId89" Type="http://schemas.openxmlformats.org/officeDocument/2006/relationships/hyperlink" Target="https://web.archive.org/web/20161213092225/https:/en.wikipedia.org/wiki/Time_Warner" TargetMode="External"/><Relationship Id="rId112" Type="http://schemas.openxmlformats.org/officeDocument/2006/relationships/hyperlink" Target="https://web.archive.org/web/20171213072134/https:/en.wikipedia.org/wiki/Boeing" TargetMode="External"/><Relationship Id="rId154" Type="http://schemas.openxmlformats.org/officeDocument/2006/relationships/hyperlink" Target="https://web.archive.org/web/20171213072134/https:/en.wikipedia.org/wiki/Johnson_%26_Johnson" TargetMode="External"/><Relationship Id="rId361" Type="http://schemas.openxmlformats.org/officeDocument/2006/relationships/hyperlink" Target="https://web.archive.org/web/20200106022259/https:/en.wikipedia.org/wiki/The_Coca-Cola_Company" TargetMode="External"/><Relationship Id="rId196" Type="http://schemas.openxmlformats.org/officeDocument/2006/relationships/hyperlink" Target="https://web.archive.org/web/20171213072134/https:/en.wikipedia.org/wiki/U.S._Bancorp" TargetMode="External"/><Relationship Id="rId16" Type="http://schemas.openxmlformats.org/officeDocument/2006/relationships/hyperlink" Target="https://web.archive.org/web/20161213092225/https:/en.wikipedia.org/wiki/Bristol-Myers_Squibb" TargetMode="External"/><Relationship Id="rId221" Type="http://schemas.openxmlformats.org/officeDocument/2006/relationships/hyperlink" Target="https://web.archive.org/web/20190121023547/https:/en.wikipedia.org/wiki/Berkshire_Hathaway" TargetMode="External"/><Relationship Id="rId263" Type="http://schemas.openxmlformats.org/officeDocument/2006/relationships/hyperlink" Target="https://web.archive.org/web/20190121023547/https:/en.wikipedia.org/wiki/Lockheed_Martin" TargetMode="External"/><Relationship Id="rId319" Type="http://schemas.openxmlformats.org/officeDocument/2006/relationships/hyperlink" Target="https://web.archive.org/web/20200106022259/https:/en.wikipedia.org/wiki/Biogen" TargetMode="External"/><Relationship Id="rId58" Type="http://schemas.openxmlformats.org/officeDocument/2006/relationships/hyperlink" Target="https://web.archive.org/web/20161213092225/https:/en.wikipedia.org/wiki/Lockheed-Martin" TargetMode="External"/><Relationship Id="rId123" Type="http://schemas.openxmlformats.org/officeDocument/2006/relationships/hyperlink" Target="https://web.archive.org/web/20171213072134/https:/en.wikipedia.org/wiki/Colgate-Palmolive" TargetMode="External"/><Relationship Id="rId330" Type="http://schemas.openxmlformats.org/officeDocument/2006/relationships/hyperlink" Target="https://web.archive.org/web/20200106022259/https:/en.wikipedia.org/wiki/Capital_One" TargetMode="External"/><Relationship Id="rId165" Type="http://schemas.openxmlformats.org/officeDocument/2006/relationships/hyperlink" Target="https://web.archive.org/web/20171213072134/https:/en.wikipedia.org/wiki/Medtronic" TargetMode="External"/><Relationship Id="rId372" Type="http://schemas.openxmlformats.org/officeDocument/2006/relationships/hyperlink" Target="https://web.archive.org/web/20200106022259/https:/en.wikipedia.org/wiki/Merck_%26_Co." TargetMode="External"/><Relationship Id="rId211" Type="http://schemas.openxmlformats.org/officeDocument/2006/relationships/hyperlink" Target="https://web.archive.org/web/20190121023547/https:/en.wikipedia.org/wiki/Amgen" TargetMode="External"/><Relationship Id="rId232" Type="http://schemas.openxmlformats.org/officeDocument/2006/relationships/hyperlink" Target="https://web.archive.org/web/20190121023547/https:/en.wikipedia.org/wiki/CVS_Health" TargetMode="External"/><Relationship Id="rId253" Type="http://schemas.openxmlformats.org/officeDocument/2006/relationships/hyperlink" Target="https://web.archive.org/web/20190121023547/https:/en.wikipedia.org/wiki/Home_Depot" TargetMode="External"/><Relationship Id="rId274" Type="http://schemas.openxmlformats.org/officeDocument/2006/relationships/hyperlink" Target="https://web.archive.org/web/20190121023547/https:/en.wikipedia.org/wiki/Microsoft" TargetMode="External"/><Relationship Id="rId295" Type="http://schemas.openxmlformats.org/officeDocument/2006/relationships/hyperlink" Target="https://web.archive.org/web/20190121023547/https:/en.wikipedia.org/wiki/UnitedHealth_Group" TargetMode="External"/><Relationship Id="rId309" Type="http://schemas.openxmlformats.org/officeDocument/2006/relationships/hyperlink" Target="https://web.archive.org/web/20200106022259/https:/en.wikipedia.org/wiki/Accenture" TargetMode="External"/><Relationship Id="rId27" Type="http://schemas.openxmlformats.org/officeDocument/2006/relationships/hyperlink" Target="https://web.archive.org/web/20161213092225/https:/en.wikipedia.org/wiki/CVS_Health" TargetMode="External"/><Relationship Id="rId48" Type="http://schemas.openxmlformats.org/officeDocument/2006/relationships/hyperlink" Target="https://web.archive.org/web/20161213092225/https:/en.wikipedia.org/wiki/Home_Depot" TargetMode="External"/><Relationship Id="rId69" Type="http://schemas.openxmlformats.org/officeDocument/2006/relationships/hyperlink" Target="https://web.archive.org/web/20161213092225/https:/en.wikipedia.org/wiki/Morgan_Stanley" TargetMode="External"/><Relationship Id="rId113" Type="http://schemas.openxmlformats.org/officeDocument/2006/relationships/hyperlink" Target="https://web.archive.org/web/20171213072134/https:/en.wikipedia.org/wiki/Bank_of_America" TargetMode="External"/><Relationship Id="rId134" Type="http://schemas.openxmlformats.org/officeDocument/2006/relationships/hyperlink" Target="https://web.archive.org/web/20171213072134/https:/en.wikipedia.org/wiki/DowDuPont" TargetMode="External"/><Relationship Id="rId320" Type="http://schemas.openxmlformats.org/officeDocument/2006/relationships/hyperlink" Target="https://web.archive.org/web/20200106022259/https:/en.wikipedia.org/wiki/The_Bank_of_New_York_Mellon" TargetMode="External"/><Relationship Id="rId80" Type="http://schemas.openxmlformats.org/officeDocument/2006/relationships/hyperlink" Target="https://web.archive.org/web/20161213092225/https:/en.wikipedia.org/wiki/PayPal" TargetMode="External"/><Relationship Id="rId155" Type="http://schemas.openxmlformats.org/officeDocument/2006/relationships/hyperlink" Target="https://web.archive.org/web/20171213072134/https:/en.wikipedia.org/wiki/JPMorgan_Chase_%26_Co" TargetMode="External"/><Relationship Id="rId176" Type="http://schemas.openxmlformats.org/officeDocument/2006/relationships/hyperlink" Target="https://web.archive.org/web/20171213072134/https:/en.wikipedia.org/wiki/Occidental_Petroleum" TargetMode="External"/><Relationship Id="rId197" Type="http://schemas.openxmlformats.org/officeDocument/2006/relationships/hyperlink" Target="https://web.archive.org/web/20171213072134/https:/en.wikipedia.org/wiki/United_Technologies_Corporation" TargetMode="External"/><Relationship Id="rId341" Type="http://schemas.openxmlformats.org/officeDocument/2006/relationships/hyperlink" Target="https://web.archive.org/web/20200106022259/https:/en.wikipedia.org/wiki/Emerson_Electric" TargetMode="External"/><Relationship Id="rId362" Type="http://schemas.openxmlformats.org/officeDocument/2006/relationships/hyperlink" Target="https://web.archive.org/web/20200106022259/https:/en.wikipedia.org/wiki/Eli_Lilly_and_Company" TargetMode="External"/><Relationship Id="rId383" Type="http://schemas.openxmlformats.org/officeDocument/2006/relationships/hyperlink" Target="https://web.archive.org/web/20200106022259/https:/en.wikipedia.org/wiki/Procter_%26_Gamble" TargetMode="External"/><Relationship Id="rId201" Type="http://schemas.openxmlformats.org/officeDocument/2006/relationships/hyperlink" Target="https://web.archive.org/web/20171213072134/https:/en.wikipedia.org/wiki/Wells_Fargo" TargetMode="External"/><Relationship Id="rId222" Type="http://schemas.openxmlformats.org/officeDocument/2006/relationships/hyperlink" Target="https://web.archive.org/web/20190121023547/https:/en.wikipedia.org/wiki/Citigroup" TargetMode="External"/><Relationship Id="rId243" Type="http://schemas.openxmlformats.org/officeDocument/2006/relationships/hyperlink" Target="https://web.archive.org/web/20190121023547/https:/en.wikipedia.org/wiki/Fox_(company)" TargetMode="External"/><Relationship Id="rId264" Type="http://schemas.openxmlformats.org/officeDocument/2006/relationships/hyperlink" Target="https://web.archive.org/web/20190121023547/https:/en.wikipedia.org/wiki/Lowe%27s" TargetMode="External"/><Relationship Id="rId285" Type="http://schemas.openxmlformats.org/officeDocument/2006/relationships/hyperlink" Target="https://web.archive.org/web/20190121023547/https:/en.wikipedia.org/wiki/PayPal" TargetMode="External"/><Relationship Id="rId17" Type="http://schemas.openxmlformats.org/officeDocument/2006/relationships/hyperlink" Target="https://web.archive.org/web/20161213092225/https:/en.wikipedia.org/wiki/Berkshire_Hathaway" TargetMode="External"/><Relationship Id="rId38" Type="http://schemas.openxmlformats.org/officeDocument/2006/relationships/hyperlink" Target="https://web.archive.org/web/20161213092225/https:/en.wikipedia.org/wiki/FedEx" TargetMode="External"/><Relationship Id="rId59" Type="http://schemas.openxmlformats.org/officeDocument/2006/relationships/hyperlink" Target="https://web.archive.org/web/20161213092225/https:/en.wikipedia.org/wiki/Lowe%27s" TargetMode="External"/><Relationship Id="rId103" Type="http://schemas.openxmlformats.org/officeDocument/2006/relationships/hyperlink" Target="https://web.archive.org/web/20171213072134/https:/en.wikipedia.org/wiki/AbbVie_Inc." TargetMode="External"/><Relationship Id="rId124" Type="http://schemas.openxmlformats.org/officeDocument/2006/relationships/hyperlink" Target="https://web.archive.org/web/20171213072134/https:/en.wikipedia.org/wiki/Comcast" TargetMode="External"/><Relationship Id="rId310" Type="http://schemas.openxmlformats.org/officeDocument/2006/relationships/hyperlink" Target="https://web.archive.org/web/20200106022259/https:/en.wikipedia.org/wiki/Adobe_Inc." TargetMode="External"/><Relationship Id="rId70" Type="http://schemas.openxmlformats.org/officeDocument/2006/relationships/hyperlink" Target="https://web.archive.org/web/20161213092225/https:/en.wikipedia.org/wiki/Microsoft" TargetMode="External"/><Relationship Id="rId91" Type="http://schemas.openxmlformats.org/officeDocument/2006/relationships/hyperlink" Target="https://web.archive.org/web/20161213092225/https:/en.wikipedia.org/wiki/UnitedHealth_Group" TargetMode="External"/><Relationship Id="rId145" Type="http://schemas.openxmlformats.org/officeDocument/2006/relationships/hyperlink" Target="https://web.archive.org/web/20171213072134/https:/en.wikipedia.org/wiki/General_Motors" TargetMode="External"/><Relationship Id="rId166" Type="http://schemas.openxmlformats.org/officeDocument/2006/relationships/hyperlink" Target="https://web.archive.org/web/20171213072134/https:/en.wikipedia.org/wiki/Metlife" TargetMode="External"/><Relationship Id="rId187" Type="http://schemas.openxmlformats.org/officeDocument/2006/relationships/hyperlink" Target="https://web.archive.org/web/20171213072134/https:/en.wikipedia.org/wiki/Southern_Company" TargetMode="External"/><Relationship Id="rId331" Type="http://schemas.openxmlformats.org/officeDocument/2006/relationships/hyperlink" Target="https://web.archive.org/web/20200106022259/https:/en.wikipedia.org/wiki/ConocoPhillips" TargetMode="External"/><Relationship Id="rId352" Type="http://schemas.openxmlformats.org/officeDocument/2006/relationships/hyperlink" Target="https://web.archive.org/web/20200106022259/https:/en.wikipedia.org/wiki/Goldman_Sachs" TargetMode="External"/><Relationship Id="rId373" Type="http://schemas.openxmlformats.org/officeDocument/2006/relationships/hyperlink" Target="https://web.archive.org/web/20200106022259/https:/en.wikipedia.org/wiki/Morgan_Stanley" TargetMode="External"/><Relationship Id="rId394" Type="http://schemas.openxmlformats.org/officeDocument/2006/relationships/hyperlink" Target="https://web.archive.org/web/20200106022259/https:/en.wikipedia.org/wiki/Thermo_Fisher_Scientific" TargetMode="External"/><Relationship Id="rId1" Type="http://schemas.openxmlformats.org/officeDocument/2006/relationships/hyperlink" Target="https://web.archive.org/web/20161213092225/https:/en.wikipedia.org/wiki/Apple_Inc." TargetMode="External"/><Relationship Id="rId212" Type="http://schemas.openxmlformats.org/officeDocument/2006/relationships/hyperlink" Target="https://web.archive.org/web/20190121023547/https:/en.wikipedia.org/wiki/Amazon.com" TargetMode="External"/><Relationship Id="rId233" Type="http://schemas.openxmlformats.org/officeDocument/2006/relationships/hyperlink" Target="https://web.archive.org/web/20190121023547/https:/en.wikipedia.org/wiki/Chevron_Corporation" TargetMode="External"/><Relationship Id="rId254" Type="http://schemas.openxmlformats.org/officeDocument/2006/relationships/hyperlink" Target="https://web.archive.org/web/20190121023547/https:/en.wikipedia.org/wiki/Honeywell" TargetMode="External"/><Relationship Id="rId28" Type="http://schemas.openxmlformats.org/officeDocument/2006/relationships/hyperlink" Target="https://web.archive.org/web/20161213092225/https:/en.wikipedia.org/wiki/Chevron_(company)" TargetMode="External"/><Relationship Id="rId49" Type="http://schemas.openxmlformats.org/officeDocument/2006/relationships/hyperlink" Target="https://web.archive.org/web/20161213092225/https:/en.wikipedia.org/wiki/Honeywell" TargetMode="External"/><Relationship Id="rId114" Type="http://schemas.openxmlformats.org/officeDocument/2006/relationships/hyperlink" Target="https://web.archive.org/web/20171213072134/https:/en.wikipedia.org/wiki/Biogen_Idec" TargetMode="External"/><Relationship Id="rId275" Type="http://schemas.openxmlformats.org/officeDocument/2006/relationships/hyperlink" Target="https://web.archive.org/web/20190121023547/https:/en.wikipedia.org/wiki/NextEra_Energy" TargetMode="External"/><Relationship Id="rId296" Type="http://schemas.openxmlformats.org/officeDocument/2006/relationships/hyperlink" Target="https://web.archive.org/web/20190121023547/https:/en.wikipedia.org/wiki/Union_Pacific_Corporation" TargetMode="External"/><Relationship Id="rId300" Type="http://schemas.openxmlformats.org/officeDocument/2006/relationships/hyperlink" Target="https://web.archive.org/web/20190121023547/https:/en.wikipedia.org/wiki/Visa_Inc." TargetMode="External"/><Relationship Id="rId60" Type="http://schemas.openxmlformats.org/officeDocument/2006/relationships/hyperlink" Target="https://web.archive.org/web/20161213092225/https:/en.wikipedia.org/wiki/Mastercard" TargetMode="External"/><Relationship Id="rId81" Type="http://schemas.openxmlformats.org/officeDocument/2006/relationships/hyperlink" Target="https://web.archive.org/web/20161213092225/https:/en.wikipedia.org/wiki/Qualcomm" TargetMode="External"/><Relationship Id="rId135" Type="http://schemas.openxmlformats.org/officeDocument/2006/relationships/hyperlink" Target="https://web.archive.org/web/20171213072134/https:/en.wikipedia.org/wiki/Emerson_Electric" TargetMode="External"/><Relationship Id="rId156" Type="http://schemas.openxmlformats.org/officeDocument/2006/relationships/hyperlink" Target="https://web.archive.org/web/20171213072134/https:/en.wikipedia.org/wiki/Kraft_Heinz" TargetMode="External"/><Relationship Id="rId177" Type="http://schemas.openxmlformats.org/officeDocument/2006/relationships/hyperlink" Target="https://web.archive.org/web/20171213072134/https:/en.wikipedia.org/wiki/Priceline_Group" TargetMode="External"/><Relationship Id="rId198" Type="http://schemas.openxmlformats.org/officeDocument/2006/relationships/hyperlink" Target="https://web.archive.org/web/20171213072134/https:/en.wikipedia.org/wiki/Visa_Inc." TargetMode="External"/><Relationship Id="rId321" Type="http://schemas.openxmlformats.org/officeDocument/2006/relationships/hyperlink" Target="https://web.archive.org/web/20200106022259/https:/en.wikipedia.org/wiki/Booking_Holdings" TargetMode="External"/><Relationship Id="rId342" Type="http://schemas.openxmlformats.org/officeDocument/2006/relationships/hyperlink" Target="https://web.archive.org/web/20200106022259/https:/en.wikipedia.org/wiki/Exelon" TargetMode="External"/><Relationship Id="rId363" Type="http://schemas.openxmlformats.org/officeDocument/2006/relationships/hyperlink" Target="https://web.archive.org/web/20200106022259/https:/en.wikipedia.org/wiki/Lockheed_Martin" TargetMode="External"/><Relationship Id="rId384" Type="http://schemas.openxmlformats.org/officeDocument/2006/relationships/hyperlink" Target="https://web.archive.org/web/20200106022259/https:/en.wikipedia.org/wiki/Philip_Morris_International" TargetMode="External"/><Relationship Id="rId202" Type="http://schemas.openxmlformats.org/officeDocument/2006/relationships/hyperlink" Target="https://web.archive.org/web/20171213072134/https:/en.wikipedia.org/wiki/Wal-Mart" TargetMode="External"/><Relationship Id="rId223" Type="http://schemas.openxmlformats.org/officeDocument/2006/relationships/hyperlink" Target="https://web.archive.org/web/20190121023547/https:/en.wikipedia.org/wiki/Caterpillar_Inc." TargetMode="External"/><Relationship Id="rId244" Type="http://schemas.openxmlformats.org/officeDocument/2006/relationships/hyperlink" Target="https://web.archive.org/web/20190121023547/https:/en.wikipedia.org/wiki/Fox_(company)" TargetMode="External"/><Relationship Id="rId18" Type="http://schemas.openxmlformats.org/officeDocument/2006/relationships/hyperlink" Target="https://web.archive.org/web/20161213092225/https:/en.wikipedia.org/wiki/Citigroup" TargetMode="External"/><Relationship Id="rId39" Type="http://schemas.openxmlformats.org/officeDocument/2006/relationships/hyperlink" Target="https://web.archive.org/web/20161213092225/https:/en.wikipedia.org/wiki/21st_Century_Fox" TargetMode="External"/><Relationship Id="rId265" Type="http://schemas.openxmlformats.org/officeDocument/2006/relationships/hyperlink" Target="https://web.archive.org/web/20190121023547/https:/en.wikipedia.org/wiki/MasterCard" TargetMode="External"/><Relationship Id="rId286" Type="http://schemas.openxmlformats.org/officeDocument/2006/relationships/hyperlink" Target="https://web.archive.org/web/20190121023547/https:/en.wikipedia.org/wiki/Qualcomm" TargetMode="External"/><Relationship Id="rId50" Type="http://schemas.openxmlformats.org/officeDocument/2006/relationships/hyperlink" Target="https://web.archive.org/web/20161213092225/https:/en.wikipedia.org/wiki/IBM" TargetMode="External"/><Relationship Id="rId104" Type="http://schemas.openxmlformats.org/officeDocument/2006/relationships/hyperlink" Target="https://web.archive.org/web/20171213072134/https:/en.wikipedia.org/wiki/Abbott_Laboratories" TargetMode="External"/><Relationship Id="rId125" Type="http://schemas.openxmlformats.org/officeDocument/2006/relationships/hyperlink" Target="https://web.archive.org/web/20171213072134/https:/en.wikipedia.org/wiki/Capital_one" TargetMode="External"/><Relationship Id="rId146" Type="http://schemas.openxmlformats.org/officeDocument/2006/relationships/hyperlink" Target="https://web.archive.org/web/20171213072134/https:/en.wikipedia.org/wiki/Alphabet_Inc" TargetMode="External"/><Relationship Id="rId167" Type="http://schemas.openxmlformats.org/officeDocument/2006/relationships/hyperlink" Target="https://web.archive.org/web/20171213072134/https:/en.wikipedia.org/wiki/3M" TargetMode="External"/><Relationship Id="rId188" Type="http://schemas.openxmlformats.org/officeDocument/2006/relationships/hyperlink" Target="https://web.archive.org/web/20171213072134/https:/en.wikipedia.org/wiki/Simon_Property_Group" TargetMode="External"/><Relationship Id="rId311" Type="http://schemas.openxmlformats.org/officeDocument/2006/relationships/hyperlink" Target="https://web.archive.org/web/20200106022259/https:/en.wikipedia.org/wiki/Allergan" TargetMode="External"/><Relationship Id="rId332" Type="http://schemas.openxmlformats.org/officeDocument/2006/relationships/hyperlink" Target="https://web.archive.org/web/20200106022259/https:/en.wikipedia.org/wiki/Costco_Wholesale_Corp." TargetMode="External"/><Relationship Id="rId353" Type="http://schemas.openxmlformats.org/officeDocument/2006/relationships/hyperlink" Target="https://web.archive.org/web/20200106022259/https:/en.wikipedia.org/wiki/Home_Depot" TargetMode="External"/><Relationship Id="rId374" Type="http://schemas.openxmlformats.org/officeDocument/2006/relationships/hyperlink" Target="https://web.archive.org/web/20200106022259/https:/en.wikipedia.org/wiki/Microsoft" TargetMode="External"/><Relationship Id="rId395" Type="http://schemas.openxmlformats.org/officeDocument/2006/relationships/hyperlink" Target="https://web.archive.org/web/20200106022259/https:/en.wikipedia.org/wiki/Texas_Instruments" TargetMode="External"/><Relationship Id="rId71" Type="http://schemas.openxmlformats.org/officeDocument/2006/relationships/hyperlink" Target="https://web.archive.org/web/20161213092225/https:/en.wikipedia.org/wiki/NextEra_Energy" TargetMode="External"/><Relationship Id="rId92" Type="http://schemas.openxmlformats.org/officeDocument/2006/relationships/hyperlink" Target="https://web.archive.org/web/20161213092225/https:/en.wikipedia.org/wiki/Union_Pacific" TargetMode="External"/><Relationship Id="rId213" Type="http://schemas.openxmlformats.org/officeDocument/2006/relationships/hyperlink" Target="https://web.archive.org/web/20190121023547/https:/en.wikipedia.org/wiki/American_Express" TargetMode="External"/><Relationship Id="rId234" Type="http://schemas.openxmlformats.org/officeDocument/2006/relationships/hyperlink" Target="https://web.archive.org/web/20190121023547/https:/en.wikipedia.org/wiki/Danaher_Corporation" TargetMode="External"/><Relationship Id="rId2" Type="http://schemas.openxmlformats.org/officeDocument/2006/relationships/hyperlink" Target="https://web.archive.org/web/20161213092225/https:/en.wikipedia.org/wiki/AbbVie_Inc." TargetMode="External"/><Relationship Id="rId29" Type="http://schemas.openxmlformats.org/officeDocument/2006/relationships/hyperlink" Target="https://web.archive.org/web/20161213092225/https:/en.wikipedia.org/wiki/DuPont" TargetMode="External"/><Relationship Id="rId255" Type="http://schemas.openxmlformats.org/officeDocument/2006/relationships/hyperlink" Target="https://web.archive.org/web/20190121023547/https:/en.wikipedia.org/wiki/IBM" TargetMode="External"/><Relationship Id="rId276" Type="http://schemas.openxmlformats.org/officeDocument/2006/relationships/hyperlink" Target="https://web.archive.org/web/20190121023547/https:/en.wikipedia.org/wiki/Netflix" TargetMode="External"/><Relationship Id="rId297" Type="http://schemas.openxmlformats.org/officeDocument/2006/relationships/hyperlink" Target="https://web.archive.org/web/20190121023547/https:/en.wikipedia.org/wiki/United_Parcel_Service" TargetMode="External"/><Relationship Id="rId40" Type="http://schemas.openxmlformats.org/officeDocument/2006/relationships/hyperlink" Target="https://web.archive.org/web/20161213092225/https:/en.wikipedia.org/wiki/General_Dynamics" TargetMode="External"/><Relationship Id="rId115" Type="http://schemas.openxmlformats.org/officeDocument/2006/relationships/hyperlink" Target="https://web.archive.org/web/20171213072134/https:/en.wikipedia.org/wiki/The_Bank_of_New_York_Mellon" TargetMode="External"/><Relationship Id="rId136" Type="http://schemas.openxmlformats.org/officeDocument/2006/relationships/hyperlink" Target="https://web.archive.org/web/20171213072134/https:/en.wikipedia.org/wiki/Exelon" TargetMode="External"/><Relationship Id="rId157" Type="http://schemas.openxmlformats.org/officeDocument/2006/relationships/hyperlink" Target="https://web.archive.org/web/20171213072134/https:/en.wikipedia.org/wiki/Kinder_Morgan" TargetMode="External"/><Relationship Id="rId178" Type="http://schemas.openxmlformats.org/officeDocument/2006/relationships/hyperlink" Target="https://web.archive.org/web/20171213072134/https:/en.wikipedia.org/wiki/Pepsico" TargetMode="External"/><Relationship Id="rId301" Type="http://schemas.openxmlformats.org/officeDocument/2006/relationships/hyperlink" Target="https://web.archive.org/web/20190121023547/https:/en.wikipedia.org/wiki/Verizon_Communications" TargetMode="External"/><Relationship Id="rId322" Type="http://schemas.openxmlformats.org/officeDocument/2006/relationships/hyperlink" Target="https://web.archive.org/web/20200106022259/https:/en.wikipedia.org/wiki/BlackRock" TargetMode="External"/><Relationship Id="rId343" Type="http://schemas.openxmlformats.org/officeDocument/2006/relationships/hyperlink" Target="https://web.archive.org/web/20200106022259/https:/en.wikipedia.org/wiki/Ford_Motor_Company" TargetMode="External"/><Relationship Id="rId364" Type="http://schemas.openxmlformats.org/officeDocument/2006/relationships/hyperlink" Target="https://web.archive.org/web/20200106022259/https:/en.wikipedia.org/wiki/Lowe%27s" TargetMode="External"/><Relationship Id="rId61" Type="http://schemas.openxmlformats.org/officeDocument/2006/relationships/hyperlink" Target="https://web.archive.org/web/20161213092225/https:/en.wikipedia.org/wiki/McDonald%27s" TargetMode="External"/><Relationship Id="rId82" Type="http://schemas.openxmlformats.org/officeDocument/2006/relationships/hyperlink" Target="https://web.archive.org/web/20161213092225/https:/en.wikipedia.org/wiki/Raytheon" TargetMode="External"/><Relationship Id="rId199" Type="http://schemas.openxmlformats.org/officeDocument/2006/relationships/hyperlink" Target="https://web.archive.org/web/20171213072134/https:/en.wikipedia.org/wiki/Verizon_Communications" TargetMode="External"/><Relationship Id="rId203" Type="http://schemas.openxmlformats.org/officeDocument/2006/relationships/hyperlink" Target="https://web.archive.org/web/20171213072134/https:/en.wikipedia.org/wiki/ExxonMobil" TargetMode="External"/><Relationship Id="rId385" Type="http://schemas.openxmlformats.org/officeDocument/2006/relationships/hyperlink" Target="https://web.archive.org/web/20200106022259/https:/en.wikipedia.org/wiki/PayPal" TargetMode="External"/><Relationship Id="rId19" Type="http://schemas.openxmlformats.org/officeDocument/2006/relationships/hyperlink" Target="https://web.archive.org/web/20161213092225/https:/en.wikipedia.org/wiki/Caterpillar_Inc" TargetMode="External"/><Relationship Id="rId224" Type="http://schemas.openxmlformats.org/officeDocument/2006/relationships/hyperlink" Target="https://web.archive.org/web/20190121023547/https:/en.wikipedia.org/wiki/Celgene" TargetMode="External"/><Relationship Id="rId245" Type="http://schemas.openxmlformats.org/officeDocument/2006/relationships/hyperlink" Target="https://web.archive.org/web/20190121023547/https:/en.wikipedia.org/wiki/General_Dynamics" TargetMode="External"/><Relationship Id="rId266" Type="http://schemas.openxmlformats.org/officeDocument/2006/relationships/hyperlink" Target="https://web.archive.org/web/20190121023547/https:/en.wikipedia.org/wiki/McDonald%27s" TargetMode="External"/><Relationship Id="rId287" Type="http://schemas.openxmlformats.org/officeDocument/2006/relationships/hyperlink" Target="https://web.archive.org/web/20190121023547/https:/en.wikipedia.org/wiki/Raytheon" TargetMode="External"/><Relationship Id="rId30" Type="http://schemas.openxmlformats.org/officeDocument/2006/relationships/hyperlink" Target="https://web.archive.org/web/20161213092225/https:/en.wikipedia.org/wiki/Danaher_Corporation" TargetMode="External"/><Relationship Id="rId105" Type="http://schemas.openxmlformats.org/officeDocument/2006/relationships/hyperlink" Target="https://web.archive.org/web/20171213072134/https:/en.wikipedia.org/wiki/Accenture" TargetMode="External"/><Relationship Id="rId126" Type="http://schemas.openxmlformats.org/officeDocument/2006/relationships/hyperlink" Target="https://web.archive.org/web/20171213072134/https:/en.wikipedia.org/wiki/Conoco_Phillips" TargetMode="External"/><Relationship Id="rId147" Type="http://schemas.openxmlformats.org/officeDocument/2006/relationships/hyperlink" Target="https://web.archive.org/web/20171213072134/https:/en.wikipedia.org/wiki/Alphabet_Inc" TargetMode="External"/><Relationship Id="rId168" Type="http://schemas.openxmlformats.org/officeDocument/2006/relationships/hyperlink" Target="https://web.archive.org/web/20171213072134/https:/en.wikipedia.org/wiki/Altria" TargetMode="External"/><Relationship Id="rId312" Type="http://schemas.openxmlformats.org/officeDocument/2006/relationships/hyperlink" Target="https://web.archive.org/web/20200106022259/https:/en.wikipedia.org/wiki/American_International_Group" TargetMode="External"/><Relationship Id="rId333" Type="http://schemas.openxmlformats.org/officeDocument/2006/relationships/hyperlink" Target="https://web.archive.org/web/20200106022259/https:/en.wikipedia.org/wiki/Cisco_Systems" TargetMode="External"/><Relationship Id="rId354" Type="http://schemas.openxmlformats.org/officeDocument/2006/relationships/hyperlink" Target="https://web.archive.org/web/20200106022259/https:/en.wikipedia.org/wiki/Honeywell" TargetMode="External"/><Relationship Id="rId51" Type="http://schemas.openxmlformats.org/officeDocument/2006/relationships/hyperlink" Target="https://web.archive.org/web/20161213092225/https:/en.wikipedia.org/wiki/Intel" TargetMode="External"/><Relationship Id="rId72" Type="http://schemas.openxmlformats.org/officeDocument/2006/relationships/hyperlink" Target="https://web.archive.org/web/20161213092225/https:/en.wikipedia.org/wiki/Nike_(company)" TargetMode="External"/><Relationship Id="rId93" Type="http://schemas.openxmlformats.org/officeDocument/2006/relationships/hyperlink" Target="https://web.archive.org/web/20161213092225/https:/en.wikipedia.org/wiki/United_Parcel_Service" TargetMode="External"/><Relationship Id="rId189" Type="http://schemas.openxmlformats.org/officeDocument/2006/relationships/hyperlink" Target="https://web.archive.org/web/20171213072134/https:/en.wikipedia.org/wiki/AT%26T" TargetMode="External"/><Relationship Id="rId375" Type="http://schemas.openxmlformats.org/officeDocument/2006/relationships/hyperlink" Target="https://web.archive.org/web/20200106022259/https:/en.wikipedia.org/wiki/NextEra_Energy" TargetMode="External"/><Relationship Id="rId396" Type="http://schemas.openxmlformats.org/officeDocument/2006/relationships/hyperlink" Target="https://web.archive.org/web/20200106022259/https:/en.wikipedia.org/wiki/UnitedHealth_Group" TargetMode="External"/><Relationship Id="rId3" Type="http://schemas.openxmlformats.org/officeDocument/2006/relationships/hyperlink" Target="https://web.archive.org/web/20161213092225/https:/en.wikipedia.org/wiki/Abbott_Laboratories" TargetMode="External"/><Relationship Id="rId214" Type="http://schemas.openxmlformats.org/officeDocument/2006/relationships/hyperlink" Target="https://web.archive.org/web/20190121023547/https:/en.wikipedia.org/wiki/Boeing" TargetMode="External"/><Relationship Id="rId235" Type="http://schemas.openxmlformats.org/officeDocument/2006/relationships/hyperlink" Target="https://web.archive.org/web/20190121023547/https:/en.wikipedia.org/wiki/The_Walt_Disney_Company" TargetMode="External"/><Relationship Id="rId256" Type="http://schemas.openxmlformats.org/officeDocument/2006/relationships/hyperlink" Target="https://web.archive.org/web/20190121023547/https:/en.wikipedia.org/wiki/Intel" TargetMode="External"/><Relationship Id="rId277" Type="http://schemas.openxmlformats.org/officeDocument/2006/relationships/hyperlink" Target="https://web.archive.org/web/20190121023547/https:/en.wikipedia.org/wiki/Nike,_Inc." TargetMode="External"/><Relationship Id="rId298" Type="http://schemas.openxmlformats.org/officeDocument/2006/relationships/hyperlink" Target="https://web.archive.org/web/20190121023547/https:/en.wikipedia.org/wiki/U.S._Bancorp" TargetMode="External"/><Relationship Id="rId400" Type="http://schemas.openxmlformats.org/officeDocument/2006/relationships/hyperlink" Target="https://web.archive.org/web/20200106022259/https:/en.wikipedia.org/wiki/United_Technologies" TargetMode="External"/><Relationship Id="rId116" Type="http://schemas.openxmlformats.org/officeDocument/2006/relationships/hyperlink" Target="https://web.archive.org/web/20171213072134/https:/en.wikipedia.org/wiki/BlackRock" TargetMode="External"/><Relationship Id="rId137" Type="http://schemas.openxmlformats.org/officeDocument/2006/relationships/hyperlink" Target="https://web.archive.org/web/20171213072134/https:/en.wikipedia.org/wiki/Ford_Motor" TargetMode="External"/><Relationship Id="rId158" Type="http://schemas.openxmlformats.org/officeDocument/2006/relationships/hyperlink" Target="https://web.archive.org/web/20171213072134/https:/en.wikipedia.org/wiki/The_Coca-Cola_Company" TargetMode="External"/><Relationship Id="rId302" Type="http://schemas.openxmlformats.org/officeDocument/2006/relationships/hyperlink" Target="https://web.archive.org/web/20190121023547/https:/en.wikipedia.org/wiki/Walgreens_Boots_Alliance" TargetMode="External"/><Relationship Id="rId323" Type="http://schemas.openxmlformats.org/officeDocument/2006/relationships/hyperlink" Target="https://web.archive.org/web/20200106022259/https:/en.wikipedia.org/wiki/Bristol-Myers_Squibb" TargetMode="External"/><Relationship Id="rId344" Type="http://schemas.openxmlformats.org/officeDocument/2006/relationships/hyperlink" Target="https://web.archive.org/web/20200106022259/https:/en.wikipedia.org/wiki/Facebook" TargetMode="External"/><Relationship Id="rId20" Type="http://schemas.openxmlformats.org/officeDocument/2006/relationships/hyperlink" Target="https://web.archive.org/web/20161213092225/https:/en.wikipedia.org/wiki/Celgene" TargetMode="External"/><Relationship Id="rId41" Type="http://schemas.openxmlformats.org/officeDocument/2006/relationships/hyperlink" Target="https://web.archive.org/web/20161213092225/https:/en.wikipedia.org/wiki/General_Electric" TargetMode="External"/><Relationship Id="rId62" Type="http://schemas.openxmlformats.org/officeDocument/2006/relationships/hyperlink" Target="https://web.archive.org/web/20161213092225/https:/en.wikipedia.org/wiki/Mondel%C4%93z_International" TargetMode="External"/><Relationship Id="rId83" Type="http://schemas.openxmlformats.org/officeDocument/2006/relationships/hyperlink" Target="https://web.archive.org/web/20161213092225/https:/en.wikipedia.org/wiki/Starbucks" TargetMode="External"/><Relationship Id="rId179" Type="http://schemas.openxmlformats.org/officeDocument/2006/relationships/hyperlink" Target="https://web.archive.org/web/20171213072134/https:/en.wikipedia.org/wiki/Pfizer_Inc" TargetMode="External"/><Relationship Id="rId365" Type="http://schemas.openxmlformats.org/officeDocument/2006/relationships/hyperlink" Target="https://web.archive.org/web/20200106022259/https:/en.wikipedia.org/wiki/MasterCard" TargetMode="External"/><Relationship Id="rId386" Type="http://schemas.openxmlformats.org/officeDocument/2006/relationships/hyperlink" Target="https://web.archive.org/web/20200106022259/https:/en.wikipedia.org/wiki/Qualcomm" TargetMode="External"/><Relationship Id="rId190" Type="http://schemas.openxmlformats.org/officeDocument/2006/relationships/hyperlink" Target="https://web.archive.org/web/20171213072134/https:/en.wikipedia.org/wiki/Target_Corporation" TargetMode="External"/><Relationship Id="rId204" Type="http://schemas.openxmlformats.org/officeDocument/2006/relationships/hyperlink" Target="https://web.archive.org/web/20190121023547/https:/en.wikipedia.org/wiki/Apple_Inc." TargetMode="External"/><Relationship Id="rId225" Type="http://schemas.openxmlformats.org/officeDocument/2006/relationships/hyperlink" Target="https://web.archive.org/web/20190121023547/https:/en.wikipedia.org/wiki/Charter_Communications" TargetMode="External"/><Relationship Id="rId246" Type="http://schemas.openxmlformats.org/officeDocument/2006/relationships/hyperlink" Target="https://web.archive.org/web/20190121023547/https:/en.wikipedia.org/wiki/General_Electric" TargetMode="External"/><Relationship Id="rId267" Type="http://schemas.openxmlformats.org/officeDocument/2006/relationships/hyperlink" Target="https://web.archive.org/web/20190121023547/https:/en.wikipedia.org/wiki/Mondel%C4%93z_International" TargetMode="External"/><Relationship Id="rId288" Type="http://schemas.openxmlformats.org/officeDocument/2006/relationships/hyperlink" Target="https://web.archive.org/web/20190121023547/https:/en.wikipedia.org/wiki/Starbucks" TargetMode="External"/><Relationship Id="rId106" Type="http://schemas.openxmlformats.org/officeDocument/2006/relationships/hyperlink" Target="https://web.archive.org/web/20171213072134/https:/en.wikipedia.org/wiki/Allergan" TargetMode="External"/><Relationship Id="rId127" Type="http://schemas.openxmlformats.org/officeDocument/2006/relationships/hyperlink" Target="https://web.archive.org/web/20171213072134/https:/en.wikipedia.org/wiki/Costco" TargetMode="External"/><Relationship Id="rId313" Type="http://schemas.openxmlformats.org/officeDocument/2006/relationships/hyperlink" Target="https://web.archive.org/web/20200106022259/https:/en.wikipedia.org/wiki/Allstate" TargetMode="External"/><Relationship Id="rId10" Type="http://schemas.openxmlformats.org/officeDocument/2006/relationships/hyperlink" Target="https://web.archive.org/web/20161213092225/https:/en.wikipedia.org/wiki/American_Express" TargetMode="External"/><Relationship Id="rId31" Type="http://schemas.openxmlformats.org/officeDocument/2006/relationships/hyperlink" Target="https://web.archive.org/web/20161213092225/https:/en.wikipedia.org/wiki/The_Walt_Disney_Company" TargetMode="External"/><Relationship Id="rId52" Type="http://schemas.openxmlformats.org/officeDocument/2006/relationships/hyperlink" Target="https://web.archive.org/web/20161213092225/https:/en.wikipedia.org/wiki/Johnson_%26_Johnson" TargetMode="External"/><Relationship Id="rId73" Type="http://schemas.openxmlformats.org/officeDocument/2006/relationships/hyperlink" Target="https://web.archive.org/web/20161213092225/https:/en.wikipedia.org/wiki/Oracle_Corporation" TargetMode="External"/><Relationship Id="rId94" Type="http://schemas.openxmlformats.org/officeDocument/2006/relationships/hyperlink" Target="https://web.archive.org/web/20161213092225/https:/en.wikipedia.org/wiki/U.S._Bancorp" TargetMode="External"/><Relationship Id="rId148" Type="http://schemas.openxmlformats.org/officeDocument/2006/relationships/hyperlink" Target="https://web.archive.org/web/20171213072134/https:/en.wikipedia.org/wiki/Goldman_Sachs" TargetMode="External"/><Relationship Id="rId169" Type="http://schemas.openxmlformats.org/officeDocument/2006/relationships/hyperlink" Target="https://web.archive.org/web/20171213072134/https:/en.wikipedia.org/wiki/Monsanto" TargetMode="External"/><Relationship Id="rId334" Type="http://schemas.openxmlformats.org/officeDocument/2006/relationships/hyperlink" Target="https://web.archive.org/web/20200106022259/https:/en.wikipedia.org/wiki/CVS_Health" TargetMode="External"/><Relationship Id="rId355" Type="http://schemas.openxmlformats.org/officeDocument/2006/relationships/hyperlink" Target="https://web.archive.org/web/20200106022259/https:/en.wikipedia.org/wiki/IBM" TargetMode="External"/><Relationship Id="rId376" Type="http://schemas.openxmlformats.org/officeDocument/2006/relationships/hyperlink" Target="https://web.archive.org/web/20200106022259/https:/en.wikipedia.org/wiki/Netflix" TargetMode="External"/><Relationship Id="rId397" Type="http://schemas.openxmlformats.org/officeDocument/2006/relationships/hyperlink" Target="https://web.archive.org/web/20200106022259/https:/en.wikipedia.org/wiki/Union_Pacific_Corporation" TargetMode="External"/><Relationship Id="rId4" Type="http://schemas.openxmlformats.org/officeDocument/2006/relationships/hyperlink" Target="https://web.archive.org/web/20161213092225/https:/en.wikipedia.org/wiki/Accenture" TargetMode="External"/><Relationship Id="rId180" Type="http://schemas.openxmlformats.org/officeDocument/2006/relationships/hyperlink" Target="https://web.archive.org/web/20171213072134/https:/en.wikipedia.org/wiki/Procter_%26_Gamble" TargetMode="External"/><Relationship Id="rId215" Type="http://schemas.openxmlformats.org/officeDocument/2006/relationships/hyperlink" Target="https://web.archive.org/web/20190121023547/https:/en.wikipedia.org/wiki/Bank_of_America" TargetMode="External"/><Relationship Id="rId236" Type="http://schemas.openxmlformats.org/officeDocument/2006/relationships/hyperlink" Target="https://web.archive.org/web/20190121023547/https:/en.wikipedia.org/wiki/Duke_Energy" TargetMode="External"/><Relationship Id="rId257" Type="http://schemas.openxmlformats.org/officeDocument/2006/relationships/hyperlink" Target="https://web.archive.org/web/20190121023547/https:/en.wikipedia.org/wiki/Johnson_%26_Johnson" TargetMode="External"/><Relationship Id="rId278" Type="http://schemas.openxmlformats.org/officeDocument/2006/relationships/hyperlink" Target="https://web.archive.org/web/20190121023547/https:/en.wikipedia.org/wiki/Nvidia" TargetMode="External"/><Relationship Id="rId401" Type="http://schemas.openxmlformats.org/officeDocument/2006/relationships/hyperlink" Target="https://web.archive.org/web/20200106022259/https:/en.wikipedia.org/wiki/Visa_Inc." TargetMode="External"/><Relationship Id="rId303" Type="http://schemas.openxmlformats.org/officeDocument/2006/relationships/hyperlink" Target="https://web.archive.org/web/20190121023547/https:/en.wikipedia.org/wiki/Wells_Fargo" TargetMode="External"/><Relationship Id="rId42" Type="http://schemas.openxmlformats.org/officeDocument/2006/relationships/hyperlink" Target="https://web.archive.org/web/20161213092225/https:/en.wikipedia.org/wiki/Gilead_Sciences" TargetMode="External"/><Relationship Id="rId84" Type="http://schemas.openxmlformats.org/officeDocument/2006/relationships/hyperlink" Target="https://web.archive.org/web/20161213092225/https:/en.wikipedia.org/wiki/Schlumberger" TargetMode="External"/><Relationship Id="rId138" Type="http://schemas.openxmlformats.org/officeDocument/2006/relationships/hyperlink" Target="https://web.archive.org/web/20171213072134/https:/en.wikipedia.org/wiki/Facebook" TargetMode="External"/><Relationship Id="rId345" Type="http://schemas.openxmlformats.org/officeDocument/2006/relationships/hyperlink" Target="https://web.archive.org/web/20200106022259/https:/en.wikipedia.org/wiki/FedEx" TargetMode="External"/><Relationship Id="rId387" Type="http://schemas.openxmlformats.org/officeDocument/2006/relationships/hyperlink" Target="https://web.archive.org/web/20200106022259/https:/en.wikipedia.org/wiki/Raytheon" TargetMode="External"/><Relationship Id="rId191" Type="http://schemas.openxmlformats.org/officeDocument/2006/relationships/hyperlink" Target="https://web.archive.org/web/20171213072134/https:/en.wikipedia.org/wiki/Time_Warner" TargetMode="External"/><Relationship Id="rId205" Type="http://schemas.openxmlformats.org/officeDocument/2006/relationships/hyperlink" Target="https://web.archive.org/web/20190121023547/https:/en.wikipedia.org/wiki/AbbVie_Inc." TargetMode="External"/><Relationship Id="rId247" Type="http://schemas.openxmlformats.org/officeDocument/2006/relationships/hyperlink" Target="https://web.archive.org/web/20190121023547/https:/en.wikipedia.org/wiki/Gilead_Sciences" TargetMode="External"/><Relationship Id="rId107" Type="http://schemas.openxmlformats.org/officeDocument/2006/relationships/hyperlink" Target="https://web.archive.org/web/20171213072134/https:/en.wikipedia.org/wiki/American_International_Group" TargetMode="External"/><Relationship Id="rId289" Type="http://schemas.openxmlformats.org/officeDocument/2006/relationships/hyperlink" Target="https://web.archive.org/web/20190121023547/https:/en.wikipedia.org/wiki/Schlumberger" TargetMode="External"/><Relationship Id="rId11" Type="http://schemas.openxmlformats.org/officeDocument/2006/relationships/hyperlink" Target="https://web.archive.org/web/20161213092225/https:/en.wikipedia.org/wiki/Boeing" TargetMode="External"/><Relationship Id="rId53" Type="http://schemas.openxmlformats.org/officeDocument/2006/relationships/hyperlink" Target="https://web.archive.org/web/20161213092225/https:/en.wikipedia.org/wiki/JPMorgan_Chase_%26_Co" TargetMode="External"/><Relationship Id="rId149" Type="http://schemas.openxmlformats.org/officeDocument/2006/relationships/hyperlink" Target="https://web.archive.org/web/20171213072134/https:/en.wikipedia.org/wiki/Halliburton" TargetMode="External"/><Relationship Id="rId314" Type="http://schemas.openxmlformats.org/officeDocument/2006/relationships/hyperlink" Target="https://web.archive.org/web/20200106022259/https:/en.wikipedia.org/wiki/Amgen" TargetMode="External"/><Relationship Id="rId356" Type="http://schemas.openxmlformats.org/officeDocument/2006/relationships/hyperlink" Target="https://web.archive.org/web/20200106022259/https:/en.wikipedia.org/wiki/Intel" TargetMode="External"/><Relationship Id="rId398" Type="http://schemas.openxmlformats.org/officeDocument/2006/relationships/hyperlink" Target="https://web.archive.org/web/20200106022259/https:/en.wikipedia.org/wiki/United_Parcel_Service" TargetMode="External"/><Relationship Id="rId95" Type="http://schemas.openxmlformats.org/officeDocument/2006/relationships/hyperlink" Target="https://web.archive.org/web/20161213092225/https:/en.wikipedia.org/wiki/United_Technologies_Corporation" TargetMode="External"/><Relationship Id="rId160" Type="http://schemas.openxmlformats.org/officeDocument/2006/relationships/hyperlink" Target="https://web.archive.org/web/20171213072134/https:/en.wikipedia.org/wiki/Lockheed-Martin" TargetMode="External"/><Relationship Id="rId216" Type="http://schemas.openxmlformats.org/officeDocument/2006/relationships/hyperlink" Target="https://web.archive.org/web/20190121023547/https:/en.wikipedia.org/wiki/Biogen" TargetMode="External"/><Relationship Id="rId258" Type="http://schemas.openxmlformats.org/officeDocument/2006/relationships/hyperlink" Target="https://web.archive.org/web/20190121023547/https:/en.wikipedia.org/wiki/JPMorgan_Chase_%26_Co." TargetMode="External"/><Relationship Id="rId22" Type="http://schemas.openxmlformats.org/officeDocument/2006/relationships/hyperlink" Target="https://web.archive.org/web/20161213092225/https:/en.wikipedia.org/wiki/Comcast" TargetMode="External"/><Relationship Id="rId64" Type="http://schemas.openxmlformats.org/officeDocument/2006/relationships/hyperlink" Target="https://web.archive.org/web/20161213092225/https:/en.wikipedia.org/wiki/Metlife" TargetMode="External"/><Relationship Id="rId118" Type="http://schemas.openxmlformats.org/officeDocument/2006/relationships/hyperlink" Target="https://web.archive.org/web/20171213072134/https:/en.wikipedia.org/wiki/Berkshire_Hathaway" TargetMode="External"/><Relationship Id="rId325" Type="http://schemas.openxmlformats.org/officeDocument/2006/relationships/hyperlink" Target="https://web.archive.org/web/20200106022259/https:/en.wikipedia.org/wiki/Citigroup" TargetMode="External"/><Relationship Id="rId367" Type="http://schemas.openxmlformats.org/officeDocument/2006/relationships/hyperlink" Target="https://web.archive.org/web/20200106022259/https:/en.wikipedia.org/wiki/Mondel%C4%93z_International" TargetMode="External"/><Relationship Id="rId171" Type="http://schemas.openxmlformats.org/officeDocument/2006/relationships/hyperlink" Target="https://web.archive.org/web/20171213072134/https:/en.wikipedia.org/wiki/Morgan_Stanley" TargetMode="External"/><Relationship Id="rId227" Type="http://schemas.openxmlformats.org/officeDocument/2006/relationships/hyperlink" Target="https://web.archive.org/web/20190121023547/https:/en.wikipedia.org/wiki/Comcast" TargetMode="External"/><Relationship Id="rId269" Type="http://schemas.openxmlformats.org/officeDocument/2006/relationships/hyperlink" Target="https://web.archive.org/web/20190121023547/https:/en.wikipedia.org/wiki/MetLife" TargetMode="External"/><Relationship Id="rId33" Type="http://schemas.openxmlformats.org/officeDocument/2006/relationships/hyperlink" Target="https://web.archive.org/web/20161213092225/https:/en.wikipedia.org/wiki/Duke_Energy" TargetMode="External"/><Relationship Id="rId129" Type="http://schemas.openxmlformats.org/officeDocument/2006/relationships/hyperlink" Target="https://web.archive.org/web/20171213072134/https:/en.wikipedia.org/wiki/CVS_Health" TargetMode="External"/><Relationship Id="rId280" Type="http://schemas.openxmlformats.org/officeDocument/2006/relationships/hyperlink" Target="https://web.archive.org/web/20190121023547/https:/en.wikipedia.org/wiki/Occidental_Petroleum" TargetMode="External"/><Relationship Id="rId336" Type="http://schemas.openxmlformats.org/officeDocument/2006/relationships/hyperlink" Target="https://web.archive.org/web/20200106022259/https:/en.wikipedia.org/wiki/DuPont_de_Nemours_Inc" TargetMode="External"/><Relationship Id="rId75" Type="http://schemas.openxmlformats.org/officeDocument/2006/relationships/hyperlink" Target="https://web.archive.org/web/20161213092225/https:/en.wikipedia.org/wiki/Priceline_Group" TargetMode="External"/><Relationship Id="rId140" Type="http://schemas.openxmlformats.org/officeDocument/2006/relationships/hyperlink" Target="https://web.archive.org/web/20171213072134/https:/en.wikipedia.org/wiki/21st_Century_Fox" TargetMode="External"/><Relationship Id="rId182" Type="http://schemas.openxmlformats.org/officeDocument/2006/relationships/hyperlink" Target="https://web.archive.org/web/20171213072134/https:/en.wikipedia.org/wiki/PayPal" TargetMode="External"/><Relationship Id="rId378" Type="http://schemas.openxmlformats.org/officeDocument/2006/relationships/hyperlink" Target="https://web.archive.org/web/20200106022259/https:/en.wikipedia.org/wiki/Nvidia" TargetMode="External"/><Relationship Id="rId403" Type="http://schemas.openxmlformats.org/officeDocument/2006/relationships/hyperlink" Target="https://web.archive.org/web/20200106022259/https:/en.wikipedia.org/wiki/Walgreens_Boots_Alliance" TargetMode="External"/><Relationship Id="rId6" Type="http://schemas.openxmlformats.org/officeDocument/2006/relationships/hyperlink" Target="https://web.archive.org/web/20161213092225/https:/en.wikipedia.org/wiki/American_International_Group" TargetMode="External"/><Relationship Id="rId238" Type="http://schemas.openxmlformats.org/officeDocument/2006/relationships/hyperlink" Target="https://web.archive.org/web/20190121023547/https:/en.wikipedia.org/wiki/Emerson_Electric" TargetMode="External"/><Relationship Id="rId291" Type="http://schemas.openxmlformats.org/officeDocument/2006/relationships/hyperlink" Target="https://web.archive.org/web/20190121023547/https:/en.wikipedia.org/wiki/Simon_Property_Group" TargetMode="External"/><Relationship Id="rId305" Type="http://schemas.openxmlformats.org/officeDocument/2006/relationships/hyperlink" Target="https://web.archive.org/web/20190121023547/https:/en.wikipedia.org/wiki/ExxonMobil" TargetMode="External"/><Relationship Id="rId347" Type="http://schemas.openxmlformats.org/officeDocument/2006/relationships/hyperlink" Target="https://web.archive.org/web/20200106022259/https:/en.wikipedia.org/wiki/General_Electric" TargetMode="External"/><Relationship Id="rId44" Type="http://schemas.openxmlformats.org/officeDocument/2006/relationships/hyperlink" Target="https://web.archive.org/web/20161213092225/https:/en.wikipedia.org/wiki/Alphabet_Inc" TargetMode="External"/><Relationship Id="rId86" Type="http://schemas.openxmlformats.org/officeDocument/2006/relationships/hyperlink" Target="https://web.archive.org/web/20161213092225/https:/en.wikipedia.org/wiki/Simon_Property_Group" TargetMode="External"/><Relationship Id="rId151" Type="http://schemas.openxmlformats.org/officeDocument/2006/relationships/hyperlink" Target="https://web.archive.org/web/20171213072134/https:/en.wikipedia.org/wiki/Honeywell" TargetMode="External"/><Relationship Id="rId389" Type="http://schemas.openxmlformats.org/officeDocument/2006/relationships/hyperlink" Target="https://web.archive.org/web/20200106022259/https:/en.wikipedia.org/wiki/Schlumberger" TargetMode="External"/><Relationship Id="rId193" Type="http://schemas.openxmlformats.org/officeDocument/2006/relationships/hyperlink" Target="https://web.archive.org/web/20171213072134/https:/en.wikipedia.org/wiki/UnitedHealth_Group" TargetMode="External"/><Relationship Id="rId207" Type="http://schemas.openxmlformats.org/officeDocument/2006/relationships/hyperlink" Target="https://web.archive.org/web/20190121023547/https:/en.wikipedia.org/wiki/Accenture" TargetMode="External"/><Relationship Id="rId249" Type="http://schemas.openxmlformats.org/officeDocument/2006/relationships/hyperlink" Target="https://web.archive.org/web/20190121023547/https:/en.wikipedia.org/wiki/Alphabet_Inc." TargetMode="External"/><Relationship Id="rId13" Type="http://schemas.openxmlformats.org/officeDocument/2006/relationships/hyperlink" Target="https://web.archive.org/web/20161213092225/https:/en.wikipedia.org/wiki/Biogen_Idec" TargetMode="External"/><Relationship Id="rId109" Type="http://schemas.openxmlformats.org/officeDocument/2006/relationships/hyperlink" Target="https://web.archive.org/web/20171213072134/https:/en.wikipedia.org/wiki/Amgen" TargetMode="External"/><Relationship Id="rId260" Type="http://schemas.openxmlformats.org/officeDocument/2006/relationships/hyperlink" Target="https://web.archive.org/web/20190121023547/https:/en.wikipedia.org/wiki/Kinder_Morgan" TargetMode="External"/><Relationship Id="rId316" Type="http://schemas.openxmlformats.org/officeDocument/2006/relationships/hyperlink" Target="https://web.archive.org/web/20200106022259/https:/en.wikipedia.org/wiki/American_Express" TargetMode="External"/><Relationship Id="rId55" Type="http://schemas.openxmlformats.org/officeDocument/2006/relationships/hyperlink" Target="https://web.archive.org/web/20161213092225/https:/en.wikipedia.org/wiki/Kinder_Morgan" TargetMode="External"/><Relationship Id="rId97" Type="http://schemas.openxmlformats.org/officeDocument/2006/relationships/hyperlink" Target="https://web.archive.org/web/20161213092225/https:/en.wikipedia.org/wiki/Verizon_Communications" TargetMode="External"/><Relationship Id="rId120" Type="http://schemas.openxmlformats.org/officeDocument/2006/relationships/hyperlink" Target="https://web.archive.org/web/20171213072134/https:/en.wikipedia.org/wiki/Caterpillar_Inc" TargetMode="External"/><Relationship Id="rId358" Type="http://schemas.openxmlformats.org/officeDocument/2006/relationships/hyperlink" Target="https://web.archive.org/web/20200106022259/https:/en.wikipedia.org/wiki/JPMorgan_Chase_%26_Co." TargetMode="External"/><Relationship Id="rId162" Type="http://schemas.openxmlformats.org/officeDocument/2006/relationships/hyperlink" Target="https://web.archive.org/web/20171213072134/https:/en.wikipedia.org/wiki/MasterCard" TargetMode="External"/><Relationship Id="rId218" Type="http://schemas.openxmlformats.org/officeDocument/2006/relationships/hyperlink" Target="https://web.archive.org/web/20190121023547/https:/en.wikipedia.org/wiki/Booking_Holdings" TargetMode="External"/><Relationship Id="rId271" Type="http://schemas.openxmlformats.org/officeDocument/2006/relationships/hyperlink" Target="https://web.archive.org/web/20190121023547/https:/en.wikipedia.org/wiki/Altria" TargetMode="External"/><Relationship Id="rId24" Type="http://schemas.openxmlformats.org/officeDocument/2006/relationships/hyperlink" Target="https://web.archive.org/web/20161213092225/https:/en.wikipedia.org/wiki/Conoco_Phillips" TargetMode="External"/><Relationship Id="rId66" Type="http://schemas.openxmlformats.org/officeDocument/2006/relationships/hyperlink" Target="https://web.archive.org/web/20161213092225/https:/en.wikipedia.org/wiki/Altria" TargetMode="External"/><Relationship Id="rId131" Type="http://schemas.openxmlformats.org/officeDocument/2006/relationships/hyperlink" Target="https://web.archive.org/web/20171213072134/https:/en.wikipedia.org/wiki/Danaher_Corporation" TargetMode="External"/><Relationship Id="rId327" Type="http://schemas.openxmlformats.org/officeDocument/2006/relationships/hyperlink" Target="https://web.archive.org/web/20200106022259/https:/en.wikipedia.org/wiki/Charter_Communications" TargetMode="External"/><Relationship Id="rId369" Type="http://schemas.openxmlformats.org/officeDocument/2006/relationships/hyperlink" Target="https://web.archive.org/web/20200106022259/https:/en.wikipedia.org/wiki/MetLife" TargetMode="External"/><Relationship Id="rId173" Type="http://schemas.openxmlformats.org/officeDocument/2006/relationships/hyperlink" Target="https://web.archive.org/web/20171213072134/https:/en.wikipedia.org/wiki/NextEra_Energy" TargetMode="External"/><Relationship Id="rId229" Type="http://schemas.openxmlformats.org/officeDocument/2006/relationships/hyperlink" Target="https://web.archive.org/web/20190121023547/https:/en.wikipedia.org/wiki/ConocoPhillips" TargetMode="External"/><Relationship Id="rId380" Type="http://schemas.openxmlformats.org/officeDocument/2006/relationships/hyperlink" Target="https://web.archive.org/web/20200106022259/https:/en.wikipedia.org/wiki/Occidental_Petroleum" TargetMode="External"/><Relationship Id="rId240" Type="http://schemas.openxmlformats.org/officeDocument/2006/relationships/hyperlink" Target="https://web.archive.org/web/20190121023547/https:/en.wikipedia.org/wiki/Ford_Motor_Company" TargetMode="External"/><Relationship Id="rId35" Type="http://schemas.openxmlformats.org/officeDocument/2006/relationships/hyperlink" Target="https://web.archive.org/web/20161213092225/https:/en.wikipedia.org/wiki/Exelon" TargetMode="External"/><Relationship Id="rId77" Type="http://schemas.openxmlformats.org/officeDocument/2006/relationships/hyperlink" Target="https://web.archive.org/web/20161213092225/https:/en.wikipedia.org/wiki/Pfizer_Inc" TargetMode="External"/><Relationship Id="rId100" Type="http://schemas.openxmlformats.org/officeDocument/2006/relationships/hyperlink" Target="https://web.archive.org/web/20161213092225/https:/en.wikipedia.org/wiki/Wal-Mart" TargetMode="External"/><Relationship Id="rId282" Type="http://schemas.openxmlformats.org/officeDocument/2006/relationships/hyperlink" Target="https://web.archive.org/web/20190121023547/https:/en.wikipedia.org/wiki/Pfizer_Inc" TargetMode="External"/><Relationship Id="rId338" Type="http://schemas.openxmlformats.org/officeDocument/2006/relationships/hyperlink" Target="https://web.archive.org/web/20200106022259/https:/en.wikipedia.org/wiki/The_Walt_Disney_Company" TargetMode="External"/><Relationship Id="rId8" Type="http://schemas.openxmlformats.org/officeDocument/2006/relationships/hyperlink" Target="https://web.archive.org/web/20161213092225/https:/en.wikipedia.org/wiki/Amgen" TargetMode="External"/><Relationship Id="rId142" Type="http://schemas.openxmlformats.org/officeDocument/2006/relationships/hyperlink" Target="https://web.archive.org/web/20171213072134/https:/en.wikipedia.org/wiki/General_Dynamics" TargetMode="External"/><Relationship Id="rId184" Type="http://schemas.openxmlformats.org/officeDocument/2006/relationships/hyperlink" Target="https://web.archive.org/web/20171213072134/https:/en.wikipedia.org/wiki/Raytheon" TargetMode="External"/><Relationship Id="rId391" Type="http://schemas.openxmlformats.org/officeDocument/2006/relationships/hyperlink" Target="https://web.archive.org/web/20200106022259/https:/en.wikipedia.org/wiki/Simon_Property_Group" TargetMode="External"/><Relationship Id="rId405" Type="http://schemas.openxmlformats.org/officeDocument/2006/relationships/hyperlink" Target="https://web.archive.org/web/20200106022259/https:/en.wikipedia.org/wiki/Walmart" TargetMode="External"/><Relationship Id="rId251" Type="http://schemas.openxmlformats.org/officeDocument/2006/relationships/hyperlink" Target="https://web.archive.org/web/20190121023547/https:/en.wikipedia.org/wiki/Goldman_Sachs" TargetMode="External"/><Relationship Id="rId46" Type="http://schemas.openxmlformats.org/officeDocument/2006/relationships/hyperlink" Target="https://web.archive.org/web/20161213092225/https:/en.wikipedia.org/wiki/Goldman_Sachs" TargetMode="External"/><Relationship Id="rId293" Type="http://schemas.openxmlformats.org/officeDocument/2006/relationships/hyperlink" Target="https://web.archive.org/web/20190121023547/https:/en.wikipedia.org/wiki/Target_Corporation" TargetMode="External"/><Relationship Id="rId307" Type="http://schemas.openxmlformats.org/officeDocument/2006/relationships/hyperlink" Target="https://web.archive.org/web/20200106022259/https:/en.wikipedia.org/wiki/AbbVie_Inc." TargetMode="External"/><Relationship Id="rId349" Type="http://schemas.openxmlformats.org/officeDocument/2006/relationships/hyperlink" Target="https://web.archive.org/web/20200106022259/https:/en.wikipedia.org/wiki/General_Motors" TargetMode="External"/><Relationship Id="rId88" Type="http://schemas.openxmlformats.org/officeDocument/2006/relationships/hyperlink" Target="https://web.archive.org/web/20161213092225/https:/en.wikipedia.org/wiki/Target_Corporation" TargetMode="External"/><Relationship Id="rId111" Type="http://schemas.openxmlformats.org/officeDocument/2006/relationships/hyperlink" Target="https://web.archive.org/web/20171213072134/https:/en.wikipedia.org/wiki/American_Express" TargetMode="External"/><Relationship Id="rId153" Type="http://schemas.openxmlformats.org/officeDocument/2006/relationships/hyperlink" Target="https://web.archive.org/web/20171213072134/https:/en.wikipedia.org/wiki/Intel" TargetMode="External"/><Relationship Id="rId195" Type="http://schemas.openxmlformats.org/officeDocument/2006/relationships/hyperlink" Target="https://web.archive.org/web/20171213072134/https:/en.wikipedia.org/wiki/United_Parcel_Service" TargetMode="External"/><Relationship Id="rId209" Type="http://schemas.openxmlformats.org/officeDocument/2006/relationships/hyperlink" Target="https://web.archive.org/web/20190121023547/https:/en.wikipedia.org/wiki/American_International_Group" TargetMode="External"/><Relationship Id="rId360" Type="http://schemas.openxmlformats.org/officeDocument/2006/relationships/hyperlink" Target="https://web.archive.org/web/20200106022259/https:/en.wikipedia.org/wiki/Kinder_Morgan" TargetMode="External"/><Relationship Id="rId220" Type="http://schemas.openxmlformats.org/officeDocument/2006/relationships/hyperlink" Target="https://web.archive.org/web/20190121023547/https:/en.wikipedia.org/wiki/Bristol-Myers_Squibb" TargetMode="External"/><Relationship Id="rId15" Type="http://schemas.openxmlformats.org/officeDocument/2006/relationships/hyperlink" Target="https://web.archive.org/web/20161213092225/https:/en.wikipedia.org/wiki/BlackRock" TargetMode="External"/><Relationship Id="rId57" Type="http://schemas.openxmlformats.org/officeDocument/2006/relationships/hyperlink" Target="https://web.archive.org/web/20161213092225/https:/en.wikipedia.org/wiki/Eli_Lilly_and_Company" TargetMode="External"/><Relationship Id="rId262" Type="http://schemas.openxmlformats.org/officeDocument/2006/relationships/hyperlink" Target="https://web.archive.org/web/20190121023547/https:/en.wikipedia.org/wiki/Eli_Lilly_and_Company" TargetMode="External"/><Relationship Id="rId318" Type="http://schemas.openxmlformats.org/officeDocument/2006/relationships/hyperlink" Target="https://web.archive.org/web/20200106022259/https:/en.wikipedia.org/wiki/Bank_of_America" TargetMode="External"/><Relationship Id="rId99" Type="http://schemas.openxmlformats.org/officeDocument/2006/relationships/hyperlink" Target="https://web.archive.org/web/20161213092225/https:/en.wikipedia.org/wiki/Wells_Fargo" TargetMode="External"/><Relationship Id="rId122" Type="http://schemas.openxmlformats.org/officeDocument/2006/relationships/hyperlink" Target="https://web.archive.org/web/20171213072134/https:/en.wikipedia.org/wiki/Charter_Communications" TargetMode="External"/><Relationship Id="rId164" Type="http://schemas.openxmlformats.org/officeDocument/2006/relationships/hyperlink" Target="https://web.archive.org/web/20171213072134/https:/en.wikipedia.org/wiki/Mondel%C4%93z_International" TargetMode="External"/><Relationship Id="rId371" Type="http://schemas.openxmlformats.org/officeDocument/2006/relationships/hyperlink" Target="https://web.archive.org/web/20200106022259/https:/en.wikipedia.org/wiki/Altria" TargetMode="External"/><Relationship Id="rId26" Type="http://schemas.openxmlformats.org/officeDocument/2006/relationships/hyperlink" Target="https://web.archive.org/web/20161213092225/https:/en.wikipedia.org/wiki/Cisco_Systems" TargetMode="External"/><Relationship Id="rId231" Type="http://schemas.openxmlformats.org/officeDocument/2006/relationships/hyperlink" Target="https://web.archive.org/web/20190121023547/https:/en.wikipedia.org/wiki/Cisco_Systems" TargetMode="External"/><Relationship Id="rId273" Type="http://schemas.openxmlformats.org/officeDocument/2006/relationships/hyperlink" Target="https://web.archive.org/web/20190121023547/https:/en.wikipedia.org/wiki/Morgan_Stanley" TargetMode="External"/><Relationship Id="rId329" Type="http://schemas.openxmlformats.org/officeDocument/2006/relationships/hyperlink" Target="https://web.archive.org/web/20200106022259/https:/en.wikipedia.org/wiki/Comcast" TargetMode="External"/><Relationship Id="rId68" Type="http://schemas.openxmlformats.org/officeDocument/2006/relationships/hyperlink" Target="https://web.archive.org/web/20161213092225/https:/en.wikipedia.org/wiki/Merck_%26_Co." TargetMode="External"/><Relationship Id="rId133" Type="http://schemas.openxmlformats.org/officeDocument/2006/relationships/hyperlink" Target="https://web.archive.org/web/20171213072134/https:/en.wikipedia.org/wiki/Duke_Energy" TargetMode="External"/><Relationship Id="rId175" Type="http://schemas.openxmlformats.org/officeDocument/2006/relationships/hyperlink" Target="https://web.archive.org/web/20171213072134/https:/en.wikipedia.org/wiki/Oracle_Corporation" TargetMode="External"/><Relationship Id="rId340" Type="http://schemas.openxmlformats.org/officeDocument/2006/relationships/hyperlink" Target="https://web.archive.org/web/20200106022259/https:/en.wikipedia.org/wiki/Duke_Energy" TargetMode="External"/><Relationship Id="rId200" Type="http://schemas.openxmlformats.org/officeDocument/2006/relationships/hyperlink" Target="https://web.archive.org/web/20171213072134/https:/en.wikipedia.org/wiki/Walgreens_Boots_Alliance" TargetMode="External"/><Relationship Id="rId382" Type="http://schemas.openxmlformats.org/officeDocument/2006/relationships/hyperlink" Target="https://web.archive.org/web/20200106022259/https:/en.wikipedia.org/wiki/Pfizer_Inc" TargetMode="External"/><Relationship Id="rId242" Type="http://schemas.openxmlformats.org/officeDocument/2006/relationships/hyperlink" Target="https://web.archive.org/web/20190121023547/https:/en.wikipedia.org/wiki/FedEx" TargetMode="External"/><Relationship Id="rId284" Type="http://schemas.openxmlformats.org/officeDocument/2006/relationships/hyperlink" Target="https://web.archive.org/web/20190121023547/https:/en.wikipedia.org/wiki/Philip_Morris_International" TargetMode="External"/><Relationship Id="rId37" Type="http://schemas.openxmlformats.org/officeDocument/2006/relationships/hyperlink" Target="https://web.archive.org/web/20161213092225/https:/en.wikipedia.org/wiki/Facebook" TargetMode="External"/><Relationship Id="rId79" Type="http://schemas.openxmlformats.org/officeDocument/2006/relationships/hyperlink" Target="https://web.archive.org/web/20161213092225/https:/en.wikipedia.org/wiki/Phillip_Morris_International" TargetMode="External"/><Relationship Id="rId102" Type="http://schemas.openxmlformats.org/officeDocument/2006/relationships/hyperlink" Target="https://web.archive.org/web/20171213072134/https:/en.wikipedia.org/wiki/Apple_Inc." TargetMode="External"/><Relationship Id="rId144" Type="http://schemas.openxmlformats.org/officeDocument/2006/relationships/hyperlink" Target="https://web.archive.org/web/20171213072134/https:/en.wikipedia.org/wiki/Gilead_Sciences" TargetMode="External"/><Relationship Id="rId90" Type="http://schemas.openxmlformats.org/officeDocument/2006/relationships/hyperlink" Target="https://web.archive.org/web/20161213092225/https:/en.wikipedia.org/wiki/Texas_Instruments" TargetMode="External"/><Relationship Id="rId186" Type="http://schemas.openxmlformats.org/officeDocument/2006/relationships/hyperlink" Target="https://web.archive.org/web/20171213072134/https:/en.wikipedia.org/wiki/Schlumberger" TargetMode="External"/><Relationship Id="rId351" Type="http://schemas.openxmlformats.org/officeDocument/2006/relationships/hyperlink" Target="https://web.archive.org/web/20200106022259/https:/en.wikipedia.org/wiki/Alphabet_Inc." TargetMode="External"/><Relationship Id="rId393" Type="http://schemas.openxmlformats.org/officeDocument/2006/relationships/hyperlink" Target="https://web.archive.org/web/20200106022259/https:/en.wikipedia.org/wiki/Target_Corporation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web.archive.org/web/20161213092225/https:/en.wikipedia.org/wiki/Cisco_Systems" TargetMode="External"/><Relationship Id="rId21" Type="http://schemas.openxmlformats.org/officeDocument/2006/relationships/hyperlink" Target="https://web.archive.org/web/20161213092225/https:/en.wikipedia.org/wiki/Colgate-Palmolive" TargetMode="External"/><Relationship Id="rId42" Type="http://schemas.openxmlformats.org/officeDocument/2006/relationships/hyperlink" Target="https://web.archive.org/web/20161213092225/https:/en.wikipedia.org/wiki/Gilead_Sciences" TargetMode="External"/><Relationship Id="rId47" Type="http://schemas.openxmlformats.org/officeDocument/2006/relationships/hyperlink" Target="https://web.archive.org/web/20161213092225/https:/en.wikipedia.org/wiki/Halliburton" TargetMode="External"/><Relationship Id="rId63" Type="http://schemas.openxmlformats.org/officeDocument/2006/relationships/hyperlink" Target="https://web.archive.org/web/20161213092225/https:/en.wikipedia.org/wiki/Medtronic" TargetMode="External"/><Relationship Id="rId68" Type="http://schemas.openxmlformats.org/officeDocument/2006/relationships/hyperlink" Target="https://web.archive.org/web/20161213092225/https:/en.wikipedia.org/wiki/Merck_%26_Co." TargetMode="External"/><Relationship Id="rId84" Type="http://schemas.openxmlformats.org/officeDocument/2006/relationships/hyperlink" Target="https://web.archive.org/web/20161213092225/https:/en.wikipedia.org/wiki/Schlumberger" TargetMode="External"/><Relationship Id="rId89" Type="http://schemas.openxmlformats.org/officeDocument/2006/relationships/hyperlink" Target="https://web.archive.org/web/20161213092225/https:/en.wikipedia.org/wiki/Time_Warner" TargetMode="External"/><Relationship Id="rId16" Type="http://schemas.openxmlformats.org/officeDocument/2006/relationships/hyperlink" Target="https://web.archive.org/web/20161213092225/https:/en.wikipedia.org/wiki/Bristol-Myers_Squibb" TargetMode="External"/><Relationship Id="rId11" Type="http://schemas.openxmlformats.org/officeDocument/2006/relationships/hyperlink" Target="https://web.archive.org/web/20161213092225/https:/en.wikipedia.org/wiki/Boeing" TargetMode="External"/><Relationship Id="rId32" Type="http://schemas.openxmlformats.org/officeDocument/2006/relationships/hyperlink" Target="https://web.archive.org/web/20161213092225/https:/en.wikipedia.org/wiki/Dow_Chemical" TargetMode="External"/><Relationship Id="rId37" Type="http://schemas.openxmlformats.org/officeDocument/2006/relationships/hyperlink" Target="https://web.archive.org/web/20161213092225/https:/en.wikipedia.org/wiki/Facebook" TargetMode="External"/><Relationship Id="rId53" Type="http://schemas.openxmlformats.org/officeDocument/2006/relationships/hyperlink" Target="https://web.archive.org/web/20161213092225/https:/en.wikipedia.org/wiki/JPMorgan_Chase_%26_Co" TargetMode="External"/><Relationship Id="rId58" Type="http://schemas.openxmlformats.org/officeDocument/2006/relationships/hyperlink" Target="https://web.archive.org/web/20161213092225/https:/en.wikipedia.org/wiki/Lockheed-Martin" TargetMode="External"/><Relationship Id="rId74" Type="http://schemas.openxmlformats.org/officeDocument/2006/relationships/hyperlink" Target="https://web.archive.org/web/20161213092225/https:/en.wikipedia.org/wiki/Occidental_Petroleum" TargetMode="External"/><Relationship Id="rId79" Type="http://schemas.openxmlformats.org/officeDocument/2006/relationships/hyperlink" Target="https://web.archive.org/web/20161213092225/https:/en.wikipedia.org/wiki/Phillip_Morris_International" TargetMode="External"/><Relationship Id="rId102" Type="http://schemas.openxmlformats.org/officeDocument/2006/relationships/printerSettings" Target="../printerSettings/printerSettings2.bin"/><Relationship Id="rId5" Type="http://schemas.openxmlformats.org/officeDocument/2006/relationships/hyperlink" Target="https://web.archive.org/web/20161213092225/https:/en.wikipedia.org/wiki/Allergan" TargetMode="External"/><Relationship Id="rId90" Type="http://schemas.openxmlformats.org/officeDocument/2006/relationships/hyperlink" Target="https://web.archive.org/web/20161213092225/https:/en.wikipedia.org/wiki/Texas_Instruments" TargetMode="External"/><Relationship Id="rId95" Type="http://schemas.openxmlformats.org/officeDocument/2006/relationships/hyperlink" Target="https://web.archive.org/web/20161213092225/https:/en.wikipedia.org/wiki/United_Technologies_Corporation" TargetMode="External"/><Relationship Id="rId22" Type="http://schemas.openxmlformats.org/officeDocument/2006/relationships/hyperlink" Target="https://web.archive.org/web/20161213092225/https:/en.wikipedia.org/wiki/Comcast" TargetMode="External"/><Relationship Id="rId27" Type="http://schemas.openxmlformats.org/officeDocument/2006/relationships/hyperlink" Target="https://web.archive.org/web/20161213092225/https:/en.wikipedia.org/wiki/CVS_Health" TargetMode="External"/><Relationship Id="rId43" Type="http://schemas.openxmlformats.org/officeDocument/2006/relationships/hyperlink" Target="https://web.archive.org/web/20161213092225/https:/en.wikipedia.org/wiki/General_Motors" TargetMode="External"/><Relationship Id="rId48" Type="http://schemas.openxmlformats.org/officeDocument/2006/relationships/hyperlink" Target="https://web.archive.org/web/20161213092225/https:/en.wikipedia.org/wiki/Home_Depot" TargetMode="External"/><Relationship Id="rId64" Type="http://schemas.openxmlformats.org/officeDocument/2006/relationships/hyperlink" Target="https://web.archive.org/web/20161213092225/https:/en.wikipedia.org/wiki/Metlife" TargetMode="External"/><Relationship Id="rId69" Type="http://schemas.openxmlformats.org/officeDocument/2006/relationships/hyperlink" Target="https://web.archive.org/web/20161213092225/https:/en.wikipedia.org/wiki/Morgan_Stanley" TargetMode="External"/><Relationship Id="rId80" Type="http://schemas.openxmlformats.org/officeDocument/2006/relationships/hyperlink" Target="https://web.archive.org/web/20161213092225/https:/en.wikipedia.org/wiki/PayPal" TargetMode="External"/><Relationship Id="rId85" Type="http://schemas.openxmlformats.org/officeDocument/2006/relationships/hyperlink" Target="https://web.archive.org/web/20161213092225/https:/en.wikipedia.org/wiki/Southern_Company" TargetMode="External"/><Relationship Id="rId12" Type="http://schemas.openxmlformats.org/officeDocument/2006/relationships/hyperlink" Target="https://web.archive.org/web/20161213092225/https:/en.wikipedia.org/wiki/Bank_of_America" TargetMode="External"/><Relationship Id="rId17" Type="http://schemas.openxmlformats.org/officeDocument/2006/relationships/hyperlink" Target="https://web.archive.org/web/20161213092225/https:/en.wikipedia.org/wiki/Berkshire_Hathaway" TargetMode="External"/><Relationship Id="rId25" Type="http://schemas.openxmlformats.org/officeDocument/2006/relationships/hyperlink" Target="https://web.archive.org/web/20161213092225/https:/en.wikipedia.org/wiki/Costco" TargetMode="External"/><Relationship Id="rId33" Type="http://schemas.openxmlformats.org/officeDocument/2006/relationships/hyperlink" Target="https://web.archive.org/web/20161213092225/https:/en.wikipedia.org/wiki/Duke_Energy" TargetMode="External"/><Relationship Id="rId38" Type="http://schemas.openxmlformats.org/officeDocument/2006/relationships/hyperlink" Target="https://web.archive.org/web/20161213092225/https:/en.wikipedia.org/wiki/FedEx" TargetMode="External"/><Relationship Id="rId46" Type="http://schemas.openxmlformats.org/officeDocument/2006/relationships/hyperlink" Target="https://web.archive.org/web/20161213092225/https:/en.wikipedia.org/wiki/Goldman_Sachs" TargetMode="External"/><Relationship Id="rId59" Type="http://schemas.openxmlformats.org/officeDocument/2006/relationships/hyperlink" Target="https://web.archive.org/web/20161213092225/https:/en.wikipedia.org/wiki/Lowe%27s" TargetMode="External"/><Relationship Id="rId67" Type="http://schemas.openxmlformats.org/officeDocument/2006/relationships/hyperlink" Target="https://web.archive.org/web/20161213092225/https:/en.wikipedia.org/wiki/Monsanto" TargetMode="External"/><Relationship Id="rId20" Type="http://schemas.openxmlformats.org/officeDocument/2006/relationships/hyperlink" Target="https://web.archive.org/web/20161213092225/https:/en.wikipedia.org/wiki/Celgene" TargetMode="External"/><Relationship Id="rId41" Type="http://schemas.openxmlformats.org/officeDocument/2006/relationships/hyperlink" Target="https://web.archive.org/web/20161213092225/https:/en.wikipedia.org/wiki/General_Electric" TargetMode="External"/><Relationship Id="rId54" Type="http://schemas.openxmlformats.org/officeDocument/2006/relationships/hyperlink" Target="https://web.archive.org/web/20161213092225/https:/en.wikipedia.org/wiki/Kraft_Heinz" TargetMode="External"/><Relationship Id="rId62" Type="http://schemas.openxmlformats.org/officeDocument/2006/relationships/hyperlink" Target="https://web.archive.org/web/20161213092225/https:/en.wikipedia.org/wiki/Mondel%C4%93z_International" TargetMode="External"/><Relationship Id="rId70" Type="http://schemas.openxmlformats.org/officeDocument/2006/relationships/hyperlink" Target="https://web.archive.org/web/20161213092225/https:/en.wikipedia.org/wiki/Microsoft" TargetMode="External"/><Relationship Id="rId75" Type="http://schemas.openxmlformats.org/officeDocument/2006/relationships/hyperlink" Target="https://web.archive.org/web/20161213092225/https:/en.wikipedia.org/wiki/Priceline_Group" TargetMode="External"/><Relationship Id="rId83" Type="http://schemas.openxmlformats.org/officeDocument/2006/relationships/hyperlink" Target="https://web.archive.org/web/20161213092225/https:/en.wikipedia.org/wiki/Starbucks" TargetMode="External"/><Relationship Id="rId88" Type="http://schemas.openxmlformats.org/officeDocument/2006/relationships/hyperlink" Target="https://web.archive.org/web/20161213092225/https:/en.wikipedia.org/wiki/Target_Corporation" TargetMode="External"/><Relationship Id="rId91" Type="http://schemas.openxmlformats.org/officeDocument/2006/relationships/hyperlink" Target="https://web.archive.org/web/20161213092225/https:/en.wikipedia.org/wiki/UnitedHealth_Group" TargetMode="External"/><Relationship Id="rId96" Type="http://schemas.openxmlformats.org/officeDocument/2006/relationships/hyperlink" Target="https://web.archive.org/web/20161213092225/https:/en.wikipedia.org/wiki/Visa_Inc." TargetMode="External"/><Relationship Id="rId1" Type="http://schemas.openxmlformats.org/officeDocument/2006/relationships/hyperlink" Target="https://web.archive.org/web/20161213092225/https:/en.wikipedia.org/wiki/Apple_Inc." TargetMode="External"/><Relationship Id="rId6" Type="http://schemas.openxmlformats.org/officeDocument/2006/relationships/hyperlink" Target="https://web.archive.org/web/20161213092225/https:/en.wikipedia.org/wiki/American_International_Group" TargetMode="External"/><Relationship Id="rId15" Type="http://schemas.openxmlformats.org/officeDocument/2006/relationships/hyperlink" Target="https://web.archive.org/web/20161213092225/https:/en.wikipedia.org/wiki/BlackRock" TargetMode="External"/><Relationship Id="rId23" Type="http://schemas.openxmlformats.org/officeDocument/2006/relationships/hyperlink" Target="https://web.archive.org/web/20161213092225/https:/en.wikipedia.org/wiki/Capital_one" TargetMode="External"/><Relationship Id="rId28" Type="http://schemas.openxmlformats.org/officeDocument/2006/relationships/hyperlink" Target="https://web.archive.org/web/20161213092225/https:/en.wikipedia.org/wiki/Chevron_(company)" TargetMode="External"/><Relationship Id="rId36" Type="http://schemas.openxmlformats.org/officeDocument/2006/relationships/hyperlink" Target="https://web.archive.org/web/20161213092225/https:/en.wikipedia.org/wiki/Ford_Motor" TargetMode="External"/><Relationship Id="rId49" Type="http://schemas.openxmlformats.org/officeDocument/2006/relationships/hyperlink" Target="https://web.archive.org/web/20161213092225/https:/en.wikipedia.org/wiki/Honeywell" TargetMode="External"/><Relationship Id="rId57" Type="http://schemas.openxmlformats.org/officeDocument/2006/relationships/hyperlink" Target="https://web.archive.org/web/20161213092225/https:/en.wikipedia.org/wiki/Eli_Lilly_and_Company" TargetMode="External"/><Relationship Id="rId10" Type="http://schemas.openxmlformats.org/officeDocument/2006/relationships/hyperlink" Target="https://web.archive.org/web/20161213092225/https:/en.wikipedia.org/wiki/American_Express" TargetMode="External"/><Relationship Id="rId31" Type="http://schemas.openxmlformats.org/officeDocument/2006/relationships/hyperlink" Target="https://web.archive.org/web/20161213092225/https:/en.wikipedia.org/wiki/The_Walt_Disney_Company" TargetMode="External"/><Relationship Id="rId44" Type="http://schemas.openxmlformats.org/officeDocument/2006/relationships/hyperlink" Target="https://web.archive.org/web/20161213092225/https:/en.wikipedia.org/wiki/Alphabet_Inc" TargetMode="External"/><Relationship Id="rId52" Type="http://schemas.openxmlformats.org/officeDocument/2006/relationships/hyperlink" Target="https://web.archive.org/web/20161213092225/https:/en.wikipedia.org/wiki/Johnson_%26_Johnson" TargetMode="External"/><Relationship Id="rId60" Type="http://schemas.openxmlformats.org/officeDocument/2006/relationships/hyperlink" Target="https://web.archive.org/web/20161213092225/https:/en.wikipedia.org/wiki/Mastercard" TargetMode="External"/><Relationship Id="rId65" Type="http://schemas.openxmlformats.org/officeDocument/2006/relationships/hyperlink" Target="https://web.archive.org/web/20161213092225/https:/en.wikipedia.org/wiki/3M" TargetMode="External"/><Relationship Id="rId73" Type="http://schemas.openxmlformats.org/officeDocument/2006/relationships/hyperlink" Target="https://web.archive.org/web/20161213092225/https:/en.wikipedia.org/wiki/Oracle_Corporation" TargetMode="External"/><Relationship Id="rId78" Type="http://schemas.openxmlformats.org/officeDocument/2006/relationships/hyperlink" Target="https://web.archive.org/web/20161213092225/https:/en.wikipedia.org/wiki/Procter_%26_Gamble" TargetMode="External"/><Relationship Id="rId81" Type="http://schemas.openxmlformats.org/officeDocument/2006/relationships/hyperlink" Target="https://web.archive.org/web/20161213092225/https:/en.wikipedia.org/wiki/Qualcomm" TargetMode="External"/><Relationship Id="rId86" Type="http://schemas.openxmlformats.org/officeDocument/2006/relationships/hyperlink" Target="https://web.archive.org/web/20161213092225/https:/en.wikipedia.org/wiki/Simon_Property_Group" TargetMode="External"/><Relationship Id="rId94" Type="http://schemas.openxmlformats.org/officeDocument/2006/relationships/hyperlink" Target="https://web.archive.org/web/20161213092225/https:/en.wikipedia.org/wiki/U.S._Bancorp" TargetMode="External"/><Relationship Id="rId99" Type="http://schemas.openxmlformats.org/officeDocument/2006/relationships/hyperlink" Target="https://web.archive.org/web/20161213092225/https:/en.wikipedia.org/wiki/Wells_Fargo" TargetMode="External"/><Relationship Id="rId101" Type="http://schemas.openxmlformats.org/officeDocument/2006/relationships/hyperlink" Target="https://web.archive.org/web/20161213092225/https:/en.wikipedia.org/wiki/ExxonMobil" TargetMode="External"/><Relationship Id="rId4" Type="http://schemas.openxmlformats.org/officeDocument/2006/relationships/hyperlink" Target="https://web.archive.org/web/20161213092225/https:/en.wikipedia.org/wiki/Accenture" TargetMode="External"/><Relationship Id="rId9" Type="http://schemas.openxmlformats.org/officeDocument/2006/relationships/hyperlink" Target="https://web.archive.org/web/20161213092225/https:/en.wikipedia.org/wiki/Amazon.com" TargetMode="External"/><Relationship Id="rId13" Type="http://schemas.openxmlformats.org/officeDocument/2006/relationships/hyperlink" Target="https://web.archive.org/web/20161213092225/https:/en.wikipedia.org/wiki/Biogen_Idec" TargetMode="External"/><Relationship Id="rId18" Type="http://schemas.openxmlformats.org/officeDocument/2006/relationships/hyperlink" Target="https://web.archive.org/web/20161213092225/https:/en.wikipedia.org/wiki/Citigroup" TargetMode="External"/><Relationship Id="rId39" Type="http://schemas.openxmlformats.org/officeDocument/2006/relationships/hyperlink" Target="https://web.archive.org/web/20161213092225/https:/en.wikipedia.org/wiki/21st_Century_Fox" TargetMode="External"/><Relationship Id="rId34" Type="http://schemas.openxmlformats.org/officeDocument/2006/relationships/hyperlink" Target="https://web.archive.org/web/20161213092225/https:/en.wikipedia.org/wiki/Emerson_Electric" TargetMode="External"/><Relationship Id="rId50" Type="http://schemas.openxmlformats.org/officeDocument/2006/relationships/hyperlink" Target="https://web.archive.org/web/20161213092225/https:/en.wikipedia.org/wiki/IBM" TargetMode="External"/><Relationship Id="rId55" Type="http://schemas.openxmlformats.org/officeDocument/2006/relationships/hyperlink" Target="https://web.archive.org/web/20161213092225/https:/en.wikipedia.org/wiki/Kinder_Morgan" TargetMode="External"/><Relationship Id="rId76" Type="http://schemas.openxmlformats.org/officeDocument/2006/relationships/hyperlink" Target="https://web.archive.org/web/20161213092225/https:/en.wikipedia.org/wiki/Pepsico" TargetMode="External"/><Relationship Id="rId97" Type="http://schemas.openxmlformats.org/officeDocument/2006/relationships/hyperlink" Target="https://web.archive.org/web/20161213092225/https:/en.wikipedia.org/wiki/Verizon_Communications" TargetMode="External"/><Relationship Id="rId7" Type="http://schemas.openxmlformats.org/officeDocument/2006/relationships/hyperlink" Target="https://web.archive.org/web/20161213092225/https:/en.wikipedia.org/wiki/Allstate" TargetMode="External"/><Relationship Id="rId71" Type="http://schemas.openxmlformats.org/officeDocument/2006/relationships/hyperlink" Target="https://web.archive.org/web/20161213092225/https:/en.wikipedia.org/wiki/NextEra_Energy" TargetMode="External"/><Relationship Id="rId92" Type="http://schemas.openxmlformats.org/officeDocument/2006/relationships/hyperlink" Target="https://web.archive.org/web/20161213092225/https:/en.wikipedia.org/wiki/Union_Pacific" TargetMode="External"/><Relationship Id="rId2" Type="http://schemas.openxmlformats.org/officeDocument/2006/relationships/hyperlink" Target="https://web.archive.org/web/20161213092225/https:/en.wikipedia.org/wiki/AbbVie_Inc." TargetMode="External"/><Relationship Id="rId29" Type="http://schemas.openxmlformats.org/officeDocument/2006/relationships/hyperlink" Target="https://web.archive.org/web/20161213092225/https:/en.wikipedia.org/wiki/DuPont" TargetMode="External"/><Relationship Id="rId24" Type="http://schemas.openxmlformats.org/officeDocument/2006/relationships/hyperlink" Target="https://web.archive.org/web/20161213092225/https:/en.wikipedia.org/wiki/Conoco_Phillips" TargetMode="External"/><Relationship Id="rId40" Type="http://schemas.openxmlformats.org/officeDocument/2006/relationships/hyperlink" Target="https://web.archive.org/web/20161213092225/https:/en.wikipedia.org/wiki/General_Dynamics" TargetMode="External"/><Relationship Id="rId45" Type="http://schemas.openxmlformats.org/officeDocument/2006/relationships/hyperlink" Target="https://web.archive.org/web/20161213092225/https:/en.wikipedia.org/wiki/Alphabet_Inc" TargetMode="External"/><Relationship Id="rId66" Type="http://schemas.openxmlformats.org/officeDocument/2006/relationships/hyperlink" Target="https://web.archive.org/web/20161213092225/https:/en.wikipedia.org/wiki/Altria" TargetMode="External"/><Relationship Id="rId87" Type="http://schemas.openxmlformats.org/officeDocument/2006/relationships/hyperlink" Target="https://web.archive.org/web/20161213092225/https:/en.wikipedia.org/wiki/AT%26T" TargetMode="External"/><Relationship Id="rId61" Type="http://schemas.openxmlformats.org/officeDocument/2006/relationships/hyperlink" Target="https://web.archive.org/web/20161213092225/https:/en.wikipedia.org/wiki/McDonald%27s" TargetMode="External"/><Relationship Id="rId82" Type="http://schemas.openxmlformats.org/officeDocument/2006/relationships/hyperlink" Target="https://web.archive.org/web/20161213092225/https:/en.wikipedia.org/wiki/Raytheon" TargetMode="External"/><Relationship Id="rId19" Type="http://schemas.openxmlformats.org/officeDocument/2006/relationships/hyperlink" Target="https://web.archive.org/web/20161213092225/https:/en.wikipedia.org/wiki/Caterpillar_Inc" TargetMode="External"/><Relationship Id="rId14" Type="http://schemas.openxmlformats.org/officeDocument/2006/relationships/hyperlink" Target="https://web.archive.org/web/20161213092225/https:/en.wikipedia.org/wiki/The_Bank_of_New_York_Mellon" TargetMode="External"/><Relationship Id="rId30" Type="http://schemas.openxmlformats.org/officeDocument/2006/relationships/hyperlink" Target="https://web.archive.org/web/20161213092225/https:/en.wikipedia.org/wiki/Danaher_Corporation" TargetMode="External"/><Relationship Id="rId35" Type="http://schemas.openxmlformats.org/officeDocument/2006/relationships/hyperlink" Target="https://web.archive.org/web/20161213092225/https:/en.wikipedia.org/wiki/Exelon" TargetMode="External"/><Relationship Id="rId56" Type="http://schemas.openxmlformats.org/officeDocument/2006/relationships/hyperlink" Target="https://web.archive.org/web/20161213092225/https:/en.wikipedia.org/wiki/The_Coca-Cola_Company" TargetMode="External"/><Relationship Id="rId77" Type="http://schemas.openxmlformats.org/officeDocument/2006/relationships/hyperlink" Target="https://web.archive.org/web/20161213092225/https:/en.wikipedia.org/wiki/Pfizer_Inc" TargetMode="External"/><Relationship Id="rId100" Type="http://schemas.openxmlformats.org/officeDocument/2006/relationships/hyperlink" Target="https://web.archive.org/web/20161213092225/https:/en.wikipedia.org/wiki/Wal-Mart" TargetMode="External"/><Relationship Id="rId8" Type="http://schemas.openxmlformats.org/officeDocument/2006/relationships/hyperlink" Target="https://web.archive.org/web/20161213092225/https:/en.wikipedia.org/wiki/Amgen" TargetMode="External"/><Relationship Id="rId51" Type="http://schemas.openxmlformats.org/officeDocument/2006/relationships/hyperlink" Target="https://web.archive.org/web/20161213092225/https:/en.wikipedia.org/wiki/Intel" TargetMode="External"/><Relationship Id="rId72" Type="http://schemas.openxmlformats.org/officeDocument/2006/relationships/hyperlink" Target="https://web.archive.org/web/20161213092225/https:/en.wikipedia.org/wiki/Nike_(company)" TargetMode="External"/><Relationship Id="rId93" Type="http://schemas.openxmlformats.org/officeDocument/2006/relationships/hyperlink" Target="https://web.archive.org/web/20161213092225/https:/en.wikipedia.org/wiki/United_Parcel_Service" TargetMode="External"/><Relationship Id="rId98" Type="http://schemas.openxmlformats.org/officeDocument/2006/relationships/hyperlink" Target="https://web.archive.org/web/20161213092225/https:/en.wikipedia.org/wiki/Walgreens_Boots_Alliance" TargetMode="External"/><Relationship Id="rId3" Type="http://schemas.openxmlformats.org/officeDocument/2006/relationships/hyperlink" Target="https://web.archive.org/web/20161213092225/https:/en.wikipedia.org/wiki/Abbott_Laboratori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74C78-77EB-4F8A-85EF-8A4B4B785A42}">
  <dimension ref="A3:H131"/>
  <sheetViews>
    <sheetView workbookViewId="0">
      <selection activeCell="H53" sqref="H53"/>
    </sheetView>
  </sheetViews>
  <sheetFormatPr defaultColWidth="8.77734375" defaultRowHeight="14.4"/>
  <cols>
    <col min="1" max="1" width="21.6640625" bestFit="1" customWidth="1"/>
    <col min="2" max="2" width="17.44140625" bestFit="1" customWidth="1"/>
    <col min="3" max="7" width="12" bestFit="1" customWidth="1"/>
  </cols>
  <sheetData>
    <row r="3" spans="1:8">
      <c r="A3" s="55" t="s">
        <v>513</v>
      </c>
      <c r="B3" s="55" t="s">
        <v>532</v>
      </c>
    </row>
    <row r="4" spans="1:8">
      <c r="A4" s="55" t="s">
        <v>527</v>
      </c>
      <c r="B4">
        <v>2015</v>
      </c>
      <c r="C4">
        <v>2016</v>
      </c>
      <c r="D4">
        <v>2017</v>
      </c>
      <c r="E4">
        <v>2018</v>
      </c>
      <c r="F4">
        <v>2019</v>
      </c>
      <c r="G4" t="s">
        <v>395</v>
      </c>
    </row>
    <row r="5" spans="1:8">
      <c r="A5" s="56" t="s">
        <v>239</v>
      </c>
      <c r="B5">
        <v>1.1999999999999999E-3</v>
      </c>
      <c r="G5">
        <v>1.1999999999999999E-3</v>
      </c>
      <c r="H5">
        <f>AVERAGE(B5:F5)</f>
        <v>1.1999999999999999E-3</v>
      </c>
    </row>
    <row r="6" spans="1:8">
      <c r="A6" s="56" t="s">
        <v>224</v>
      </c>
      <c r="B6">
        <v>5.0000000000000001E-4</v>
      </c>
      <c r="C6">
        <v>1.185054054054054E-4</v>
      </c>
      <c r="D6">
        <v>7.4953555045871554E-5</v>
      </c>
      <c r="G6">
        <v>6.9345896045127698E-4</v>
      </c>
      <c r="H6">
        <f t="shared" ref="H6:H69" si="0">AVERAGE(B6:F6)</f>
        <v>2.3115298681709233E-4</v>
      </c>
    </row>
    <row r="7" spans="1:8">
      <c r="A7" s="56" t="s">
        <v>326</v>
      </c>
      <c r="C7">
        <v>7.5000482461226798E-4</v>
      </c>
      <c r="D7">
        <v>4.9498214880754032E-5</v>
      </c>
      <c r="E7">
        <v>4.5073700000000002E-5</v>
      </c>
      <c r="F7">
        <v>4.7308541576906505E-5</v>
      </c>
      <c r="G7">
        <v>8.9188528106992854E-4</v>
      </c>
      <c r="H7">
        <f t="shared" si="0"/>
        <v>2.2297132026748213E-4</v>
      </c>
    </row>
    <row r="8" spans="1:8">
      <c r="A8" s="56" t="s">
        <v>26</v>
      </c>
      <c r="B8">
        <v>8.0000000000000004E-4</v>
      </c>
      <c r="G8">
        <v>8.0000000000000004E-4</v>
      </c>
      <c r="H8">
        <f t="shared" si="0"/>
        <v>8.0000000000000004E-4</v>
      </c>
    </row>
    <row r="9" spans="1:8">
      <c r="A9" s="56" t="s">
        <v>328</v>
      </c>
      <c r="C9">
        <v>2.892593500919681E-4</v>
      </c>
      <c r="D9">
        <v>2.1187211478477855E-4</v>
      </c>
      <c r="E9">
        <v>1.8068369987063389E-4</v>
      </c>
      <c r="F9">
        <v>1.959932614555256E-4</v>
      </c>
      <c r="G9">
        <v>8.7780842620290619E-4</v>
      </c>
      <c r="H9">
        <f t="shared" si="0"/>
        <v>2.1945210655072655E-4</v>
      </c>
    </row>
    <row r="10" spans="1:8">
      <c r="A10" s="56" t="s">
        <v>29</v>
      </c>
      <c r="B10">
        <v>4.1999999999999997E-3</v>
      </c>
      <c r="G10">
        <v>4.1999999999999997E-3</v>
      </c>
      <c r="H10">
        <f t="shared" si="0"/>
        <v>4.1999999999999997E-3</v>
      </c>
    </row>
    <row r="11" spans="1:8">
      <c r="A11" s="56" t="s">
        <v>329</v>
      </c>
      <c r="C11">
        <v>9.7152663519892114E-4</v>
      </c>
      <c r="D11">
        <v>1.8065202973127502E-3</v>
      </c>
      <c r="E11">
        <v>1.7731525423728813E-3</v>
      </c>
      <c r="F11">
        <v>1.774314430095452E-3</v>
      </c>
      <c r="G11">
        <v>6.3255139049800046E-3</v>
      </c>
      <c r="H11">
        <f t="shared" si="0"/>
        <v>1.5813784762450012E-3</v>
      </c>
    </row>
    <row r="12" spans="1:8">
      <c r="A12" s="56" t="s">
        <v>32</v>
      </c>
      <c r="B12">
        <v>6.1999999999999998E-3</v>
      </c>
      <c r="G12">
        <v>6.1999999999999998E-3</v>
      </c>
      <c r="H12">
        <f t="shared" si="0"/>
        <v>6.1999999999999998E-3</v>
      </c>
    </row>
    <row r="13" spans="1:8">
      <c r="A13" s="56" t="s">
        <v>330</v>
      </c>
      <c r="C13">
        <v>4.299191616766467E-4</v>
      </c>
      <c r="D13">
        <v>4.4929242424242424E-4</v>
      </c>
      <c r="E13">
        <v>1.295267175572519E-5</v>
      </c>
      <c r="F13">
        <v>5.0676923076923079E-6</v>
      </c>
      <c r="G13">
        <v>8.9723194998248836E-4</v>
      </c>
      <c r="H13">
        <f t="shared" si="0"/>
        <v>2.2430798749562209E-4</v>
      </c>
    </row>
    <row r="14" spans="1:8">
      <c r="A14" s="56" t="s">
        <v>482</v>
      </c>
      <c r="F14">
        <v>6.0905284552845531E-4</v>
      </c>
      <c r="G14">
        <v>6.0905284552845531E-4</v>
      </c>
      <c r="H14">
        <f t="shared" si="0"/>
        <v>6.0905284552845531E-4</v>
      </c>
    </row>
    <row r="15" spans="1:8">
      <c r="A15" s="56" t="s">
        <v>331</v>
      </c>
      <c r="C15">
        <v>2.5971169036334913E-5</v>
      </c>
      <c r="D15">
        <v>3.9490909090909088E-5</v>
      </c>
      <c r="E15">
        <v>1.2418958333333333E-3</v>
      </c>
      <c r="F15">
        <v>8.8556603773584904E-5</v>
      </c>
      <c r="G15">
        <v>1.3959145152341625E-3</v>
      </c>
      <c r="H15">
        <f t="shared" si="0"/>
        <v>3.4897862880854062E-4</v>
      </c>
    </row>
    <row r="16" spans="1:8">
      <c r="A16" s="56" t="s">
        <v>334</v>
      </c>
      <c r="C16">
        <v>1.0404307974335472E-4</v>
      </c>
      <c r="D16">
        <v>1.4696133190118154E-4</v>
      </c>
      <c r="E16">
        <v>8.7912087912087919E-6</v>
      </c>
      <c r="F16">
        <v>8.9916853932584269E-5</v>
      </c>
      <c r="G16">
        <v>3.497124743683293E-4</v>
      </c>
      <c r="H16">
        <f t="shared" si="0"/>
        <v>8.7428118592082325E-5</v>
      </c>
    </row>
    <row r="17" spans="1:8">
      <c r="A17" s="56" t="s">
        <v>38</v>
      </c>
      <c r="B17">
        <v>0</v>
      </c>
      <c r="G17">
        <v>0</v>
      </c>
      <c r="H17">
        <f t="shared" si="0"/>
        <v>0</v>
      </c>
    </row>
    <row r="18" spans="1:8">
      <c r="A18" s="56" t="s">
        <v>335</v>
      </c>
      <c r="C18">
        <v>8.1849416445623335E-3</v>
      </c>
      <c r="D18">
        <v>8.6936983695652167E-3</v>
      </c>
      <c r="E18">
        <v>1.7357790368271954E-3</v>
      </c>
      <c r="F18">
        <v>2.0737754491017965E-3</v>
      </c>
      <c r="G18">
        <v>2.0688194500056541E-2</v>
      </c>
      <c r="H18">
        <f t="shared" si="0"/>
        <v>5.1720486250141353E-3</v>
      </c>
    </row>
    <row r="19" spans="1:8">
      <c r="A19" s="56" t="s">
        <v>41</v>
      </c>
      <c r="B19">
        <v>7.1999999999999998E-3</v>
      </c>
      <c r="G19">
        <v>7.1999999999999998E-3</v>
      </c>
      <c r="H19">
        <f t="shared" si="0"/>
        <v>7.1999999999999998E-3</v>
      </c>
    </row>
    <row r="20" spans="1:8">
      <c r="A20" s="56" t="s">
        <v>44</v>
      </c>
      <c r="B20">
        <v>8.0000000000000004E-4</v>
      </c>
      <c r="C20">
        <v>7.5984615384615381E-4</v>
      </c>
      <c r="D20">
        <v>7.0641768707482996E-4</v>
      </c>
      <c r="E20">
        <v>9.5207110438729197E-4</v>
      </c>
      <c r="F20">
        <v>1.2126551724137931E-3</v>
      </c>
      <c r="G20">
        <v>4.4309901177220692E-3</v>
      </c>
      <c r="H20">
        <f t="shared" si="0"/>
        <v>8.8619802354441386E-4</v>
      </c>
    </row>
    <row r="21" spans="1:8">
      <c r="A21" s="56" t="s">
        <v>47</v>
      </c>
      <c r="B21">
        <v>0.1802</v>
      </c>
      <c r="C21">
        <v>0.17581856980224253</v>
      </c>
      <c r="D21">
        <v>0.16246997160243407</v>
      </c>
      <c r="E21">
        <v>0.157786066</v>
      </c>
      <c r="F21">
        <v>0.15637732142857144</v>
      </c>
      <c r="G21">
        <v>0.83265192883324801</v>
      </c>
      <c r="H21">
        <f t="shared" si="0"/>
        <v>0.16653038576664961</v>
      </c>
    </row>
    <row r="22" spans="1:8">
      <c r="A22" s="56" t="s">
        <v>50</v>
      </c>
      <c r="B22">
        <v>4.0000000000000002E-4</v>
      </c>
      <c r="G22">
        <v>4.0000000000000002E-4</v>
      </c>
      <c r="H22">
        <f t="shared" si="0"/>
        <v>4.0000000000000002E-4</v>
      </c>
    </row>
    <row r="23" spans="1:8">
      <c r="A23" s="56" t="s">
        <v>53</v>
      </c>
      <c r="B23">
        <v>1.2999999999999999E-3</v>
      </c>
      <c r="G23">
        <v>1.2999999999999999E-3</v>
      </c>
      <c r="H23">
        <f t="shared" si="0"/>
        <v>1.2999999999999999E-3</v>
      </c>
    </row>
    <row r="24" spans="1:8">
      <c r="A24" s="56" t="s">
        <v>56</v>
      </c>
      <c r="B24">
        <v>1E-3</v>
      </c>
      <c r="C24">
        <v>1.0734320855614974E-3</v>
      </c>
      <c r="D24">
        <v>1.2374604966139955E-3</v>
      </c>
      <c r="E24">
        <v>1.5291816065192085E-3</v>
      </c>
      <c r="F24">
        <v>2.7158554216867472E-4</v>
      </c>
      <c r="G24">
        <v>5.1116597308633761E-3</v>
      </c>
      <c r="H24">
        <f t="shared" si="0"/>
        <v>1.0223319461726752E-3</v>
      </c>
    </row>
    <row r="25" spans="1:8">
      <c r="A25" s="56" t="s">
        <v>59</v>
      </c>
      <c r="B25">
        <v>3.0000000000000001E-3</v>
      </c>
      <c r="C25">
        <v>3.4133437013996891E-4</v>
      </c>
      <c r="D25">
        <v>3.3131475409836067E-4</v>
      </c>
      <c r="E25">
        <v>2.4443003412969285E-4</v>
      </c>
      <c r="F25">
        <v>1.7887256637168141E-4</v>
      </c>
      <c r="G25">
        <v>4.0959517247397036E-3</v>
      </c>
      <c r="H25">
        <f t="shared" si="0"/>
        <v>8.1919034494794068E-4</v>
      </c>
    </row>
    <row r="26" spans="1:8">
      <c r="A26" s="56" t="s">
        <v>62</v>
      </c>
      <c r="B26">
        <v>2.0000000000000001E-4</v>
      </c>
      <c r="C26">
        <v>1.000539708412569E-4</v>
      </c>
      <c r="D26">
        <v>1.0689246613471887E-4</v>
      </c>
      <c r="E26">
        <v>1.1480980756080882E-4</v>
      </c>
      <c r="F26">
        <v>1.6464460446891877E-4</v>
      </c>
      <c r="G26">
        <v>6.8640084900570329E-4</v>
      </c>
      <c r="H26">
        <f t="shared" si="0"/>
        <v>1.3728016980114066E-4</v>
      </c>
    </row>
    <row r="27" spans="1:8">
      <c r="A27" s="56" t="s">
        <v>65</v>
      </c>
      <c r="B27">
        <v>1.12E-2</v>
      </c>
      <c r="G27">
        <v>1.12E-2</v>
      </c>
      <c r="H27">
        <f t="shared" si="0"/>
        <v>1.12E-2</v>
      </c>
    </row>
    <row r="28" spans="1:8">
      <c r="A28" s="56" t="s">
        <v>68</v>
      </c>
      <c r="B28">
        <v>2.0000000000000001E-4</v>
      </c>
      <c r="C28">
        <v>3.2506849315068492E-4</v>
      </c>
      <c r="D28">
        <v>3.8730985915492956E-4</v>
      </c>
      <c r="E28">
        <v>4.1131707317073174E-5</v>
      </c>
      <c r="F28">
        <v>8.907486631016043E-5</v>
      </c>
      <c r="G28">
        <v>1.0425849259328482E-3</v>
      </c>
      <c r="H28">
        <f t="shared" si="0"/>
        <v>2.0851698518656965E-4</v>
      </c>
    </row>
    <row r="29" spans="1:8">
      <c r="A29" s="56" t="s">
        <v>71</v>
      </c>
      <c r="B29">
        <v>3.2000000000000002E-3</v>
      </c>
      <c r="C29">
        <v>2.9616791044776119E-3</v>
      </c>
      <c r="D29">
        <v>2.4268009615384615E-3</v>
      </c>
      <c r="E29">
        <v>2.2260675273088381E-4</v>
      </c>
      <c r="F29">
        <v>3.2801378579003183E-4</v>
      </c>
      <c r="G29">
        <v>9.1391006045369889E-3</v>
      </c>
      <c r="H29">
        <f t="shared" si="0"/>
        <v>1.8278201209073978E-3</v>
      </c>
    </row>
    <row r="30" spans="1:8">
      <c r="A30" s="56" t="s">
        <v>428</v>
      </c>
      <c r="E30">
        <v>4.7202083333333335E-4</v>
      </c>
      <c r="F30">
        <v>5.9500000000000004E-4</v>
      </c>
      <c r="G30">
        <v>1.0670208333333334E-3</v>
      </c>
      <c r="H30">
        <f t="shared" si="0"/>
        <v>5.3351041666666672E-4</v>
      </c>
    </row>
    <row r="31" spans="1:8">
      <c r="A31" s="56" t="s">
        <v>339</v>
      </c>
      <c r="C31">
        <v>6.7078263473053894E-3</v>
      </c>
      <c r="D31">
        <v>6.3518963414634149E-3</v>
      </c>
      <c r="E31">
        <v>6.7038518518518515E-3</v>
      </c>
      <c r="F31">
        <v>6.2869171974522294E-3</v>
      </c>
      <c r="G31">
        <v>2.605049173807289E-2</v>
      </c>
      <c r="H31">
        <f t="shared" si="0"/>
        <v>6.5126229345182224E-3</v>
      </c>
    </row>
    <row r="32" spans="1:8">
      <c r="A32" s="56" t="s">
        <v>74</v>
      </c>
      <c r="B32">
        <v>1.9E-3</v>
      </c>
      <c r="C32">
        <v>9.3651785714285712E-4</v>
      </c>
      <c r="D32">
        <v>1.0923607748184019E-4</v>
      </c>
      <c r="E32">
        <v>1.8222785583384238E-4</v>
      </c>
      <c r="F32">
        <v>2.1997721962616822E-4</v>
      </c>
      <c r="G32">
        <v>3.3479590100847076E-3</v>
      </c>
      <c r="H32">
        <f t="shared" si="0"/>
        <v>6.6959180201694155E-4</v>
      </c>
    </row>
    <row r="33" spans="1:8">
      <c r="A33" s="56" t="s">
        <v>77</v>
      </c>
      <c r="B33">
        <v>0.31</v>
      </c>
      <c r="C33">
        <v>0.29769750184454807</v>
      </c>
      <c r="D33">
        <v>0.29769750184454807</v>
      </c>
      <c r="E33">
        <v>0.378</v>
      </c>
      <c r="F33">
        <v>0.378</v>
      </c>
      <c r="G33">
        <v>1.6613950036890963</v>
      </c>
      <c r="H33">
        <f t="shared" si="0"/>
        <v>0.33227900073781924</v>
      </c>
    </row>
    <row r="34" spans="1:8">
      <c r="A34" s="56" t="s">
        <v>80</v>
      </c>
      <c r="B34">
        <v>2.0000000000000001E-4</v>
      </c>
      <c r="C34">
        <v>9.1163781163434903E-5</v>
      </c>
      <c r="D34">
        <v>8.381400518710634E-5</v>
      </c>
      <c r="E34">
        <v>1.1217970316887284E-4</v>
      </c>
      <c r="F34">
        <v>1.4564650955980435E-4</v>
      </c>
      <c r="G34">
        <v>6.3280399907921848E-4</v>
      </c>
      <c r="H34">
        <f t="shared" si="0"/>
        <v>1.2656079981584369E-4</v>
      </c>
    </row>
    <row r="35" spans="1:8">
      <c r="A35" s="56" t="s">
        <v>35</v>
      </c>
      <c r="B35">
        <v>5.0000000000000001E-4</v>
      </c>
      <c r="G35">
        <v>5.0000000000000001E-4</v>
      </c>
      <c r="H35">
        <f t="shared" si="0"/>
        <v>5.0000000000000001E-4</v>
      </c>
    </row>
    <row r="36" spans="1:8">
      <c r="A36" s="56" t="s">
        <v>83</v>
      </c>
      <c r="B36">
        <v>2.0999999999999999E-3</v>
      </c>
      <c r="C36">
        <v>3.8356678082191782E-4</v>
      </c>
      <c r="D36">
        <v>3.8868113522537564E-4</v>
      </c>
      <c r="E36">
        <v>5.3426043405676128E-5</v>
      </c>
      <c r="F36">
        <v>8.3573943661971827E-5</v>
      </c>
      <c r="G36">
        <v>3.0092479031149414E-3</v>
      </c>
      <c r="H36">
        <f t="shared" si="0"/>
        <v>6.0184958062298828E-4</v>
      </c>
    </row>
    <row r="37" spans="1:8">
      <c r="A37" s="56" t="s">
        <v>344</v>
      </c>
      <c r="C37">
        <v>7.9161011904761908E-4</v>
      </c>
      <c r="D37">
        <v>2.3416781538461539E-3</v>
      </c>
      <c r="E37">
        <v>4.247721441661576E-4</v>
      </c>
      <c r="G37">
        <v>3.5580604170599309E-3</v>
      </c>
      <c r="H37">
        <f t="shared" si="0"/>
        <v>1.186020139019977E-3</v>
      </c>
    </row>
    <row r="38" spans="1:8">
      <c r="A38" s="56" t="s">
        <v>398</v>
      </c>
      <c r="D38">
        <v>0.11967591582491582</v>
      </c>
      <c r="E38">
        <v>4.0082669491525421E-3</v>
      </c>
      <c r="F38">
        <v>1.2391651785714287E-3</v>
      </c>
      <c r="G38">
        <v>0.12492334795263979</v>
      </c>
      <c r="H38">
        <f t="shared" si="0"/>
        <v>4.1641115984213266E-2</v>
      </c>
    </row>
    <row r="39" spans="1:8">
      <c r="A39" s="56" t="s">
        <v>86</v>
      </c>
      <c r="B39">
        <v>4.4999999999999997E-3</v>
      </c>
      <c r="C39">
        <v>1.3976091314031179E-3</v>
      </c>
      <c r="D39">
        <v>1.5219042792792793E-3</v>
      </c>
      <c r="E39">
        <v>1.7822401433691757E-3</v>
      </c>
      <c r="F39">
        <v>1.9538095238095238E-4</v>
      </c>
      <c r="G39">
        <v>9.3971345064325241E-3</v>
      </c>
      <c r="H39">
        <f t="shared" si="0"/>
        <v>1.8794269012865049E-3</v>
      </c>
    </row>
    <row r="40" spans="1:8">
      <c r="A40" s="56" t="s">
        <v>89</v>
      </c>
      <c r="B40">
        <v>9.2999999999999992E-3</v>
      </c>
      <c r="C40">
        <v>9.5874502564102567E-3</v>
      </c>
      <c r="D40">
        <v>1.5054805265357293E-2</v>
      </c>
      <c r="E40">
        <v>1.4933032327586207E-2</v>
      </c>
      <c r="F40">
        <v>9.9985771618625284E-3</v>
      </c>
      <c r="G40">
        <v>5.8873865011216289E-2</v>
      </c>
      <c r="H40">
        <f t="shared" si="0"/>
        <v>1.1774773002243258E-2</v>
      </c>
    </row>
    <row r="41" spans="1:8">
      <c r="A41" s="56" t="s">
        <v>92</v>
      </c>
      <c r="B41">
        <v>1.37E-2</v>
      </c>
      <c r="C41">
        <v>7.4724431372549024E-3</v>
      </c>
      <c r="D41">
        <v>0</v>
      </c>
      <c r="E41">
        <v>4.9415776397515529E-3</v>
      </c>
      <c r="F41">
        <v>5.3208127659574471E-3</v>
      </c>
      <c r="G41">
        <v>3.1434833542963898E-2</v>
      </c>
      <c r="H41">
        <f t="shared" si="0"/>
        <v>6.2869667085927797E-3</v>
      </c>
    </row>
    <row r="42" spans="1:8">
      <c r="A42" s="56" t="s">
        <v>95</v>
      </c>
      <c r="B42">
        <v>5.9999999999999995E-4</v>
      </c>
      <c r="C42">
        <v>1.2299516908212562E-4</v>
      </c>
      <c r="D42">
        <v>7.9777231777231771E-5</v>
      </c>
      <c r="E42">
        <v>9.1207482993197272E-5</v>
      </c>
      <c r="F42">
        <v>9.6246441281138786E-5</v>
      </c>
      <c r="G42">
        <v>9.9022632513369349E-4</v>
      </c>
      <c r="H42">
        <f t="shared" si="0"/>
        <v>1.9804526502673869E-4</v>
      </c>
    </row>
    <row r="43" spans="1:8">
      <c r="A43" s="56" t="s">
        <v>98</v>
      </c>
      <c r="B43">
        <v>5.9999999999999995E-4</v>
      </c>
      <c r="C43">
        <v>1.1508027210884353E-3</v>
      </c>
      <c r="D43">
        <v>7.0904081632653065E-4</v>
      </c>
      <c r="E43">
        <v>7.2088461538461542E-4</v>
      </c>
      <c r="F43">
        <v>7.1925733634311509E-4</v>
      </c>
      <c r="G43">
        <v>3.8999854891426959E-3</v>
      </c>
      <c r="H43">
        <f t="shared" si="0"/>
        <v>7.7999709782853915E-4</v>
      </c>
    </row>
    <row r="44" spans="1:8">
      <c r="A44" s="56" t="s">
        <v>101</v>
      </c>
      <c r="B44">
        <v>6.9999999999999999E-4</v>
      </c>
      <c r="C44">
        <v>3.998702830188679E-5</v>
      </c>
      <c r="D44">
        <v>3.9194097841156663E-5</v>
      </c>
      <c r="E44">
        <v>2.8516492522024175E-5</v>
      </c>
      <c r="F44">
        <v>1.304962946328318E-5</v>
      </c>
      <c r="G44">
        <v>8.2074724812835069E-4</v>
      </c>
      <c r="H44">
        <f t="shared" si="0"/>
        <v>1.6414944962567013E-4</v>
      </c>
    </row>
    <row r="45" spans="1:8">
      <c r="A45" s="56" t="s">
        <v>104</v>
      </c>
      <c r="B45">
        <v>2E-3</v>
      </c>
      <c r="C45">
        <v>2.5787988878591289E-3</v>
      </c>
      <c r="D45">
        <v>2.7486044921874999E-3</v>
      </c>
      <c r="E45">
        <v>2.7936216475095785E-3</v>
      </c>
      <c r="F45">
        <v>5.7482068965517246E-4</v>
      </c>
      <c r="G45">
        <v>1.0695845717211378E-2</v>
      </c>
      <c r="H45">
        <f t="shared" si="0"/>
        <v>2.1391691434422756E-3</v>
      </c>
    </row>
    <row r="46" spans="1:8">
      <c r="A46" s="56" t="s">
        <v>107</v>
      </c>
      <c r="B46">
        <v>1.1000000000000001E-3</v>
      </c>
      <c r="C46">
        <v>2.6011703150026697E-3</v>
      </c>
      <c r="D46">
        <v>1.5644109589041096E-3</v>
      </c>
      <c r="E46">
        <v>5.5780407523510977E-4</v>
      </c>
      <c r="F46">
        <v>1.672137203166227E-5</v>
      </c>
      <c r="G46">
        <v>5.8401067211735517E-3</v>
      </c>
      <c r="H46">
        <f t="shared" si="0"/>
        <v>1.1680213442347104E-3</v>
      </c>
    </row>
    <row r="47" spans="1:8">
      <c r="A47" s="56" t="s">
        <v>110</v>
      </c>
      <c r="B47">
        <v>6.9999999999999999E-4</v>
      </c>
      <c r="C47">
        <v>5.1781704545454546E-4</v>
      </c>
      <c r="F47">
        <v>2.3491152815013406E-4</v>
      </c>
      <c r="G47">
        <v>1.4527285736046795E-3</v>
      </c>
      <c r="H47">
        <f t="shared" si="0"/>
        <v>4.8424285786822651E-4</v>
      </c>
    </row>
    <row r="48" spans="1:8">
      <c r="A48" s="56" t="s">
        <v>350</v>
      </c>
      <c r="C48">
        <v>2.1459564714285717E-4</v>
      </c>
      <c r="D48">
        <v>8.4399575070821526E-4</v>
      </c>
      <c r="E48">
        <v>7.854183098591549E-4</v>
      </c>
      <c r="F48">
        <v>2.1679338842975208E-4</v>
      </c>
      <c r="G48">
        <v>2.0608030961399796E-3</v>
      </c>
      <c r="H48">
        <f t="shared" si="0"/>
        <v>5.152007740349949E-4</v>
      </c>
    </row>
    <row r="49" spans="1:8">
      <c r="A49" s="56" t="s">
        <v>113</v>
      </c>
      <c r="B49">
        <v>2.3E-3</v>
      </c>
      <c r="C49">
        <v>7.8944356314826112E-4</v>
      </c>
      <c r="D49">
        <v>9.3270342205323189E-4</v>
      </c>
      <c r="E49">
        <v>7.8838221632382215E-4</v>
      </c>
      <c r="F49">
        <v>7.6669267707082836E-4</v>
      </c>
      <c r="G49">
        <v>5.577221878596144E-3</v>
      </c>
      <c r="H49">
        <f t="shared" si="0"/>
        <v>1.1154443757192289E-3</v>
      </c>
    </row>
    <row r="50" spans="1:8">
      <c r="A50" s="56" t="s">
        <v>116</v>
      </c>
      <c r="B50">
        <v>7.0000000000000001E-3</v>
      </c>
      <c r="C50">
        <v>1.0951154362416108E-3</v>
      </c>
      <c r="F50">
        <v>3.2520672947510096E-4</v>
      </c>
      <c r="G50">
        <v>8.4203221657167121E-3</v>
      </c>
      <c r="H50">
        <f t="shared" si="0"/>
        <v>2.8067740552389039E-3</v>
      </c>
    </row>
    <row r="51" spans="1:8">
      <c r="A51" s="56" t="s">
        <v>353</v>
      </c>
      <c r="C51">
        <v>1.1963531114327063E-4</v>
      </c>
      <c r="D51">
        <v>1.4301714285714287E-4</v>
      </c>
      <c r="E51">
        <v>1.7072881355932202E-4</v>
      </c>
      <c r="F51">
        <v>2.3446913580246913E-4</v>
      </c>
      <c r="G51">
        <v>6.6785040336220464E-4</v>
      </c>
      <c r="H51">
        <f t="shared" si="0"/>
        <v>1.6696260084055116E-4</v>
      </c>
    </row>
    <row r="52" spans="1:8">
      <c r="A52" s="56" t="s">
        <v>119</v>
      </c>
      <c r="B52">
        <v>3.0999999999999999E-3</v>
      </c>
      <c r="G52">
        <v>3.0999999999999999E-3</v>
      </c>
      <c r="H52">
        <f t="shared" si="0"/>
        <v>3.0999999999999999E-3</v>
      </c>
    </row>
    <row r="53" spans="1:8">
      <c r="A53" s="56" t="s">
        <v>401</v>
      </c>
      <c r="D53">
        <v>1.6123545966228892E-3</v>
      </c>
      <c r="E53">
        <v>8.7461139896373059E-5</v>
      </c>
      <c r="G53">
        <v>1.6998157365192622E-3</v>
      </c>
      <c r="H53">
        <f t="shared" si="0"/>
        <v>8.4990786825963108E-4</v>
      </c>
    </row>
    <row r="54" spans="1:8">
      <c r="A54" s="56" t="s">
        <v>122</v>
      </c>
      <c r="B54">
        <v>1.6000000000000001E-3</v>
      </c>
      <c r="G54">
        <v>1.6000000000000001E-3</v>
      </c>
      <c r="H54">
        <f t="shared" si="0"/>
        <v>1.6000000000000001E-3</v>
      </c>
    </row>
    <row r="55" spans="1:8">
      <c r="A55" s="56" t="s">
        <v>125</v>
      </c>
      <c r="B55">
        <v>6.9999999999999999E-4</v>
      </c>
      <c r="G55">
        <v>6.9999999999999999E-4</v>
      </c>
      <c r="H55">
        <f t="shared" si="0"/>
        <v>6.9999999999999999E-4</v>
      </c>
    </row>
    <row r="56" spans="1:8">
      <c r="A56" s="56" t="s">
        <v>128</v>
      </c>
      <c r="B56">
        <v>1.5E-3</v>
      </c>
      <c r="C56">
        <v>3.340480680061824E-3</v>
      </c>
      <c r="D56">
        <v>4.5538724727838256E-3</v>
      </c>
      <c r="E56">
        <v>4.5061275590551177E-3</v>
      </c>
      <c r="F56">
        <v>4.6612882447665052E-3</v>
      </c>
      <c r="G56">
        <v>1.8561768956667273E-2</v>
      </c>
      <c r="H56">
        <f t="shared" si="0"/>
        <v>3.7123537913334543E-3</v>
      </c>
    </row>
    <row r="57" spans="1:8">
      <c r="A57" s="56" t="s">
        <v>131</v>
      </c>
      <c r="B57">
        <v>1.4E-3</v>
      </c>
      <c r="C57">
        <v>3.6321479395900753E-4</v>
      </c>
      <c r="D57">
        <v>3.3056269757639618E-4</v>
      </c>
      <c r="E57">
        <v>6.0833642930856549E-4</v>
      </c>
      <c r="F57">
        <v>6.3423305954825467E-4</v>
      </c>
      <c r="G57">
        <v>3.3363469803922236E-3</v>
      </c>
      <c r="H57">
        <f t="shared" si="0"/>
        <v>6.6726939607844474E-4</v>
      </c>
    </row>
    <row r="58" spans="1:8">
      <c r="A58" s="56" t="s">
        <v>134</v>
      </c>
      <c r="B58">
        <v>1.1000000000000001E-3</v>
      </c>
      <c r="C58">
        <v>1.075145536384096E-3</v>
      </c>
      <c r="D58">
        <v>1.1640365182591296E-3</v>
      </c>
      <c r="E58">
        <v>1.1789694847423712E-4</v>
      </c>
      <c r="F58">
        <v>1.1772027972027973E-4</v>
      </c>
      <c r="G58">
        <v>3.5747992828377424E-3</v>
      </c>
      <c r="H58">
        <f t="shared" si="0"/>
        <v>7.1495985656754848E-4</v>
      </c>
    </row>
    <row r="59" spans="1:8">
      <c r="A59" s="56" t="s">
        <v>137</v>
      </c>
      <c r="B59">
        <v>0.14940000000000001</v>
      </c>
      <c r="C59">
        <v>0.14460865367521367</v>
      </c>
      <c r="D59">
        <v>0.1389576647496617</v>
      </c>
      <c r="E59">
        <v>0.13285256427604872</v>
      </c>
      <c r="F59">
        <v>0.13654804589707928</v>
      </c>
      <c r="G59">
        <v>0.70236692859800332</v>
      </c>
      <c r="H59">
        <f t="shared" si="0"/>
        <v>0.14047338571960066</v>
      </c>
    </row>
    <row r="60" spans="1:8">
      <c r="A60" s="56" t="s">
        <v>140</v>
      </c>
      <c r="B60">
        <v>8.6999999999999994E-3</v>
      </c>
      <c r="G60">
        <v>8.6999999999999994E-3</v>
      </c>
      <c r="H60">
        <f t="shared" si="0"/>
        <v>8.6999999999999994E-3</v>
      </c>
    </row>
    <row r="61" spans="1:8">
      <c r="A61" s="56" t="s">
        <v>143</v>
      </c>
      <c r="B61">
        <v>7.3899999999999993E-2</v>
      </c>
      <c r="C61">
        <v>6.993071326164875E-2</v>
      </c>
      <c r="D61">
        <v>7.2258111111111106E-2</v>
      </c>
      <c r="E61">
        <v>7.1514158088235288E-2</v>
      </c>
      <c r="F61">
        <v>7.3427264150943403E-2</v>
      </c>
      <c r="G61">
        <v>0.36103024661193855</v>
      </c>
      <c r="H61">
        <f t="shared" si="0"/>
        <v>7.2206049322387708E-2</v>
      </c>
    </row>
    <row r="62" spans="1:8">
      <c r="A62" s="56" t="s">
        <v>357</v>
      </c>
      <c r="C62">
        <v>3.1418146537842188E-2</v>
      </c>
      <c r="D62">
        <v>0.49375761674718194</v>
      </c>
      <c r="E62">
        <v>3.5104541062801931E-3</v>
      </c>
      <c r="G62">
        <v>0.52868621739130428</v>
      </c>
      <c r="H62">
        <f t="shared" si="0"/>
        <v>0.17622873913043477</v>
      </c>
    </row>
    <row r="63" spans="1:8">
      <c r="A63" s="56" t="s">
        <v>146</v>
      </c>
      <c r="B63">
        <v>0.2404</v>
      </c>
      <c r="D63">
        <v>0.49375761674718194</v>
      </c>
      <c r="E63">
        <v>3.5104541062801931E-3</v>
      </c>
      <c r="G63">
        <v>0.73766807085346209</v>
      </c>
      <c r="H63">
        <f t="shared" si="0"/>
        <v>0.24588935695115402</v>
      </c>
    </row>
    <row r="64" spans="1:8">
      <c r="A64" s="56" t="s">
        <v>149</v>
      </c>
      <c r="B64">
        <v>4.7000000000000002E-3</v>
      </c>
      <c r="C64">
        <v>5.284619937694704E-3</v>
      </c>
      <c r="D64">
        <v>5.659009836065574E-3</v>
      </c>
      <c r="E64">
        <v>1.4200401337792642E-4</v>
      </c>
      <c r="F64">
        <v>1.5495841924398626E-3</v>
      </c>
      <c r="G64">
        <v>1.7335217979578064E-2</v>
      </c>
      <c r="H64">
        <f t="shared" si="0"/>
        <v>3.4670435959156128E-3</v>
      </c>
    </row>
    <row r="65" spans="1:8">
      <c r="A65" s="56" t="s">
        <v>152</v>
      </c>
      <c r="B65">
        <v>4.8999999999999998E-3</v>
      </c>
      <c r="C65">
        <v>1.9094513584574934E-3</v>
      </c>
      <c r="D65">
        <v>2.0455193370165748E-3</v>
      </c>
      <c r="E65">
        <v>1.305709023941068E-4</v>
      </c>
      <c r="F65">
        <v>4.6598716773602202E-4</v>
      </c>
      <c r="G65">
        <v>9.4515287656041971E-3</v>
      </c>
      <c r="H65">
        <f t="shared" si="0"/>
        <v>1.8903057531208395E-3</v>
      </c>
    </row>
    <row r="66" spans="1:8">
      <c r="A66" s="56" t="s">
        <v>155</v>
      </c>
      <c r="B66">
        <v>7.0000000000000001E-3</v>
      </c>
      <c r="C66">
        <v>2.6088217967599409E-3</v>
      </c>
      <c r="D66">
        <v>6.0281925701288859E-3</v>
      </c>
      <c r="E66">
        <v>2.2555458715596329E-3</v>
      </c>
      <c r="F66">
        <v>0</v>
      </c>
      <c r="G66">
        <v>1.7892560238448457E-2</v>
      </c>
      <c r="H66">
        <f t="shared" si="0"/>
        <v>3.5785120476896914E-3</v>
      </c>
    </row>
    <row r="67" spans="1:8">
      <c r="A67" s="56" t="s">
        <v>158</v>
      </c>
      <c r="B67">
        <v>1E-4</v>
      </c>
      <c r="C67">
        <v>7.4826751592356689E-5</v>
      </c>
      <c r="D67">
        <v>2.613170241286863E-4</v>
      </c>
      <c r="E67">
        <v>4.8705870020964359E-4</v>
      </c>
      <c r="F67">
        <v>2.5735858234885336E-3</v>
      </c>
      <c r="G67">
        <v>3.4967882994192201E-3</v>
      </c>
      <c r="H67">
        <f t="shared" si="0"/>
        <v>6.9935765988384403E-4</v>
      </c>
    </row>
    <row r="68" spans="1:8">
      <c r="A68" s="56" t="s">
        <v>161</v>
      </c>
      <c r="B68">
        <v>1.4E-3</v>
      </c>
      <c r="C68">
        <v>2.8020731723630527E-2</v>
      </c>
      <c r="D68">
        <v>1.3288416916416917E-3</v>
      </c>
      <c r="E68">
        <v>1.0885822835432914E-6</v>
      </c>
      <c r="F68">
        <v>1.1050119331742243E-6</v>
      </c>
      <c r="G68">
        <v>3.0751767009488937E-2</v>
      </c>
      <c r="H68">
        <f t="shared" si="0"/>
        <v>6.1503534018977875E-3</v>
      </c>
    </row>
    <row r="69" spans="1:8">
      <c r="A69" s="56" t="s">
        <v>362</v>
      </c>
      <c r="C69">
        <v>2.8020731723630527E-2</v>
      </c>
      <c r="D69">
        <v>1.3288416916416917E-3</v>
      </c>
      <c r="E69">
        <v>1.3299045524228488E-3</v>
      </c>
      <c r="F69">
        <v>1.1050119331742243E-6</v>
      </c>
      <c r="G69">
        <v>3.0680582979628244E-2</v>
      </c>
      <c r="H69">
        <f t="shared" si="0"/>
        <v>7.6701457449070611E-3</v>
      </c>
    </row>
    <row r="70" spans="1:8">
      <c r="A70" s="56" t="s">
        <v>164</v>
      </c>
      <c r="B70">
        <v>6.6E-3</v>
      </c>
      <c r="C70">
        <v>6.6890988505747123E-3</v>
      </c>
      <c r="D70">
        <v>6.5249119804400976E-3</v>
      </c>
      <c r="E70">
        <v>5.9738410256410255E-3</v>
      </c>
      <c r="F70">
        <v>5.0256648936170217E-4</v>
      </c>
      <c r="G70">
        <v>2.6290418346017537E-2</v>
      </c>
      <c r="H70">
        <f t="shared" ref="H70:H130" si="1">AVERAGE(B70:F70)</f>
        <v>5.258083669203507E-3</v>
      </c>
    </row>
    <row r="71" spans="1:8">
      <c r="A71" s="56" t="s">
        <v>167</v>
      </c>
      <c r="B71">
        <v>1.1999999999999999E-3</v>
      </c>
      <c r="C71">
        <v>1.3850336817653891E-3</v>
      </c>
      <c r="D71">
        <v>1.4822344827586206E-3</v>
      </c>
      <c r="E71">
        <v>1.659775370581528E-3</v>
      </c>
      <c r="G71">
        <v>5.7270435351055374E-3</v>
      </c>
      <c r="H71">
        <f t="shared" si="1"/>
        <v>1.4317608837763843E-3</v>
      </c>
    </row>
    <row r="72" spans="1:8">
      <c r="A72" s="56" t="s">
        <v>170</v>
      </c>
      <c r="B72">
        <v>5.9999999999999995E-4</v>
      </c>
      <c r="C72">
        <v>6.841816056118472E-4</v>
      </c>
      <c r="D72">
        <v>6.8718557536466779E-4</v>
      </c>
      <c r="E72">
        <v>6.7279307432432434E-4</v>
      </c>
      <c r="F72">
        <v>7.433018372703412E-4</v>
      </c>
      <c r="G72">
        <v>3.3874620925711803E-3</v>
      </c>
      <c r="H72">
        <f t="shared" si="1"/>
        <v>6.774924185142361E-4</v>
      </c>
    </row>
    <row r="73" spans="1:8">
      <c r="A73" s="56" t="s">
        <v>173</v>
      </c>
      <c r="B73">
        <v>8.6999999999999994E-3</v>
      </c>
      <c r="C73">
        <v>1.1685899612903228E-2</v>
      </c>
      <c r="D73">
        <v>1.9892487046632126E-5</v>
      </c>
      <c r="E73">
        <v>5.1070385126162017E-5</v>
      </c>
      <c r="F73">
        <v>8.4072602739726027E-5</v>
      </c>
      <c r="G73">
        <v>2.0540935087815747E-2</v>
      </c>
      <c r="H73">
        <f t="shared" si="1"/>
        <v>4.1081870175631498E-3</v>
      </c>
    </row>
    <row r="74" spans="1:8">
      <c r="A74" s="56" t="s">
        <v>176</v>
      </c>
      <c r="B74">
        <v>2.3999999999999998E-3</v>
      </c>
      <c r="G74">
        <v>2.3999999999999998E-3</v>
      </c>
      <c r="H74">
        <f t="shared" si="1"/>
        <v>2.3999999999999998E-3</v>
      </c>
    </row>
    <row r="75" spans="1:8">
      <c r="A75" s="56" t="s">
        <v>179</v>
      </c>
      <c r="B75">
        <v>4.0000000000000002E-4</v>
      </c>
      <c r="C75">
        <v>1.8817201876955163E-4</v>
      </c>
      <c r="D75">
        <v>2.0250480256136605E-4</v>
      </c>
      <c r="E75">
        <v>2.24735807860262E-4</v>
      </c>
      <c r="F75">
        <v>2.8224412094064949E-4</v>
      </c>
      <c r="G75">
        <v>1.2976567501318292E-3</v>
      </c>
      <c r="H75">
        <f t="shared" si="1"/>
        <v>2.5953135002636582E-4</v>
      </c>
    </row>
    <row r="76" spans="1:8">
      <c r="A76" s="56" t="s">
        <v>182</v>
      </c>
      <c r="B76">
        <v>5.0000000000000001E-4</v>
      </c>
      <c r="C76">
        <v>2.7170010256410255E-4</v>
      </c>
      <c r="D76">
        <v>2.6763061013443639E-4</v>
      </c>
      <c r="E76">
        <v>2.7228249308657735E-7</v>
      </c>
      <c r="F76">
        <v>3.5445785826067517E-5</v>
      </c>
      <c r="G76">
        <v>1.0750487810176929E-3</v>
      </c>
      <c r="H76">
        <f t="shared" si="1"/>
        <v>2.1500975620353859E-4</v>
      </c>
    </row>
    <row r="77" spans="1:8">
      <c r="A77" s="56" t="s">
        <v>185</v>
      </c>
      <c r="B77">
        <v>2.0000000000000001E-4</v>
      </c>
      <c r="C77">
        <v>6.3932592326998929E-5</v>
      </c>
      <c r="D77">
        <v>9.5259380692167572E-5</v>
      </c>
      <c r="E77">
        <v>1.2389006962257236E-4</v>
      </c>
      <c r="F77">
        <v>1.476714501510574E-4</v>
      </c>
      <c r="G77">
        <v>6.3075349279279633E-4</v>
      </c>
      <c r="H77">
        <f t="shared" si="1"/>
        <v>1.2615069855855925E-4</v>
      </c>
    </row>
    <row r="78" spans="1:8">
      <c r="A78" s="56" t="s">
        <v>188</v>
      </c>
      <c r="B78">
        <v>2.5999999999999999E-3</v>
      </c>
      <c r="C78">
        <v>9.705745257452575E-5</v>
      </c>
      <c r="D78">
        <v>1.9168937657254683E-3</v>
      </c>
      <c r="E78">
        <v>2.1735741066198008E-3</v>
      </c>
      <c r="F78">
        <v>2.4514641559299638E-3</v>
      </c>
      <c r="G78">
        <v>9.2389894808497589E-3</v>
      </c>
      <c r="H78">
        <f t="shared" si="1"/>
        <v>1.8477978961699518E-3</v>
      </c>
    </row>
    <row r="79" spans="1:8">
      <c r="A79" s="56" t="s">
        <v>364</v>
      </c>
      <c r="C79">
        <v>3.4822185970636216E-5</v>
      </c>
      <c r="D79">
        <v>3.9326547231270358E-5</v>
      </c>
      <c r="E79">
        <v>4.6966365873666938E-5</v>
      </c>
      <c r="F79">
        <v>0</v>
      </c>
      <c r="G79">
        <v>1.2111509907557352E-4</v>
      </c>
      <c r="H79">
        <f t="shared" si="1"/>
        <v>3.027877476889338E-5</v>
      </c>
    </row>
    <row r="80" spans="1:8">
      <c r="A80" s="56" t="s">
        <v>367</v>
      </c>
      <c r="C80">
        <v>0.11030327040358745</v>
      </c>
      <c r="D80">
        <v>0.11030327040358745</v>
      </c>
      <c r="E80">
        <v>3.5034977436823106E-3</v>
      </c>
      <c r="F80">
        <v>2.8978538985616957E-3</v>
      </c>
      <c r="G80">
        <v>0.22700789244941891</v>
      </c>
      <c r="H80">
        <f t="shared" si="1"/>
        <v>5.6751973112354727E-2</v>
      </c>
    </row>
    <row r="81" spans="1:8">
      <c r="A81" s="56" t="s">
        <v>191</v>
      </c>
      <c r="B81">
        <v>2.8E-3</v>
      </c>
      <c r="C81">
        <v>3.149299748110831E-3</v>
      </c>
      <c r="D81">
        <v>1.805018501387604E-4</v>
      </c>
      <c r="E81">
        <v>2.5319260293091419E-4</v>
      </c>
      <c r="F81">
        <v>3.4622254475084662E-4</v>
      </c>
      <c r="G81">
        <v>6.7292167459313528E-3</v>
      </c>
      <c r="H81">
        <f t="shared" si="1"/>
        <v>1.3458433491862706E-3</v>
      </c>
    </row>
    <row r="82" spans="1:8">
      <c r="A82" s="56" t="s">
        <v>194</v>
      </c>
      <c r="B82">
        <v>1E-3</v>
      </c>
      <c r="C82">
        <v>9.2097740112994351E-4</v>
      </c>
      <c r="D82">
        <v>1.0420152091254753E-4</v>
      </c>
      <c r="E82">
        <v>1.3206286266924565E-4</v>
      </c>
      <c r="F82">
        <v>1.8201602564102564E-4</v>
      </c>
      <c r="G82">
        <v>2.3392578103527619E-3</v>
      </c>
      <c r="H82">
        <f t="shared" si="1"/>
        <v>4.6785156207055235E-4</v>
      </c>
    </row>
    <row r="83" spans="1:8">
      <c r="A83" s="56" t="s">
        <v>197</v>
      </c>
      <c r="B83">
        <v>8.9999999999999998E-4</v>
      </c>
      <c r="C83">
        <v>7.7821122112211216E-4</v>
      </c>
      <c r="D83">
        <v>1.8807216494845362E-4</v>
      </c>
      <c r="E83">
        <v>8.2429268292682925E-4</v>
      </c>
      <c r="F83">
        <v>4.7816901408450707E-5</v>
      </c>
      <c r="G83">
        <v>2.738392970405846E-3</v>
      </c>
      <c r="H83">
        <f t="shared" si="1"/>
        <v>5.4767859408116925E-4</v>
      </c>
    </row>
    <row r="84" spans="1:8">
      <c r="A84" s="56" t="s">
        <v>200</v>
      </c>
      <c r="B84">
        <v>1.8E-3</v>
      </c>
      <c r="C84">
        <v>2.0868460710441335E-3</v>
      </c>
      <c r="D84">
        <v>6.2142792281498298E-4</v>
      </c>
      <c r="E84">
        <v>2.1068464285714287E-3</v>
      </c>
      <c r="F84">
        <v>6.3165024630541878E-5</v>
      </c>
      <c r="G84">
        <v>6.6782854470610878E-3</v>
      </c>
      <c r="H84">
        <f t="shared" si="1"/>
        <v>1.3356570894122175E-3</v>
      </c>
    </row>
    <row r="85" spans="1:8">
      <c r="A85" s="56" t="s">
        <v>203</v>
      </c>
      <c r="B85">
        <v>1E-3</v>
      </c>
      <c r="C85">
        <v>2.6223251589464124E-4</v>
      </c>
      <c r="D85">
        <v>2.4261660447761195E-4</v>
      </c>
      <c r="E85">
        <v>2.6934192932187204E-4</v>
      </c>
      <c r="F85">
        <v>3.333150684931507E-4</v>
      </c>
      <c r="G85">
        <v>2.1075061181872762E-3</v>
      </c>
      <c r="H85">
        <f t="shared" si="1"/>
        <v>4.2150122363745525E-4</v>
      </c>
    </row>
    <row r="86" spans="1:8">
      <c r="A86" s="56" t="s">
        <v>206</v>
      </c>
      <c r="B86">
        <v>0</v>
      </c>
      <c r="C86">
        <v>1.0422996515679442E-4</v>
      </c>
      <c r="D86">
        <v>2.868137254901961E-4</v>
      </c>
      <c r="E86">
        <v>2.9928388746803066E-4</v>
      </c>
      <c r="F86">
        <v>5.6291503267973857E-4</v>
      </c>
      <c r="G86">
        <v>1.2532426107947597E-3</v>
      </c>
      <c r="H86">
        <f t="shared" si="1"/>
        <v>2.5064852215895194E-4</v>
      </c>
    </row>
    <row r="87" spans="1:8">
      <c r="A87" s="56" t="s">
        <v>209</v>
      </c>
      <c r="B87">
        <v>3.2000000000000002E-3</v>
      </c>
      <c r="C87">
        <v>3.7333801652892564E-3</v>
      </c>
      <c r="D87">
        <v>3.9860254735467017E-3</v>
      </c>
      <c r="E87">
        <v>5.1681022880215343E-5</v>
      </c>
      <c r="F87">
        <v>1.8066117969821674E-4</v>
      </c>
      <c r="G87">
        <v>1.115174784141439E-2</v>
      </c>
      <c r="H87">
        <f t="shared" si="1"/>
        <v>2.2303495682828777E-3</v>
      </c>
    </row>
    <row r="88" spans="1:8">
      <c r="A88" s="56" t="s">
        <v>212</v>
      </c>
      <c r="B88">
        <v>1E-3</v>
      </c>
      <c r="C88">
        <v>5.9442566619915844E-4</v>
      </c>
      <c r="D88">
        <v>9.0578073328540616E-4</v>
      </c>
      <c r="E88">
        <v>9.9773830409356735E-4</v>
      </c>
      <c r="F88">
        <v>1.4962054491899854E-3</v>
      </c>
      <c r="G88">
        <v>4.9941501527681169E-3</v>
      </c>
      <c r="H88">
        <f t="shared" si="1"/>
        <v>9.9883003055362346E-4</v>
      </c>
    </row>
    <row r="89" spans="1:8">
      <c r="A89" s="56" t="s">
        <v>215</v>
      </c>
      <c r="B89">
        <v>1.1999999999999999E-3</v>
      </c>
      <c r="C89">
        <v>1.3912810117222725E-3</v>
      </c>
      <c r="D89">
        <v>1.7741055681186285E-3</v>
      </c>
      <c r="E89">
        <v>2.0737135965417869E-3</v>
      </c>
      <c r="F89">
        <v>1.855584745762712E-3</v>
      </c>
      <c r="G89">
        <v>8.2946849221454001E-3</v>
      </c>
      <c r="H89">
        <f t="shared" si="1"/>
        <v>1.6589369844290801E-3</v>
      </c>
    </row>
    <row r="90" spans="1:8">
      <c r="A90" s="56" t="s">
        <v>218</v>
      </c>
      <c r="B90">
        <v>1.2999999999999999E-3</v>
      </c>
      <c r="C90">
        <v>1.2536348949919224E-4</v>
      </c>
      <c r="D90">
        <v>3.9986296900489397E-4</v>
      </c>
      <c r="E90">
        <v>4.2244352159468438E-4</v>
      </c>
      <c r="F90">
        <v>3.7606324786324788E-4</v>
      </c>
      <c r="G90">
        <v>2.6237332279620187E-3</v>
      </c>
      <c r="H90">
        <f t="shared" si="1"/>
        <v>5.2474664559240373E-4</v>
      </c>
    </row>
    <row r="91" spans="1:8">
      <c r="A91" s="56" t="s">
        <v>221</v>
      </c>
      <c r="B91">
        <v>5.9999999999999995E-4</v>
      </c>
      <c r="C91">
        <v>3.2621106557377051E-4</v>
      </c>
      <c r="D91">
        <v>2.7095366996356064E-4</v>
      </c>
      <c r="E91">
        <v>1.1069544491525424E-4</v>
      </c>
      <c r="F91">
        <v>7.2671214553237024E-4</v>
      </c>
      <c r="G91">
        <v>2.0345723259849557E-3</v>
      </c>
      <c r="H91">
        <f t="shared" si="1"/>
        <v>4.0691446519699115E-4</v>
      </c>
    </row>
    <row r="92" spans="1:8">
      <c r="A92" s="56" t="s">
        <v>227</v>
      </c>
      <c r="B92">
        <v>1E-3</v>
      </c>
      <c r="C92">
        <v>1.9784788518119841E-4</v>
      </c>
      <c r="D92">
        <v>2.1982714701601164E-4</v>
      </c>
      <c r="E92">
        <v>2.6674020156774916E-4</v>
      </c>
      <c r="F92">
        <v>3.1074612403100778E-4</v>
      </c>
      <c r="G92">
        <v>1.995161357795967E-3</v>
      </c>
      <c r="H92">
        <f t="shared" si="1"/>
        <v>3.9903227155919338E-4</v>
      </c>
    </row>
    <row r="93" spans="1:8">
      <c r="A93" s="56" t="s">
        <v>230</v>
      </c>
      <c r="B93">
        <v>1.1999999999999999E-3</v>
      </c>
      <c r="C93">
        <v>3.4537625861155274E-4</v>
      </c>
      <c r="D93">
        <v>3.4149862712795165E-4</v>
      </c>
      <c r="E93">
        <v>4.0021999999999997E-5</v>
      </c>
      <c r="F93">
        <v>5.1344573170731709E-4</v>
      </c>
      <c r="G93">
        <v>2.440342617446821E-3</v>
      </c>
      <c r="H93">
        <f t="shared" si="1"/>
        <v>4.8806852348936419E-4</v>
      </c>
    </row>
    <row r="94" spans="1:8">
      <c r="A94" s="56" t="s">
        <v>233</v>
      </c>
      <c r="B94">
        <v>4.0000000000000002E-4</v>
      </c>
      <c r="C94">
        <v>5.8362535879196304E-5</v>
      </c>
      <c r="D94">
        <v>8.3789708886618995E-5</v>
      </c>
      <c r="E94">
        <v>9.7070301475304685E-5</v>
      </c>
      <c r="F94">
        <v>1.2272694440861601E-4</v>
      </c>
      <c r="G94">
        <v>7.6194949064973595E-4</v>
      </c>
      <c r="H94">
        <f t="shared" si="1"/>
        <v>1.5238989812994718E-4</v>
      </c>
    </row>
    <row r="95" spans="1:8">
      <c r="A95" s="56" t="s">
        <v>371</v>
      </c>
      <c r="C95">
        <v>9.835426731078904E-4</v>
      </c>
      <c r="D95">
        <v>2.5126719576719575E-4</v>
      </c>
      <c r="E95">
        <v>2.2279716981132077E-4</v>
      </c>
      <c r="F95">
        <v>1.8272760041194644E-4</v>
      </c>
      <c r="G95">
        <v>1.6403346390983535E-3</v>
      </c>
      <c r="H95">
        <f t="shared" si="1"/>
        <v>4.1008365977458837E-4</v>
      </c>
    </row>
    <row r="96" spans="1:8">
      <c r="A96" s="56" t="s">
        <v>459</v>
      </c>
      <c r="E96">
        <v>1.2325824833702882E-2</v>
      </c>
      <c r="F96">
        <v>2.2256847345132745E-2</v>
      </c>
      <c r="G96">
        <v>3.4582672178835629E-2</v>
      </c>
      <c r="H96">
        <f t="shared" si="1"/>
        <v>1.7291336089417814E-2</v>
      </c>
    </row>
    <row r="97" spans="1:8">
      <c r="A97" s="56" t="s">
        <v>236</v>
      </c>
      <c r="B97">
        <v>3.2000000000000002E-3</v>
      </c>
      <c r="C97">
        <v>2.8334251290877796E-3</v>
      </c>
      <c r="D97">
        <v>3.0712440898345156E-3</v>
      </c>
      <c r="E97">
        <v>7.9336588306208556E-4</v>
      </c>
      <c r="F97">
        <v>2.7989517923362175E-3</v>
      </c>
      <c r="G97">
        <v>1.2696986894320601E-2</v>
      </c>
      <c r="H97">
        <f t="shared" si="1"/>
        <v>2.5393973788641203E-3</v>
      </c>
    </row>
    <row r="98" spans="1:8">
      <c r="A98" s="56" t="s">
        <v>242</v>
      </c>
      <c r="B98">
        <v>2.7000000000000001E-3</v>
      </c>
      <c r="G98">
        <v>2.7000000000000001E-3</v>
      </c>
      <c r="H98">
        <f t="shared" si="1"/>
        <v>2.7000000000000001E-3</v>
      </c>
    </row>
    <row r="99" spans="1:8">
      <c r="A99" s="56" t="s">
        <v>463</v>
      </c>
      <c r="E99">
        <v>3.5303735106356086E-2</v>
      </c>
      <c r="F99">
        <v>8.5600131999999992E-3</v>
      </c>
      <c r="G99">
        <v>4.3863748306356087E-2</v>
      </c>
      <c r="H99">
        <f t="shared" si="1"/>
        <v>2.1931874153178044E-2</v>
      </c>
    </row>
    <row r="100" spans="1:8">
      <c r="A100" s="56" t="s">
        <v>245</v>
      </c>
      <c r="B100">
        <v>0.25800000000000001</v>
      </c>
      <c r="C100">
        <v>7.2356236933797911E-3</v>
      </c>
      <c r="D100">
        <v>4.998587621531895E-3</v>
      </c>
      <c r="E100">
        <v>1.5924280320906087E-4</v>
      </c>
      <c r="F100">
        <v>5.8350093783494103E-3</v>
      </c>
      <c r="G100">
        <v>0.27622846349647012</v>
      </c>
      <c r="H100">
        <f t="shared" si="1"/>
        <v>5.5245692699294024E-2</v>
      </c>
    </row>
    <row r="101" spans="1:8">
      <c r="A101" s="56" t="s">
        <v>248</v>
      </c>
      <c r="B101">
        <v>2.8E-3</v>
      </c>
      <c r="C101">
        <v>2.4890405759162302E-3</v>
      </c>
      <c r="D101">
        <v>1.7640914311396088E-4</v>
      </c>
      <c r="E101">
        <v>1.0052031454783749E-4</v>
      </c>
      <c r="F101">
        <v>1.6326913580246914E-4</v>
      </c>
      <c r="G101">
        <v>5.7292391693804963E-3</v>
      </c>
      <c r="H101">
        <f t="shared" si="1"/>
        <v>1.1458478338760992E-3</v>
      </c>
    </row>
    <row r="102" spans="1:8">
      <c r="A102" s="56" t="s">
        <v>375</v>
      </c>
      <c r="C102">
        <v>3.6022000000000002E-4</v>
      </c>
      <c r="D102">
        <v>2.5077799999999998E-3</v>
      </c>
      <c r="G102">
        <v>2.8679999999999999E-3</v>
      </c>
      <c r="H102">
        <f t="shared" si="1"/>
        <v>1.4339999999999999E-3</v>
      </c>
    </row>
    <row r="103" spans="1:8">
      <c r="A103" s="56" t="s">
        <v>251</v>
      </c>
      <c r="B103">
        <v>2E-3</v>
      </c>
      <c r="C103">
        <v>1.6521191460055096E-3</v>
      </c>
      <c r="D103">
        <v>1.2461446453407511E-3</v>
      </c>
      <c r="E103">
        <v>4.4960280701754384E-4</v>
      </c>
      <c r="F103">
        <v>7.3714996446339726E-5</v>
      </c>
      <c r="G103">
        <v>5.4215815948101438E-3</v>
      </c>
      <c r="H103">
        <f t="shared" si="1"/>
        <v>1.0843163189620288E-3</v>
      </c>
    </row>
    <row r="104" spans="1:8">
      <c r="A104" s="56" t="s">
        <v>254</v>
      </c>
      <c r="B104">
        <v>2.9999999999999997E-4</v>
      </c>
      <c r="C104">
        <v>2.1581398701087841E-4</v>
      </c>
      <c r="D104">
        <v>1.0653185869924067E-4</v>
      </c>
      <c r="E104">
        <v>1.1166438012380793E-4</v>
      </c>
      <c r="F104">
        <v>2.7931982378854626E-5</v>
      </c>
      <c r="G104">
        <v>7.6194220821278159E-4</v>
      </c>
      <c r="H104">
        <f t="shared" si="1"/>
        <v>1.5238844164255631E-4</v>
      </c>
    </row>
    <row r="105" spans="1:8">
      <c r="A105" s="56" t="s">
        <v>257</v>
      </c>
      <c r="B105">
        <v>1E-3</v>
      </c>
      <c r="C105">
        <v>2.6769690576652602E-5</v>
      </c>
      <c r="D105">
        <v>2.8264963503649636E-5</v>
      </c>
      <c r="E105">
        <v>3.1018818216033122E-5</v>
      </c>
      <c r="F105">
        <v>4.3479921259842523E-5</v>
      </c>
      <c r="G105">
        <v>1.1295333935561779E-3</v>
      </c>
      <c r="H105">
        <f t="shared" si="1"/>
        <v>2.259066787112356E-4</v>
      </c>
    </row>
    <row r="106" spans="1:8">
      <c r="A106" s="56" t="s">
        <v>260</v>
      </c>
      <c r="B106">
        <v>5.9999999999999995E-4</v>
      </c>
      <c r="C106">
        <v>4.8327143778207607E-4</v>
      </c>
      <c r="D106">
        <v>4.8465614938828075E-4</v>
      </c>
      <c r="E106">
        <v>3.925627009646302E-4</v>
      </c>
      <c r="F106">
        <v>5.1086182519280204E-4</v>
      </c>
      <c r="G106">
        <v>2.471352113327789E-3</v>
      </c>
      <c r="H106">
        <f t="shared" si="1"/>
        <v>4.9427042266555782E-4</v>
      </c>
    </row>
    <row r="107" spans="1:8">
      <c r="A107" s="56" t="s">
        <v>382</v>
      </c>
      <c r="C107">
        <v>1.9926272577996715E-4</v>
      </c>
      <c r="D107">
        <v>3.2723341523341521E-4</v>
      </c>
      <c r="E107">
        <v>3.1196758104738156E-4</v>
      </c>
      <c r="F107">
        <v>6.0546885521885522E-4</v>
      </c>
      <c r="G107">
        <v>1.4439325772796193E-3</v>
      </c>
      <c r="H107">
        <f t="shared" si="1"/>
        <v>3.6098314431990482E-4</v>
      </c>
    </row>
    <row r="108" spans="1:8">
      <c r="A108" s="56" t="s">
        <v>263</v>
      </c>
      <c r="B108">
        <v>2E-3</v>
      </c>
      <c r="C108">
        <v>1.8792520215633424E-4</v>
      </c>
      <c r="D108">
        <v>1.708228187919463E-4</v>
      </c>
      <c r="E108">
        <v>2.9912344788311719E-4</v>
      </c>
      <c r="F108">
        <v>5.564040983606557E-4</v>
      </c>
      <c r="G108">
        <v>3.2142755671920537E-3</v>
      </c>
      <c r="H108">
        <f t="shared" si="1"/>
        <v>6.4285511343841069E-4</v>
      </c>
    </row>
    <row r="109" spans="1:8">
      <c r="A109" s="56" t="s">
        <v>266</v>
      </c>
      <c r="B109">
        <v>4.0000000000000001E-3</v>
      </c>
      <c r="C109">
        <v>6.9743056779661015E-4</v>
      </c>
      <c r="D109">
        <v>1.1187108886107635E-4</v>
      </c>
      <c r="E109">
        <v>7.2754320987654318E-5</v>
      </c>
      <c r="F109">
        <v>1.1789814814814814E-4</v>
      </c>
      <c r="G109">
        <v>4.9999541257934885E-3</v>
      </c>
      <c r="H109">
        <f t="shared" si="1"/>
        <v>9.9999082515869774E-4</v>
      </c>
    </row>
    <row r="110" spans="1:8">
      <c r="A110" s="56" t="s">
        <v>269</v>
      </c>
      <c r="B110">
        <v>3.0599999999999999E-2</v>
      </c>
      <c r="C110">
        <v>2.6539667787491592E-2</v>
      </c>
      <c r="D110">
        <v>2.6128042407660739E-2</v>
      </c>
      <c r="E110">
        <v>8.7678853046594987E-5</v>
      </c>
      <c r="F110">
        <v>1.2934063260340632E-4</v>
      </c>
      <c r="G110">
        <v>8.3484729680802339E-2</v>
      </c>
      <c r="H110">
        <f t="shared" si="1"/>
        <v>1.6696945936160466E-2</v>
      </c>
    </row>
    <row r="111" spans="1:8">
      <c r="A111" s="56" t="s">
        <v>272</v>
      </c>
      <c r="B111">
        <v>5.0000000000000001E-4</v>
      </c>
      <c r="C111">
        <v>6.7741857037582909E-4</v>
      </c>
      <c r="D111">
        <v>3.7857348703170031E-5</v>
      </c>
      <c r="E111">
        <v>7.5376884422110558E-5</v>
      </c>
      <c r="F111">
        <v>1.2516649819494586E-3</v>
      </c>
      <c r="G111">
        <v>2.542317785450568E-3</v>
      </c>
      <c r="H111">
        <f t="shared" si="1"/>
        <v>5.0846355709011364E-4</v>
      </c>
    </row>
    <row r="112" spans="1:8">
      <c r="A112" s="56" t="s">
        <v>275</v>
      </c>
      <c r="B112">
        <v>3.0999999999999999E-3</v>
      </c>
      <c r="C112">
        <v>8.042693110647181E-5</v>
      </c>
      <c r="D112">
        <v>6.2605158730158725E-5</v>
      </c>
      <c r="E112">
        <v>1.463970731707317E-4</v>
      </c>
      <c r="F112">
        <v>2.1133017077798862E-4</v>
      </c>
      <c r="G112">
        <v>3.6007593337853503E-3</v>
      </c>
      <c r="H112">
        <f t="shared" si="1"/>
        <v>7.2015186675707002E-4</v>
      </c>
    </row>
    <row r="113" spans="1:8">
      <c r="A113" s="56" t="s">
        <v>278</v>
      </c>
      <c r="B113">
        <v>8.6400000000000005E-2</v>
      </c>
      <c r="C113">
        <v>8.6176718849840253E-2</v>
      </c>
      <c r="D113">
        <v>8.6974733974358981E-2</v>
      </c>
      <c r="E113">
        <v>8.9239312903225801E-2</v>
      </c>
      <c r="F113">
        <v>9.1267610389610385E-2</v>
      </c>
      <c r="G113">
        <v>0.44005837611703541</v>
      </c>
      <c r="H113">
        <f t="shared" si="1"/>
        <v>8.8011675223407082E-2</v>
      </c>
    </row>
    <row r="114" spans="1:8">
      <c r="A114" s="56" t="s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f t="shared" si="1"/>
        <v>0</v>
      </c>
    </row>
    <row r="115" spans="1:8">
      <c r="A115" s="56" t="s">
        <v>281</v>
      </c>
      <c r="B115">
        <v>5.0000000000000001E-4</v>
      </c>
      <c r="C115">
        <v>4.2262918597511712E-5</v>
      </c>
      <c r="D115">
        <v>3.8435678473233058E-4</v>
      </c>
      <c r="E115">
        <v>2.2466103438142815E-4</v>
      </c>
      <c r="F115">
        <v>2.4095338407175863E-4</v>
      </c>
      <c r="G115">
        <v>1.3922341217830292E-3</v>
      </c>
      <c r="H115">
        <f t="shared" si="1"/>
        <v>2.7844682435660583E-4</v>
      </c>
    </row>
    <row r="116" spans="1:8">
      <c r="A116" s="56" t="s">
        <v>284</v>
      </c>
      <c r="B116">
        <v>2.9999999999999997E-4</v>
      </c>
      <c r="C116">
        <v>1.0755924170616114E-4</v>
      </c>
      <c r="D116">
        <v>2.2026758147512864E-4</v>
      </c>
      <c r="E116">
        <v>4.2882181818181816E-4</v>
      </c>
      <c r="F116">
        <v>2.0828517823639776E-4</v>
      </c>
      <c r="G116">
        <v>1.2649338195995057E-3</v>
      </c>
      <c r="H116">
        <f t="shared" si="1"/>
        <v>2.5298676391990115E-4</v>
      </c>
    </row>
    <row r="117" spans="1:8">
      <c r="A117" s="56" t="s">
        <v>506</v>
      </c>
      <c r="F117">
        <v>2.1494937965260545E-3</v>
      </c>
      <c r="G117">
        <v>2.1494937965260545E-3</v>
      </c>
      <c r="H117">
        <f t="shared" si="1"/>
        <v>2.1494937965260545E-3</v>
      </c>
    </row>
    <row r="118" spans="1:8">
      <c r="A118" s="56" t="s">
        <v>287</v>
      </c>
      <c r="B118">
        <v>2.9999999999999997E-4</v>
      </c>
      <c r="C118">
        <v>1.0792377049180328E-3</v>
      </c>
      <c r="D118">
        <v>1.1429427083333333E-3</v>
      </c>
      <c r="G118">
        <v>2.522180413251366E-3</v>
      </c>
      <c r="H118">
        <f t="shared" si="1"/>
        <v>8.4072680441712197E-4</v>
      </c>
    </row>
    <row r="119" spans="1:8">
      <c r="A119" s="56" t="s">
        <v>290</v>
      </c>
      <c r="B119">
        <v>6.9999999999999999E-4</v>
      </c>
      <c r="C119">
        <v>4.2150489715964742E-3</v>
      </c>
      <c r="D119">
        <v>4.8375197628458501E-4</v>
      </c>
      <c r="E119">
        <v>3.2056969696969695E-4</v>
      </c>
      <c r="F119">
        <v>5.7224789915966384E-5</v>
      </c>
      <c r="G119">
        <v>5.7765954347667224E-3</v>
      </c>
      <c r="H119">
        <f t="shared" si="1"/>
        <v>1.1553190869533444E-3</v>
      </c>
    </row>
    <row r="120" spans="1:8">
      <c r="A120" s="56" t="s">
        <v>293</v>
      </c>
      <c r="B120">
        <v>5.0000000000000001E-4</v>
      </c>
      <c r="C120">
        <v>3.1620723140495868E-3</v>
      </c>
      <c r="D120">
        <v>3.2916164102564103E-3</v>
      </c>
      <c r="E120">
        <v>3.3827348094098652E-3</v>
      </c>
      <c r="F120">
        <v>8.7942339544513459E-4</v>
      </c>
      <c r="G120">
        <v>1.1215846929160996E-2</v>
      </c>
      <c r="H120">
        <f t="shared" si="1"/>
        <v>2.2431693858321992E-3</v>
      </c>
    </row>
    <row r="121" spans="1:8">
      <c r="A121" s="56" t="s">
        <v>296</v>
      </c>
      <c r="B121">
        <v>1.2999999999999999E-3</v>
      </c>
      <c r="C121">
        <v>3.8225269461077843E-4</v>
      </c>
      <c r="D121">
        <v>6.6851870324189527E-4</v>
      </c>
      <c r="E121">
        <v>8.8896816976127325E-4</v>
      </c>
      <c r="F121">
        <v>9.5569546742209637E-4</v>
      </c>
      <c r="G121">
        <v>4.1954350350360435E-3</v>
      </c>
      <c r="H121">
        <f t="shared" si="1"/>
        <v>8.3908700700720869E-4</v>
      </c>
    </row>
    <row r="122" spans="1:8">
      <c r="A122" s="56" t="s">
        <v>299</v>
      </c>
      <c r="B122">
        <v>4.0000000000000002E-4</v>
      </c>
      <c r="C122">
        <v>3.0458060879368657E-4</v>
      </c>
      <c r="D122">
        <v>3.8141257142857143E-4</v>
      </c>
      <c r="E122">
        <v>4.6311492451558679E-4</v>
      </c>
      <c r="F122">
        <v>6.7279575892857147E-4</v>
      </c>
      <c r="G122">
        <v>2.2219038636664165E-3</v>
      </c>
      <c r="H122">
        <f t="shared" si="1"/>
        <v>4.4438077273328331E-4</v>
      </c>
    </row>
    <row r="123" spans="1:8">
      <c r="A123" s="56" t="s">
        <v>302</v>
      </c>
      <c r="B123">
        <v>2.7000000000000001E-3</v>
      </c>
      <c r="C123">
        <v>6.8606322505800467E-4</v>
      </c>
      <c r="D123">
        <v>4.7106773618538325E-4</v>
      </c>
      <c r="E123">
        <v>5.2879914529914526E-4</v>
      </c>
      <c r="F123">
        <v>3.2759191408717625E-4</v>
      </c>
      <c r="G123">
        <v>4.7135220206297092E-3</v>
      </c>
      <c r="H123">
        <f t="shared" si="1"/>
        <v>9.4270440412594185E-4</v>
      </c>
    </row>
    <row r="124" spans="1:8">
      <c r="A124" s="56" t="s">
        <v>305</v>
      </c>
      <c r="B124">
        <v>3.5000000000000001E-3</v>
      </c>
      <c r="C124">
        <v>1.1156223404255319E-3</v>
      </c>
      <c r="D124">
        <v>2.9723028785982479E-4</v>
      </c>
      <c r="E124">
        <v>4.6729678638941402E-5</v>
      </c>
      <c r="F124">
        <v>4.3509652509652511E-5</v>
      </c>
      <c r="G124">
        <v>5.003091959433951E-3</v>
      </c>
      <c r="H124">
        <f t="shared" si="1"/>
        <v>1.0006183918867902E-3</v>
      </c>
    </row>
    <row r="125" spans="1:8">
      <c r="A125" s="56" t="s">
        <v>308</v>
      </c>
      <c r="B125">
        <v>1.5E-3</v>
      </c>
      <c r="C125">
        <v>1.0191934279312921E-4</v>
      </c>
      <c r="D125">
        <v>9.4186134137151476E-6</v>
      </c>
      <c r="E125">
        <v>1.8013305322128852E-5</v>
      </c>
      <c r="F125">
        <v>5.7933570581257415E-5</v>
      </c>
      <c r="G125">
        <v>1.6872848321102306E-3</v>
      </c>
      <c r="H125">
        <f t="shared" si="1"/>
        <v>3.374569664220461E-4</v>
      </c>
    </row>
    <row r="126" spans="1:8">
      <c r="A126" s="56" t="s">
        <v>311</v>
      </c>
      <c r="B126">
        <v>1E-4</v>
      </c>
      <c r="C126">
        <v>2.4326970141948116E-5</v>
      </c>
      <c r="D126">
        <v>1.8588187820983126E-4</v>
      </c>
      <c r="E126">
        <v>1.6245909970958374E-4</v>
      </c>
      <c r="F126">
        <v>3.5943695652173913E-4</v>
      </c>
      <c r="G126">
        <v>8.3210490458310229E-4</v>
      </c>
      <c r="H126">
        <f t="shared" si="1"/>
        <v>1.6642098091662047E-4</v>
      </c>
    </row>
    <row r="127" spans="1:8">
      <c r="A127" s="56" t="s">
        <v>314</v>
      </c>
      <c r="B127">
        <v>4.0000000000000002E-4</v>
      </c>
      <c r="C127">
        <v>0.13106555912007334</v>
      </c>
      <c r="D127">
        <v>0.13261481278962001</v>
      </c>
      <c r="E127">
        <v>0.14560746331658292</v>
      </c>
      <c r="F127">
        <v>0.15689559307359308</v>
      </c>
      <c r="G127">
        <v>0.56658342829986941</v>
      </c>
      <c r="H127">
        <f t="shared" si="1"/>
        <v>0.11331668565997388</v>
      </c>
    </row>
    <row r="128" spans="1:8">
      <c r="A128" s="56" t="s">
        <v>317</v>
      </c>
      <c r="B128">
        <v>2.0000000000000001E-4</v>
      </c>
      <c r="C128">
        <v>3.1685082223962413E-4</v>
      </c>
      <c r="D128">
        <v>1.3277616105242176E-4</v>
      </c>
      <c r="E128">
        <v>1.7803017775940472E-4</v>
      </c>
      <c r="F128">
        <v>2.1419774011299434E-4</v>
      </c>
      <c r="G128">
        <v>1.041854901164445E-3</v>
      </c>
      <c r="H128">
        <f t="shared" si="1"/>
        <v>2.0837098023288898E-4</v>
      </c>
    </row>
    <row r="129" spans="1:8">
      <c r="A129" s="56" t="s">
        <v>320</v>
      </c>
      <c r="B129">
        <v>2.9999999999999997E-4</v>
      </c>
      <c r="C129">
        <v>2.7005750699409388E-4</v>
      </c>
      <c r="D129">
        <v>3.0250353470437016E-4</v>
      </c>
      <c r="E129">
        <v>4.146019933554817E-4</v>
      </c>
      <c r="F129">
        <v>4.4489066213921903E-4</v>
      </c>
      <c r="G129">
        <v>1.7320536971931646E-3</v>
      </c>
      <c r="H129">
        <f t="shared" si="1"/>
        <v>3.4641073943863295E-4</v>
      </c>
    </row>
    <row r="130" spans="1:8">
      <c r="A130" s="56" t="s">
        <v>323</v>
      </c>
      <c r="B130">
        <v>4.0000000000000002E-4</v>
      </c>
      <c r="C130">
        <v>9.9616430452477864E-5</v>
      </c>
      <c r="D130">
        <v>1.9445018796992481E-5</v>
      </c>
      <c r="E130">
        <v>1.7022482435597189E-5</v>
      </c>
      <c r="F130">
        <v>1.8803512880562062E-5</v>
      </c>
      <c r="G130">
        <v>5.5488744456562965E-4</v>
      </c>
      <c r="H130">
        <f t="shared" si="1"/>
        <v>1.1097748891312593E-4</v>
      </c>
    </row>
    <row r="131" spans="1:8">
      <c r="A131" s="56" t="s">
        <v>395</v>
      </c>
      <c r="B131">
        <v>1.5295999999999985</v>
      </c>
      <c r="C131">
        <v>1.2624946640939505</v>
      </c>
      <c r="D131">
        <v>2.2509028320312225</v>
      </c>
      <c r="E131">
        <v>1.1196728866783274</v>
      </c>
      <c r="F131">
        <v>1.1011498621537597</v>
      </c>
      <c r="G131">
        <v>7.2638202449572606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6C35E-1C38-413E-AB87-C46A3A390DC4}">
  <dimension ref="A1:BL154"/>
  <sheetViews>
    <sheetView zoomScale="70" zoomScaleNormal="70" workbookViewId="0">
      <selection activeCell="B1" sqref="B1"/>
    </sheetView>
  </sheetViews>
  <sheetFormatPr defaultColWidth="11.5546875" defaultRowHeight="14.4"/>
  <cols>
    <col min="3" max="3" width="21.21875" customWidth="1"/>
    <col min="6" max="6" width="12.21875" bestFit="1" customWidth="1"/>
    <col min="7" max="7" width="15.77734375" customWidth="1"/>
    <col min="9" max="9" width="13.77734375" customWidth="1"/>
    <col min="21" max="21" width="12.77734375" customWidth="1"/>
  </cols>
  <sheetData>
    <row r="1" spans="1:64" ht="15" thickBot="1">
      <c r="A1" s="27" t="s">
        <v>0</v>
      </c>
      <c r="B1" s="28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396</v>
      </c>
      <c r="V1" s="6" t="s">
        <v>20</v>
      </c>
      <c r="W1" s="6" t="s">
        <v>21</v>
      </c>
      <c r="X1" s="6" t="s">
        <v>22</v>
      </c>
      <c r="Y1" s="6" t="s">
        <v>23</v>
      </c>
      <c r="Z1" s="18" t="s">
        <v>24</v>
      </c>
      <c r="AA1" s="18" t="s">
        <v>21</v>
      </c>
      <c r="AB1" s="18" t="s">
        <v>22</v>
      </c>
      <c r="AC1" s="18" t="s">
        <v>23</v>
      </c>
      <c r="AD1" s="18" t="s">
        <v>25</v>
      </c>
      <c r="AE1">
        <v>1</v>
      </c>
      <c r="AF1">
        <v>2</v>
      </c>
      <c r="AG1">
        <v>3</v>
      </c>
      <c r="AH1">
        <v>4</v>
      </c>
      <c r="AI1">
        <v>5</v>
      </c>
      <c r="AJ1">
        <v>6</v>
      </c>
      <c r="AK1">
        <v>7</v>
      </c>
      <c r="AL1">
        <v>8</v>
      </c>
      <c r="AM1">
        <v>9</v>
      </c>
      <c r="AN1">
        <v>10</v>
      </c>
      <c r="AO1">
        <v>11</v>
      </c>
      <c r="AP1">
        <v>12</v>
      </c>
      <c r="BA1">
        <v>1</v>
      </c>
      <c r="BB1">
        <v>2</v>
      </c>
      <c r="BC1">
        <v>3</v>
      </c>
      <c r="BD1">
        <v>4</v>
      </c>
      <c r="BE1">
        <v>5</v>
      </c>
      <c r="BF1">
        <v>6</v>
      </c>
      <c r="BG1">
        <v>7</v>
      </c>
      <c r="BH1">
        <v>8</v>
      </c>
      <c r="BI1">
        <v>9</v>
      </c>
      <c r="BJ1">
        <v>10</v>
      </c>
      <c r="BK1">
        <v>11</v>
      </c>
      <c r="BL1">
        <v>12</v>
      </c>
    </row>
    <row r="2" spans="1:64" ht="16.2" thickBot="1">
      <c r="A2" s="29" t="s">
        <v>326</v>
      </c>
      <c r="B2" s="30" t="s">
        <v>327</v>
      </c>
      <c r="C2" s="33" t="s">
        <v>28</v>
      </c>
      <c r="D2" s="8">
        <v>1039809</v>
      </c>
      <c r="E2" s="3">
        <v>4970000</v>
      </c>
      <c r="F2" s="37">
        <f>D2</f>
        <v>1039809</v>
      </c>
      <c r="G2" s="3">
        <v>21007000000</v>
      </c>
      <c r="H2" s="9">
        <f t="shared" ref="H2:H33" si="0">F2/G2</f>
        <v>4.9498214880754032E-5</v>
      </c>
      <c r="I2" s="16" cm="1" vm="4058">
        <f t="array" aca="1" ref="I2:U2" ca="1">TRANSPOSE(_xlfn.STOCKHISTORY(A2,"1-1-2017","01-01-2018",2,0,2))</f>
        <v>28.95</v>
      </c>
      <c r="J2" s="16" vm="4059">
        <f ca="1"/>
        <v>31.7575</v>
      </c>
      <c r="K2" s="16" vm="4060">
        <f ca="1"/>
        <v>34.472499999999997</v>
      </c>
      <c r="L2" s="16" vm="4061">
        <f ca="1"/>
        <v>35.927500000000002</v>
      </c>
      <c r="M2" s="16" vm="4062">
        <f ca="1"/>
        <v>36.274999999999999</v>
      </c>
      <c r="N2" s="16" vm="4063">
        <f ca="1"/>
        <v>38.292499999999997</v>
      </c>
      <c r="O2" s="16" vm="895">
        <f ca="1"/>
        <v>36.22</v>
      </c>
      <c r="P2" s="16" vm="4064">
        <f ca="1"/>
        <v>37.274999999999999</v>
      </c>
      <c r="Q2" s="16" vm="898">
        <f ca="1"/>
        <v>41.2</v>
      </c>
      <c r="R2" s="16" vm="4065">
        <f ca="1"/>
        <v>38.564999999999998</v>
      </c>
      <c r="S2" s="16" vm="4066">
        <f ca="1"/>
        <v>42.467500000000001</v>
      </c>
      <c r="T2" s="16" vm="4067">
        <f ca="1"/>
        <v>42.487499999999997</v>
      </c>
      <c r="U2" s="17" vm="958">
        <f ca="1"/>
        <v>42.54</v>
      </c>
      <c r="V2">
        <v>0.63</v>
      </c>
      <c r="W2">
        <v>0.63</v>
      </c>
      <c r="X2">
        <v>0.63</v>
      </c>
      <c r="Y2">
        <v>0.56999999999999995</v>
      </c>
      <c r="Z2" s="1">
        <f ca="1">((L2-I2)+V2)/I2</f>
        <v>0.26278065630397246</v>
      </c>
      <c r="AA2" s="1">
        <f ca="1">((O2-L2)+W2)/L2</f>
        <v>2.5676710041054814E-2</v>
      </c>
      <c r="AB2" s="1">
        <f ca="1">((R2-O2)+X2)/O2</f>
        <v>8.2136940916620618E-2</v>
      </c>
      <c r="AC2" s="1">
        <f ca="1">((U2-R2)+Y2)/R2</f>
        <v>0.11785297549591604</v>
      </c>
      <c r="AD2" s="1">
        <f ca="1">((U2-I2)+SUM(V2:Y2))/I2</f>
        <v>0.55440414507772029</v>
      </c>
      <c r="AE2" s="1">
        <f t="shared" ref="AE2:AE33" ca="1" si="1">(J2-I2)/I2</f>
        <v>9.6977547495682243E-2</v>
      </c>
      <c r="AF2" s="1">
        <f t="shared" ref="AF2:AF33" ca="1" si="2">(K2-J2)/J2</f>
        <v>8.5491616153664365E-2</v>
      </c>
      <c r="AG2" s="1">
        <f t="shared" ref="AG2:AG33" ca="1" si="3">((L2-K2)+V2)/K2</f>
        <v>6.048299369062312E-2</v>
      </c>
      <c r="AH2" s="1">
        <f t="shared" ref="AH2:AH33" ca="1" si="4">(M2-L2)/L2</f>
        <v>9.6722566279311556E-3</v>
      </c>
      <c r="AI2" s="1">
        <f t="shared" ref="AI2:AI33" ca="1" si="5">((N2-M2)+W2)/M2</f>
        <v>7.2984148862853163E-2</v>
      </c>
      <c r="AJ2" s="1">
        <f t="shared" ref="AJ2:AJ33" ca="1" si="6">((O2-N2)+W2)/N2</f>
        <v>-3.7670562120519641E-2</v>
      </c>
      <c r="AK2" s="1">
        <f t="shared" ref="AK2:AK33" ca="1" si="7">(P2-O2)/O2</f>
        <v>2.9127553837658745E-2</v>
      </c>
      <c r="AL2" s="1">
        <f t="shared" ref="AL2:AL33" ca="1" si="8">((Q2-P2)+X2)/P2</f>
        <v>0.12219986586183781</v>
      </c>
      <c r="AM2" s="1">
        <f t="shared" ref="AM2:AM33" ca="1" si="9">((R2-Q2)+X2)/Q2</f>
        <v>-4.8665048543689443E-2</v>
      </c>
      <c r="AN2" s="1">
        <f t="shared" ref="AN2:AN33" ca="1" si="10">(S2-R2)/R2</f>
        <v>0.10119279139115787</v>
      </c>
      <c r="AO2" s="1">
        <f t="shared" ref="AO2:AO33" ca="1" si="11">((T2-S2)+Y2)/S2</f>
        <v>1.3892976982398209E-2</v>
      </c>
      <c r="AP2" s="1">
        <f t="shared" ref="AP2:AP33" ca="1" si="12">((U2-T2)+Y2)/T2</f>
        <v>1.4651368049426348E-2</v>
      </c>
      <c r="BA2">
        <v>9.6977547495682243E-2</v>
      </c>
      <c r="BB2">
        <v>8.5491616153664365E-2</v>
      </c>
      <c r="BC2">
        <v>6.048299369062312E-2</v>
      </c>
      <c r="BD2">
        <v>9.6722566279311556E-3</v>
      </c>
      <c r="BE2">
        <v>7.2984148862853163E-2</v>
      </c>
      <c r="BF2">
        <v>-3.7670562120519641E-2</v>
      </c>
      <c r="BG2">
        <v>2.9127553837658745E-2</v>
      </c>
      <c r="BH2">
        <v>0.12219986586183781</v>
      </c>
      <c r="BI2">
        <v>-4.8665048543689443E-2</v>
      </c>
      <c r="BJ2">
        <v>0.10119279139115787</v>
      </c>
      <c r="BK2">
        <v>1.3892976982398209E-2</v>
      </c>
      <c r="BL2">
        <v>1.4651368049426348E-2</v>
      </c>
    </row>
    <row r="3" spans="1:64" ht="16.2" thickBot="1">
      <c r="A3" s="29" t="s">
        <v>328</v>
      </c>
      <c r="B3" s="30" t="s">
        <v>30</v>
      </c>
      <c r="C3" s="33" t="s">
        <v>31</v>
      </c>
      <c r="D3" s="8">
        <v>339631</v>
      </c>
      <c r="E3" s="8">
        <v>656296</v>
      </c>
      <c r="F3" s="37">
        <f t="shared" ref="F3:F68" si="13">D3</f>
        <v>339631</v>
      </c>
      <c r="G3" s="3">
        <v>1603000000</v>
      </c>
      <c r="H3" s="9">
        <f t="shared" si="0"/>
        <v>2.1187211478477855E-4</v>
      </c>
      <c r="I3" s="16" cm="1" vm="3249">
        <f t="array" aca="1" ref="I3:U3" ca="1">TRANSPOSE(_xlfn.STOCKHISTORY(A3,"1-1-2017","01-01-2018",2,0,2))</f>
        <v>62.92</v>
      </c>
      <c r="J3" s="17" vm="3250">
        <f ca="1"/>
        <v>61.07</v>
      </c>
      <c r="K3" s="17" vm="3251">
        <f ca="1"/>
        <v>62.16</v>
      </c>
      <c r="L3" s="17" vm="3252">
        <f ca="1"/>
        <v>65.239999999999995</v>
      </c>
      <c r="M3" s="17" vm="3253">
        <f ca="1"/>
        <v>66</v>
      </c>
      <c r="N3" s="17" vm="3254">
        <f ca="1"/>
        <v>66.254999999999995</v>
      </c>
      <c r="O3" s="17" vm="3255">
        <f ca="1"/>
        <v>72.760000000000005</v>
      </c>
      <c r="P3" s="17" vm="3256">
        <f ca="1"/>
        <v>70.03</v>
      </c>
      <c r="Q3" s="17" vm="1543">
        <f ca="1"/>
        <v>75.59</v>
      </c>
      <c r="R3" s="17" vm="3257">
        <f ca="1"/>
        <v>89.74</v>
      </c>
      <c r="S3" s="17" vm="3258">
        <f ca="1"/>
        <v>90.78</v>
      </c>
      <c r="T3" s="17" vm="3259">
        <f ca="1"/>
        <v>97.19</v>
      </c>
      <c r="U3" s="17" vm="3260">
        <f ca="1"/>
        <v>97.14</v>
      </c>
      <c r="V3" s="3">
        <v>0.64</v>
      </c>
      <c r="W3" s="3">
        <v>0.64</v>
      </c>
      <c r="X3" s="3">
        <v>0.64</v>
      </c>
      <c r="Y3" s="3">
        <v>0.64</v>
      </c>
      <c r="Z3" s="1">
        <f t="shared" ref="Z3:Z66" ca="1" si="14">((L3-I3)+V3)/I3</f>
        <v>4.7043865225683303E-2</v>
      </c>
      <c r="AA3" s="1">
        <f t="shared" ref="AA3:AA66" ca="1" si="15">((O3-L3)+W3)/L3</f>
        <v>0.12507664009809949</v>
      </c>
      <c r="AB3" s="1">
        <f t="shared" ref="AB3:AB66" ca="1" si="16">((R3-O3)+X3)/O3</f>
        <v>0.24216602528861997</v>
      </c>
      <c r="AC3" s="1">
        <f t="shared" ref="AC3:AC66" ca="1" si="17">((U3-R3)+Y3)/R3</f>
        <v>8.9592155114776098E-2</v>
      </c>
      <c r="AD3" s="1">
        <f t="shared" ref="AD3:AD66" ca="1" si="18">((U3-I3)+SUM(V3:Y3))/I3</f>
        <v>0.58455181182453908</v>
      </c>
      <c r="AE3" s="1">
        <f t="shared" ca="1" si="1"/>
        <v>-2.940241576605215E-2</v>
      </c>
      <c r="AF3" s="1">
        <f t="shared" ca="1" si="2"/>
        <v>1.7848370722122094E-2</v>
      </c>
      <c r="AG3" s="1">
        <f t="shared" ca="1" si="3"/>
        <v>5.9845559845559823E-2</v>
      </c>
      <c r="AH3" s="1">
        <f t="shared" ca="1" si="4"/>
        <v>1.1649294911097565E-2</v>
      </c>
      <c r="AI3" s="1">
        <f t="shared" ca="1" si="5"/>
        <v>1.3560606060605992E-2</v>
      </c>
      <c r="AJ3" s="1">
        <f t="shared" ca="1" si="6"/>
        <v>0.10784091766659135</v>
      </c>
      <c r="AK3" s="1">
        <f t="shared" ca="1" si="7"/>
        <v>-3.7520615722924734E-2</v>
      </c>
      <c r="AL3" s="1">
        <f t="shared" ca="1" si="8"/>
        <v>8.8533485649007593E-2</v>
      </c>
      <c r="AM3" s="1">
        <f t="shared" ca="1" si="9"/>
        <v>0.19566080169334557</v>
      </c>
      <c r="AN3" s="1">
        <f t="shared" ca="1" si="10"/>
        <v>1.1589034989971098E-2</v>
      </c>
      <c r="AO3" s="1">
        <f t="shared" ca="1" si="11"/>
        <v>7.7660277594183702E-2</v>
      </c>
      <c r="AP3" s="1">
        <f t="shared" ca="1" si="12"/>
        <v>6.0705833933532554E-3</v>
      </c>
      <c r="BA3">
        <v>-2.940241576605215E-2</v>
      </c>
      <c r="BB3">
        <v>1.7848370722122094E-2</v>
      </c>
      <c r="BC3">
        <v>5.9845559845559823E-2</v>
      </c>
      <c r="BD3">
        <v>1.1649294911097565E-2</v>
      </c>
      <c r="BE3">
        <v>1.3560606060605992E-2</v>
      </c>
      <c r="BF3">
        <v>0.10784091766659135</v>
      </c>
      <c r="BG3">
        <v>-3.7520615722924734E-2</v>
      </c>
      <c r="BH3">
        <v>8.8533485649007593E-2</v>
      </c>
      <c r="BI3">
        <v>0.19566080169334557</v>
      </c>
      <c r="BJ3">
        <v>1.1589034989971098E-2</v>
      </c>
      <c r="BK3">
        <v>7.7660277594183702E-2</v>
      </c>
      <c r="BL3">
        <v>6.0705833933532554E-3</v>
      </c>
    </row>
    <row r="4" spans="1:64" ht="29.4" thickBot="1">
      <c r="A4" s="29" t="s">
        <v>329</v>
      </c>
      <c r="B4" s="30" t="s">
        <v>33</v>
      </c>
      <c r="C4" s="33" t="s">
        <v>34</v>
      </c>
      <c r="D4" s="3">
        <v>3159604</v>
      </c>
      <c r="E4" s="3">
        <v>4479130</v>
      </c>
      <c r="F4" s="37">
        <f t="shared" si="13"/>
        <v>3159604</v>
      </c>
      <c r="G4" s="3">
        <v>1749000000</v>
      </c>
      <c r="H4" s="9">
        <f t="shared" si="0"/>
        <v>1.8065202973127502E-3</v>
      </c>
      <c r="I4" s="16" cm="1" vm="1396">
        <f t="array" aca="1" ref="I4:U4" ca="1">TRANSPOSE(_xlfn.STOCKHISTORY(A4,"1-1-2017","01-01-2018",2,0,2))</f>
        <v>38.633400000000002</v>
      </c>
      <c r="J4" s="17" vm="1397">
        <f ca="1"/>
        <v>41.51</v>
      </c>
      <c r="K4" s="17" vm="1398">
        <f ca="1"/>
        <v>45.37</v>
      </c>
      <c r="L4" s="17" vm="1399">
        <f ca="1"/>
        <v>44.42</v>
      </c>
      <c r="M4" s="17" vm="1400">
        <f ca="1"/>
        <v>43.57</v>
      </c>
      <c r="N4" s="17" vm="746">
        <f ca="1"/>
        <v>45.52</v>
      </c>
      <c r="O4" s="17" vm="1401">
        <f ca="1"/>
        <v>48.73</v>
      </c>
      <c r="P4" s="17" vm="84">
        <f ca="1"/>
        <v>49.21</v>
      </c>
      <c r="Q4" s="17" vm="1402">
        <f ca="1"/>
        <v>51.03</v>
      </c>
      <c r="R4" s="17" vm="1403">
        <f ca="1"/>
        <v>53.64</v>
      </c>
      <c r="S4" s="17" vm="1404">
        <f ca="1"/>
        <v>53.89</v>
      </c>
      <c r="T4" s="17" vm="697">
        <f ca="1"/>
        <v>56.3</v>
      </c>
      <c r="U4" s="17" vm="1405">
        <f ca="1"/>
        <v>58.2</v>
      </c>
      <c r="V4" s="3">
        <v>0.26500000000000001</v>
      </c>
      <c r="W4" s="3">
        <v>0.26500000000000001</v>
      </c>
      <c r="X4" s="3">
        <v>0.26500000000000001</v>
      </c>
      <c r="Y4" s="3">
        <v>0.26500000000000001</v>
      </c>
      <c r="Z4" s="1">
        <f t="shared" ca="1" si="14"/>
        <v>0.15664166239575081</v>
      </c>
      <c r="AA4" s="1">
        <f t="shared" ca="1" si="15"/>
        <v>0.10299414678072928</v>
      </c>
      <c r="AB4" s="1">
        <f t="shared" ca="1" si="16"/>
        <v>0.10619741432382523</v>
      </c>
      <c r="AC4" s="1">
        <f t="shared" ca="1" si="17"/>
        <v>8.9951528709918002E-2</v>
      </c>
      <c r="AD4" s="1">
        <f t="shared" ca="1" si="18"/>
        <v>0.53390589489923224</v>
      </c>
      <c r="AE4" s="1">
        <f t="shared" ca="1" si="1"/>
        <v>7.4458887905283933E-2</v>
      </c>
      <c r="AF4" s="1">
        <f t="shared" ca="1" si="2"/>
        <v>9.2989641050349306E-2</v>
      </c>
      <c r="AG4" s="1">
        <f t="shared" ca="1" si="3"/>
        <v>-1.5098082433325893E-2</v>
      </c>
      <c r="AH4" s="1">
        <f t="shared" ca="1" si="4"/>
        <v>-1.9135524538496203E-2</v>
      </c>
      <c r="AI4" s="1">
        <f t="shared" ca="1" si="5"/>
        <v>5.0837732384668419E-2</v>
      </c>
      <c r="AJ4" s="1">
        <f t="shared" ca="1" si="6"/>
        <v>7.634007029876963E-2</v>
      </c>
      <c r="AK4" s="1">
        <f t="shared" ca="1" si="7"/>
        <v>9.8501949517751687E-3</v>
      </c>
      <c r="AL4" s="1">
        <f t="shared" ca="1" si="8"/>
        <v>4.2369437106279217E-2</v>
      </c>
      <c r="AM4" s="1">
        <f t="shared" ca="1" si="9"/>
        <v>5.6339408191260036E-2</v>
      </c>
      <c r="AN4" s="1">
        <f t="shared" ca="1" si="10"/>
        <v>4.6607009694258012E-3</v>
      </c>
      <c r="AO4" s="1">
        <f t="shared" ca="1" si="11"/>
        <v>4.9638151790684669E-2</v>
      </c>
      <c r="AP4" s="1">
        <f t="shared" ca="1" si="12"/>
        <v>3.8454706927175945E-2</v>
      </c>
      <c r="BA4">
        <v>7.4458887905283933E-2</v>
      </c>
      <c r="BB4">
        <v>9.2989641050349306E-2</v>
      </c>
      <c r="BC4">
        <v>-1.5098082433325893E-2</v>
      </c>
      <c r="BD4">
        <v>-1.9135524538496203E-2</v>
      </c>
      <c r="BE4">
        <v>5.0837732384668419E-2</v>
      </c>
      <c r="BF4">
        <v>7.634007029876963E-2</v>
      </c>
      <c r="BG4">
        <v>9.8501949517751687E-3</v>
      </c>
      <c r="BH4">
        <v>4.2369437106279217E-2</v>
      </c>
      <c r="BI4">
        <v>5.6339408191260036E-2</v>
      </c>
      <c r="BJ4">
        <v>4.6607009694258012E-3</v>
      </c>
      <c r="BK4">
        <v>4.9638151790684669E-2</v>
      </c>
      <c r="BL4">
        <v>3.8454706927175945E-2</v>
      </c>
    </row>
    <row r="5" spans="1:64" ht="29.4" thickBot="1">
      <c r="A5" s="29" t="s">
        <v>330</v>
      </c>
      <c r="B5" s="30" t="s">
        <v>36</v>
      </c>
      <c r="C5" s="33" t="s">
        <v>37</v>
      </c>
      <c r="D5" s="8">
        <v>296533</v>
      </c>
      <c r="E5" s="3">
        <v>1361018</v>
      </c>
      <c r="F5" s="37">
        <f t="shared" si="13"/>
        <v>296533</v>
      </c>
      <c r="G5" s="3">
        <v>660000000</v>
      </c>
      <c r="H5" s="9">
        <f t="shared" si="0"/>
        <v>4.4929242424242424E-4</v>
      </c>
      <c r="I5" s="16" cm="1" vm="2547">
        <f t="array" aca="1" ref="I5:U5" ca="1">TRANSPOSE(_xlfn.STOCKHISTORY(A5,"1-1-2017","01-01-2018",2,0,2))</f>
        <v>117.38</v>
      </c>
      <c r="J5" s="17" vm="2548">
        <f ca="1"/>
        <v>113.8</v>
      </c>
      <c r="K5" s="17" vm="2549">
        <f ca="1"/>
        <v>123.24</v>
      </c>
      <c r="L5" s="17" vm="2550">
        <f ca="1"/>
        <v>118</v>
      </c>
      <c r="M5" s="17" vm="2551">
        <f ca="1"/>
        <v>121.37</v>
      </c>
      <c r="N5" s="17" vm="2552">
        <f ca="1"/>
        <v>124.93</v>
      </c>
      <c r="O5" s="17" vm="2553">
        <f ca="1"/>
        <v>123.82</v>
      </c>
      <c r="P5" s="17" vm="2554">
        <f ca="1"/>
        <v>129.1</v>
      </c>
      <c r="Q5" s="17" vm="2555">
        <f ca="1"/>
        <v>130.94999999999999</v>
      </c>
      <c r="R5" s="17" vm="2556">
        <f ca="1"/>
        <v>135.22999999999999</v>
      </c>
      <c r="S5" s="17" vm="2557">
        <f ca="1"/>
        <v>142.26</v>
      </c>
      <c r="T5" s="17" vm="2558">
        <f ca="1"/>
        <v>147.69999999999999</v>
      </c>
      <c r="U5" s="17" vm="2559">
        <f ca="1"/>
        <v>153.5</v>
      </c>
      <c r="V5" s="3">
        <v>1.33</v>
      </c>
      <c r="W5" s="3">
        <v>1.21</v>
      </c>
      <c r="X5" s="3">
        <v>0</v>
      </c>
      <c r="Y5" s="3">
        <v>0</v>
      </c>
      <c r="Z5" s="1">
        <f t="shared" ca="1" si="14"/>
        <v>1.6612710853637799E-2</v>
      </c>
      <c r="AA5" s="1">
        <f t="shared" ca="1" si="15"/>
        <v>5.957627118644062E-2</v>
      </c>
      <c r="AB5" s="1">
        <f t="shared" ca="1" si="16"/>
        <v>9.2149895008883848E-2</v>
      </c>
      <c r="AC5" s="1">
        <f t="shared" ca="1" si="17"/>
        <v>0.13510315758337654</v>
      </c>
      <c r="AD5" s="1">
        <f t="shared" ca="1" si="18"/>
        <v>0.32935764184699273</v>
      </c>
      <c r="AE5" s="1">
        <f t="shared" ca="1" si="1"/>
        <v>-3.0499233259499048E-2</v>
      </c>
      <c r="AF5" s="1">
        <f t="shared" ca="1" si="2"/>
        <v>8.2952548330404205E-2</v>
      </c>
      <c r="AG5" s="1">
        <f t="shared" ca="1" si="3"/>
        <v>-3.1726712106458901E-2</v>
      </c>
      <c r="AH5" s="1">
        <f t="shared" ca="1" si="4"/>
        <v>2.8559322033898344E-2</v>
      </c>
      <c r="AI5" s="1">
        <f t="shared" ca="1" si="5"/>
        <v>3.9301310043668138E-2</v>
      </c>
      <c r="AJ5" s="1">
        <f t="shared" ca="1" si="6"/>
        <v>8.0044825102046195E-4</v>
      </c>
      <c r="AK5" s="1">
        <f t="shared" ca="1" si="7"/>
        <v>4.2642545630754335E-2</v>
      </c>
      <c r="AL5" s="1">
        <f t="shared" ca="1" si="8"/>
        <v>1.4329976762199801E-2</v>
      </c>
      <c r="AM5" s="1">
        <f t="shared" ca="1" si="9"/>
        <v>3.2684230622374966E-2</v>
      </c>
      <c r="AN5" s="1">
        <f t="shared" ca="1" si="10"/>
        <v>5.1985506174665394E-2</v>
      </c>
      <c r="AO5" s="1">
        <f t="shared" ca="1" si="11"/>
        <v>3.8239842541824817E-2</v>
      </c>
      <c r="AP5" s="1">
        <f t="shared" ca="1" si="12"/>
        <v>3.9268788083954044E-2</v>
      </c>
      <c r="BA5">
        <v>-3.0499233259499048E-2</v>
      </c>
      <c r="BB5">
        <v>8.2952548330404205E-2</v>
      </c>
      <c r="BC5">
        <v>-3.1726712106458901E-2</v>
      </c>
      <c r="BD5">
        <v>2.8559322033898344E-2</v>
      </c>
      <c r="BE5">
        <v>3.9301310043668138E-2</v>
      </c>
      <c r="BF5">
        <v>8.0044825102046195E-4</v>
      </c>
      <c r="BG5">
        <v>4.2642545630754335E-2</v>
      </c>
      <c r="BH5">
        <v>1.4329976762199801E-2</v>
      </c>
      <c r="BI5">
        <v>3.2684230622374966E-2</v>
      </c>
      <c r="BJ5">
        <v>5.1985506174665394E-2</v>
      </c>
      <c r="BK5">
        <v>3.8239842541824817E-2</v>
      </c>
      <c r="BL5">
        <v>3.9268788083954044E-2</v>
      </c>
    </row>
    <row r="6" spans="1:64" ht="16.2" thickBot="1">
      <c r="A6" s="29" t="s">
        <v>331</v>
      </c>
      <c r="B6" s="30" t="s">
        <v>332</v>
      </c>
      <c r="C6" s="33" t="s">
        <v>333</v>
      </c>
      <c r="D6" s="8">
        <v>99912</v>
      </c>
      <c r="E6" s="3">
        <v>328419</v>
      </c>
      <c r="F6" s="37">
        <f t="shared" si="13"/>
        <v>99912</v>
      </c>
      <c r="G6" s="8">
        <v>2530000000</v>
      </c>
      <c r="H6" s="9">
        <f t="shared" si="0"/>
        <v>3.9490909090909088E-5</v>
      </c>
      <c r="I6" s="16" cm="1" vm="4147">
        <f t="array" aca="1" ref="I6:U6" ca="1">TRANSPOSE(_xlfn.STOCKHISTORY(A6,"1-1-2017","01-01-2018",2,0,2))</f>
        <v>5.2</v>
      </c>
      <c r="J6" s="17" vm="4148">
        <f ca="1"/>
        <v>5.0819999999999999</v>
      </c>
      <c r="K6" s="17" vm="4149">
        <f ca="1"/>
        <v>5.0389999999999997</v>
      </c>
      <c r="L6" s="17" vm="4150">
        <f ca="1"/>
        <v>4.78</v>
      </c>
      <c r="M6" s="17" vm="4151">
        <f ca="1"/>
        <v>4.7</v>
      </c>
      <c r="N6" s="17" vm="4152">
        <f ca="1"/>
        <v>4.4029999999999996</v>
      </c>
      <c r="O6" s="17" vm="4153">
        <f ca="1"/>
        <v>4.5030000000000001</v>
      </c>
      <c r="P6" s="17" vm="4154">
        <f ca="1"/>
        <v>4.74</v>
      </c>
      <c r="Q6" s="17" vm="4155">
        <f ca="1"/>
        <v>4.8170000000000002</v>
      </c>
      <c r="R6" s="17" vm="4156">
        <f ca="1"/>
        <v>4.9429999999999996</v>
      </c>
      <c r="S6" s="17" vm="4157">
        <f ca="1"/>
        <v>5.0869999999999997</v>
      </c>
      <c r="T6" s="17" vm="4158">
        <f ca="1"/>
        <v>5.2249999999999996</v>
      </c>
      <c r="U6" s="17" vm="1700">
        <f ca="1"/>
        <v>5.3360000000000003</v>
      </c>
      <c r="V6" s="3">
        <v>0.7</v>
      </c>
      <c r="W6" s="3">
        <v>0.7</v>
      </c>
      <c r="X6" s="3">
        <v>0.7</v>
      </c>
      <c r="Y6" s="3">
        <v>0.7</v>
      </c>
      <c r="Z6" s="1">
        <f t="shared" ca="1" si="14"/>
        <v>5.3846153846153849E-2</v>
      </c>
      <c r="AA6" s="1">
        <f t="shared" ca="1" si="15"/>
        <v>8.8493723849372347E-2</v>
      </c>
      <c r="AB6" s="1">
        <f t="shared" ca="1" si="16"/>
        <v>0.25316455696202517</v>
      </c>
      <c r="AC6" s="1">
        <f t="shared" ca="1" si="17"/>
        <v>0.22112077685616038</v>
      </c>
      <c r="AD6" s="1">
        <f t="shared" ca="1" si="18"/>
        <v>0.56461538461538463</v>
      </c>
      <c r="AE6" s="1">
        <f t="shared" ca="1" si="1"/>
        <v>-2.2692307692307755E-2</v>
      </c>
      <c r="AF6" s="1">
        <f t="shared" ca="1" si="2"/>
        <v>-8.4612357339630372E-3</v>
      </c>
      <c r="AG6" s="1">
        <f t="shared" ca="1" si="3"/>
        <v>8.7517364556459726E-2</v>
      </c>
      <c r="AH6" s="1">
        <f t="shared" ca="1" si="4"/>
        <v>-1.673640167364018E-2</v>
      </c>
      <c r="AI6" s="1">
        <f t="shared" ca="1" si="5"/>
        <v>8.5744680851063695E-2</v>
      </c>
      <c r="AJ6" s="1">
        <f t="shared" ca="1" si="6"/>
        <v>0.18169429934135831</v>
      </c>
      <c r="AK6" s="1">
        <f t="shared" ca="1" si="7"/>
        <v>5.2631578947368439E-2</v>
      </c>
      <c r="AL6" s="1">
        <f t="shared" ca="1" si="8"/>
        <v>0.16392405063291138</v>
      </c>
      <c r="AM6" s="1">
        <f t="shared" ca="1" si="9"/>
        <v>0.17147602242059359</v>
      </c>
      <c r="AN6" s="1">
        <f t="shared" ca="1" si="10"/>
        <v>2.9132106008496892E-2</v>
      </c>
      <c r="AO6" s="1">
        <f t="shared" ca="1" si="11"/>
        <v>0.16473363475525848</v>
      </c>
      <c r="AP6" s="1">
        <f t="shared" ca="1" si="12"/>
        <v>0.15521531100478481</v>
      </c>
      <c r="BA6">
        <v>-2.2692307692307755E-2</v>
      </c>
      <c r="BB6">
        <v>-8.4612357339630372E-3</v>
      </c>
      <c r="BC6">
        <v>8.7517364556459726E-2</v>
      </c>
      <c r="BD6">
        <v>-1.673640167364018E-2</v>
      </c>
      <c r="BE6">
        <v>8.5744680851063695E-2</v>
      </c>
      <c r="BF6">
        <v>0.18169429934135831</v>
      </c>
      <c r="BG6">
        <v>5.2631578947368439E-2</v>
      </c>
      <c r="BH6">
        <v>0.16392405063291138</v>
      </c>
      <c r="BI6">
        <v>0.17147602242059359</v>
      </c>
      <c r="BJ6">
        <v>2.9132106008496892E-2</v>
      </c>
      <c r="BK6">
        <v>0.16473363475525848</v>
      </c>
      <c r="BL6">
        <v>0.15521531100478481</v>
      </c>
    </row>
    <row r="7" spans="1:64" ht="43.8" thickBot="1">
      <c r="A7" s="29" t="s">
        <v>334</v>
      </c>
      <c r="B7" s="30" t="s">
        <v>39</v>
      </c>
      <c r="C7" s="33" t="s">
        <v>40</v>
      </c>
      <c r="D7" s="8">
        <v>136821</v>
      </c>
      <c r="E7" s="3"/>
      <c r="F7" s="37">
        <f t="shared" si="13"/>
        <v>136821</v>
      </c>
      <c r="G7" s="8">
        <v>931000000</v>
      </c>
      <c r="H7" s="9">
        <f t="shared" si="0"/>
        <v>1.4696133190118154E-4</v>
      </c>
      <c r="I7" s="16" cm="1" vm="1382">
        <f t="array" aca="1" ref="I7:U7" ca="1">TRANSPOSE(_xlfn.STOCKHISTORY(A7,"1-1-2017","01-01-2018",2,0,2))</f>
        <v>65.95</v>
      </c>
      <c r="J7" s="17" vm="3526">
        <f ca="1"/>
        <v>64.75</v>
      </c>
      <c r="K7" s="17" vm="3527">
        <f ca="1"/>
        <v>64.73</v>
      </c>
      <c r="L7" s="17" vm="3528">
        <f ca="1"/>
        <v>62.43</v>
      </c>
      <c r="M7" s="17" vm="3529">
        <f ca="1"/>
        <v>61.19</v>
      </c>
      <c r="N7" s="17" vm="3454">
        <f ca="1"/>
        <v>63.81</v>
      </c>
      <c r="O7" s="17" vm="3530">
        <f ca="1"/>
        <v>62.82</v>
      </c>
      <c r="P7" s="17" vm="3531">
        <f ca="1"/>
        <v>65.73</v>
      </c>
      <c r="Q7" s="17" vm="3532">
        <f ca="1"/>
        <v>60.58</v>
      </c>
      <c r="R7" s="17" vm="3533">
        <f ca="1"/>
        <v>61.72</v>
      </c>
      <c r="S7" s="17" vm="3534">
        <f ca="1"/>
        <v>64.92</v>
      </c>
      <c r="T7" s="17" vm="3535">
        <f ca="1"/>
        <v>60.07</v>
      </c>
      <c r="U7" s="17" vm="397">
        <f ca="1"/>
        <v>60</v>
      </c>
      <c r="V7" s="3">
        <v>0.32</v>
      </c>
      <c r="W7" s="3">
        <v>0.32</v>
      </c>
      <c r="X7" s="3">
        <v>0.32</v>
      </c>
      <c r="Y7" s="3">
        <v>0.32</v>
      </c>
      <c r="Z7" s="1">
        <f t="shared" ca="1" si="14"/>
        <v>-4.852160727824114E-2</v>
      </c>
      <c r="AA7" s="1">
        <f t="shared" ca="1" si="15"/>
        <v>1.1372737465961888E-2</v>
      </c>
      <c r="AB7" s="1">
        <f t="shared" ca="1" si="16"/>
        <v>-1.241642788920728E-2</v>
      </c>
      <c r="AC7" s="1">
        <f t="shared" ca="1" si="17"/>
        <v>-2.2683084899546319E-2</v>
      </c>
      <c r="AD7" s="1">
        <f t="shared" ca="1" si="18"/>
        <v>-7.081122062168313E-2</v>
      </c>
      <c r="AE7" s="1">
        <f t="shared" ca="1" si="1"/>
        <v>-1.8195602729340451E-2</v>
      </c>
      <c r="AF7" s="1">
        <f t="shared" ca="1" si="2"/>
        <v>-3.0888030888024743E-4</v>
      </c>
      <c r="AG7" s="1">
        <f t="shared" ca="1" si="3"/>
        <v>-3.0588598794994655E-2</v>
      </c>
      <c r="AH7" s="1">
        <f t="shared" ca="1" si="4"/>
        <v>-1.9862245715201059E-2</v>
      </c>
      <c r="AI7" s="1">
        <f t="shared" ca="1" si="5"/>
        <v>4.8047066514136372E-2</v>
      </c>
      <c r="AJ7" s="1">
        <f t="shared" ca="1" si="6"/>
        <v>-1.0499921642375834E-2</v>
      </c>
      <c r="AK7" s="1">
        <f t="shared" ca="1" si="7"/>
        <v>4.6322827125119447E-2</v>
      </c>
      <c r="AL7" s="1">
        <f t="shared" ca="1" si="8"/>
        <v>-7.3482428115016055E-2</v>
      </c>
      <c r="AM7" s="1">
        <f t="shared" ca="1" si="9"/>
        <v>2.410036315615716E-2</v>
      </c>
      <c r="AN7" s="1">
        <f t="shared" ca="1" si="10"/>
        <v>5.1847051198963108E-2</v>
      </c>
      <c r="AO7" s="1">
        <f t="shared" ca="1" si="11"/>
        <v>-6.9778188539741229E-2</v>
      </c>
      <c r="AP7" s="1">
        <f t="shared" ca="1" si="12"/>
        <v>4.1618112202430448E-3</v>
      </c>
      <c r="BA7">
        <v>-1.8195602729340451E-2</v>
      </c>
      <c r="BB7">
        <v>-3.0888030888024743E-4</v>
      </c>
      <c r="BC7">
        <v>-3.0588598794994655E-2</v>
      </c>
      <c r="BD7">
        <v>-1.9862245715201059E-2</v>
      </c>
      <c r="BE7">
        <v>4.8047066514136372E-2</v>
      </c>
      <c r="BF7">
        <v>-1.0499921642375834E-2</v>
      </c>
      <c r="BG7">
        <v>4.6322827125119447E-2</v>
      </c>
      <c r="BH7">
        <v>-7.3482428115016055E-2</v>
      </c>
      <c r="BI7">
        <v>2.410036315615716E-2</v>
      </c>
      <c r="BJ7">
        <v>5.1847051198963108E-2</v>
      </c>
      <c r="BK7">
        <v>-6.9778188539741229E-2</v>
      </c>
      <c r="BL7">
        <v>4.1618112202430448E-3</v>
      </c>
    </row>
    <row r="8" spans="1:64" ht="29.4" thickBot="1">
      <c r="A8" s="29" t="s">
        <v>335</v>
      </c>
      <c r="B8" s="30" t="s">
        <v>42</v>
      </c>
      <c r="C8" s="33" t="s">
        <v>336</v>
      </c>
      <c r="D8" s="8">
        <v>3199281</v>
      </c>
      <c r="E8" s="8">
        <v>2615176</v>
      </c>
      <c r="F8" s="37">
        <f t="shared" si="13"/>
        <v>3199281</v>
      </c>
      <c r="G8" s="8">
        <v>368000000</v>
      </c>
      <c r="H8" s="9">
        <f t="shared" si="0"/>
        <v>8.6936983695652167E-3</v>
      </c>
      <c r="I8" s="16" cm="1" vm="527">
        <f t="array" aca="1" ref="I8:U8" ca="1">TRANSPOSE(_xlfn.STOCKHISTORY(A8,"1-1-2017","01-01-2018",2,0,2))</f>
        <v>74</v>
      </c>
      <c r="J8" s="17" vm="528">
        <f ca="1"/>
        <v>75.569999999999993</v>
      </c>
      <c r="K8" s="17" vm="529">
        <f ca="1"/>
        <v>82.52</v>
      </c>
      <c r="L8" s="17" vm="530">
        <f ca="1"/>
        <v>81.540000000000006</v>
      </c>
      <c r="M8" s="17" vm="531">
        <f ca="1"/>
        <v>81.489999999999995</v>
      </c>
      <c r="N8" s="17" vm="532">
        <f ca="1"/>
        <v>86.02</v>
      </c>
      <c r="O8" s="17" vm="533">
        <f ca="1"/>
        <v>88.85</v>
      </c>
      <c r="P8" s="17" vm="534">
        <f ca="1"/>
        <v>91.17</v>
      </c>
      <c r="Q8" s="17" vm="535">
        <f ca="1"/>
        <v>90.57</v>
      </c>
      <c r="R8" s="17" vm="536">
        <f ca="1"/>
        <v>91.65</v>
      </c>
      <c r="S8" s="17" vm="537">
        <f ca="1"/>
        <v>94.07</v>
      </c>
      <c r="T8" s="17" vm="538">
        <f ca="1"/>
        <v>103.1</v>
      </c>
      <c r="U8" s="17" vm="539">
        <f ca="1"/>
        <v>104.07</v>
      </c>
      <c r="V8" s="3">
        <v>0.37</v>
      </c>
      <c r="W8" s="3">
        <v>0.37</v>
      </c>
      <c r="X8" s="3">
        <v>0.37</v>
      </c>
      <c r="Y8" s="3">
        <v>0.37</v>
      </c>
      <c r="Z8" s="1">
        <f t="shared" ca="1" si="14"/>
        <v>0.10689189189189198</v>
      </c>
      <c r="AA8" s="1">
        <f t="shared" ca="1" si="15"/>
        <v>9.4186902133921849E-2</v>
      </c>
      <c r="AB8" s="1">
        <f t="shared" ca="1" si="16"/>
        <v>3.5678109172763213E-2</v>
      </c>
      <c r="AC8" s="1">
        <f t="shared" ca="1" si="17"/>
        <v>0.1395526459356245</v>
      </c>
      <c r="AD8" s="1">
        <f t="shared" ca="1" si="18"/>
        <v>0.42635135135135127</v>
      </c>
      <c r="AE8" s="1">
        <f t="shared" ca="1" si="1"/>
        <v>2.1216216216216124E-2</v>
      </c>
      <c r="AF8" s="1">
        <f t="shared" ca="1" si="2"/>
        <v>9.1967712055048348E-2</v>
      </c>
      <c r="AG8" s="1">
        <f t="shared" ca="1" si="3"/>
        <v>-7.3921473582160661E-3</v>
      </c>
      <c r="AH8" s="1">
        <f t="shared" ca="1" si="4"/>
        <v>-6.1319597743452739E-4</v>
      </c>
      <c r="AI8" s="1">
        <f t="shared" ca="1" si="5"/>
        <v>6.0130077310099415E-2</v>
      </c>
      <c r="AJ8" s="1">
        <f t="shared" ca="1" si="6"/>
        <v>3.720065101139268E-2</v>
      </c>
      <c r="AK8" s="1">
        <f t="shared" ca="1" si="7"/>
        <v>2.6111423747889786E-2</v>
      </c>
      <c r="AL8" s="1">
        <f t="shared" ca="1" si="8"/>
        <v>-2.5227596797192994E-3</v>
      </c>
      <c r="AM8" s="1">
        <f t="shared" ca="1" si="9"/>
        <v>1.6009716241581238E-2</v>
      </c>
      <c r="AN8" s="1">
        <f t="shared" ca="1" si="10"/>
        <v>2.6404800872885843E-2</v>
      </c>
      <c r="AO8" s="1">
        <f t="shared" ca="1" si="11"/>
        <v>9.9925587328585114E-2</v>
      </c>
      <c r="AP8" s="1">
        <f t="shared" ca="1" si="12"/>
        <v>1.2997090203685733E-2</v>
      </c>
      <c r="BA8">
        <v>2.1216216216216124E-2</v>
      </c>
      <c r="BB8">
        <v>9.1967712055048348E-2</v>
      </c>
      <c r="BC8">
        <v>-7.3921473582160661E-3</v>
      </c>
      <c r="BD8">
        <v>-6.1319597743452739E-4</v>
      </c>
      <c r="BE8">
        <v>6.0130077310099415E-2</v>
      </c>
      <c r="BF8">
        <v>3.720065101139268E-2</v>
      </c>
      <c r="BG8">
        <v>2.6111423747889786E-2</v>
      </c>
      <c r="BH8">
        <v>-2.5227596797192994E-3</v>
      </c>
      <c r="BI8">
        <v>1.6009716241581238E-2</v>
      </c>
      <c r="BJ8">
        <v>2.6404800872885843E-2</v>
      </c>
      <c r="BK8">
        <v>9.9925587328585114E-2</v>
      </c>
      <c r="BL8">
        <v>1.2997090203685733E-2</v>
      </c>
    </row>
    <row r="9" spans="1:64" ht="16.2" thickBot="1">
      <c r="A9" s="29" t="s">
        <v>44</v>
      </c>
      <c r="B9" s="30" t="s">
        <v>45</v>
      </c>
      <c r="C9" s="33" t="s">
        <v>46</v>
      </c>
      <c r="D9" s="8">
        <v>519217</v>
      </c>
      <c r="E9" s="3">
        <v>200500</v>
      </c>
      <c r="F9" s="37">
        <f t="shared" si="13"/>
        <v>519217</v>
      </c>
      <c r="G9" s="8">
        <v>735000000</v>
      </c>
      <c r="H9" s="9">
        <f t="shared" si="0"/>
        <v>7.0641768707482996E-4</v>
      </c>
      <c r="I9" s="16" cm="1" vm="2141">
        <f t="array" aca="1" ref="I9:U9" ca="1">TRANSPOSE(_xlfn.STOCKHISTORY(A9,"1-1-2017","01-01-2018",2,0,2))</f>
        <v>147.86000000000001</v>
      </c>
      <c r="J9" s="17" vm="2142">
        <f ca="1"/>
        <v>158.59</v>
      </c>
      <c r="K9" s="17" vm="2143">
        <f ca="1"/>
        <v>178</v>
      </c>
      <c r="L9" s="17" vm="2144">
        <f ca="1"/>
        <v>164.63</v>
      </c>
      <c r="M9" s="17" vm="2145">
        <f ca="1"/>
        <v>163.68</v>
      </c>
      <c r="N9" s="17" vm="2146">
        <f ca="1"/>
        <v>155.4</v>
      </c>
      <c r="O9" s="17" vm="2147">
        <f ca="1"/>
        <v>172.63</v>
      </c>
      <c r="P9" s="17" vm="2148">
        <f ca="1"/>
        <v>174.81</v>
      </c>
      <c r="Q9" s="17" vm="2149">
        <f ca="1"/>
        <v>178.14</v>
      </c>
      <c r="R9" s="17" vm="2150">
        <f ca="1"/>
        <v>187.03</v>
      </c>
      <c r="S9" s="17" vm="2151">
        <f ca="1"/>
        <v>175.3</v>
      </c>
      <c r="T9" s="17" vm="2152">
        <f ca="1"/>
        <v>174.16</v>
      </c>
      <c r="U9" s="17" vm="1919">
        <f ca="1"/>
        <v>175.35</v>
      </c>
      <c r="V9" s="3">
        <v>1.1499999999999999</v>
      </c>
      <c r="W9" s="3">
        <v>1.1499999999999999</v>
      </c>
      <c r="X9" s="3">
        <v>1.1499999999999999</v>
      </c>
      <c r="Y9" s="3">
        <v>1.1499999999999999</v>
      </c>
      <c r="Z9" s="1">
        <f t="shared" ca="1" si="14"/>
        <v>0.12119572568646002</v>
      </c>
      <c r="AA9" s="1">
        <f t="shared" ca="1" si="15"/>
        <v>5.5579177549656807E-2</v>
      </c>
      <c r="AB9" s="1">
        <f t="shared" ca="1" si="16"/>
        <v>9.0077043387591996E-2</v>
      </c>
      <c r="AC9" s="1">
        <f t="shared" ca="1" si="17"/>
        <v>-5.630112816125759E-2</v>
      </c>
      <c r="AD9" s="1">
        <f t="shared" ca="1" si="18"/>
        <v>0.21702962261598796</v>
      </c>
      <c r="AE9" s="1">
        <f t="shared" ca="1" si="1"/>
        <v>7.2568646016502023E-2</v>
      </c>
      <c r="AF9" s="1">
        <f t="shared" ca="1" si="2"/>
        <v>0.12239107131597197</v>
      </c>
      <c r="AG9" s="1">
        <f t="shared" ca="1" si="3"/>
        <v>-6.8651685393258444E-2</v>
      </c>
      <c r="AH9" s="1">
        <f t="shared" ca="1" si="4"/>
        <v>-5.7705157018768669E-3</v>
      </c>
      <c r="AI9" s="1">
        <f t="shared" ca="1" si="5"/>
        <v>-4.3560606060606064E-2</v>
      </c>
      <c r="AJ9" s="1">
        <f t="shared" ca="1" si="6"/>
        <v>0.1182754182754182</v>
      </c>
      <c r="AK9" s="1">
        <f t="shared" ca="1" si="7"/>
        <v>1.2628164281990423E-2</v>
      </c>
      <c r="AL9" s="1">
        <f t="shared" ca="1" si="8"/>
        <v>2.5627824495166093E-2</v>
      </c>
      <c r="AM9" s="1">
        <f t="shared" ca="1" si="9"/>
        <v>5.6360166161446144E-2</v>
      </c>
      <c r="AN9" s="1">
        <f t="shared" ca="1" si="10"/>
        <v>-6.2717211142597387E-2</v>
      </c>
      <c r="AO9" s="1">
        <f t="shared" ca="1" si="11"/>
        <v>5.7045065601740627E-5</v>
      </c>
      <c r="AP9" s="1">
        <f t="shared" ca="1" si="12"/>
        <v>1.3435920992191075E-2</v>
      </c>
      <c r="BA9">
        <v>7.2568646016502023E-2</v>
      </c>
      <c r="BB9">
        <v>0.12239107131597197</v>
      </c>
      <c r="BC9">
        <v>-6.8651685393258444E-2</v>
      </c>
      <c r="BD9">
        <v>-5.7705157018768669E-3</v>
      </c>
      <c r="BE9">
        <v>-4.3560606060606064E-2</v>
      </c>
      <c r="BF9">
        <v>0.1182754182754182</v>
      </c>
      <c r="BG9">
        <v>1.2628164281990423E-2</v>
      </c>
      <c r="BH9">
        <v>2.5627824495166093E-2</v>
      </c>
      <c r="BI9">
        <v>5.6360166161446144E-2</v>
      </c>
      <c r="BJ9">
        <v>-6.2717211142597387E-2</v>
      </c>
      <c r="BK9">
        <v>5.7045065601740627E-5</v>
      </c>
      <c r="BL9">
        <v>1.3435920992191075E-2</v>
      </c>
    </row>
    <row r="10" spans="1:64" ht="29.4" thickBot="1">
      <c r="A10" s="29" t="s">
        <v>47</v>
      </c>
      <c r="B10" s="30" t="s">
        <v>48</v>
      </c>
      <c r="C10" s="33" t="s">
        <v>49</v>
      </c>
      <c r="D10" s="3">
        <v>80097696</v>
      </c>
      <c r="E10" s="3"/>
      <c r="F10" s="37">
        <f>(D10)*20</f>
        <v>1601953920</v>
      </c>
      <c r="G10" s="8">
        <v>9860000000</v>
      </c>
      <c r="H10" s="9">
        <f t="shared" si="0"/>
        <v>0.16246997160243407</v>
      </c>
      <c r="I10" s="16" cm="1" vm="76">
        <f t="array" aca="1" ref="I10:U10" ca="1">TRANSPOSE(_xlfn.STOCKHISTORY(A10,"1-1-2017","01-01-2018",2,0,2))</f>
        <v>37.896000000000001</v>
      </c>
      <c r="J10" s="17" vm="77">
        <f ca="1"/>
        <v>41.460500000000003</v>
      </c>
      <c r="K10" s="17" vm="78">
        <f ca="1"/>
        <v>42.652500000000003</v>
      </c>
      <c r="L10" s="17" vm="79">
        <f ca="1"/>
        <v>44.4</v>
      </c>
      <c r="M10" s="17" vm="80">
        <f ca="1"/>
        <v>46.39</v>
      </c>
      <c r="N10" s="17" vm="81">
        <f ca="1"/>
        <v>49.929499999999997</v>
      </c>
      <c r="O10" s="17" vm="82">
        <f ca="1"/>
        <v>48.639499999999998</v>
      </c>
      <c r="P10" s="17" vm="83">
        <f ca="1"/>
        <v>49.805500000000002</v>
      </c>
      <c r="Q10" s="17" vm="84">
        <f ca="1"/>
        <v>49.21</v>
      </c>
      <c r="R10" s="17" vm="85">
        <f ca="1"/>
        <v>48.2</v>
      </c>
      <c r="S10" s="17" vm="86">
        <f ca="1"/>
        <v>55.27</v>
      </c>
      <c r="T10" s="17" vm="87">
        <f ca="1"/>
        <v>58.602499999999999</v>
      </c>
      <c r="U10" s="17" vm="88">
        <f ca="1"/>
        <v>58.6</v>
      </c>
      <c r="V10" s="3">
        <v>0</v>
      </c>
      <c r="W10" s="3">
        <v>0</v>
      </c>
      <c r="X10" s="3">
        <v>0</v>
      </c>
      <c r="Y10" s="3">
        <v>0</v>
      </c>
      <c r="Z10" s="1">
        <f t="shared" ca="1" si="14"/>
        <v>0.17162761241291952</v>
      </c>
      <c r="AA10" s="1">
        <f t="shared" ca="1" si="15"/>
        <v>9.548423423423423E-2</v>
      </c>
      <c r="AB10" s="1">
        <f t="shared" ca="1" si="16"/>
        <v>-9.0358659114504747E-3</v>
      </c>
      <c r="AC10" s="1">
        <f t="shared" ca="1" si="17"/>
        <v>0.21576763485477174</v>
      </c>
      <c r="AD10" s="1">
        <f t="shared" ca="1" si="18"/>
        <v>0.54633734431074521</v>
      </c>
      <c r="AE10" s="1">
        <f t="shared" ca="1" si="1"/>
        <v>9.4060059109140864E-2</v>
      </c>
      <c r="AF10" s="1">
        <f t="shared" ca="1" si="2"/>
        <v>2.8750256268014137E-2</v>
      </c>
      <c r="AG10" s="1">
        <f t="shared" ca="1" si="3"/>
        <v>4.097063478107954E-2</v>
      </c>
      <c r="AH10" s="1">
        <f t="shared" ca="1" si="4"/>
        <v>4.4819819819819869E-2</v>
      </c>
      <c r="AI10" s="1">
        <f t="shared" ca="1" si="5"/>
        <v>7.6298771286915215E-2</v>
      </c>
      <c r="AJ10" s="1">
        <f t="shared" ca="1" si="6"/>
        <v>-2.5836429365405207E-2</v>
      </c>
      <c r="AK10" s="1">
        <f t="shared" ca="1" si="7"/>
        <v>2.3972285899320593E-2</v>
      </c>
      <c r="AL10" s="1">
        <f t="shared" ca="1" si="8"/>
        <v>-1.1956510827117512E-2</v>
      </c>
      <c r="AM10" s="1">
        <f t="shared" ca="1" si="9"/>
        <v>-2.0524283682178377E-2</v>
      </c>
      <c r="AN10" s="1">
        <f t="shared" ca="1" si="10"/>
        <v>0.14668049792531121</v>
      </c>
      <c r="AO10" s="1">
        <f t="shared" ca="1" si="11"/>
        <v>6.0294915867559182E-2</v>
      </c>
      <c r="AP10" s="1">
        <f t="shared" ca="1" si="12"/>
        <v>-4.2660296062415877E-5</v>
      </c>
      <c r="BA10">
        <v>9.4060059109140864E-2</v>
      </c>
      <c r="BB10">
        <v>2.8750256268014137E-2</v>
      </c>
      <c r="BC10">
        <v>4.097063478107954E-2</v>
      </c>
      <c r="BD10">
        <v>4.4819819819819869E-2</v>
      </c>
      <c r="BE10">
        <v>7.6298771286915215E-2</v>
      </c>
      <c r="BF10">
        <v>-2.5836429365405207E-2</v>
      </c>
      <c r="BG10">
        <v>2.3972285899320593E-2</v>
      </c>
      <c r="BH10">
        <v>-1.1956510827117512E-2</v>
      </c>
      <c r="BI10">
        <v>-2.0524283682178377E-2</v>
      </c>
      <c r="BJ10">
        <v>0.14668049792531121</v>
      </c>
      <c r="BK10">
        <v>6.0294915867559182E-2</v>
      </c>
      <c r="BL10">
        <v>-4.2660296062415877E-5</v>
      </c>
    </row>
    <row r="11" spans="1:64" ht="29.4" thickBot="1">
      <c r="A11" s="29" t="s">
        <v>56</v>
      </c>
      <c r="B11" s="30" t="s">
        <v>57</v>
      </c>
      <c r="C11" s="33" t="s">
        <v>58</v>
      </c>
      <c r="D11" s="8">
        <v>1096390</v>
      </c>
      <c r="E11" s="3">
        <v>2289640</v>
      </c>
      <c r="F11" s="37">
        <f t="shared" si="13"/>
        <v>1096390</v>
      </c>
      <c r="G11" s="8">
        <v>886000000</v>
      </c>
      <c r="H11" s="9">
        <f t="shared" si="0"/>
        <v>1.2374604966139955E-3</v>
      </c>
      <c r="I11" s="16" cm="1" vm="1725">
        <f t="array" aca="1" ref="I11:U11" ca="1">TRANSPOSE(_xlfn.STOCKHISTORY(A11,"1-1-2017","01-01-2018",2,0,2))</f>
        <v>74.89</v>
      </c>
      <c r="J11" s="17" vm="1726">
        <f ca="1"/>
        <v>76.849999999999994</v>
      </c>
      <c r="K11" s="17" vm="1727">
        <f ca="1"/>
        <v>81.05</v>
      </c>
      <c r="L11" s="17" vm="1728">
        <f ca="1"/>
        <v>79.17</v>
      </c>
      <c r="M11" s="17" vm="1729">
        <f ca="1"/>
        <v>79.22</v>
      </c>
      <c r="N11" s="17" vm="1117">
        <f ca="1"/>
        <v>77.23</v>
      </c>
      <c r="O11" s="17" vm="1730">
        <f ca="1"/>
        <v>84.69</v>
      </c>
      <c r="P11" s="17" vm="1731">
        <f ca="1"/>
        <v>85.72</v>
      </c>
      <c r="Q11" s="17" vm="1732">
        <f ca="1"/>
        <v>86.31</v>
      </c>
      <c r="R11" s="17" vm="1733">
        <f ca="1"/>
        <v>90.44</v>
      </c>
      <c r="S11" s="17" vm="1734">
        <f ca="1"/>
        <v>96.29</v>
      </c>
      <c r="T11" s="17" vm="1735">
        <f ca="1"/>
        <v>98.08</v>
      </c>
      <c r="U11" s="17" vm="1514">
        <f ca="1"/>
        <v>99.73</v>
      </c>
      <c r="V11" s="3">
        <v>0.35</v>
      </c>
      <c r="W11" s="3">
        <v>0.32</v>
      </c>
      <c r="X11" s="3">
        <v>0.32</v>
      </c>
      <c r="Y11" s="3">
        <v>0.32</v>
      </c>
      <c r="Z11" s="1">
        <f t="shared" ca="1" si="14"/>
        <v>6.1824008545867282E-2</v>
      </c>
      <c r="AA11" s="1">
        <f t="shared" ca="1" si="15"/>
        <v>7.3765315144625435E-2</v>
      </c>
      <c r="AB11" s="1">
        <f t="shared" ca="1" si="16"/>
        <v>7.1673160939898464E-2</v>
      </c>
      <c r="AC11" s="1">
        <f t="shared" ca="1" si="17"/>
        <v>0.10625829279080061</v>
      </c>
      <c r="AD11" s="1">
        <f t="shared" ca="1" si="18"/>
        <v>0.3491787955668314</v>
      </c>
      <c r="AE11" s="1">
        <f t="shared" ca="1" si="1"/>
        <v>2.6171718520496646E-2</v>
      </c>
      <c r="AF11" s="1">
        <f t="shared" ca="1" si="2"/>
        <v>5.465191932335723E-2</v>
      </c>
      <c r="AG11" s="1">
        <f t="shared" ca="1" si="3"/>
        <v>-1.8877236273904939E-2</v>
      </c>
      <c r="AH11" s="1">
        <f t="shared" ca="1" si="4"/>
        <v>6.3155235569025076E-4</v>
      </c>
      <c r="AI11" s="1">
        <f t="shared" ca="1" si="5"/>
        <v>-2.1080535218379132E-2</v>
      </c>
      <c r="AJ11" s="1">
        <f t="shared" ca="1" si="6"/>
        <v>0.10073805515991187</v>
      </c>
      <c r="AK11" s="1">
        <f t="shared" ca="1" si="7"/>
        <v>1.2162002597709307E-2</v>
      </c>
      <c r="AL11" s="1">
        <f t="shared" ca="1" si="8"/>
        <v>1.0615958936070969E-2</v>
      </c>
      <c r="AM11" s="1">
        <f t="shared" ca="1" si="9"/>
        <v>5.1558336229869023E-2</v>
      </c>
      <c r="AN11" s="1">
        <f t="shared" ca="1" si="10"/>
        <v>6.4683768244139864E-2</v>
      </c>
      <c r="AO11" s="1">
        <f t="shared" ca="1" si="11"/>
        <v>2.1912971232734363E-2</v>
      </c>
      <c r="AP11" s="1">
        <f t="shared" ca="1" si="12"/>
        <v>2.0085644371941332E-2</v>
      </c>
      <c r="BA11">
        <v>2.6171718520496646E-2</v>
      </c>
      <c r="BB11">
        <v>5.465191932335723E-2</v>
      </c>
      <c r="BC11">
        <v>-1.8877236273904939E-2</v>
      </c>
      <c r="BD11">
        <v>6.3155235569025076E-4</v>
      </c>
      <c r="BE11">
        <v>-2.1080535218379132E-2</v>
      </c>
      <c r="BF11">
        <v>0.10073805515991187</v>
      </c>
      <c r="BG11">
        <v>1.2162002597709307E-2</v>
      </c>
      <c r="BH11">
        <v>1.0615958936070969E-2</v>
      </c>
      <c r="BI11">
        <v>5.1558336229869023E-2</v>
      </c>
      <c r="BJ11">
        <v>6.4683768244139864E-2</v>
      </c>
      <c r="BK11">
        <v>2.1912971232734363E-2</v>
      </c>
      <c r="BL11">
        <v>2.0085644371941332E-2</v>
      </c>
    </row>
    <row r="12" spans="1:64" ht="16.2" thickBot="1">
      <c r="A12" s="29" t="s">
        <v>59</v>
      </c>
      <c r="B12" s="30" t="s">
        <v>60</v>
      </c>
      <c r="C12" s="33" t="s">
        <v>337</v>
      </c>
      <c r="D12" s="8">
        <v>202102</v>
      </c>
      <c r="E12" s="3">
        <v>93579</v>
      </c>
      <c r="F12" s="37">
        <f t="shared" si="13"/>
        <v>202102</v>
      </c>
      <c r="G12" s="8">
        <v>610000000</v>
      </c>
      <c r="H12" s="9">
        <f t="shared" si="0"/>
        <v>3.3131475409836067E-4</v>
      </c>
      <c r="I12" s="16" cm="1" vm="2795">
        <f t="array" aca="1" ref="I12:U12" ca="1">TRANSPOSE(_xlfn.STOCKHISTORY(A12,"1-1-2017","01-01-2018",2,0,2))</f>
        <v>156.30000000000001</v>
      </c>
      <c r="J12" s="17" vm="2796">
        <f ca="1"/>
        <v>164.25</v>
      </c>
      <c r="K12" s="17" vm="2797">
        <f ca="1"/>
        <v>181.85</v>
      </c>
      <c r="L12" s="17" vm="2798">
        <f ca="1"/>
        <v>177.08</v>
      </c>
      <c r="M12" s="17" vm="2799">
        <f ca="1"/>
        <v>184.23</v>
      </c>
      <c r="N12" s="17" vm="2800">
        <f ca="1"/>
        <v>187.41</v>
      </c>
      <c r="O12" s="17" vm="2801">
        <f ca="1"/>
        <v>198.07</v>
      </c>
      <c r="P12" s="17" vm="2802">
        <f ca="1"/>
        <v>243.38</v>
      </c>
      <c r="Q12" s="17" vm="2803">
        <f ca="1"/>
        <v>239.66</v>
      </c>
      <c r="R12" s="17" vm="2804">
        <f ca="1"/>
        <v>254.65</v>
      </c>
      <c r="S12" s="17" vm="2805">
        <f ca="1"/>
        <v>258.29000000000002</v>
      </c>
      <c r="T12" s="17" vm="2806">
        <f ca="1"/>
        <v>277.51</v>
      </c>
      <c r="U12" s="17" vm="2807">
        <f ca="1"/>
        <v>295.75</v>
      </c>
      <c r="V12" s="3">
        <v>1.42</v>
      </c>
      <c r="W12" s="3">
        <v>1.42</v>
      </c>
      <c r="X12" s="3">
        <v>1.42</v>
      </c>
      <c r="Y12" s="3">
        <v>1.42</v>
      </c>
      <c r="Z12" s="1">
        <f t="shared" ca="1" si="14"/>
        <v>0.14203454894433781</v>
      </c>
      <c r="AA12" s="1">
        <f t="shared" ca="1" si="15"/>
        <v>0.12655297040885466</v>
      </c>
      <c r="AB12" s="1">
        <f t="shared" ca="1" si="16"/>
        <v>0.29282576866764282</v>
      </c>
      <c r="AC12" s="1">
        <f t="shared" ca="1" si="17"/>
        <v>0.16697427842136264</v>
      </c>
      <c r="AD12" s="1">
        <f t="shared" ca="1" si="18"/>
        <v>0.92853486884197045</v>
      </c>
      <c r="AE12" s="1">
        <f t="shared" ca="1" si="1"/>
        <v>5.0863723608445224E-2</v>
      </c>
      <c r="AF12" s="1">
        <f t="shared" ca="1" si="2"/>
        <v>0.10715372907153725</v>
      </c>
      <c r="AG12" s="1">
        <f t="shared" ca="1" si="3"/>
        <v>-1.8421776189166798E-2</v>
      </c>
      <c r="AH12" s="1">
        <f t="shared" ca="1" si="4"/>
        <v>4.0377230630223498E-2</v>
      </c>
      <c r="AI12" s="1">
        <f t="shared" ca="1" si="5"/>
        <v>2.4968789013732871E-2</v>
      </c>
      <c r="AJ12" s="1">
        <f t="shared" ca="1" si="6"/>
        <v>6.4457606317699145E-2</v>
      </c>
      <c r="AK12" s="1">
        <f t="shared" ca="1" si="7"/>
        <v>0.22875750997122232</v>
      </c>
      <c r="AL12" s="1">
        <f t="shared" ca="1" si="8"/>
        <v>-9.450242419262055E-3</v>
      </c>
      <c r="AM12" s="1">
        <f t="shared" ca="1" si="9"/>
        <v>6.8472002002837401E-2</v>
      </c>
      <c r="AN12" s="1">
        <f t="shared" ca="1" si="10"/>
        <v>1.429412919693703E-2</v>
      </c>
      <c r="AO12" s="1">
        <f t="shared" ca="1" si="11"/>
        <v>7.991017848155163E-2</v>
      </c>
      <c r="AP12" s="1">
        <f t="shared" ca="1" si="12"/>
        <v>7.0844293899318983E-2</v>
      </c>
      <c r="BA12">
        <v>5.0863723608445224E-2</v>
      </c>
      <c r="BB12">
        <v>0.10715372907153725</v>
      </c>
      <c r="BC12">
        <v>-1.8421776189166798E-2</v>
      </c>
      <c r="BD12">
        <v>4.0377230630223498E-2</v>
      </c>
      <c r="BE12">
        <v>2.4968789013732871E-2</v>
      </c>
      <c r="BF12">
        <v>6.4457606317699145E-2</v>
      </c>
      <c r="BG12">
        <v>0.22875750997122232</v>
      </c>
      <c r="BH12">
        <v>-9.450242419262055E-3</v>
      </c>
      <c r="BI12">
        <v>6.8472002002837401E-2</v>
      </c>
      <c r="BJ12">
        <v>1.429412919693703E-2</v>
      </c>
      <c r="BK12">
        <v>7.991017848155163E-2</v>
      </c>
      <c r="BL12">
        <v>7.0844293899318983E-2</v>
      </c>
    </row>
    <row r="13" spans="1:64" ht="43.8" thickBot="1">
      <c r="A13" s="29" t="s">
        <v>62</v>
      </c>
      <c r="B13" s="30" t="s">
        <v>63</v>
      </c>
      <c r="C13" s="33" t="s">
        <v>64</v>
      </c>
      <c r="D13" s="8">
        <v>1152087</v>
      </c>
      <c r="E13" s="8">
        <v>1925436</v>
      </c>
      <c r="F13" s="37">
        <f t="shared" si="13"/>
        <v>1152087</v>
      </c>
      <c r="G13" s="8">
        <v>10778000000</v>
      </c>
      <c r="H13" s="9">
        <f t="shared" si="0"/>
        <v>1.0689246613471887E-4</v>
      </c>
      <c r="I13" s="16" cm="1" vm="3733">
        <f t="array" aca="1" ref="I13:U13" ca="1">TRANSPOSE(_xlfn.STOCKHISTORY(A13,"1-1-2017","01-01-2018",2,0,2))</f>
        <v>22.6</v>
      </c>
      <c r="J13" s="17" vm="3734">
        <f ca="1"/>
        <v>22.97</v>
      </c>
      <c r="K13" s="17" vm="3735">
        <f ca="1"/>
        <v>25.37</v>
      </c>
      <c r="L13" s="17" vm="3736">
        <f ca="1"/>
        <v>23.65</v>
      </c>
      <c r="M13" s="17" vm="3737">
        <f ca="1"/>
        <v>23.52</v>
      </c>
      <c r="N13" s="17" vm="228">
        <f ca="1"/>
        <v>22.48</v>
      </c>
      <c r="O13" s="17" vm="3738">
        <f ca="1"/>
        <v>24.46</v>
      </c>
      <c r="P13" s="17" vm="3739">
        <f ca="1"/>
        <v>24.29</v>
      </c>
      <c r="Q13" s="17" vm="3740">
        <f ca="1"/>
        <v>23.9</v>
      </c>
      <c r="R13" s="17" vm="3741">
        <f ca="1"/>
        <v>25.46</v>
      </c>
      <c r="S13" s="17" vm="3742">
        <f ca="1"/>
        <v>27.64</v>
      </c>
      <c r="T13" s="17" vm="3743">
        <f ca="1"/>
        <v>28.25</v>
      </c>
      <c r="U13" s="17" vm="1486">
        <f ca="1"/>
        <v>29.75</v>
      </c>
      <c r="V13" s="3">
        <v>0.12</v>
      </c>
      <c r="W13" s="3">
        <v>0.12</v>
      </c>
      <c r="X13" s="3">
        <v>7.4999999999999997E-2</v>
      </c>
      <c r="Y13" s="3">
        <v>7.4999999999999997E-2</v>
      </c>
      <c r="Z13" s="1">
        <f t="shared" ca="1" si="14"/>
        <v>5.1769911504424657E-2</v>
      </c>
      <c r="AA13" s="1">
        <f t="shared" ca="1" si="15"/>
        <v>3.9323467230444074E-2</v>
      </c>
      <c r="AB13" s="1">
        <f t="shared" ca="1" si="16"/>
        <v>4.3949304987735076E-2</v>
      </c>
      <c r="AC13" s="1">
        <f t="shared" ca="1" si="17"/>
        <v>0.1714454045561665</v>
      </c>
      <c r="AD13" s="1">
        <f t="shared" ca="1" si="18"/>
        <v>0.33362831858407072</v>
      </c>
      <c r="AE13" s="1">
        <f t="shared" ca="1" si="1"/>
        <v>1.6371681415929089E-2</v>
      </c>
      <c r="AF13" s="1">
        <f t="shared" ca="1" si="2"/>
        <v>0.10448410970831529</v>
      </c>
      <c r="AG13" s="1">
        <f t="shared" ca="1" si="3"/>
        <v>-6.3066614111154995E-2</v>
      </c>
      <c r="AH13" s="1">
        <f t="shared" ca="1" si="4"/>
        <v>-5.4968287526426648E-3</v>
      </c>
      <c r="AI13" s="1">
        <f t="shared" ca="1" si="5"/>
        <v>-3.9115646258503368E-2</v>
      </c>
      <c r="AJ13" s="1">
        <f t="shared" ca="1" si="6"/>
        <v>9.3416370106761584E-2</v>
      </c>
      <c r="AK13" s="1">
        <f t="shared" ca="1" si="7"/>
        <v>-6.950122649223291E-3</v>
      </c>
      <c r="AL13" s="1">
        <f t="shared" ca="1" si="8"/>
        <v>-1.2968299711815585E-2</v>
      </c>
      <c r="AM13" s="1">
        <f t="shared" ca="1" si="9"/>
        <v>6.8410041841004285E-2</v>
      </c>
      <c r="AN13" s="1">
        <f t="shared" ca="1" si="10"/>
        <v>8.5624509033778468E-2</v>
      </c>
      <c r="AO13" s="1">
        <f t="shared" ca="1" si="11"/>
        <v>2.4782923299565825E-2</v>
      </c>
      <c r="AP13" s="1">
        <f t="shared" ca="1" si="12"/>
        <v>5.575221238938053E-2</v>
      </c>
      <c r="BA13">
        <v>1.6371681415929089E-2</v>
      </c>
      <c r="BB13">
        <v>0.10448410970831529</v>
      </c>
      <c r="BC13">
        <v>-6.3066614111154995E-2</v>
      </c>
      <c r="BD13">
        <v>-5.4968287526426648E-3</v>
      </c>
      <c r="BE13">
        <v>-3.9115646258503368E-2</v>
      </c>
      <c r="BF13">
        <v>9.3416370106761584E-2</v>
      </c>
      <c r="BG13">
        <v>-6.950122649223291E-3</v>
      </c>
      <c r="BH13">
        <v>-1.2968299711815585E-2</v>
      </c>
      <c r="BI13">
        <v>6.8410041841004285E-2</v>
      </c>
      <c r="BJ13">
        <v>8.5624509033778468E-2</v>
      </c>
      <c r="BK13">
        <v>2.4782923299565825E-2</v>
      </c>
      <c r="BL13">
        <v>5.575221238938053E-2</v>
      </c>
    </row>
    <row r="14" spans="1:64" ht="16.2" thickBot="1">
      <c r="A14" s="29" t="s">
        <v>68</v>
      </c>
      <c r="B14" s="30" t="s">
        <v>69</v>
      </c>
      <c r="C14" s="33" t="s">
        <v>70</v>
      </c>
      <c r="D14" s="8">
        <v>82497</v>
      </c>
      <c r="E14" s="3"/>
      <c r="F14" s="37">
        <f t="shared" si="13"/>
        <v>82497</v>
      </c>
      <c r="G14" s="3">
        <v>213000000</v>
      </c>
      <c r="H14" s="9">
        <f t="shared" si="0"/>
        <v>3.8730985915492956E-4</v>
      </c>
      <c r="I14" s="16" cm="1" vm="2704">
        <f t="array" aca="1" ref="I14:U14" ca="1">TRANSPOSE(_xlfn.STOCKHISTORY(A14,"1-1-2017","01-01-2018",2,0,2))</f>
        <v>263.26909999999998</v>
      </c>
      <c r="J14" s="17" vm="2705">
        <f ca="1"/>
        <v>256.96879999999999</v>
      </c>
      <c r="K14" s="17" vm="2706">
        <f ca="1"/>
        <v>290.07</v>
      </c>
      <c r="L14" s="17" vm="2707">
        <f ca="1"/>
        <v>274.08</v>
      </c>
      <c r="M14" s="17" vm="2708">
        <f ca="1"/>
        <v>271.35000000000002</v>
      </c>
      <c r="N14" s="17" vm="2709">
        <f ca="1"/>
        <v>250.03</v>
      </c>
      <c r="O14" s="17" vm="2710">
        <f ca="1"/>
        <v>272.62</v>
      </c>
      <c r="P14" s="17" vm="2711">
        <f ca="1"/>
        <v>290.8</v>
      </c>
      <c r="Q14" s="17" vm="2712">
        <f ca="1"/>
        <v>317.16000000000003</v>
      </c>
      <c r="R14" s="17" vm="2713">
        <f ca="1"/>
        <v>315.19</v>
      </c>
      <c r="S14" s="17" vm="2714">
        <f ca="1"/>
        <v>312.75</v>
      </c>
      <c r="T14" s="17" vm="2715">
        <f ca="1"/>
        <v>320.7</v>
      </c>
      <c r="U14" s="17" vm="2716">
        <f ca="1"/>
        <v>321.14999999999998</v>
      </c>
      <c r="V14" s="3">
        <v>0</v>
      </c>
      <c r="W14" s="3">
        <v>0</v>
      </c>
      <c r="X14" s="3">
        <v>0</v>
      </c>
      <c r="Y14" s="3">
        <v>0</v>
      </c>
      <c r="Z14" s="1">
        <f t="shared" ca="1" si="14"/>
        <v>4.1064067146505248E-2</v>
      </c>
      <c r="AA14" s="1">
        <f t="shared" ca="1" si="15"/>
        <v>-5.326911850554508E-3</v>
      </c>
      <c r="AB14" s="1">
        <f t="shared" ca="1" si="16"/>
        <v>0.15615141955835959</v>
      </c>
      <c r="AC14" s="1">
        <f t="shared" ca="1" si="17"/>
        <v>1.8909229353723085E-2</v>
      </c>
      <c r="AD14" s="1">
        <f t="shared" ca="1" si="18"/>
        <v>0.21985451387952479</v>
      </c>
      <c r="AE14" s="1">
        <f t="shared" ca="1" si="1"/>
        <v>-2.3931027226514596E-2</v>
      </c>
      <c r="AF14" s="1">
        <f t="shared" ca="1" si="2"/>
        <v>0.12881408170953051</v>
      </c>
      <c r="AG14" s="1">
        <f t="shared" ca="1" si="3"/>
        <v>-5.5124625090495427E-2</v>
      </c>
      <c r="AH14" s="1">
        <f t="shared" ca="1" si="4"/>
        <v>-9.9605954465847978E-3</v>
      </c>
      <c r="AI14" s="1">
        <f t="shared" ca="1" si="5"/>
        <v>-7.857011240095825E-2</v>
      </c>
      <c r="AJ14" s="1">
        <f t="shared" ca="1" si="6"/>
        <v>9.0349158101027893E-2</v>
      </c>
      <c r="AK14" s="1">
        <f t="shared" ca="1" si="7"/>
        <v>6.6686229917100756E-2</v>
      </c>
      <c r="AL14" s="1">
        <f t="shared" ca="1" si="8"/>
        <v>9.0646492434663037E-2</v>
      </c>
      <c r="AM14" s="1">
        <f t="shared" ca="1" si="9"/>
        <v>-6.2113759616598159E-3</v>
      </c>
      <c r="AN14" s="1">
        <f t="shared" ca="1" si="10"/>
        <v>-7.741362352866518E-3</v>
      </c>
      <c r="AO14" s="1">
        <f t="shared" ca="1" si="11"/>
        <v>2.5419664268585097E-2</v>
      </c>
      <c r="AP14" s="1">
        <f t="shared" ca="1" si="12"/>
        <v>1.4031805425631077E-3</v>
      </c>
      <c r="BA14">
        <v>-2.3931027226514596E-2</v>
      </c>
      <c r="BB14">
        <v>0.12881408170953051</v>
      </c>
      <c r="BC14">
        <v>-5.5124625090495427E-2</v>
      </c>
      <c r="BD14">
        <v>-9.9605954465847978E-3</v>
      </c>
      <c r="BE14">
        <v>-7.857011240095825E-2</v>
      </c>
      <c r="BF14">
        <v>9.0349158101027893E-2</v>
      </c>
      <c r="BG14">
        <v>6.6686229917100756E-2</v>
      </c>
      <c r="BH14">
        <v>9.0646492434663037E-2</v>
      </c>
      <c r="BI14">
        <v>-6.2113759616598159E-3</v>
      </c>
      <c r="BJ14">
        <v>-7.741362352866518E-3</v>
      </c>
      <c r="BK14">
        <v>2.5419664268585097E-2</v>
      </c>
      <c r="BL14">
        <v>1.4031805425631077E-3</v>
      </c>
    </row>
    <row r="15" spans="1:64" ht="43.8" thickBot="1">
      <c r="A15" s="29" t="s">
        <v>71</v>
      </c>
      <c r="B15" s="30" t="s">
        <v>338</v>
      </c>
      <c r="C15" s="33" t="s">
        <v>73</v>
      </c>
      <c r="D15" s="8">
        <v>2523873</v>
      </c>
      <c r="E15" s="8"/>
      <c r="F15" s="37">
        <f t="shared" si="13"/>
        <v>2523873</v>
      </c>
      <c r="G15" s="8">
        <v>1040000000</v>
      </c>
      <c r="H15" s="9">
        <f t="shared" si="0"/>
        <v>2.4268009615384615E-3</v>
      </c>
      <c r="I15" s="16" cm="1" vm="1193">
        <f t="array" aca="1" ref="I15:U15" ca="1">TRANSPOSE(_xlfn.STOCKHISTORY(A15,"1-1-2017","01-01-2018",2,0,2))</f>
        <v>48.03</v>
      </c>
      <c r="J15" s="17" vm="1194">
        <f ca="1"/>
        <v>45.07</v>
      </c>
      <c r="K15" s="17" vm="1195">
        <f ca="1"/>
        <v>47.98</v>
      </c>
      <c r="L15" s="17" vm="1196">
        <f ca="1"/>
        <v>47.23</v>
      </c>
      <c r="M15" s="17" vm="1197">
        <f ca="1"/>
        <v>47.25</v>
      </c>
      <c r="N15" s="17" vm="938">
        <f ca="1"/>
        <v>47.21</v>
      </c>
      <c r="O15" s="17" vm="1198">
        <f ca="1"/>
        <v>51.31</v>
      </c>
      <c r="P15" s="17" vm="1199">
        <f ca="1"/>
        <v>53.35</v>
      </c>
      <c r="Q15" s="17" vm="1200">
        <f ca="1"/>
        <v>52.45</v>
      </c>
      <c r="R15" s="17" vm="1201">
        <f ca="1"/>
        <v>52.91</v>
      </c>
      <c r="S15" s="17" vm="1202">
        <f ca="1"/>
        <v>51.67</v>
      </c>
      <c r="T15" s="17" vm="1203">
        <f ca="1"/>
        <v>54.92</v>
      </c>
      <c r="U15" s="17" vm="1204">
        <f ca="1"/>
        <v>54.27</v>
      </c>
      <c r="V15" s="3">
        <v>0.24</v>
      </c>
      <c r="W15" s="3">
        <v>0.24</v>
      </c>
      <c r="X15" s="3">
        <v>0.19</v>
      </c>
      <c r="Y15" s="3">
        <v>0.19</v>
      </c>
      <c r="Z15" s="1">
        <f t="shared" ca="1" si="14"/>
        <v>-1.1659379554445227E-2</v>
      </c>
      <c r="AA15" s="1">
        <f t="shared" ca="1" si="15"/>
        <v>9.1467287740842812E-2</v>
      </c>
      <c r="AB15" s="1">
        <f t="shared" ca="1" si="16"/>
        <v>3.4885987137010216E-2</v>
      </c>
      <c r="AC15" s="1">
        <f t="shared" ca="1" si="17"/>
        <v>2.9295029295029418E-2</v>
      </c>
      <c r="AD15" s="1">
        <f t="shared" ca="1" si="18"/>
        <v>0.14782427649385804</v>
      </c>
      <c r="AE15" s="1">
        <f t="shared" ca="1" si="1"/>
        <v>-6.1628149073495751E-2</v>
      </c>
      <c r="AF15" s="1">
        <f t="shared" ca="1" si="2"/>
        <v>6.4566230308409064E-2</v>
      </c>
      <c r="AG15" s="1">
        <f t="shared" ca="1" si="3"/>
        <v>-1.0629428928720302E-2</v>
      </c>
      <c r="AH15" s="1">
        <f t="shared" ca="1" si="4"/>
        <v>4.2345966546693053E-4</v>
      </c>
      <c r="AI15" s="1">
        <f t="shared" ca="1" si="5"/>
        <v>4.2328042328042504E-3</v>
      </c>
      <c r="AJ15" s="1">
        <f t="shared" ca="1" si="6"/>
        <v>9.1929675916119502E-2</v>
      </c>
      <c r="AK15" s="1">
        <f t="shared" ca="1" si="7"/>
        <v>3.9758331709218456E-2</v>
      </c>
      <c r="AL15" s="1">
        <f t="shared" ca="1" si="8"/>
        <v>-1.3308341143392664E-2</v>
      </c>
      <c r="AM15" s="1">
        <f t="shared" ca="1" si="9"/>
        <v>1.2392755004766323E-2</v>
      </c>
      <c r="AN15" s="1">
        <f t="shared" ca="1" si="10"/>
        <v>-2.3436023436023339E-2</v>
      </c>
      <c r="AO15" s="1">
        <f t="shared" ca="1" si="11"/>
        <v>6.6576349912908839E-2</v>
      </c>
      <c r="AP15" s="1">
        <f t="shared" ca="1" si="12"/>
        <v>-8.3758193736343505E-3</v>
      </c>
      <c r="BA15">
        <v>-6.1628149073495751E-2</v>
      </c>
      <c r="BB15">
        <v>6.4566230308409064E-2</v>
      </c>
      <c r="BC15">
        <v>-1.0629428928720302E-2</v>
      </c>
      <c r="BD15">
        <v>4.2345966546693053E-4</v>
      </c>
      <c r="BE15">
        <v>4.2328042328042504E-3</v>
      </c>
      <c r="BF15">
        <v>9.1929675916119502E-2</v>
      </c>
      <c r="BG15">
        <v>3.9758331709218456E-2</v>
      </c>
      <c r="BH15">
        <v>-1.3308341143392664E-2</v>
      </c>
      <c r="BI15">
        <v>1.2392755004766323E-2</v>
      </c>
      <c r="BJ15">
        <v>-2.3436023436023339E-2</v>
      </c>
      <c r="BK15">
        <v>6.6576349912908839E-2</v>
      </c>
      <c r="BL15">
        <v>-8.3758193736343505E-3</v>
      </c>
    </row>
    <row r="16" spans="1:64" ht="29.4" thickBot="1">
      <c r="A16" s="29" t="s">
        <v>339</v>
      </c>
      <c r="B16" s="30" t="s">
        <v>340</v>
      </c>
      <c r="C16" s="33" t="s">
        <v>341</v>
      </c>
      <c r="D16" s="8">
        <v>1041711</v>
      </c>
      <c r="E16" s="3"/>
      <c r="F16" s="37">
        <f t="shared" si="13"/>
        <v>1041711</v>
      </c>
      <c r="G16" s="3">
        <v>164000000</v>
      </c>
      <c r="H16" s="9">
        <f t="shared" si="0"/>
        <v>6.3518963414634149E-3</v>
      </c>
      <c r="I16" s="16" cm="1" vm="631">
        <f t="array" aca="1" ref="I16:U16" ca="1">TRANSPOSE(_xlfn.STOCKHISTORY(A16,"1-1-2017","01-01-2018",2,0,2))</f>
        <v>384.62</v>
      </c>
      <c r="J16" s="17" vm="632">
        <f ca="1"/>
        <v>375.21</v>
      </c>
      <c r="K16" s="17" vm="633">
        <f ca="1"/>
        <v>394.25</v>
      </c>
      <c r="L16" s="17" vm="634">
        <f ca="1"/>
        <v>383.83</v>
      </c>
      <c r="M16" s="17" vm="635">
        <f ca="1"/>
        <v>387.2</v>
      </c>
      <c r="N16" s="17" vm="636">
        <f ca="1"/>
        <v>408.28</v>
      </c>
      <c r="O16" s="17" vm="637">
        <f ca="1"/>
        <v>425.92</v>
      </c>
      <c r="P16" s="17" vm="638">
        <f ca="1"/>
        <v>429.67</v>
      </c>
      <c r="Q16" s="17" vm="639">
        <f ca="1"/>
        <v>422.35</v>
      </c>
      <c r="R16" s="17" vm="640">
        <f ca="1"/>
        <v>447.73</v>
      </c>
      <c r="S16" s="17" vm="641">
        <f ca="1"/>
        <v>473.21</v>
      </c>
      <c r="T16" s="17" vm="642">
        <f ca="1"/>
        <v>499.67</v>
      </c>
      <c r="U16" s="17" vm="592">
        <f ca="1"/>
        <v>518.78</v>
      </c>
      <c r="V16" s="3">
        <v>2.5</v>
      </c>
      <c r="W16" s="3">
        <v>2.5</v>
      </c>
      <c r="X16" s="3">
        <v>2.5</v>
      </c>
      <c r="Y16" s="3">
        <v>2.5</v>
      </c>
      <c r="Z16" s="1">
        <f t="shared" ca="1" si="14"/>
        <v>4.4459466486401634E-3</v>
      </c>
      <c r="AA16" s="1">
        <f t="shared" ca="1" si="15"/>
        <v>0.1161712216345779</v>
      </c>
      <c r="AB16" s="1">
        <f t="shared" ca="1" si="16"/>
        <v>5.707644628099174E-2</v>
      </c>
      <c r="AC16" s="1">
        <f t="shared" ca="1" si="17"/>
        <v>0.16427311102673475</v>
      </c>
      <c r="AD16" s="1">
        <f t="shared" ca="1" si="18"/>
        <v>0.3748115022619728</v>
      </c>
      <c r="AE16" s="1">
        <f t="shared" ca="1" si="1"/>
        <v>-2.4465706411523125E-2</v>
      </c>
      <c r="AF16" s="1">
        <f t="shared" ca="1" si="2"/>
        <v>5.0744916180272437E-2</v>
      </c>
      <c r="AG16" s="1">
        <f t="shared" ca="1" si="3"/>
        <v>-2.0088776157260662E-2</v>
      </c>
      <c r="AH16" s="1">
        <f t="shared" ca="1" si="4"/>
        <v>8.7799286142302702E-3</v>
      </c>
      <c r="AI16" s="1">
        <f t="shared" ca="1" si="5"/>
        <v>6.0898760330578471E-2</v>
      </c>
      <c r="AJ16" s="1">
        <f t="shared" ca="1" si="6"/>
        <v>4.9328891936906157E-2</v>
      </c>
      <c r="AK16" s="1">
        <f t="shared" ca="1" si="7"/>
        <v>8.8044703230653644E-3</v>
      </c>
      <c r="AL16" s="1">
        <f t="shared" ca="1" si="8"/>
        <v>-1.1217911420392378E-2</v>
      </c>
      <c r="AM16" s="1">
        <f t="shared" ca="1" si="9"/>
        <v>6.6011601752101329E-2</v>
      </c>
      <c r="AN16" s="1">
        <f t="shared" ca="1" si="10"/>
        <v>5.6909298014428247E-2</v>
      </c>
      <c r="AO16" s="1">
        <f t="shared" ca="1" si="11"/>
        <v>6.1199044821538089E-2</v>
      </c>
      <c r="AP16" s="1">
        <f t="shared" ca="1" si="12"/>
        <v>4.3248544039065695E-2</v>
      </c>
      <c r="BA16">
        <v>-2.4465706411523125E-2</v>
      </c>
      <c r="BB16">
        <v>5.0744916180272437E-2</v>
      </c>
      <c r="BC16">
        <v>-2.0088776157260662E-2</v>
      </c>
      <c r="BD16">
        <v>8.7799286142302702E-3</v>
      </c>
      <c r="BE16">
        <v>6.0898760330578471E-2</v>
      </c>
      <c r="BF16">
        <v>4.9328891936906157E-2</v>
      </c>
      <c r="BG16">
        <v>8.8044703230653644E-3</v>
      </c>
      <c r="BH16">
        <v>-1.1217911420392378E-2</v>
      </c>
      <c r="BI16">
        <v>6.6011601752101329E-2</v>
      </c>
      <c r="BJ16">
        <v>5.6909298014428247E-2</v>
      </c>
      <c r="BK16">
        <v>6.1199044821538089E-2</v>
      </c>
      <c r="BL16">
        <v>4.3248544039065695E-2</v>
      </c>
    </row>
    <row r="17" spans="1:64" ht="43.8" thickBot="1">
      <c r="A17" s="29" t="s">
        <v>74</v>
      </c>
      <c r="B17" s="30" t="s">
        <v>75</v>
      </c>
      <c r="C17" s="34" t="s">
        <v>397</v>
      </c>
      <c r="D17" s="8">
        <v>180458</v>
      </c>
      <c r="E17" s="3">
        <v>8040</v>
      </c>
      <c r="F17" s="37">
        <f t="shared" si="13"/>
        <v>180458</v>
      </c>
      <c r="G17" s="3">
        <v>1652000000</v>
      </c>
      <c r="H17" s="9">
        <f t="shared" si="0"/>
        <v>1.0923607748184019E-4</v>
      </c>
      <c r="I17" s="16" cm="1" vm="3183">
        <f t="array" aca="1" ref="I17:U17" ca="1">TRANSPOSE(_xlfn.STOCKHISTORY(A17,"1-1-2017","01-01-2018",2,0,2))</f>
        <v>58.78</v>
      </c>
      <c r="J17" s="17" vm="3726">
        <f ca="1"/>
        <v>49.13</v>
      </c>
      <c r="K17" s="17" vm="3727">
        <f ca="1"/>
        <v>57</v>
      </c>
      <c r="L17" s="17" vm="1146">
        <f ca="1"/>
        <v>54.53</v>
      </c>
      <c r="M17" s="17" vm="3728">
        <f ca="1"/>
        <v>56.34</v>
      </c>
      <c r="N17" s="17" vm="2378">
        <f ca="1"/>
        <v>54</v>
      </c>
      <c r="O17" s="17" vm="3729">
        <f ca="1"/>
        <v>56.27</v>
      </c>
      <c r="P17" s="17" vm="696">
        <f ca="1"/>
        <v>57.15</v>
      </c>
      <c r="Q17" s="17" vm="3730">
        <f ca="1"/>
        <v>60.36</v>
      </c>
      <c r="R17" s="17" vm="2951">
        <f ca="1"/>
        <v>63.8</v>
      </c>
      <c r="S17" s="17" vm="3731">
        <f ca="1"/>
        <v>61.86</v>
      </c>
      <c r="T17" s="17" vm="3732">
        <f ca="1"/>
        <v>63.16</v>
      </c>
      <c r="U17" s="17" vm="2471">
        <f ca="1"/>
        <v>61.4</v>
      </c>
      <c r="V17">
        <v>0.39</v>
      </c>
      <c r="W17">
        <v>0.39</v>
      </c>
      <c r="X17">
        <v>0.39</v>
      </c>
      <c r="Y17" s="3">
        <v>0.39</v>
      </c>
      <c r="Z17" s="1">
        <f t="shared" ca="1" si="14"/>
        <v>-6.566859476012249E-2</v>
      </c>
      <c r="AA17" s="1">
        <f t="shared" ca="1" si="15"/>
        <v>3.9061067302402386E-2</v>
      </c>
      <c r="AB17" s="1">
        <f t="shared" ca="1" si="16"/>
        <v>0.14074995557135228</v>
      </c>
      <c r="AC17" s="1">
        <f t="shared" ca="1" si="17"/>
        <v>-3.1504702194357345E-2</v>
      </c>
      <c r="AD17" s="1">
        <f t="shared" ca="1" si="18"/>
        <v>7.111262334127251E-2</v>
      </c>
      <c r="AE17" s="1">
        <f t="shared" ca="1" si="1"/>
        <v>-0.1641714869003062</v>
      </c>
      <c r="AF17" s="1">
        <f t="shared" ca="1" si="2"/>
        <v>0.16018725829432112</v>
      </c>
      <c r="AG17" s="1">
        <f t="shared" ca="1" si="3"/>
        <v>-3.6491228070175415E-2</v>
      </c>
      <c r="AH17" s="1">
        <f t="shared" ca="1" si="4"/>
        <v>3.3192737942417061E-2</v>
      </c>
      <c r="AI17" s="1">
        <f t="shared" ca="1" si="5"/>
        <v>-3.4611288604898885E-2</v>
      </c>
      <c r="AJ17" s="1">
        <f t="shared" ca="1" si="6"/>
        <v>4.9259259259259322E-2</v>
      </c>
      <c r="AK17" s="1">
        <f t="shared" ca="1" si="7"/>
        <v>1.5638883952372409E-2</v>
      </c>
      <c r="AL17" s="1">
        <f t="shared" ca="1" si="8"/>
        <v>6.2992125984251982E-2</v>
      </c>
      <c r="AM17" s="1">
        <f t="shared" ca="1" si="9"/>
        <v>6.3452617627567889E-2</v>
      </c>
      <c r="AN17" s="1">
        <f t="shared" ca="1" si="10"/>
        <v>-3.0407523510971753E-2</v>
      </c>
      <c r="AO17" s="1">
        <f t="shared" ca="1" si="11"/>
        <v>2.7319754283866751E-2</v>
      </c>
      <c r="AP17" s="1">
        <f t="shared" ca="1" si="12"/>
        <v>-2.1690943635212127E-2</v>
      </c>
      <c r="BA17">
        <v>-0.1641714869003062</v>
      </c>
      <c r="BB17">
        <v>0.16018725829432112</v>
      </c>
      <c r="BC17">
        <v>-3.6491228070175415E-2</v>
      </c>
      <c r="BD17">
        <v>3.3192737942417061E-2</v>
      </c>
      <c r="BE17">
        <v>-3.4611288604898885E-2</v>
      </c>
      <c r="BF17">
        <v>4.9259259259259322E-2</v>
      </c>
      <c r="BG17">
        <v>1.5638883952372409E-2</v>
      </c>
      <c r="BH17">
        <v>6.2992125984251982E-2</v>
      </c>
      <c r="BI17">
        <v>6.3452617627567889E-2</v>
      </c>
      <c r="BJ17">
        <v>-3.0407523510971753E-2</v>
      </c>
      <c r="BK17">
        <v>2.7319754283866751E-2</v>
      </c>
      <c r="BL17">
        <v>-2.1690943635212127E-2</v>
      </c>
    </row>
    <row r="18" spans="1:64" ht="29.4" thickBot="1">
      <c r="A18" s="29" t="s">
        <v>77</v>
      </c>
      <c r="B18" s="30" t="s">
        <v>78</v>
      </c>
      <c r="C18" s="33" t="s">
        <v>342</v>
      </c>
      <c r="D18" s="8">
        <v>308261</v>
      </c>
      <c r="E18" s="3"/>
      <c r="F18" s="37">
        <f t="shared" si="13"/>
        <v>308261</v>
      </c>
      <c r="G18" s="8">
        <v>1035484</v>
      </c>
      <c r="H18" s="9">
        <f t="shared" si="0"/>
        <v>0.29769750184454807</v>
      </c>
      <c r="I18" s="16" cm="1" vm="39">
        <f t="array" aca="1" ref="I18:U18" ca="1">TRANSPOSE(_xlfn.STOCKHISTORY(A18,"1-1-2017","01-01-2018",2,0,2))</f>
        <v>164.34</v>
      </c>
      <c r="J18" s="17" vm="40">
        <f ca="1"/>
        <v>164.75</v>
      </c>
      <c r="K18" s="17" vm="41">
        <f ca="1"/>
        <v>173.7</v>
      </c>
      <c r="L18" s="17" vm="42">
        <f ca="1"/>
        <v>166.72</v>
      </c>
      <c r="M18" s="17" vm="43">
        <f ca="1"/>
        <v>165.8</v>
      </c>
      <c r="N18" s="17" vm="43">
        <f ca="1"/>
        <v>165.8</v>
      </c>
      <c r="O18" s="17" vm="44">
        <f ca="1"/>
        <v>170.4</v>
      </c>
      <c r="P18" s="17" vm="45">
        <f ca="1"/>
        <v>175.93</v>
      </c>
      <c r="Q18" s="17" vm="46">
        <f ca="1"/>
        <v>181.6</v>
      </c>
      <c r="R18" s="17" vm="47">
        <f ca="1"/>
        <v>183.45</v>
      </c>
      <c r="S18" s="17" vm="48">
        <f ca="1"/>
        <v>188.1</v>
      </c>
      <c r="T18" s="17" vm="49">
        <f ca="1"/>
        <v>193.59</v>
      </c>
      <c r="U18" s="17" vm="1">
        <f ca="1"/>
        <v>198.87</v>
      </c>
      <c r="V18" s="3">
        <v>0</v>
      </c>
      <c r="W18" s="3">
        <v>0</v>
      </c>
      <c r="X18" s="3">
        <v>0</v>
      </c>
      <c r="Y18" s="3">
        <v>0</v>
      </c>
      <c r="Z18" s="1">
        <f t="shared" ca="1" si="14"/>
        <v>1.4482171108677104E-2</v>
      </c>
      <c r="AA18" s="1">
        <f t="shared" ca="1" si="15"/>
        <v>2.2072936660268754E-2</v>
      </c>
      <c r="AB18" s="1">
        <f t="shared" ca="1" si="16"/>
        <v>7.6584507042253419E-2</v>
      </c>
      <c r="AC18" s="1">
        <f t="shared" ca="1" si="17"/>
        <v>8.4055600981193884E-2</v>
      </c>
      <c r="AD18" s="1">
        <f t="shared" ca="1" si="18"/>
        <v>0.21011317999269807</v>
      </c>
      <c r="AE18" s="1">
        <f t="shared" ca="1" si="1"/>
        <v>2.4948277960325947E-3</v>
      </c>
      <c r="AF18" s="1">
        <f t="shared" ca="1" si="2"/>
        <v>5.4324734446130431E-2</v>
      </c>
      <c r="AG18" s="1">
        <f t="shared" ca="1" si="3"/>
        <v>-4.0184225676453598E-2</v>
      </c>
      <c r="AH18" s="1">
        <f t="shared" ca="1" si="4"/>
        <v>-5.5182341650671035E-3</v>
      </c>
      <c r="AI18" s="1">
        <f t="shared" ca="1" si="5"/>
        <v>0</v>
      </c>
      <c r="AJ18" s="1">
        <f t="shared" ca="1" si="6"/>
        <v>2.7744270205066309E-2</v>
      </c>
      <c r="AK18" s="1">
        <f t="shared" ca="1" si="7"/>
        <v>3.2453051643192496E-2</v>
      </c>
      <c r="AL18" s="1">
        <f t="shared" ca="1" si="8"/>
        <v>3.2228727334735335E-2</v>
      </c>
      <c r="AM18" s="1">
        <f t="shared" ca="1" si="9"/>
        <v>1.0187224669603494E-2</v>
      </c>
      <c r="AN18" s="1">
        <f t="shared" ca="1" si="10"/>
        <v>2.5347506132461194E-2</v>
      </c>
      <c r="AO18" s="1">
        <f t="shared" ca="1" si="11"/>
        <v>2.9186602870813445E-2</v>
      </c>
      <c r="AP18" s="1">
        <f t="shared" ca="1" si="12"/>
        <v>2.7274136060746943E-2</v>
      </c>
      <c r="BA18">
        <v>2.4948277960325947E-3</v>
      </c>
      <c r="BB18">
        <v>5.4324734446130431E-2</v>
      </c>
      <c r="BC18">
        <v>-4.0184225676453598E-2</v>
      </c>
      <c r="BD18">
        <v>-5.5182341650671035E-3</v>
      </c>
      <c r="BE18">
        <v>0</v>
      </c>
      <c r="BF18">
        <v>2.7744270205066309E-2</v>
      </c>
      <c r="BG18">
        <v>3.2453051643192496E-2</v>
      </c>
      <c r="BH18">
        <v>3.2228727334735335E-2</v>
      </c>
      <c r="BI18">
        <v>1.0187224669603494E-2</v>
      </c>
      <c r="BJ18">
        <v>2.5347506132461194E-2</v>
      </c>
      <c r="BK18">
        <v>2.9186602870813445E-2</v>
      </c>
      <c r="BL18">
        <v>2.7274136060746943E-2</v>
      </c>
    </row>
    <row r="19" spans="1:64" ht="16.2" thickBot="1">
      <c r="A19" s="29" t="s">
        <v>80</v>
      </c>
      <c r="B19" s="30" t="s">
        <v>81</v>
      </c>
      <c r="C19" s="33" t="s">
        <v>82</v>
      </c>
      <c r="D19" s="8">
        <v>226214</v>
      </c>
      <c r="E19" s="3"/>
      <c r="F19" s="37">
        <f t="shared" si="13"/>
        <v>226214</v>
      </c>
      <c r="G19" s="8">
        <v>2699000000</v>
      </c>
      <c r="H19" s="9">
        <f t="shared" si="0"/>
        <v>8.381400518710634E-5</v>
      </c>
      <c r="I19" s="16" cm="1" vm="1003">
        <f t="array" aca="1" ref="I19:U19" ca="1">TRANSPOSE(_xlfn.STOCKHISTORY(A19,"1-1-2017","01-01-2018",2,0,2))</f>
        <v>60.68</v>
      </c>
      <c r="J19" s="17" vm="3922">
        <f ca="1"/>
        <v>56.72</v>
      </c>
      <c r="K19" s="17" vm="3899">
        <f ca="1"/>
        <v>61.2</v>
      </c>
      <c r="L19" s="17" vm="3923">
        <f ca="1"/>
        <v>59.93</v>
      </c>
      <c r="M19" s="17" vm="2754">
        <f ca="1"/>
        <v>59.39</v>
      </c>
      <c r="N19" s="17" vm="3924">
        <f ca="1"/>
        <v>60.89</v>
      </c>
      <c r="O19" s="17" vm="455">
        <f ca="1"/>
        <v>67.239999999999995</v>
      </c>
      <c r="P19" s="17" vm="1449">
        <f ca="1"/>
        <v>69.09</v>
      </c>
      <c r="Q19" s="17" vm="3897">
        <f ca="1"/>
        <v>68.11</v>
      </c>
      <c r="R19" s="17" vm="2943">
        <f ca="1"/>
        <v>73.069999999999993</v>
      </c>
      <c r="S19" s="17" vm="3925">
        <f ca="1"/>
        <v>73.989999999999995</v>
      </c>
      <c r="T19" s="17" vm="3926">
        <f ca="1"/>
        <v>75.709999999999994</v>
      </c>
      <c r="U19" s="17" vm="2918">
        <f ca="1"/>
        <v>75.09</v>
      </c>
      <c r="V19">
        <v>0.32</v>
      </c>
      <c r="W19">
        <v>0.32</v>
      </c>
      <c r="X19">
        <v>0.16</v>
      </c>
      <c r="Y19">
        <v>0.16</v>
      </c>
      <c r="Z19" s="1">
        <f t="shared" ca="1" si="14"/>
        <v>-7.0863546473302567E-3</v>
      </c>
      <c r="AA19" s="1">
        <f t="shared" ca="1" si="15"/>
        <v>0.1273152010679125</v>
      </c>
      <c r="AB19" s="1">
        <f t="shared" ca="1" si="16"/>
        <v>8.9083878643664474E-2</v>
      </c>
      <c r="AC19" s="1">
        <f t="shared" ca="1" si="17"/>
        <v>2.9834405364718909E-2</v>
      </c>
      <c r="AD19" s="1">
        <f t="shared" ca="1" si="18"/>
        <v>0.25329597890573508</v>
      </c>
      <c r="AE19" s="1">
        <f t="shared" ca="1" si="1"/>
        <v>-6.526038233355308E-2</v>
      </c>
      <c r="AF19" s="1">
        <f t="shared" ca="1" si="2"/>
        <v>7.8984485190409098E-2</v>
      </c>
      <c r="AG19" s="1">
        <f t="shared" ca="1" si="3"/>
        <v>-1.5522875816993513E-2</v>
      </c>
      <c r="AH19" s="1">
        <f t="shared" ca="1" si="4"/>
        <v>-9.0105122643083461E-3</v>
      </c>
      <c r="AI19" s="1">
        <f t="shared" ca="1" si="5"/>
        <v>3.0644889712072739E-2</v>
      </c>
      <c r="AJ19" s="1">
        <f t="shared" ca="1" si="6"/>
        <v>0.1095417966825422</v>
      </c>
      <c r="AK19" s="1">
        <f t="shared" ca="1" si="7"/>
        <v>2.751338488994659E-2</v>
      </c>
      <c r="AL19" s="1">
        <f t="shared" ca="1" si="8"/>
        <v>-1.1868577218121347E-2</v>
      </c>
      <c r="AM19" s="1">
        <f t="shared" ca="1" si="9"/>
        <v>7.5172515049185054E-2</v>
      </c>
      <c r="AN19" s="1">
        <f t="shared" ca="1" si="10"/>
        <v>1.2590666484193264E-2</v>
      </c>
      <c r="AO19" s="1">
        <f t="shared" ca="1" si="11"/>
        <v>2.5408839032301647E-2</v>
      </c>
      <c r="AP19" s="1">
        <f t="shared" ca="1" si="12"/>
        <v>-6.0758156122043367E-3</v>
      </c>
      <c r="BA19">
        <v>-6.526038233355308E-2</v>
      </c>
      <c r="BB19">
        <v>7.8984485190409098E-2</v>
      </c>
      <c r="BC19">
        <v>-1.5522875816993513E-2</v>
      </c>
      <c r="BD19">
        <v>-9.0105122643083461E-3</v>
      </c>
      <c r="BE19">
        <v>3.0644889712072739E-2</v>
      </c>
      <c r="BF19">
        <v>0.1095417966825422</v>
      </c>
      <c r="BG19">
        <v>2.751338488994659E-2</v>
      </c>
      <c r="BH19">
        <v>-1.1868577218121347E-2</v>
      </c>
      <c r="BI19">
        <v>7.5172515049185054E-2</v>
      </c>
      <c r="BJ19">
        <v>1.2590666484193264E-2</v>
      </c>
      <c r="BK19">
        <v>2.5408839032301647E-2</v>
      </c>
      <c r="BL19">
        <v>-6.0758156122043367E-3</v>
      </c>
    </row>
    <row r="20" spans="1:64" ht="29.4" thickBot="1">
      <c r="A20" s="29" t="s">
        <v>83</v>
      </c>
      <c r="B20" s="30" t="s">
        <v>84</v>
      </c>
      <c r="C20" s="33" t="s">
        <v>343</v>
      </c>
      <c r="D20" s="8">
        <v>232820</v>
      </c>
      <c r="E20" s="3">
        <v>1418774</v>
      </c>
      <c r="F20" s="37">
        <f t="shared" si="13"/>
        <v>232820</v>
      </c>
      <c r="G20" s="3">
        <v>599000000</v>
      </c>
      <c r="H20" s="9">
        <f t="shared" si="0"/>
        <v>3.8868113522537564E-4</v>
      </c>
      <c r="I20" s="16" cm="1" vm="2694">
        <f t="array" aca="1" ref="I20:U20" ca="1">TRANSPOSE(_xlfn.STOCKHISTORY(A20,"1-1-2017","01-01-2018",2,0,2))</f>
        <v>94</v>
      </c>
      <c r="J20" s="17" vm="2656">
        <f ca="1"/>
        <v>95.81</v>
      </c>
      <c r="K20" s="17" vm="2695">
        <f ca="1"/>
        <v>98.2</v>
      </c>
      <c r="L20" s="17" vm="2696">
        <f ca="1"/>
        <v>92.43</v>
      </c>
      <c r="M20" s="17" vm="1111">
        <f ca="1"/>
        <v>102.65</v>
      </c>
      <c r="N20" s="17" vm="1135">
        <f ca="1"/>
        <v>105.77</v>
      </c>
      <c r="O20" s="17" vm="2697">
        <f ca="1"/>
        <v>106.51</v>
      </c>
      <c r="P20" s="17" vm="2698">
        <f ca="1"/>
        <v>114.27</v>
      </c>
      <c r="Q20" s="17" vm="2699">
        <f ca="1"/>
        <v>117.49</v>
      </c>
      <c r="R20" s="17" vm="2700">
        <f ca="1"/>
        <v>124.4</v>
      </c>
      <c r="S20" s="17" vm="2701">
        <f ca="1"/>
        <v>135.66999999999999</v>
      </c>
      <c r="T20" s="17" vm="2702">
        <f ca="1"/>
        <v>141.6</v>
      </c>
      <c r="U20" s="17" vm="2703">
        <f ca="1"/>
        <v>158.30000000000001</v>
      </c>
      <c r="V20">
        <v>0.78</v>
      </c>
      <c r="W20">
        <v>0.78</v>
      </c>
      <c r="X20">
        <v>0.77</v>
      </c>
      <c r="Y20" s="3">
        <v>0.77</v>
      </c>
      <c r="Z20" s="1">
        <f t="shared" ca="1" si="14"/>
        <v>-8.404255319148863E-3</v>
      </c>
      <c r="AA20" s="1">
        <f t="shared" ca="1" si="15"/>
        <v>0.16077031266904682</v>
      </c>
      <c r="AB20" s="1">
        <f t="shared" ca="1" si="16"/>
        <v>0.17519481738803869</v>
      </c>
      <c r="AC20" s="1">
        <f t="shared" ca="1" si="17"/>
        <v>0.27869774919614154</v>
      </c>
      <c r="AD20" s="1">
        <f t="shared" ca="1" si="18"/>
        <v>0.71702127659574477</v>
      </c>
      <c r="AE20" s="1">
        <f t="shared" ca="1" si="1"/>
        <v>1.9255319148936193E-2</v>
      </c>
      <c r="AF20" s="1">
        <f t="shared" ca="1" si="2"/>
        <v>2.4945204049681667E-2</v>
      </c>
      <c r="AG20" s="1">
        <f t="shared" ca="1" si="3"/>
        <v>-5.0814663951120116E-2</v>
      </c>
      <c r="AH20" s="1">
        <f t="shared" ca="1" si="4"/>
        <v>0.11057016120307257</v>
      </c>
      <c r="AI20" s="1">
        <f t="shared" ca="1" si="5"/>
        <v>3.7993180711154317E-2</v>
      </c>
      <c r="AJ20" s="1">
        <f t="shared" ca="1" si="6"/>
        <v>1.4370804575966806E-2</v>
      </c>
      <c r="AK20" s="1">
        <f t="shared" ca="1" si="7"/>
        <v>7.2857008731574413E-2</v>
      </c>
      <c r="AL20" s="1">
        <f t="shared" ca="1" si="8"/>
        <v>3.4917301128905218E-2</v>
      </c>
      <c r="AM20" s="1">
        <f t="shared" ca="1" si="9"/>
        <v>6.5367265299174485E-2</v>
      </c>
      <c r="AN20" s="1">
        <f t="shared" ca="1" si="10"/>
        <v>9.0594855305466085E-2</v>
      </c>
      <c r="AO20" s="1">
        <f t="shared" ca="1" si="11"/>
        <v>4.9384536006486381E-2</v>
      </c>
      <c r="AP20" s="1">
        <f t="shared" ca="1" si="12"/>
        <v>0.12337570621468939</v>
      </c>
      <c r="BA20">
        <v>1.9255319148936193E-2</v>
      </c>
      <c r="BB20">
        <v>2.4945204049681667E-2</v>
      </c>
      <c r="BC20">
        <v>-5.0814663951120116E-2</v>
      </c>
      <c r="BD20">
        <v>0.11057016120307257</v>
      </c>
      <c r="BE20">
        <v>3.7993180711154317E-2</v>
      </c>
      <c r="BF20">
        <v>1.4370804575966806E-2</v>
      </c>
      <c r="BG20">
        <v>7.2857008731574413E-2</v>
      </c>
      <c r="BH20">
        <v>3.4917301128905218E-2</v>
      </c>
      <c r="BI20">
        <v>6.5367265299174485E-2</v>
      </c>
      <c r="BJ20">
        <v>9.0594855305466085E-2</v>
      </c>
      <c r="BK20">
        <v>4.9384536006486381E-2</v>
      </c>
      <c r="BL20">
        <v>0.12337570621468939</v>
      </c>
    </row>
    <row r="21" spans="1:64" ht="29.4" thickBot="1">
      <c r="A21" s="29" t="s">
        <v>344</v>
      </c>
      <c r="B21" s="30" t="s">
        <v>345</v>
      </c>
      <c r="C21" s="33" t="s">
        <v>346</v>
      </c>
      <c r="D21" s="8">
        <v>3805227</v>
      </c>
      <c r="E21" s="3">
        <f>129708+117067</f>
        <v>246775</v>
      </c>
      <c r="F21" s="37">
        <f t="shared" si="13"/>
        <v>3805227</v>
      </c>
      <c r="G21" s="3">
        <v>1625000000</v>
      </c>
      <c r="H21" s="9">
        <f t="shared" si="0"/>
        <v>2.3416781538461539E-3</v>
      </c>
      <c r="I21" s="16">
        <v>114.54</v>
      </c>
      <c r="J21" s="17">
        <v>116.41</v>
      </c>
      <c r="K21" s="17">
        <v>123.74</v>
      </c>
      <c r="L21" s="17">
        <v>124.42</v>
      </c>
      <c r="M21" s="17">
        <v>124.05</v>
      </c>
      <c r="N21" s="17">
        <v>116.41</v>
      </c>
      <c r="O21" s="17">
        <v>130.18</v>
      </c>
      <c r="P21" s="17">
        <v>135.51</v>
      </c>
      <c r="Q21" s="17">
        <v>139.41</v>
      </c>
      <c r="R21" s="17">
        <v>108.05</v>
      </c>
      <c r="S21" s="17">
        <v>102.81</v>
      </c>
      <c r="T21" s="17">
        <v>115.75</v>
      </c>
      <c r="U21" s="17">
        <v>16.43</v>
      </c>
      <c r="V21" s="3">
        <v>0</v>
      </c>
      <c r="W21" s="3">
        <v>0</v>
      </c>
      <c r="X21" s="3">
        <v>0</v>
      </c>
      <c r="Y21" s="3">
        <v>0</v>
      </c>
      <c r="Z21" s="1">
        <f t="shared" si="14"/>
        <v>8.6258075781386376E-2</v>
      </c>
      <c r="AA21" s="1">
        <f t="shared" si="15"/>
        <v>4.6294807908696389E-2</v>
      </c>
      <c r="AB21" s="1">
        <f t="shared" si="16"/>
        <v>-0.16999539099708103</v>
      </c>
      <c r="AC21" s="1">
        <f t="shared" si="17"/>
        <v>-0.84794076816288766</v>
      </c>
      <c r="AD21" s="1">
        <f t="shared" si="18"/>
        <v>-0.8565566614283221</v>
      </c>
      <c r="AE21" s="1">
        <f t="shared" si="1"/>
        <v>1.6326174262266371E-2</v>
      </c>
      <c r="AF21" s="1">
        <f t="shared" si="2"/>
        <v>6.2967099046473657E-2</v>
      </c>
      <c r="AG21" s="1">
        <f t="shared" si="3"/>
        <v>5.495393567156997E-3</v>
      </c>
      <c r="AH21" s="1">
        <f t="shared" si="4"/>
        <v>-2.9737984246906005E-3</v>
      </c>
      <c r="AI21" s="1">
        <f t="shared" si="5"/>
        <v>-6.1588069326884327E-2</v>
      </c>
      <c r="AJ21" s="1">
        <f t="shared" si="6"/>
        <v>0.1182888068035393</v>
      </c>
      <c r="AK21" s="1">
        <f t="shared" si="7"/>
        <v>4.0943309264095742E-2</v>
      </c>
      <c r="AL21" s="1">
        <f t="shared" si="8"/>
        <v>2.8780163825547975E-2</v>
      </c>
      <c r="AM21" s="1">
        <f t="shared" si="9"/>
        <v>-0.22494799512230113</v>
      </c>
      <c r="AN21" s="1">
        <f t="shared" si="10"/>
        <v>-4.8496066635816702E-2</v>
      </c>
      <c r="AO21" s="1">
        <f t="shared" si="11"/>
        <v>0.12586324287520667</v>
      </c>
      <c r="AP21" s="1">
        <f t="shared" si="12"/>
        <v>-0.85805615550755931</v>
      </c>
      <c r="BA21">
        <v>1.6326174262266371E-2</v>
      </c>
      <c r="BB21">
        <v>6.2967099046473657E-2</v>
      </c>
      <c r="BC21">
        <v>5.495393567156997E-3</v>
      </c>
      <c r="BD21">
        <v>-2.9737984246906005E-3</v>
      </c>
      <c r="BE21">
        <v>-6.1588069326884327E-2</v>
      </c>
      <c r="BF21">
        <v>0.1182888068035393</v>
      </c>
      <c r="BG21">
        <v>4.0943309264095742E-2</v>
      </c>
      <c r="BH21">
        <v>2.8780163825547975E-2</v>
      </c>
      <c r="BI21">
        <v>-0.22494799512230113</v>
      </c>
      <c r="BJ21">
        <v>-4.8496066635816702E-2</v>
      </c>
      <c r="BK21">
        <v>0.12586324287520667</v>
      </c>
      <c r="BL21">
        <v>-0.85805615550755931</v>
      </c>
    </row>
    <row r="22" spans="1:64" ht="43.8" thickBot="1">
      <c r="A22" s="29" t="s">
        <v>398</v>
      </c>
      <c r="B22" s="30" t="s">
        <v>399</v>
      </c>
      <c r="C22" s="34" t="s">
        <v>400</v>
      </c>
      <c r="D22" s="8">
        <v>35543747</v>
      </c>
      <c r="E22" s="3">
        <v>3546023</v>
      </c>
      <c r="F22" s="37">
        <f t="shared" si="13"/>
        <v>35543747</v>
      </c>
      <c r="G22" s="3">
        <v>297000000</v>
      </c>
      <c r="H22" s="9">
        <f t="shared" si="0"/>
        <v>0.11967591582491582</v>
      </c>
      <c r="I22" s="16" cm="1" vm="201">
        <f t="array" aca="1" ref="I22:U22" ca="1">TRANSPOSE(_xlfn.STOCKHISTORY(A22,"1-1-2017","01-01-2018",2,0,2))</f>
        <v>290.24</v>
      </c>
      <c r="J22" s="17" vm="202">
        <f ca="1"/>
        <v>323.85000000000002</v>
      </c>
      <c r="K22" s="17" vm="203">
        <f ca="1"/>
        <v>325.76</v>
      </c>
      <c r="L22" s="17" vm="204">
        <f ca="1"/>
        <v>327.5</v>
      </c>
      <c r="M22" s="17" vm="205">
        <f ca="1"/>
        <v>346.29</v>
      </c>
      <c r="N22" s="17" vm="206">
        <f ca="1"/>
        <v>346.5</v>
      </c>
      <c r="O22" s="17" vm="207">
        <f ca="1"/>
        <v>338.26</v>
      </c>
      <c r="P22" s="17" vm="208">
        <f ca="1"/>
        <v>392.84</v>
      </c>
      <c r="Q22" s="17" vm="209">
        <f ca="1"/>
        <v>398.93</v>
      </c>
      <c r="R22" s="17" vm="210">
        <f ca="1"/>
        <v>364.52</v>
      </c>
      <c r="S22" s="17" vm="211">
        <f ca="1"/>
        <v>335.62</v>
      </c>
      <c r="T22" s="17" vm="212">
        <f ca="1"/>
        <v>321.94</v>
      </c>
      <c r="U22" s="17" vm="213">
        <f ca="1"/>
        <v>338.43</v>
      </c>
      <c r="V22" s="3">
        <v>0</v>
      </c>
      <c r="W22" s="3">
        <v>0</v>
      </c>
      <c r="X22" s="3">
        <v>0</v>
      </c>
      <c r="Y22" s="3">
        <v>0</v>
      </c>
      <c r="Z22" s="1">
        <f t="shared" ca="1" si="14"/>
        <v>0.12837651598676952</v>
      </c>
      <c r="AA22" s="1">
        <f t="shared" ca="1" si="15"/>
        <v>3.285496183206104E-2</v>
      </c>
      <c r="AB22" s="1">
        <f t="shared" ca="1" si="16"/>
        <v>7.7632590315142178E-2</v>
      </c>
      <c r="AC22" s="1">
        <f t="shared" ca="1" si="17"/>
        <v>-7.15735762098101E-2</v>
      </c>
      <c r="AD22" s="1">
        <f t="shared" ca="1" si="18"/>
        <v>0.16603500551267916</v>
      </c>
      <c r="AE22" s="1">
        <f t="shared" ca="1" si="1"/>
        <v>0.11580071664829111</v>
      </c>
      <c r="AF22" s="1">
        <f t="shared" ca="1" si="2"/>
        <v>5.8977921877411393E-3</v>
      </c>
      <c r="AG22" s="1">
        <f t="shared" ca="1" si="3"/>
        <v>5.3413555992141738E-3</v>
      </c>
      <c r="AH22" s="1">
        <f t="shared" ca="1" si="4"/>
        <v>5.7374045801526781E-2</v>
      </c>
      <c r="AI22" s="1">
        <f t="shared" ca="1" si="5"/>
        <v>6.0642813826555634E-4</v>
      </c>
      <c r="AJ22" s="1">
        <f t="shared" ca="1" si="6"/>
        <v>-2.3780663780663808E-2</v>
      </c>
      <c r="AK22" s="1">
        <f t="shared" ca="1" si="7"/>
        <v>0.16135517057884463</v>
      </c>
      <c r="AL22" s="1">
        <f t="shared" ca="1" si="8"/>
        <v>1.550249465431227E-2</v>
      </c>
      <c r="AM22" s="1">
        <f t="shared" ca="1" si="9"/>
        <v>-8.6255734088687294E-2</v>
      </c>
      <c r="AN22" s="1">
        <f t="shared" ca="1" si="10"/>
        <v>-7.9282343904312463E-2</v>
      </c>
      <c r="AO22" s="1">
        <f t="shared" ca="1" si="11"/>
        <v>-4.0760383767355961E-2</v>
      </c>
      <c r="AP22" s="1">
        <f t="shared" ca="1" si="12"/>
        <v>5.1220724358576164E-2</v>
      </c>
      <c r="BA22">
        <v>0.11580071664829111</v>
      </c>
      <c r="BB22">
        <v>5.8977921877411393E-3</v>
      </c>
      <c r="BC22">
        <v>5.3413555992141738E-3</v>
      </c>
      <c r="BD22">
        <v>5.7374045801526781E-2</v>
      </c>
      <c r="BE22">
        <v>6.0642813826555634E-4</v>
      </c>
      <c r="BF22">
        <v>-2.3780663780663808E-2</v>
      </c>
      <c r="BG22">
        <v>0.16135517057884463</v>
      </c>
      <c r="BH22">
        <v>1.550249465431227E-2</v>
      </c>
      <c r="BI22">
        <v>-8.6255734088687294E-2</v>
      </c>
      <c r="BJ22">
        <v>-7.9282343904312463E-2</v>
      </c>
      <c r="BK22">
        <v>-4.0760383767355961E-2</v>
      </c>
      <c r="BL22">
        <v>5.1220724358576164E-2</v>
      </c>
    </row>
    <row r="23" spans="1:64" ht="43.8" thickBot="1">
      <c r="A23" s="29" t="s">
        <v>86</v>
      </c>
      <c r="B23" s="30" t="s">
        <v>87</v>
      </c>
      <c r="C23" s="33" t="s">
        <v>88</v>
      </c>
      <c r="D23" s="3">
        <v>1351451</v>
      </c>
      <c r="E23" s="3">
        <v>2904148</v>
      </c>
      <c r="F23" s="37">
        <f t="shared" si="13"/>
        <v>1351451</v>
      </c>
      <c r="G23" s="3">
        <v>888000000</v>
      </c>
      <c r="H23" s="9">
        <f t="shared" si="0"/>
        <v>1.5219042792792793E-3</v>
      </c>
      <c r="I23" s="16" cm="1" vm="1526">
        <f t="array" aca="1" ref="I23:U23" ca="1">TRANSPOSE(_xlfn.STOCKHISTORY(A23,"1-1-2017","01-01-2018",2,0,2))</f>
        <v>65.56</v>
      </c>
      <c r="J23" s="17" vm="1527">
        <f ca="1"/>
        <v>64.5</v>
      </c>
      <c r="K23" s="17" vm="1528">
        <f ca="1"/>
        <v>73.05</v>
      </c>
      <c r="L23" s="17" vm="1529">
        <f ca="1"/>
        <v>73.099999999999994</v>
      </c>
      <c r="M23" s="17" vm="1530">
        <f ca="1"/>
        <v>72.290000000000006</v>
      </c>
      <c r="N23" s="17" vm="460">
        <f ca="1"/>
        <v>76.5</v>
      </c>
      <c r="O23" s="17" vm="1531">
        <f ca="1"/>
        <v>74.34</v>
      </c>
      <c r="P23" s="17" vm="1532">
        <f ca="1"/>
        <v>72.11</v>
      </c>
      <c r="Q23" s="17" vm="1533">
        <f ca="1"/>
        <v>71.66</v>
      </c>
      <c r="R23" s="17" vm="1419">
        <f ca="1"/>
        <v>73.02</v>
      </c>
      <c r="S23" s="17" vm="1534">
        <f ca="1"/>
        <v>70.72</v>
      </c>
      <c r="T23" s="17" vm="1535">
        <f ca="1"/>
        <v>72.510000000000005</v>
      </c>
      <c r="U23" s="17" vm="1406">
        <f ca="1"/>
        <v>75.430000000000007</v>
      </c>
      <c r="V23" s="3">
        <v>0.4</v>
      </c>
      <c r="W23" s="3">
        <v>0.4</v>
      </c>
      <c r="X23" s="3">
        <v>0.4</v>
      </c>
      <c r="Y23" s="3">
        <v>0.39</v>
      </c>
      <c r="Z23" s="1">
        <f t="shared" ca="1" si="14"/>
        <v>0.12111043319096998</v>
      </c>
      <c r="AA23" s="1">
        <f t="shared" ca="1" si="15"/>
        <v>2.2435020519835966E-2</v>
      </c>
      <c r="AB23" s="1">
        <f t="shared" ca="1" si="16"/>
        <v>-1.2375571697605694E-2</v>
      </c>
      <c r="AC23" s="1">
        <f t="shared" ca="1" si="17"/>
        <v>3.8345658723637509E-2</v>
      </c>
      <c r="AD23" s="1">
        <f t="shared" ca="1" si="18"/>
        <v>0.17480170835875539</v>
      </c>
      <c r="AE23" s="1">
        <f t="shared" ca="1" si="1"/>
        <v>-1.6168395363026271E-2</v>
      </c>
      <c r="AF23" s="1">
        <f t="shared" ca="1" si="2"/>
        <v>0.13255813953488368</v>
      </c>
      <c r="AG23" s="1">
        <f t="shared" ca="1" si="3"/>
        <v>6.16016427104719E-3</v>
      </c>
      <c r="AH23" s="1">
        <f t="shared" ca="1" si="4"/>
        <v>-1.1080711354309002E-2</v>
      </c>
      <c r="AI23" s="1">
        <f t="shared" ca="1" si="5"/>
        <v>6.3770922672568731E-2</v>
      </c>
      <c r="AJ23" s="1">
        <f t="shared" ca="1" si="6"/>
        <v>-2.3006535947712375E-2</v>
      </c>
      <c r="AK23" s="1">
        <f t="shared" ca="1" si="7"/>
        <v>-2.999730965832666E-2</v>
      </c>
      <c r="AL23" s="1">
        <f t="shared" ca="1" si="8"/>
        <v>-6.9338510608796039E-4</v>
      </c>
      <c r="AM23" s="1">
        <f t="shared" ca="1" si="9"/>
        <v>2.4560424225509341E-2</v>
      </c>
      <c r="AN23" s="1">
        <f t="shared" ca="1" si="10"/>
        <v>-3.1498219665844936E-2</v>
      </c>
      <c r="AO23" s="1">
        <f t="shared" ca="1" si="11"/>
        <v>3.0825791855203712E-2</v>
      </c>
      <c r="AP23" s="1">
        <f t="shared" ca="1" si="12"/>
        <v>4.564887601710111E-2</v>
      </c>
      <c r="BA23">
        <v>-1.6168395363026271E-2</v>
      </c>
      <c r="BB23">
        <v>0.13255813953488368</v>
      </c>
      <c r="BC23">
        <v>6.16016427104719E-3</v>
      </c>
      <c r="BD23">
        <v>-1.1080711354309002E-2</v>
      </c>
      <c r="BE23">
        <v>6.3770922672568731E-2</v>
      </c>
      <c r="BF23">
        <v>-2.3006535947712375E-2</v>
      </c>
      <c r="BG23">
        <v>-2.999730965832666E-2</v>
      </c>
      <c r="BH23">
        <v>-6.9338510608796039E-4</v>
      </c>
      <c r="BI23">
        <v>2.4560424225509341E-2</v>
      </c>
      <c r="BJ23">
        <v>-3.1498219665844936E-2</v>
      </c>
      <c r="BK23">
        <v>3.0825791855203712E-2</v>
      </c>
      <c r="BL23">
        <v>4.564887601710111E-2</v>
      </c>
    </row>
    <row r="24" spans="1:64" ht="29.4" thickBot="1">
      <c r="A24" s="29" t="s">
        <v>89</v>
      </c>
      <c r="B24" s="30" t="s">
        <v>90</v>
      </c>
      <c r="C24" s="33" t="s">
        <v>91</v>
      </c>
      <c r="D24" s="8">
        <v>36026149</v>
      </c>
      <c r="E24" s="3">
        <v>9444375</v>
      </c>
      <c r="F24" s="37">
        <f>(D24)*2</f>
        <v>72052298</v>
      </c>
      <c r="G24" s="3">
        <v>4786000000</v>
      </c>
      <c r="H24" s="9">
        <f t="shared" si="0"/>
        <v>1.5054805265357293E-2</v>
      </c>
      <c r="I24" s="16" cm="1" vm="418">
        <f t="array" aca="1" ref="I24:U24" ca="1">TRANSPOSE(_xlfn.STOCKHISTORY(A24,"1-1-2017","01-01-2018",2,0,2))</f>
        <v>34.835000000000001</v>
      </c>
      <c r="J24" s="17" vm="419">
        <f ca="1"/>
        <v>37.645000000000003</v>
      </c>
      <c r="K24" s="17" vm="420">
        <f ca="1"/>
        <v>37.72</v>
      </c>
      <c r="L24" s="17" vm="421">
        <f ca="1"/>
        <v>37.47</v>
      </c>
      <c r="M24" s="17" vm="422">
        <f ca="1"/>
        <v>39.42</v>
      </c>
      <c r="N24" s="17" vm="423">
        <f ca="1"/>
        <v>41.63</v>
      </c>
      <c r="O24" s="17" vm="424">
        <f ca="1"/>
        <v>39.08</v>
      </c>
      <c r="P24" s="17" vm="425">
        <f ca="1"/>
        <v>40.4</v>
      </c>
      <c r="Q24" s="17" vm="426">
        <f ca="1"/>
        <v>40.770000000000003</v>
      </c>
      <c r="R24" s="17" vm="427">
        <f ca="1"/>
        <v>38.409999999999997</v>
      </c>
      <c r="S24" s="17" vm="428">
        <f ca="1"/>
        <v>36.25</v>
      </c>
      <c r="T24" s="17" vm="379">
        <f ca="1"/>
        <v>37.15</v>
      </c>
      <c r="U24" s="17" vm="429">
        <f ca="1"/>
        <v>40.39</v>
      </c>
      <c r="V24" s="3">
        <v>0.1575</v>
      </c>
      <c r="W24" s="3">
        <v>0.1575</v>
      </c>
      <c r="X24" s="3">
        <v>0.1575</v>
      </c>
      <c r="Y24" s="3"/>
      <c r="Z24" s="1">
        <f t="shared" ca="1" si="14"/>
        <v>8.0163628534519832E-2</v>
      </c>
      <c r="AA24" s="1">
        <f t="shared" ca="1" si="15"/>
        <v>4.7171070189484909E-2</v>
      </c>
      <c r="AB24" s="1">
        <f t="shared" ca="1" si="16"/>
        <v>-1.3114124872057363E-2</v>
      </c>
      <c r="AC24" s="1">
        <f t="shared" ca="1" si="17"/>
        <v>5.1549075761520548E-2</v>
      </c>
      <c r="AD24" s="1">
        <f t="shared" ca="1" si="18"/>
        <v>0.17302999856466197</v>
      </c>
      <c r="AE24" s="1">
        <f t="shared" ca="1" si="1"/>
        <v>8.0665996842256421E-2</v>
      </c>
      <c r="AF24" s="1">
        <f t="shared" ca="1" si="2"/>
        <v>1.9922964537121991E-3</v>
      </c>
      <c r="AG24" s="1">
        <f t="shared" ca="1" si="3"/>
        <v>-2.4522799575821845E-3</v>
      </c>
      <c r="AH24" s="1">
        <f t="shared" ca="1" si="4"/>
        <v>5.2041633306645393E-2</v>
      </c>
      <c r="AI24" s="1">
        <f t="shared" ca="1" si="5"/>
        <v>6.0058346017250151E-2</v>
      </c>
      <c r="AJ24" s="1">
        <f t="shared" ca="1" si="6"/>
        <v>-5.7470574105212682E-2</v>
      </c>
      <c r="AK24" s="1">
        <f t="shared" ca="1" si="7"/>
        <v>3.3776867963152518E-2</v>
      </c>
      <c r="AL24" s="1">
        <f t="shared" ca="1" si="8"/>
        <v>1.3056930693069419E-2</v>
      </c>
      <c r="AM24" s="1">
        <f t="shared" ca="1" si="9"/>
        <v>-5.402256561196974E-2</v>
      </c>
      <c r="AN24" s="1">
        <f t="shared" ca="1" si="10"/>
        <v>-5.6235355376204027E-2</v>
      </c>
      <c r="AO24" s="1">
        <f t="shared" ca="1" si="11"/>
        <v>2.4827586206896513E-2</v>
      </c>
      <c r="AP24" s="1">
        <f t="shared" ca="1" si="12"/>
        <v>8.7213997308210015E-2</v>
      </c>
      <c r="BA24">
        <v>8.0665996842256421E-2</v>
      </c>
      <c r="BB24">
        <v>1.9922964537121991E-3</v>
      </c>
      <c r="BC24">
        <v>-2.4522799575821845E-3</v>
      </c>
      <c r="BD24">
        <v>5.2041633306645393E-2</v>
      </c>
      <c r="BE24">
        <v>6.0058346017250151E-2</v>
      </c>
      <c r="BF24">
        <v>-5.7470574105212682E-2</v>
      </c>
      <c r="BG24">
        <v>3.3776867963152518E-2</v>
      </c>
      <c r="BH24">
        <v>1.3056930693069419E-2</v>
      </c>
      <c r="BI24">
        <v>-5.402256561196974E-2</v>
      </c>
      <c r="BJ24">
        <v>-5.6235355376204027E-2</v>
      </c>
      <c r="BK24">
        <v>2.4827586206896513E-2</v>
      </c>
      <c r="BL24">
        <v>8.7213997308210015E-2</v>
      </c>
    </row>
    <row r="25" spans="1:64" ht="43.8" thickBot="1">
      <c r="A25" s="29" t="s">
        <v>92</v>
      </c>
      <c r="B25" s="30" t="s">
        <v>93</v>
      </c>
      <c r="C25" s="33" t="s">
        <v>94</v>
      </c>
      <c r="D25" s="8">
        <v>0</v>
      </c>
      <c r="E25" s="3">
        <v>241680</v>
      </c>
      <c r="F25" s="37">
        <f t="shared" si="13"/>
        <v>0</v>
      </c>
      <c r="G25" s="3">
        <v>489000000</v>
      </c>
      <c r="H25" s="9">
        <f t="shared" si="0"/>
        <v>0</v>
      </c>
      <c r="I25" s="16" cm="1" vm="4389">
        <f t="array" aca="1" ref="I25:U25" ca="1">TRANSPOSE(_xlfn.STOCKHISTORY(A25,"1-1-2017","01-01-2018",2,0,2))</f>
        <v>88.55</v>
      </c>
      <c r="J25" s="17" vm="4390">
        <f ca="1"/>
        <v>88.1</v>
      </c>
      <c r="K25" s="17" vm="3607">
        <f ca="1"/>
        <v>95</v>
      </c>
      <c r="L25" s="17" vm="4391">
        <f ca="1"/>
        <v>86.88</v>
      </c>
      <c r="M25" s="17" vm="4392">
        <f ca="1"/>
        <v>81.17</v>
      </c>
      <c r="N25" s="17" vm="4393">
        <f ca="1"/>
        <v>77.459999999999994</v>
      </c>
      <c r="O25" s="17" vm="4394">
        <f ca="1"/>
        <v>83.42</v>
      </c>
      <c r="P25" s="17" vm="4395">
        <f ca="1"/>
        <v>86.64</v>
      </c>
      <c r="Q25" s="17" vm="4396">
        <f ca="1"/>
        <v>79.86</v>
      </c>
      <c r="R25" s="17" vm="3774">
        <f ca="1"/>
        <v>84.98</v>
      </c>
      <c r="S25" s="17" vm="4397">
        <f ca="1"/>
        <v>92.66</v>
      </c>
      <c r="T25" s="17" vm="4398">
        <f ca="1"/>
        <v>92.18</v>
      </c>
      <c r="U25" s="17" vm="753">
        <f ca="1"/>
        <v>100.08</v>
      </c>
      <c r="V25" s="3">
        <v>0.4</v>
      </c>
      <c r="W25" s="3">
        <v>0.4</v>
      </c>
      <c r="X25" s="3">
        <v>0.4</v>
      </c>
      <c r="Y25" s="3"/>
      <c r="Z25" s="1">
        <f t="shared" ca="1" si="14"/>
        <v>-1.4342179559570884E-2</v>
      </c>
      <c r="AA25" s="1">
        <f t="shared" ca="1" si="15"/>
        <v>-3.5220994475138052E-2</v>
      </c>
      <c r="AB25" s="1">
        <f t="shared" ca="1" si="16"/>
        <v>2.3495564612802711E-2</v>
      </c>
      <c r="AC25" s="1">
        <f t="shared" ca="1" si="17"/>
        <v>0.17768886796893379</v>
      </c>
      <c r="AD25" s="1">
        <f t="shared" ca="1" si="18"/>
        <v>0.14376058723884813</v>
      </c>
      <c r="AE25" s="1">
        <f t="shared" ca="1" si="1"/>
        <v>-5.081874647092071E-3</v>
      </c>
      <c r="AF25" s="1">
        <f t="shared" ca="1" si="2"/>
        <v>7.8320090805902451E-2</v>
      </c>
      <c r="AG25" s="1">
        <f t="shared" ca="1" si="3"/>
        <v>-8.1263157894736884E-2</v>
      </c>
      <c r="AH25" s="1">
        <f t="shared" ca="1" si="4"/>
        <v>-6.5722836095764209E-2</v>
      </c>
      <c r="AI25" s="1">
        <f t="shared" ca="1" si="5"/>
        <v>-4.0778612787975954E-2</v>
      </c>
      <c r="AJ25" s="1">
        <f t="shared" ca="1" si="6"/>
        <v>8.2106893880712739E-2</v>
      </c>
      <c r="AK25" s="1">
        <f t="shared" ca="1" si="7"/>
        <v>3.85998561496044E-2</v>
      </c>
      <c r="AL25" s="1">
        <f t="shared" ca="1" si="8"/>
        <v>-7.3638042474607576E-2</v>
      </c>
      <c r="AM25" s="1">
        <f t="shared" ca="1" si="9"/>
        <v>6.9120961682945223E-2</v>
      </c>
      <c r="AN25" s="1">
        <f t="shared" ca="1" si="10"/>
        <v>9.0374205695457663E-2</v>
      </c>
      <c r="AO25" s="1">
        <f t="shared" ca="1" si="11"/>
        <v>-5.1802287934382667E-3</v>
      </c>
      <c r="AP25" s="1">
        <f t="shared" ca="1" si="12"/>
        <v>8.570188761119539E-2</v>
      </c>
      <c r="BA25">
        <v>-5.081874647092071E-3</v>
      </c>
      <c r="BB25">
        <v>7.8320090805902451E-2</v>
      </c>
      <c r="BC25">
        <v>-8.1263157894736884E-2</v>
      </c>
      <c r="BD25">
        <v>-6.5722836095764209E-2</v>
      </c>
      <c r="BE25">
        <v>-4.0778612787975954E-2</v>
      </c>
      <c r="BF25">
        <v>8.2106893880712739E-2</v>
      </c>
      <c r="BG25">
        <v>3.85998561496044E-2</v>
      </c>
      <c r="BH25">
        <v>-7.3638042474607576E-2</v>
      </c>
      <c r="BI25">
        <v>6.9120961682945223E-2</v>
      </c>
      <c r="BJ25">
        <v>9.0374205695457663E-2</v>
      </c>
      <c r="BK25">
        <v>-5.1802287934382667E-3</v>
      </c>
      <c r="BL25">
        <v>8.570188761119539E-2</v>
      </c>
    </row>
    <row r="26" spans="1:64" ht="29.4" thickBot="1">
      <c r="A26" s="29" t="s">
        <v>95</v>
      </c>
      <c r="B26" s="30" t="s">
        <v>96</v>
      </c>
      <c r="C26" s="33" t="s">
        <v>97</v>
      </c>
      <c r="D26" s="8">
        <v>97408</v>
      </c>
      <c r="E26" s="3">
        <v>953990</v>
      </c>
      <c r="F26" s="37">
        <f t="shared" si="13"/>
        <v>97408</v>
      </c>
      <c r="G26" s="3">
        <v>1221000000</v>
      </c>
      <c r="H26" s="9">
        <f t="shared" si="0"/>
        <v>7.9777231777231771E-5</v>
      </c>
      <c r="I26" s="16" cm="1" vm="3947">
        <f t="array" aca="1" ref="I26:U26" ca="1">TRANSPOSE(_xlfn.STOCKHISTORY(A26,"1-1-2017","01-01-2018",2,0,2))</f>
        <v>50.82</v>
      </c>
      <c r="J26" s="17" vm="3239">
        <f ca="1"/>
        <v>49</v>
      </c>
      <c r="K26" s="17" vm="3948">
        <f ca="1"/>
        <v>48</v>
      </c>
      <c r="L26" s="17" vm="550">
        <f ca="1"/>
        <v>49.9</v>
      </c>
      <c r="M26" s="17" vm="3949">
        <f ca="1"/>
        <v>47.9</v>
      </c>
      <c r="N26" s="17" vm="3950">
        <f ca="1"/>
        <v>44.8</v>
      </c>
      <c r="O26" s="17" vm="3951">
        <f ca="1"/>
        <v>44.21</v>
      </c>
      <c r="P26" s="17" vm="3952">
        <f ca="1"/>
        <v>45.33</v>
      </c>
      <c r="Q26" s="17" vm="2776">
        <f ca="1"/>
        <v>43.76</v>
      </c>
      <c r="R26" s="17" vm="3953">
        <f ca="1"/>
        <v>49.55</v>
      </c>
      <c r="S26" s="17" vm="3954">
        <f ca="1"/>
        <v>51.81</v>
      </c>
      <c r="T26" s="17" vm="2889">
        <f ca="1"/>
        <v>51.51</v>
      </c>
      <c r="U26" s="17" vm="3850">
        <f ca="1"/>
        <v>55.09</v>
      </c>
      <c r="V26" s="3">
        <v>0.26500000000000001</v>
      </c>
      <c r="W26" s="3">
        <v>0.26500000000000001</v>
      </c>
      <c r="X26" s="3">
        <v>0.26500000000000001</v>
      </c>
      <c r="Y26" s="3">
        <v>0.26500000000000001</v>
      </c>
      <c r="Z26" s="1">
        <f t="shared" ca="1" si="14"/>
        <v>-1.2888626524990194E-2</v>
      </c>
      <c r="AA26" s="1">
        <f t="shared" ca="1" si="15"/>
        <v>-0.10871743486973945</v>
      </c>
      <c r="AB26" s="1">
        <f t="shared" ca="1" si="16"/>
        <v>0.1267812712056095</v>
      </c>
      <c r="AC26" s="1">
        <f t="shared" ca="1" si="17"/>
        <v>0.11715438950555007</v>
      </c>
      <c r="AD26" s="1">
        <f t="shared" ca="1" si="18"/>
        <v>0.10487996851633222</v>
      </c>
      <c r="AE26" s="1">
        <f t="shared" ca="1" si="1"/>
        <v>-3.5812672176308548E-2</v>
      </c>
      <c r="AF26" s="1">
        <f t="shared" ca="1" si="2"/>
        <v>-2.0408163265306121E-2</v>
      </c>
      <c r="AG26" s="1">
        <f t="shared" ca="1" si="3"/>
        <v>4.510416666666664E-2</v>
      </c>
      <c r="AH26" s="1">
        <f t="shared" ca="1" si="4"/>
        <v>-4.0080160320641281E-2</v>
      </c>
      <c r="AI26" s="1">
        <f t="shared" ca="1" si="5"/>
        <v>-5.9185803757828837E-2</v>
      </c>
      <c r="AJ26" s="1">
        <f t="shared" ca="1" si="6"/>
        <v>-7.2544642857142036E-3</v>
      </c>
      <c r="AK26" s="1">
        <f t="shared" ca="1" si="7"/>
        <v>2.5333634924225232E-2</v>
      </c>
      <c r="AL26" s="1">
        <f t="shared" ca="1" si="8"/>
        <v>-2.878888153540702E-2</v>
      </c>
      <c r="AM26" s="1">
        <f t="shared" ca="1" si="9"/>
        <v>0.13836837294332721</v>
      </c>
      <c r="AN26" s="1">
        <f t="shared" ca="1" si="10"/>
        <v>4.5610494450050561E-2</v>
      </c>
      <c r="AO26" s="1">
        <f t="shared" ca="1" si="11"/>
        <v>-6.7554526153260465E-4</v>
      </c>
      <c r="AP26" s="1">
        <f t="shared" ca="1" si="12"/>
        <v>7.4645699864104173E-2</v>
      </c>
      <c r="BA26">
        <v>-3.5812672176308548E-2</v>
      </c>
      <c r="BB26">
        <v>-2.0408163265306121E-2</v>
      </c>
      <c r="BC26">
        <v>4.510416666666664E-2</v>
      </c>
      <c r="BD26">
        <v>-4.0080160320641281E-2</v>
      </c>
      <c r="BE26">
        <v>-5.9185803757828837E-2</v>
      </c>
      <c r="BF26">
        <v>-7.2544642857142036E-3</v>
      </c>
      <c r="BG26">
        <v>2.5333634924225232E-2</v>
      </c>
      <c r="BH26">
        <v>-2.878888153540702E-2</v>
      </c>
      <c r="BI26">
        <v>0.13836837294332721</v>
      </c>
      <c r="BJ26">
        <v>4.5610494450050561E-2</v>
      </c>
      <c r="BK26">
        <v>-6.7554526153260465E-4</v>
      </c>
      <c r="BL26">
        <v>7.4645699864104173E-2</v>
      </c>
    </row>
    <row r="27" spans="1:64" ht="16.2" thickBot="1">
      <c r="A27" s="29" t="s">
        <v>98</v>
      </c>
      <c r="B27" s="30" t="s">
        <v>99</v>
      </c>
      <c r="C27" s="33" t="s">
        <v>100</v>
      </c>
      <c r="D27" s="8">
        <v>312687</v>
      </c>
      <c r="E27" s="3">
        <v>38847</v>
      </c>
      <c r="F27" s="37">
        <f t="shared" si="13"/>
        <v>312687</v>
      </c>
      <c r="G27" s="3">
        <v>441000000</v>
      </c>
      <c r="H27" s="9">
        <f t="shared" si="0"/>
        <v>7.0904081632653065E-4</v>
      </c>
      <c r="I27" s="16" cm="1" vm="2131">
        <f t="array" aca="1" ref="I27:U27" ca="1">TRANSPOSE(_xlfn.STOCKHISTORY(A27,"1-1-2017","01-01-2018",2,0,2))</f>
        <v>154.40940000000001</v>
      </c>
      <c r="J27" s="17" vm="2132">
        <f ca="1"/>
        <v>157.47550000000001</v>
      </c>
      <c r="K27" s="17" vm="2133">
        <f ca="1"/>
        <v>170.47989999999999</v>
      </c>
      <c r="L27" s="17" vm="2134">
        <f ca="1"/>
        <v>161.22399999999999</v>
      </c>
      <c r="M27" s="17" vm="2135">
        <f ca="1"/>
        <v>171.566</v>
      </c>
      <c r="N27" s="17" vm="2136">
        <f ca="1"/>
        <v>180.81</v>
      </c>
      <c r="O27" s="17" vm="2137">
        <f ca="1"/>
        <v>160.21</v>
      </c>
      <c r="P27" s="17" vm="1657">
        <f ca="1"/>
        <v>159.1</v>
      </c>
      <c r="Q27" s="17" vm="2034">
        <f ca="1"/>
        <v>157.59</v>
      </c>
      <c r="R27" s="17" vm="2138">
        <f ca="1"/>
        <v>164.92</v>
      </c>
      <c r="S27" s="17" vm="2139">
        <f ca="1"/>
        <v>161.97</v>
      </c>
      <c r="T27" s="17" vm="2140">
        <f ca="1"/>
        <v>183.26</v>
      </c>
      <c r="U27" s="17" vm="2107">
        <f ca="1"/>
        <v>187.23</v>
      </c>
      <c r="V27" s="3">
        <v>0.5</v>
      </c>
      <c r="W27" s="3">
        <v>0.5</v>
      </c>
      <c r="X27" s="3">
        <v>0.45</v>
      </c>
      <c r="Y27" s="3"/>
      <c r="Z27" s="1">
        <f t="shared" ca="1" si="14"/>
        <v>4.737146831734327E-2</v>
      </c>
      <c r="AA27" s="1">
        <f t="shared" ca="1" si="15"/>
        <v>-3.1881109512230288E-3</v>
      </c>
      <c r="AB27" s="1">
        <f t="shared" ca="1" si="16"/>
        <v>3.2207727357842705E-2</v>
      </c>
      <c r="AC27" s="1">
        <f t="shared" ca="1" si="17"/>
        <v>0.13527771040504488</v>
      </c>
      <c r="AD27" s="1">
        <f t="shared" ca="1" si="18"/>
        <v>0.22194633228287905</v>
      </c>
      <c r="AE27" s="1">
        <f t="shared" ca="1" si="1"/>
        <v>1.985695171407962E-2</v>
      </c>
      <c r="AF27" s="1">
        <f t="shared" ca="1" si="2"/>
        <v>8.258046489771409E-2</v>
      </c>
      <c r="AG27" s="1">
        <f t="shared" ca="1" si="3"/>
        <v>-5.1360306992202585E-2</v>
      </c>
      <c r="AH27" s="1">
        <f t="shared" ca="1" si="4"/>
        <v>6.4146777154766119E-2</v>
      </c>
      <c r="AI27" s="1">
        <f t="shared" ca="1" si="5"/>
        <v>5.6794469766737E-2</v>
      </c>
      <c r="AJ27" s="1">
        <f t="shared" ca="1" si="6"/>
        <v>-0.11116641778662681</v>
      </c>
      <c r="AK27" s="1">
        <f t="shared" ca="1" si="7"/>
        <v>-6.9284064665127865E-3</v>
      </c>
      <c r="AL27" s="1">
        <f t="shared" ca="1" si="8"/>
        <v>-6.6624764299182335E-3</v>
      </c>
      <c r="AM27" s="1">
        <f t="shared" ca="1" si="9"/>
        <v>4.9368614759819685E-2</v>
      </c>
      <c r="AN27" s="1">
        <f t="shared" ca="1" si="10"/>
        <v>-1.7887460586951183E-2</v>
      </c>
      <c r="AO27" s="1">
        <f t="shared" ca="1" si="11"/>
        <v>0.131444094585417</v>
      </c>
      <c r="AP27" s="1">
        <f t="shared" ca="1" si="12"/>
        <v>2.1663210738840987E-2</v>
      </c>
      <c r="BA27">
        <v>1.985695171407962E-2</v>
      </c>
      <c r="BB27">
        <v>8.258046489771409E-2</v>
      </c>
      <c r="BC27">
        <v>-5.1360306992202585E-2</v>
      </c>
      <c r="BD27">
        <v>6.4146777154766119E-2</v>
      </c>
      <c r="BE27">
        <v>5.6794469766737E-2</v>
      </c>
      <c r="BF27">
        <v>-0.11116641778662681</v>
      </c>
      <c r="BG27">
        <v>-6.9284064665127865E-3</v>
      </c>
      <c r="BH27">
        <v>-6.6624764299182335E-3</v>
      </c>
      <c r="BI27">
        <v>4.9368614759819685E-2</v>
      </c>
      <c r="BJ27">
        <v>-1.7887460586951183E-2</v>
      </c>
      <c r="BK27">
        <v>0.131444094585417</v>
      </c>
      <c r="BL27">
        <v>2.1663210738840987E-2</v>
      </c>
    </row>
    <row r="28" spans="1:64" ht="29.4" thickBot="1">
      <c r="A28" s="29" t="s">
        <v>101</v>
      </c>
      <c r="B28" s="30" t="s">
        <v>102</v>
      </c>
      <c r="C28" s="33" t="s">
        <v>347</v>
      </c>
      <c r="D28" s="8">
        <v>197891</v>
      </c>
      <c r="E28" s="3">
        <v>109775</v>
      </c>
      <c r="F28" s="37">
        <f t="shared" si="13"/>
        <v>197891</v>
      </c>
      <c r="G28" s="3">
        <v>5049000000</v>
      </c>
      <c r="H28" s="9">
        <f t="shared" si="0"/>
        <v>3.9194097841156663E-5</v>
      </c>
      <c r="I28" s="16" cm="1" vm="4167">
        <f t="array" aca="1" ref="I28:U28" ca="1">TRANSPOSE(_xlfn.STOCKHISTORY(A28,"1-1-2017","01-01-2018",2,0,2))</f>
        <v>30.37</v>
      </c>
      <c r="J28" s="17" vm="4168">
        <f ca="1"/>
        <v>30.847000000000001</v>
      </c>
      <c r="K28" s="17" vm="4169">
        <f ca="1"/>
        <v>34.28</v>
      </c>
      <c r="L28" s="17" vm="4170">
        <f ca="1"/>
        <v>33.700000000000003</v>
      </c>
      <c r="M28" s="17" vm="4171">
        <f ca="1"/>
        <v>34.11</v>
      </c>
      <c r="N28" s="17" vm="4172">
        <f ca="1"/>
        <v>31.52</v>
      </c>
      <c r="O28" s="17" vm="4173">
        <f ca="1"/>
        <v>31.09</v>
      </c>
      <c r="P28" s="17" vm="4174">
        <f ca="1"/>
        <v>31.59</v>
      </c>
      <c r="Q28" s="17" vm="4175">
        <f ca="1"/>
        <v>32.22</v>
      </c>
      <c r="R28" s="17" vm="3804">
        <f ca="1"/>
        <v>33.61</v>
      </c>
      <c r="S28" s="17" vm="4176">
        <f ca="1"/>
        <v>34.29</v>
      </c>
      <c r="T28" s="17" vm="4177">
        <f ca="1"/>
        <v>37.090000000000003</v>
      </c>
      <c r="U28" s="17" vm="996">
        <f ca="1"/>
        <v>38.67</v>
      </c>
      <c r="V28" s="3">
        <v>0.28999999999999998</v>
      </c>
      <c r="W28" s="3">
        <v>0.28999999999999998</v>
      </c>
      <c r="X28" s="3">
        <v>0.28999999999999998</v>
      </c>
      <c r="Y28" s="3">
        <v>0.26</v>
      </c>
      <c r="Z28" s="1">
        <f t="shared" ca="1" si="14"/>
        <v>0.11919657556799479</v>
      </c>
      <c r="AA28" s="1">
        <f t="shared" ca="1" si="15"/>
        <v>-6.8842729970326491E-2</v>
      </c>
      <c r="AB28" s="1">
        <f t="shared" ca="1" si="16"/>
        <v>9.0382759729816645E-2</v>
      </c>
      <c r="AC28" s="1">
        <f t="shared" ca="1" si="17"/>
        <v>0.15828622433799472</v>
      </c>
      <c r="AD28" s="1">
        <f t="shared" ca="1" si="18"/>
        <v>0.31050378663154427</v>
      </c>
      <c r="AE28" s="1">
        <f t="shared" ca="1" si="1"/>
        <v>1.570628910108661E-2</v>
      </c>
      <c r="AF28" s="1">
        <f t="shared" ca="1" si="2"/>
        <v>0.11129121146302719</v>
      </c>
      <c r="AG28" s="1">
        <f t="shared" ca="1" si="3"/>
        <v>-8.4597432905483758E-3</v>
      </c>
      <c r="AH28" s="1">
        <f t="shared" ca="1" si="4"/>
        <v>1.2166172106824824E-2</v>
      </c>
      <c r="AI28" s="1">
        <f t="shared" ca="1" si="5"/>
        <v>-6.7428906479038403E-2</v>
      </c>
      <c r="AJ28" s="1">
        <f t="shared" ca="1" si="6"/>
        <v>-4.4416243654822251E-3</v>
      </c>
      <c r="AK28" s="1">
        <f t="shared" ca="1" si="7"/>
        <v>1.6082341588935348E-2</v>
      </c>
      <c r="AL28" s="1">
        <f t="shared" ca="1" si="8"/>
        <v>2.9123140234251315E-2</v>
      </c>
      <c r="AM28" s="1">
        <f t="shared" ca="1" si="9"/>
        <v>5.2141527001862219E-2</v>
      </c>
      <c r="AN28" s="1">
        <f t="shared" ca="1" si="10"/>
        <v>2.0232073787563216E-2</v>
      </c>
      <c r="AO28" s="1">
        <f t="shared" ca="1" si="11"/>
        <v>8.9238845144357079E-2</v>
      </c>
      <c r="AP28" s="1">
        <f t="shared" ca="1" si="12"/>
        <v>4.9609059045564792E-2</v>
      </c>
      <c r="BA28">
        <v>1.570628910108661E-2</v>
      </c>
      <c r="BB28">
        <v>0.11129121146302719</v>
      </c>
      <c r="BC28">
        <v>-8.4597432905483758E-3</v>
      </c>
      <c r="BD28">
        <v>1.2166172106824824E-2</v>
      </c>
      <c r="BE28">
        <v>-6.7428906479038403E-2</v>
      </c>
      <c r="BF28">
        <v>-4.4416243654822251E-3</v>
      </c>
      <c r="BG28">
        <v>1.6082341588935348E-2</v>
      </c>
      <c r="BH28">
        <v>2.9123140234251315E-2</v>
      </c>
      <c r="BI28">
        <v>5.2141527001862219E-2</v>
      </c>
      <c r="BJ28">
        <v>2.0232073787563216E-2</v>
      </c>
      <c r="BK28">
        <v>8.9238845144357079E-2</v>
      </c>
      <c r="BL28">
        <v>4.9609059045564792E-2</v>
      </c>
    </row>
    <row r="29" spans="1:64" ht="16.2" thickBot="1">
      <c r="A29" s="29" t="s">
        <v>104</v>
      </c>
      <c r="B29" s="30" t="s">
        <v>348</v>
      </c>
      <c r="C29" s="33" t="s">
        <v>106</v>
      </c>
      <c r="D29" s="8">
        <v>2814571</v>
      </c>
      <c r="E29" s="3">
        <v>135442</v>
      </c>
      <c r="F29" s="37">
        <f t="shared" si="13"/>
        <v>2814571</v>
      </c>
      <c r="G29" s="3">
        <v>1024000000</v>
      </c>
      <c r="H29" s="9">
        <f t="shared" si="0"/>
        <v>2.7486044921874999E-3</v>
      </c>
      <c r="I29" s="16" cm="1" vm="1096">
        <f t="array" aca="1" ref="I29:U29" ca="1">TRANSPOSE(_xlfn.STOCKHISTORY(A29,"1-1-2017","01-01-2018",2,0,2))</f>
        <v>79.58</v>
      </c>
      <c r="J29" s="17" vm="1097">
        <f ca="1"/>
        <v>78.650000000000006</v>
      </c>
      <c r="K29" s="17" vm="1098">
        <f ca="1"/>
        <v>81.099999999999994</v>
      </c>
      <c r="L29" s="17" vm="1099">
        <f ca="1"/>
        <v>78.38</v>
      </c>
      <c r="M29" s="17" vm="1100">
        <f ca="1"/>
        <v>82.44</v>
      </c>
      <c r="N29" s="17" vm="1101">
        <f ca="1"/>
        <v>76.84</v>
      </c>
      <c r="O29" s="17" vm="1102">
        <f ca="1"/>
        <v>80.77</v>
      </c>
      <c r="P29" s="17" vm="1103">
        <f ca="1"/>
        <v>79.900000000000006</v>
      </c>
      <c r="Q29" s="17" vm="1104">
        <f ca="1"/>
        <v>77.540000000000006</v>
      </c>
      <c r="R29" s="17" vm="1105">
        <f ca="1"/>
        <v>81.349999999999994</v>
      </c>
      <c r="S29" s="17" vm="1106">
        <f ca="1"/>
        <v>68.819999999999993</v>
      </c>
      <c r="T29" s="17" vm="1107">
        <f ca="1"/>
        <v>75.62</v>
      </c>
      <c r="U29" s="17" vm="189">
        <f ca="1"/>
        <v>73.06</v>
      </c>
      <c r="V29" s="3">
        <v>0.5</v>
      </c>
      <c r="W29" s="3">
        <v>0.5</v>
      </c>
      <c r="X29" s="3">
        <v>0.5</v>
      </c>
      <c r="Y29" s="3">
        <v>0.5</v>
      </c>
      <c r="Z29" s="1">
        <f t="shared" ca="1" si="14"/>
        <v>-8.7961799447097613E-3</v>
      </c>
      <c r="AA29" s="1">
        <f t="shared" ca="1" si="15"/>
        <v>3.687165093136005E-2</v>
      </c>
      <c r="AB29" s="1">
        <f t="shared" ca="1" si="16"/>
        <v>1.3371301225702592E-2</v>
      </c>
      <c r="AC29" s="1">
        <f t="shared" ca="1" si="17"/>
        <v>-9.5759065765211954E-2</v>
      </c>
      <c r="AD29" s="1">
        <f t="shared" ca="1" si="18"/>
        <v>-5.6798190500125613E-2</v>
      </c>
      <c r="AE29" s="1">
        <f t="shared" ca="1" si="1"/>
        <v>-1.1686353355114257E-2</v>
      </c>
      <c r="AF29" s="1">
        <f t="shared" ca="1" si="2"/>
        <v>3.1150667514303731E-2</v>
      </c>
      <c r="AG29" s="1">
        <f t="shared" ca="1" si="3"/>
        <v>-2.7373612823674464E-2</v>
      </c>
      <c r="AH29" s="1">
        <f t="shared" ca="1" si="4"/>
        <v>5.1798928298035243E-2</v>
      </c>
      <c r="AI29" s="1">
        <f t="shared" ca="1" si="5"/>
        <v>-6.1863173216884941E-2</v>
      </c>
      <c r="AJ29" s="1">
        <f t="shared" ca="1" si="6"/>
        <v>5.7652264445601148E-2</v>
      </c>
      <c r="AK29" s="1">
        <f t="shared" ca="1" si="7"/>
        <v>-1.0771325987371429E-2</v>
      </c>
      <c r="AL29" s="1">
        <f t="shared" ca="1" si="8"/>
        <v>-2.3279098873591982E-2</v>
      </c>
      <c r="AM29" s="1">
        <f t="shared" ca="1" si="9"/>
        <v>5.5584214598916527E-2</v>
      </c>
      <c r="AN29" s="1">
        <f t="shared" ca="1" si="10"/>
        <v>-0.15402581438229873</v>
      </c>
      <c r="AO29" s="1">
        <f t="shared" ca="1" si="11"/>
        <v>0.10607381575123528</v>
      </c>
      <c r="AP29" s="1">
        <f t="shared" ca="1" si="12"/>
        <v>-2.7241470510447001E-2</v>
      </c>
      <c r="BA29">
        <v>-1.1686353355114257E-2</v>
      </c>
      <c r="BB29">
        <v>3.1150667514303731E-2</v>
      </c>
      <c r="BC29">
        <v>-2.7373612823674464E-2</v>
      </c>
      <c r="BD29">
        <v>5.1798928298035243E-2</v>
      </c>
      <c r="BE29">
        <v>-6.1863173216884941E-2</v>
      </c>
      <c r="BF29">
        <v>5.7652264445601148E-2</v>
      </c>
      <c r="BG29">
        <v>-1.0771325987371429E-2</v>
      </c>
      <c r="BH29">
        <v>-2.3279098873591982E-2</v>
      </c>
      <c r="BI29">
        <v>5.5584214598916527E-2</v>
      </c>
      <c r="BJ29">
        <v>-0.15402581438229873</v>
      </c>
      <c r="BK29">
        <v>0.10607381575123528</v>
      </c>
      <c r="BL29">
        <v>-2.7241470510447001E-2</v>
      </c>
    </row>
    <row r="30" spans="1:64" ht="16.2" thickBot="1">
      <c r="A30" s="29" t="s">
        <v>107</v>
      </c>
      <c r="B30" s="30" t="s">
        <v>108</v>
      </c>
      <c r="C30" s="33" t="s">
        <v>109</v>
      </c>
      <c r="D30" s="8">
        <v>2969252</v>
      </c>
      <c r="E30" s="3">
        <v>44285</v>
      </c>
      <c r="F30" s="37">
        <f t="shared" si="13"/>
        <v>2969252</v>
      </c>
      <c r="G30" s="3">
        <v>1898000000</v>
      </c>
      <c r="H30" s="9">
        <f t="shared" si="0"/>
        <v>1.5644109589041096E-3</v>
      </c>
      <c r="I30" s="16" cm="1" vm="1488">
        <f t="array" aca="1" ref="I30:U30" ca="1">TRANSPOSE(_xlfn.STOCKHISTORY(A30,"1-1-2017","01-01-2018",2,0,2))</f>
        <v>118.38</v>
      </c>
      <c r="J30" s="17" vm="1489">
        <f ca="1"/>
        <v>111.2</v>
      </c>
      <c r="K30" s="17" vm="1490">
        <f ca="1"/>
        <v>112.92</v>
      </c>
      <c r="L30" s="17" vm="1491">
        <f ca="1"/>
        <v>107.22</v>
      </c>
      <c r="M30" s="17" vm="1492">
        <f ca="1"/>
        <v>106.26</v>
      </c>
      <c r="N30" s="17" vm="1493">
        <f ca="1"/>
        <v>103.69</v>
      </c>
      <c r="O30" s="17" vm="1494">
        <f ca="1"/>
        <v>104.24</v>
      </c>
      <c r="P30" s="17" vm="1495">
        <f ca="1"/>
        <v>109.54</v>
      </c>
      <c r="Q30" s="17" vm="1496">
        <f ca="1"/>
        <v>107.68</v>
      </c>
      <c r="R30" s="17" vm="1497">
        <f ca="1"/>
        <v>116.42</v>
      </c>
      <c r="S30" s="17" vm="1498">
        <f ca="1"/>
        <v>116.3</v>
      </c>
      <c r="T30" s="17" vm="1499">
        <f ca="1"/>
        <v>119.81</v>
      </c>
      <c r="U30" s="17" vm="1500">
        <f ca="1"/>
        <v>125.71</v>
      </c>
      <c r="V30" s="3">
        <v>1.08</v>
      </c>
      <c r="W30" s="3">
        <v>1.08</v>
      </c>
      <c r="X30" s="3">
        <v>1.08</v>
      </c>
      <c r="Y30" s="3">
        <v>1.08</v>
      </c>
      <c r="Z30" s="1">
        <f t="shared" ca="1" si="14"/>
        <v>-8.5149518499746557E-2</v>
      </c>
      <c r="AA30" s="1">
        <f t="shared" ca="1" si="15"/>
        <v>-1.7720574519679202E-2</v>
      </c>
      <c r="AB30" s="1">
        <f t="shared" ca="1" si="16"/>
        <v>0.12720644666155034</v>
      </c>
      <c r="AC30" s="1">
        <f t="shared" ca="1" si="17"/>
        <v>8.9074042260779862E-2</v>
      </c>
      <c r="AD30" s="1">
        <f t="shared" ca="1" si="18"/>
        <v>9.8411893900996777E-2</v>
      </c>
      <c r="AE30" s="1">
        <f t="shared" ca="1" si="1"/>
        <v>-6.0652137185335298E-2</v>
      </c>
      <c r="AF30" s="1">
        <f t="shared" ca="1" si="2"/>
        <v>1.5467625899280565E-2</v>
      </c>
      <c r="AG30" s="1">
        <f t="shared" ca="1" si="3"/>
        <v>-4.0913921360255075E-2</v>
      </c>
      <c r="AH30" s="1">
        <f t="shared" ca="1" si="4"/>
        <v>-8.9535534415220459E-3</v>
      </c>
      <c r="AI30" s="1">
        <f t="shared" ca="1" si="5"/>
        <v>-1.4022209674383656E-2</v>
      </c>
      <c r="AJ30" s="1">
        <f t="shared" ca="1" si="6"/>
        <v>1.5719934419905462E-2</v>
      </c>
      <c r="AK30" s="1">
        <f t="shared" ca="1" si="7"/>
        <v>5.0844205679201955E-2</v>
      </c>
      <c r="AL30" s="1">
        <f t="shared" ca="1" si="8"/>
        <v>-7.1206865072119714E-3</v>
      </c>
      <c r="AM30" s="1">
        <f t="shared" ca="1" si="9"/>
        <v>9.1196136701337249E-2</v>
      </c>
      <c r="AN30" s="1">
        <f t="shared" ca="1" si="10"/>
        <v>-1.0307507301151396E-3</v>
      </c>
      <c r="AO30" s="1">
        <f t="shared" ca="1" si="11"/>
        <v>3.9466895958727474E-2</v>
      </c>
      <c r="AP30" s="1">
        <f t="shared" ca="1" si="12"/>
        <v>5.8258909940739435E-2</v>
      </c>
      <c r="BA30">
        <v>-6.0652137185335298E-2</v>
      </c>
      <c r="BB30">
        <v>1.5467625899280565E-2</v>
      </c>
      <c r="BC30">
        <v>-4.0913921360255075E-2</v>
      </c>
      <c r="BD30">
        <v>-8.9535534415220459E-3</v>
      </c>
      <c r="BE30">
        <v>-1.4022209674383656E-2</v>
      </c>
      <c r="BF30">
        <v>1.5719934419905462E-2</v>
      </c>
      <c r="BG30">
        <v>5.0844205679201955E-2</v>
      </c>
      <c r="BH30">
        <v>-7.1206865072119714E-3</v>
      </c>
      <c r="BI30">
        <v>9.1196136701337249E-2</v>
      </c>
      <c r="BJ30">
        <v>-1.0307507301151396E-3</v>
      </c>
      <c r="BK30">
        <v>3.9466895958727474E-2</v>
      </c>
      <c r="BL30">
        <v>5.8258909940739435E-2</v>
      </c>
    </row>
    <row r="31" spans="1:64" ht="16.2" thickBot="1">
      <c r="A31" s="29" t="s">
        <v>350</v>
      </c>
      <c r="B31" s="30" t="s">
        <v>351</v>
      </c>
      <c r="C31" s="33" t="s">
        <v>352</v>
      </c>
      <c r="D31" s="8">
        <v>595861</v>
      </c>
      <c r="E31" s="3">
        <v>436004</v>
      </c>
      <c r="F31" s="37">
        <f t="shared" si="13"/>
        <v>595861</v>
      </c>
      <c r="G31" s="3">
        <v>706000000</v>
      </c>
      <c r="H31" s="9">
        <f t="shared" si="0"/>
        <v>8.4399575070821526E-4</v>
      </c>
      <c r="I31" s="16" cm="1" vm="1992">
        <f t="array" aca="1" ref="I31:U31" ca="1">TRANSPOSE(_xlfn.STOCKHISTORY(A31,"1-1-2017","01-01-2018",2,0,2))</f>
        <v>78.44</v>
      </c>
      <c r="J31" s="17" vm="1993">
        <f ca="1"/>
        <v>84.55</v>
      </c>
      <c r="K31" s="17" vm="1994">
        <f ca="1"/>
        <v>86.55</v>
      </c>
      <c r="L31" s="17" vm="1995">
        <f ca="1"/>
        <v>85.66</v>
      </c>
      <c r="M31" s="17" vm="197">
        <f ca="1"/>
        <v>83.57</v>
      </c>
      <c r="N31" s="17" vm="1996">
        <f ca="1"/>
        <v>85.27</v>
      </c>
      <c r="O31" s="17" vm="1997">
        <f ca="1"/>
        <v>84.78</v>
      </c>
      <c r="P31" s="17" vm="530">
        <f ca="1"/>
        <v>81.540000000000006</v>
      </c>
      <c r="Q31" s="17" vm="1998">
        <f ca="1"/>
        <v>83.37</v>
      </c>
      <c r="R31" s="17" vm="1999">
        <f ca="1"/>
        <v>86</v>
      </c>
      <c r="S31" s="17" vm="2000">
        <f ca="1"/>
        <v>92.37</v>
      </c>
      <c r="T31" s="17" vm="2001">
        <f ca="1"/>
        <v>94.49</v>
      </c>
      <c r="U31" s="17" vm="2002">
        <f ca="1"/>
        <v>93.18</v>
      </c>
      <c r="V31" s="3">
        <v>0.14000000000000001</v>
      </c>
      <c r="W31" s="3">
        <v>0.14000000000000001</v>
      </c>
      <c r="X31" s="3">
        <v>0.14000000000000001</v>
      </c>
      <c r="Y31" s="3">
        <v>0.14000000000000001</v>
      </c>
      <c r="Z31" s="1">
        <f t="shared" ca="1" si="14"/>
        <v>9.3829678735339095E-2</v>
      </c>
      <c r="AA31" s="1">
        <f t="shared" ca="1" si="15"/>
        <v>-8.6388045762315607E-3</v>
      </c>
      <c r="AB31" s="1">
        <f t="shared" ca="1" si="16"/>
        <v>1.6041519226232589E-2</v>
      </c>
      <c r="AC31" s="1">
        <f t="shared" ca="1" si="17"/>
        <v>8.5116279069767514E-2</v>
      </c>
      <c r="AD31" s="1">
        <f t="shared" ca="1" si="18"/>
        <v>0.19505354411014802</v>
      </c>
      <c r="AE31" s="1">
        <f t="shared" ca="1" si="1"/>
        <v>7.7893931667516569E-2</v>
      </c>
      <c r="AF31" s="1">
        <f t="shared" ca="1" si="2"/>
        <v>2.365464222353637E-2</v>
      </c>
      <c r="AG31" s="1">
        <f t="shared" ca="1" si="3"/>
        <v>-8.6655112651646514E-3</v>
      </c>
      <c r="AH31" s="1">
        <f t="shared" ca="1" si="4"/>
        <v>-2.4398785897735274E-2</v>
      </c>
      <c r="AI31" s="1">
        <f t="shared" ca="1" si="5"/>
        <v>2.2017470384109169E-2</v>
      </c>
      <c r="AJ31" s="1">
        <f t="shared" ca="1" si="6"/>
        <v>-4.1046088894100491E-3</v>
      </c>
      <c r="AK31" s="1">
        <f t="shared" ca="1" si="7"/>
        <v>-3.8216560509554076E-2</v>
      </c>
      <c r="AL31" s="1">
        <f t="shared" ca="1" si="8"/>
        <v>2.4159921510914867E-2</v>
      </c>
      <c r="AM31" s="1">
        <f t="shared" ca="1" si="9"/>
        <v>3.3225380832433676E-2</v>
      </c>
      <c r="AN31" s="1">
        <f t="shared" ca="1" si="10"/>
        <v>7.4069767441860515E-2</v>
      </c>
      <c r="AO31" s="1">
        <f t="shared" ca="1" si="11"/>
        <v>2.4466818231027285E-2</v>
      </c>
      <c r="AP31" s="1">
        <f t="shared" ca="1" si="12"/>
        <v>-1.2382262673298635E-2</v>
      </c>
      <c r="BA31">
        <v>7.7893931667516569E-2</v>
      </c>
      <c r="BB31">
        <v>2.365464222353637E-2</v>
      </c>
      <c r="BC31">
        <v>-8.6655112651646514E-3</v>
      </c>
      <c r="BD31">
        <v>-2.4398785897735274E-2</v>
      </c>
      <c r="BE31">
        <v>2.2017470384109169E-2</v>
      </c>
      <c r="BF31">
        <v>-4.1046088894100491E-3</v>
      </c>
      <c r="BG31">
        <v>-3.8216560509554076E-2</v>
      </c>
      <c r="BH31">
        <v>2.4159921510914867E-2</v>
      </c>
      <c r="BI31">
        <v>3.3225380832433676E-2</v>
      </c>
      <c r="BJ31">
        <v>7.4069767441860515E-2</v>
      </c>
      <c r="BK31">
        <v>2.4466818231027285E-2</v>
      </c>
      <c r="BL31">
        <v>-1.2382262673298635E-2</v>
      </c>
    </row>
    <row r="32" spans="1:64" ht="43.8" thickBot="1">
      <c r="A32" s="29" t="s">
        <v>113</v>
      </c>
      <c r="B32" s="30" t="s">
        <v>114</v>
      </c>
      <c r="C32" s="33" t="s">
        <v>115</v>
      </c>
      <c r="D32" s="8">
        <v>1471806</v>
      </c>
      <c r="E32" s="3">
        <v>2901339</v>
      </c>
      <c r="F32" s="37">
        <f t="shared" si="13"/>
        <v>1471806</v>
      </c>
      <c r="G32" s="3">
        <v>1578000000</v>
      </c>
      <c r="H32" s="9">
        <f t="shared" si="0"/>
        <v>9.3270342205323189E-4</v>
      </c>
      <c r="I32" s="16" cm="1" vm="1931">
        <f t="array" aca="1" ref="I32:U32" ca="1">TRANSPOSE(_xlfn.STOCKHISTORY(A32,"1-1-2017","01-01-2018",2,0,2))</f>
        <v>105.3</v>
      </c>
      <c r="J32" s="17" vm="1932">
        <f ca="1"/>
        <v>110.71</v>
      </c>
      <c r="K32" s="17" vm="1933">
        <f ca="1"/>
        <v>110.66</v>
      </c>
      <c r="L32" s="17" vm="1934">
        <f ca="1"/>
        <v>113.18</v>
      </c>
      <c r="M32" s="17" vm="1935">
        <f ca="1"/>
        <v>115.59</v>
      </c>
      <c r="N32" s="17" vm="1936">
        <f ca="1"/>
        <v>107.73</v>
      </c>
      <c r="O32" s="17" vm="1937">
        <f ca="1"/>
        <v>106.76</v>
      </c>
      <c r="P32" s="17" vm="1938">
        <f ca="1"/>
        <v>109.98</v>
      </c>
      <c r="Q32" s="17" vm="1939">
        <f ca="1"/>
        <v>101.65</v>
      </c>
      <c r="R32" s="17" vm="1226">
        <f ca="1"/>
        <v>99.31</v>
      </c>
      <c r="S32" s="17" vm="1940">
        <f ca="1"/>
        <v>98.13</v>
      </c>
      <c r="T32" s="17" vm="1941">
        <f ca="1"/>
        <v>104.58</v>
      </c>
      <c r="U32" s="17" vm="1942">
        <f ca="1"/>
        <v>108.95</v>
      </c>
      <c r="V32">
        <v>0.84</v>
      </c>
      <c r="W32">
        <v>0.78</v>
      </c>
      <c r="Y32" s="3"/>
      <c r="Z32" s="1">
        <f t="shared" ca="1" si="14"/>
        <v>8.2811016144349575E-2</v>
      </c>
      <c r="AA32" s="1">
        <f t="shared" ca="1" si="15"/>
        <v>-4.9832125817282212E-2</v>
      </c>
      <c r="AB32" s="1">
        <f t="shared" ca="1" si="16"/>
        <v>-6.9782690146122164E-2</v>
      </c>
      <c r="AC32" s="1">
        <f t="shared" ca="1" si="17"/>
        <v>9.706978149229685E-2</v>
      </c>
      <c r="AD32" s="1">
        <f t="shared" ca="1" si="18"/>
        <v>5.0047483380816771E-2</v>
      </c>
      <c r="AE32" s="1">
        <f t="shared" ca="1" si="1"/>
        <v>5.1377018043684677E-2</v>
      </c>
      <c r="AF32" s="1">
        <f t="shared" ca="1" si="2"/>
        <v>-4.5163038569232374E-4</v>
      </c>
      <c r="AG32" s="1">
        <f t="shared" ca="1" si="3"/>
        <v>3.0363274896078169E-2</v>
      </c>
      <c r="AH32" s="1">
        <f t="shared" ca="1" si="4"/>
        <v>2.1293514755257082E-2</v>
      </c>
      <c r="AI32" s="1">
        <f t="shared" ca="1" si="5"/>
        <v>-6.1250973267583692E-2</v>
      </c>
      <c r="AJ32" s="1">
        <f t="shared" ca="1" si="6"/>
        <v>-1.7636684303350861E-3</v>
      </c>
      <c r="AK32" s="1">
        <f t="shared" ca="1" si="7"/>
        <v>3.0161109029599089E-2</v>
      </c>
      <c r="AL32" s="1">
        <f t="shared" ca="1" si="8"/>
        <v>-7.5741043826150198E-2</v>
      </c>
      <c r="AM32" s="1">
        <f t="shared" ca="1" si="9"/>
        <v>-2.3020167240531266E-2</v>
      </c>
      <c r="AN32" s="1">
        <f t="shared" ca="1" si="10"/>
        <v>-1.1881985701339309E-2</v>
      </c>
      <c r="AO32" s="1">
        <f t="shared" ca="1" si="11"/>
        <v>6.5729134821155638E-2</v>
      </c>
      <c r="AP32" s="1">
        <f t="shared" ca="1" si="12"/>
        <v>4.1786192388602074E-2</v>
      </c>
      <c r="BA32">
        <v>5.1377018043684677E-2</v>
      </c>
      <c r="BB32">
        <v>-4.5163038569232374E-4</v>
      </c>
      <c r="BC32">
        <v>3.0363274896078169E-2</v>
      </c>
      <c r="BD32">
        <v>2.1293514755257082E-2</v>
      </c>
      <c r="BE32">
        <v>-6.1250973267583692E-2</v>
      </c>
      <c r="BF32">
        <v>-1.7636684303350861E-3</v>
      </c>
      <c r="BG32">
        <v>3.0161109029599089E-2</v>
      </c>
      <c r="BH32">
        <v>-7.5741043826150198E-2</v>
      </c>
      <c r="BI32">
        <v>-2.3020167240531266E-2</v>
      </c>
      <c r="BJ32">
        <v>-1.1881985701339309E-2</v>
      </c>
      <c r="BK32">
        <v>6.5729134821155638E-2</v>
      </c>
      <c r="BL32">
        <v>4.1786192388602074E-2</v>
      </c>
    </row>
    <row r="33" spans="1:64" ht="16.2" thickBot="1">
      <c r="A33" s="29" t="s">
        <v>353</v>
      </c>
      <c r="B33" s="30" t="s">
        <v>354</v>
      </c>
      <c r="C33" s="33" t="s">
        <v>355</v>
      </c>
      <c r="D33" s="8">
        <v>100112</v>
      </c>
      <c r="E33" s="3">
        <v>36424</v>
      </c>
      <c r="F33" s="37">
        <f t="shared" si="13"/>
        <v>100112</v>
      </c>
      <c r="G33" s="3">
        <v>700000000</v>
      </c>
      <c r="H33" s="9">
        <f t="shared" si="0"/>
        <v>1.4301714285714287E-4</v>
      </c>
      <c r="I33" s="16" cm="1" vm="2195">
        <f t="array" aca="1" ref="I33:U33" ca="1">TRANSPOSE(_xlfn.STOCKHISTORY(A33,"1-1-2017","01-01-2018",2,0,2))</f>
        <v>77.650000000000006</v>
      </c>
      <c r="J33" s="17" vm="3553">
        <f ca="1"/>
        <v>78.14</v>
      </c>
      <c r="K33" s="17" vm="2317">
        <f ca="1"/>
        <v>81.599999999999994</v>
      </c>
      <c r="L33" s="17" vm="3554">
        <f ca="1"/>
        <v>81.900000000000006</v>
      </c>
      <c r="M33" s="17" vm="3555">
        <f ca="1"/>
        <v>82.51</v>
      </c>
      <c r="N33" s="17" vm="3556">
        <f ca="1"/>
        <v>85.48</v>
      </c>
      <c r="O33" s="17" vm="3557">
        <f ca="1"/>
        <v>83.78</v>
      </c>
      <c r="P33" s="17" vm="3558">
        <f ca="1"/>
        <v>85.15</v>
      </c>
      <c r="Q33" s="17" vm="3559">
        <f ca="1"/>
        <v>87.48</v>
      </c>
      <c r="R33" s="17" vm="3560">
        <f ca="1"/>
        <v>84.07</v>
      </c>
      <c r="S33" s="17" vm="3561">
        <f ca="1"/>
        <v>88.56</v>
      </c>
      <c r="T33" s="17" vm="3562">
        <f ca="1"/>
        <v>89.39</v>
      </c>
      <c r="U33" s="17" vm="3465">
        <f ca="1"/>
        <v>84.28</v>
      </c>
      <c r="V33" s="3">
        <v>0.89</v>
      </c>
      <c r="W33" s="3">
        <v>0.89</v>
      </c>
      <c r="X33" s="3">
        <v>0.85499999999999998</v>
      </c>
      <c r="Y33" s="3">
        <v>0.85499999999999998</v>
      </c>
      <c r="Z33" s="1">
        <f t="shared" ca="1" si="14"/>
        <v>6.6194462330972301E-2</v>
      </c>
      <c r="AA33" s="1">
        <f t="shared" ca="1" si="15"/>
        <v>3.3821733821733764E-2</v>
      </c>
      <c r="AB33" s="1">
        <f t="shared" ca="1" si="16"/>
        <v>1.3666746240152686E-2</v>
      </c>
      <c r="AC33" s="1">
        <f t="shared" ca="1" si="17"/>
        <v>1.2668014749613514E-2</v>
      </c>
      <c r="AD33" s="1">
        <f t="shared" ca="1" si="18"/>
        <v>0.13032839665164192</v>
      </c>
      <c r="AE33" s="1">
        <f t="shared" ca="1" si="1"/>
        <v>6.3103670315517689E-3</v>
      </c>
      <c r="AF33" s="1">
        <f t="shared" ca="1" si="2"/>
        <v>4.4279498336319348E-2</v>
      </c>
      <c r="AG33" s="1">
        <f t="shared" ca="1" si="3"/>
        <v>1.4583333333333476E-2</v>
      </c>
      <c r="AH33" s="1">
        <f t="shared" ca="1" si="4"/>
        <v>7.4481074481074407E-3</v>
      </c>
      <c r="AI33" s="1">
        <f t="shared" ca="1" si="5"/>
        <v>4.6782208217185782E-2</v>
      </c>
      <c r="AJ33" s="1">
        <f t="shared" ca="1" si="6"/>
        <v>-9.4759007955077541E-3</v>
      </c>
      <c r="AK33" s="1">
        <f t="shared" ca="1" si="7"/>
        <v>1.6352351396514735E-2</v>
      </c>
      <c r="AL33" s="1">
        <f t="shared" ca="1" si="8"/>
        <v>3.7404580152671736E-2</v>
      </c>
      <c r="AM33" s="1">
        <f t="shared" ca="1" si="9"/>
        <v>-2.9206675811614204E-2</v>
      </c>
      <c r="AN33" s="1">
        <f t="shared" ca="1" si="10"/>
        <v>5.3407874390389076E-2</v>
      </c>
      <c r="AO33" s="1">
        <f t="shared" ca="1" si="11"/>
        <v>1.9026648599819312E-2</v>
      </c>
      <c r="AP33" s="1">
        <f t="shared" ca="1" si="12"/>
        <v>-4.7600402729611802E-2</v>
      </c>
      <c r="BA33">
        <v>6.3103670315517689E-3</v>
      </c>
      <c r="BB33">
        <v>4.4279498336319348E-2</v>
      </c>
      <c r="BC33">
        <v>1.4583333333333476E-2</v>
      </c>
      <c r="BD33">
        <v>7.4481074481074407E-3</v>
      </c>
      <c r="BE33">
        <v>4.6782208217185782E-2</v>
      </c>
      <c r="BF33">
        <v>-9.4759007955077541E-3</v>
      </c>
      <c r="BG33">
        <v>1.6352351396514735E-2</v>
      </c>
      <c r="BH33">
        <v>3.7404580152671736E-2</v>
      </c>
      <c r="BI33">
        <v>-2.9206675811614204E-2</v>
      </c>
      <c r="BJ33">
        <v>5.3407874390389076E-2</v>
      </c>
      <c r="BK33">
        <v>1.9026648599819312E-2</v>
      </c>
      <c r="BL33">
        <v>-4.7600402729611802E-2</v>
      </c>
    </row>
    <row r="34" spans="1:64" ht="15.6" thickBot="1">
      <c r="A34" s="29" t="s">
        <v>401</v>
      </c>
      <c r="B34" s="30" t="s">
        <v>402</v>
      </c>
      <c r="C34" s="34" t="s">
        <v>118</v>
      </c>
      <c r="D34" s="8">
        <v>859385</v>
      </c>
      <c r="E34" s="3">
        <v>4405189</v>
      </c>
      <c r="F34" s="37">
        <f t="shared" si="13"/>
        <v>859385</v>
      </c>
      <c r="G34" s="3">
        <v>533000000</v>
      </c>
      <c r="H34" s="9">
        <f t="shared" ref="H34:H65" si="19">F34/G34</f>
        <v>1.6123545966228892E-3</v>
      </c>
      <c r="I34" s="16">
        <v>83.43</v>
      </c>
      <c r="J34" s="17">
        <v>84.311999999999998</v>
      </c>
      <c r="K34" s="17">
        <v>90.48</v>
      </c>
      <c r="L34" s="17">
        <v>91.41</v>
      </c>
      <c r="M34" s="17">
        <v>93.54</v>
      </c>
      <c r="N34" s="17">
        <v>94.89</v>
      </c>
      <c r="O34" s="17">
        <v>87.53</v>
      </c>
      <c r="P34" s="17">
        <v>86.34</v>
      </c>
      <c r="Q34" s="17">
        <v>87.53</v>
      </c>
      <c r="R34" s="17">
        <v>88.19</v>
      </c>
      <c r="S34" s="17">
        <v>102.32</v>
      </c>
      <c r="T34" s="17">
        <v>101.89</v>
      </c>
      <c r="U34" s="17">
        <v>102.2</v>
      </c>
      <c r="V34" s="3">
        <v>0.85499999999999998</v>
      </c>
      <c r="W34" s="3">
        <v>0.85499999999999998</v>
      </c>
      <c r="X34" s="3">
        <v>0.82499999999999996</v>
      </c>
      <c r="Y34" s="3">
        <v>0.82499999999999996</v>
      </c>
      <c r="Z34" s="1">
        <f t="shared" si="14"/>
        <v>0.10589715929521742</v>
      </c>
      <c r="AA34" s="1">
        <f t="shared" si="15"/>
        <v>-3.3092659446450012E-2</v>
      </c>
      <c r="AB34" s="1">
        <f t="shared" si="16"/>
        <v>1.6965611790243307E-2</v>
      </c>
      <c r="AC34" s="1">
        <f t="shared" si="17"/>
        <v>0.16821635106021096</v>
      </c>
      <c r="AD34" s="1">
        <f t="shared" si="18"/>
        <v>0.26525230732350463</v>
      </c>
      <c r="AE34" s="1">
        <f t="shared" ref="AE34:AE65" si="20">(J34-I34)/I34</f>
        <v>1.0571736785328908E-2</v>
      </c>
      <c r="AF34" s="1">
        <f t="shared" ref="AF34:AF65" si="21">(K34-J34)/J34</f>
        <v>7.3156846000569389E-2</v>
      </c>
      <c r="AG34" s="1">
        <f t="shared" ref="AG34:AG65" si="22">((L34-K34)+V34)/K34</f>
        <v>1.9728116710875248E-2</v>
      </c>
      <c r="AH34" s="1">
        <f t="shared" ref="AH34:AH65" si="23">(M34-L34)/L34</f>
        <v>2.3301608139153371E-2</v>
      </c>
      <c r="AI34" s="1">
        <f t="shared" ref="AI34:AI65" si="24">((N34-M34)+W34)/M34</f>
        <v>2.3572803078896667E-2</v>
      </c>
      <c r="AJ34" s="1">
        <f t="shared" ref="AJ34:AJ65" si="25">((O34-N34)+W34)/N34</f>
        <v>-6.855306143956158E-2</v>
      </c>
      <c r="AK34" s="1">
        <f t="shared" ref="AK34:AK65" si="26">(P34-O34)/O34</f>
        <v>-1.3595338741003058E-2</v>
      </c>
      <c r="AL34" s="1">
        <f t="shared" ref="AL34:AL65" si="27">((Q34-P34)+X34)/P34</f>
        <v>2.3337966180217717E-2</v>
      </c>
      <c r="AM34" s="1">
        <f t="shared" ref="AM34:AM65" si="28">((R34-Q34)+X34)/Q34</f>
        <v>1.6965611790243307E-2</v>
      </c>
      <c r="AN34" s="1">
        <f t="shared" ref="AN34:AN65" si="29">(S34-R34)/R34</f>
        <v>0.16022224742034238</v>
      </c>
      <c r="AO34" s="1">
        <f t="shared" ref="AO34:AO65" si="30">((T34-S34)+Y34)/S34</f>
        <v>3.8604378420641844E-3</v>
      </c>
      <c r="AP34" s="1">
        <f t="shared" ref="AP34:AP65" si="31">((U34-T34)+Y34)/T34</f>
        <v>1.1139464127981178E-2</v>
      </c>
      <c r="BA34">
        <v>1.0571736785328908E-2</v>
      </c>
      <c r="BB34">
        <v>7.3156846000569389E-2</v>
      </c>
      <c r="BC34">
        <v>1.9728116710875248E-2</v>
      </c>
      <c r="BD34">
        <v>2.3301608139153371E-2</v>
      </c>
      <c r="BE34">
        <v>2.3572803078896667E-2</v>
      </c>
      <c r="BF34">
        <v>-6.855306143956158E-2</v>
      </c>
      <c r="BG34">
        <v>-1.3595338741003058E-2</v>
      </c>
      <c r="BH34">
        <v>2.3337966180217717E-2</v>
      </c>
      <c r="BI34">
        <v>1.6965611790243307E-2</v>
      </c>
      <c r="BJ34">
        <v>0.16022224742034238</v>
      </c>
      <c r="BK34">
        <v>3.8604378420641844E-3</v>
      </c>
      <c r="BL34">
        <v>1.1139464127981178E-2</v>
      </c>
    </row>
    <row r="35" spans="1:64" ht="29.4" thickBot="1">
      <c r="A35" s="29" t="s">
        <v>128</v>
      </c>
      <c r="B35" s="30" t="s">
        <v>129</v>
      </c>
      <c r="C35" s="34" t="s">
        <v>130</v>
      </c>
      <c r="D35" s="8">
        <v>2928140</v>
      </c>
      <c r="E35" s="3">
        <v>150000</v>
      </c>
      <c r="F35" s="37">
        <f t="shared" si="13"/>
        <v>2928140</v>
      </c>
      <c r="G35" s="3">
        <v>643000000</v>
      </c>
      <c r="H35" s="9">
        <f t="shared" si="19"/>
        <v>4.5538724727838256E-3</v>
      </c>
      <c r="I35" s="16" cm="1" vm="791">
        <f t="array" aca="1" ref="I35:U35" ca="1">TRANSPOSE(_xlfn.STOCKHISTORY(A35,"1-1-2017","01-01-2018",2,0,2))</f>
        <v>56.25</v>
      </c>
      <c r="J35" s="17" vm="792">
        <f ca="1"/>
        <v>58.5</v>
      </c>
      <c r="K35" s="17" vm="793">
        <f ca="1"/>
        <v>60.75</v>
      </c>
      <c r="L35" s="17" vm="794">
        <f ca="1"/>
        <v>59.8</v>
      </c>
      <c r="M35" s="17" vm="795">
        <f ca="1"/>
        <v>60.06</v>
      </c>
      <c r="N35" s="17" vm="112">
        <f ca="1"/>
        <v>59.3</v>
      </c>
      <c r="O35" s="17" vm="796">
        <f ca="1"/>
        <v>59.56</v>
      </c>
      <c r="P35" s="17" vm="797">
        <f ca="1"/>
        <v>59.45</v>
      </c>
      <c r="Q35" s="17" vm="798">
        <f ca="1"/>
        <v>59.26</v>
      </c>
      <c r="R35" s="17" vm="799">
        <f ca="1"/>
        <v>62.87</v>
      </c>
      <c r="S35" s="17" vm="800">
        <f ca="1"/>
        <v>64.56</v>
      </c>
      <c r="T35" s="17" vm="801">
        <f ca="1"/>
        <v>64.91</v>
      </c>
      <c r="U35" s="17" vm="802">
        <f ca="1"/>
        <v>70.06</v>
      </c>
      <c r="V35" s="3">
        <v>0.47499999999999998</v>
      </c>
      <c r="W35" s="3">
        <v>0.47499999999999998</v>
      </c>
      <c r="X35" s="3">
        <v>0.47499999999999998</v>
      </c>
      <c r="Y35" s="3">
        <v>0</v>
      </c>
      <c r="Z35" s="1">
        <f t="shared" ca="1" si="14"/>
        <v>7.1555555555555497E-2</v>
      </c>
      <c r="AA35" s="1">
        <f t="shared" ca="1" si="15"/>
        <v>3.9297658862877108E-3</v>
      </c>
      <c r="AB35" s="1">
        <f t="shared" ca="1" si="16"/>
        <v>6.3549361987911265E-2</v>
      </c>
      <c r="AC35" s="1">
        <f t="shared" ca="1" si="17"/>
        <v>0.11436297121043432</v>
      </c>
      <c r="AD35" s="1">
        <f t="shared" ca="1" si="18"/>
        <v>0.2708444444444445</v>
      </c>
      <c r="AE35" s="1">
        <f t="shared" ca="1" si="20"/>
        <v>0.04</v>
      </c>
      <c r="AF35" s="1">
        <f t="shared" ca="1" si="21"/>
        <v>3.8461538461538464E-2</v>
      </c>
      <c r="AG35" s="1">
        <f t="shared" ca="1" si="22"/>
        <v>-7.8189300411523107E-3</v>
      </c>
      <c r="AH35" s="1">
        <f t="shared" ca="1" si="23"/>
        <v>4.3478260869566077E-3</v>
      </c>
      <c r="AI35" s="1">
        <f t="shared" ca="1" si="24"/>
        <v>-4.7452547452548309E-3</v>
      </c>
      <c r="AJ35" s="1">
        <f t="shared" ca="1" si="25"/>
        <v>1.2394603709949496E-2</v>
      </c>
      <c r="AK35" s="1">
        <f t="shared" ca="1" si="26"/>
        <v>-1.8468770987239663E-3</v>
      </c>
      <c r="AL35" s="1">
        <f t="shared" ca="1" si="27"/>
        <v>4.793944491168968E-3</v>
      </c>
      <c r="AM35" s="1">
        <f t="shared" ca="1" si="28"/>
        <v>6.8933513331083343E-2</v>
      </c>
      <c r="AN35" s="1">
        <f t="shared" ca="1" si="29"/>
        <v>2.6880865277556943E-2</v>
      </c>
      <c r="AO35" s="1">
        <f t="shared" ca="1" si="30"/>
        <v>5.4213135068152769E-3</v>
      </c>
      <c r="AP35" s="1">
        <f t="shared" ca="1" si="31"/>
        <v>7.9340625481435931E-2</v>
      </c>
      <c r="BA35">
        <v>0.04</v>
      </c>
      <c r="BB35">
        <v>3.8461538461538464E-2</v>
      </c>
      <c r="BC35">
        <v>-7.8189300411523107E-3</v>
      </c>
      <c r="BD35">
        <v>4.3478260869566077E-3</v>
      </c>
      <c r="BE35">
        <v>-4.7452547452548309E-3</v>
      </c>
      <c r="BF35">
        <v>1.2394603709949496E-2</v>
      </c>
      <c r="BG35">
        <v>-1.8468770987239663E-3</v>
      </c>
      <c r="BH35">
        <v>4.793944491168968E-3</v>
      </c>
      <c r="BI35">
        <v>6.8933513331083343E-2</v>
      </c>
      <c r="BJ35">
        <v>2.6880865277556943E-2</v>
      </c>
      <c r="BK35">
        <v>5.4213135068152769E-3</v>
      </c>
      <c r="BL35">
        <v>7.9340625481435931E-2</v>
      </c>
    </row>
    <row r="36" spans="1:64" ht="15.6" thickBot="1">
      <c r="A36" s="29" t="s">
        <v>131</v>
      </c>
      <c r="B36" s="30" t="s">
        <v>132</v>
      </c>
      <c r="C36" s="34" t="s">
        <v>133</v>
      </c>
      <c r="D36" s="8">
        <v>313704</v>
      </c>
      <c r="E36" s="8">
        <v>509000</v>
      </c>
      <c r="F36" s="37">
        <f t="shared" si="13"/>
        <v>313704</v>
      </c>
      <c r="G36" s="3">
        <v>949000000</v>
      </c>
      <c r="H36" s="9">
        <f t="shared" si="19"/>
        <v>3.3056269757639618E-4</v>
      </c>
      <c r="I36" s="16" cm="1" vm="2808">
        <f t="array" aca="1" ref="I36:U36" ca="1">TRANSPOSE(_xlfn.STOCKHISTORY(A36,"1-1-2017","01-01-2018",2,0,2))</f>
        <v>25.435199999999998</v>
      </c>
      <c r="J36" s="17" vm="2809">
        <f ca="1"/>
        <v>25.428100000000001</v>
      </c>
      <c r="K36" s="17" vm="2810">
        <f ca="1"/>
        <v>25.898700000000002</v>
      </c>
      <c r="L36" s="17" vm="2811">
        <f ca="1"/>
        <v>25.634899999999998</v>
      </c>
      <c r="M36" s="17" vm="2812">
        <f ca="1"/>
        <v>24.707899999999999</v>
      </c>
      <c r="N36" s="17" vm="2813">
        <f ca="1"/>
        <v>25.848800000000001</v>
      </c>
      <c r="O36" s="17" vm="2814">
        <f ca="1"/>
        <v>25.813099999999999</v>
      </c>
      <c r="P36" s="17" vm="2815">
        <f ca="1"/>
        <v>27.4389</v>
      </c>
      <c r="Q36" s="17" vm="2816">
        <f ca="1"/>
        <v>27.061</v>
      </c>
      <c r="R36" s="17" vm="2817">
        <f ca="1"/>
        <v>26.961200000000002</v>
      </c>
      <c r="S36" s="17" vm="2818">
        <f ca="1"/>
        <v>28.751000000000001</v>
      </c>
      <c r="T36" s="17" vm="2819">
        <f ca="1"/>
        <v>29.8705</v>
      </c>
      <c r="U36" s="17" vm="803">
        <f ca="1"/>
        <v>28.194800000000001</v>
      </c>
      <c r="V36" s="3">
        <v>0.32750000000000001</v>
      </c>
      <c r="W36" s="3">
        <v>0.32750000000000001</v>
      </c>
      <c r="X36" s="3">
        <v>0.32750000000000001</v>
      </c>
      <c r="Y36" s="3">
        <v>0.32750000000000001</v>
      </c>
      <c r="Z36" s="1">
        <f t="shared" ca="1" si="14"/>
        <v>2.0727181229162738E-2</v>
      </c>
      <c r="AA36" s="1">
        <f t="shared" ca="1" si="15"/>
        <v>1.972701278335396E-2</v>
      </c>
      <c r="AB36" s="1">
        <f t="shared" ca="1" si="16"/>
        <v>5.7164772925375223E-2</v>
      </c>
      <c r="AC36" s="1">
        <f t="shared" ca="1" si="17"/>
        <v>5.7901725442487693E-2</v>
      </c>
      <c r="AD36" s="1">
        <f t="shared" ca="1" si="18"/>
        <v>0.15999874190098773</v>
      </c>
      <c r="AE36" s="1">
        <f t="shared" ca="1" si="20"/>
        <v>-2.7914071837444423E-4</v>
      </c>
      <c r="AF36" s="1">
        <f t="shared" ca="1" si="21"/>
        <v>1.8507084681907062E-2</v>
      </c>
      <c r="AG36" s="1">
        <f t="shared" ca="1" si="22"/>
        <v>2.4595829134279575E-3</v>
      </c>
      <c r="AH36" s="1">
        <f t="shared" ca="1" si="23"/>
        <v>-3.6161639015560805E-2</v>
      </c>
      <c r="AI36" s="1">
        <f t="shared" ca="1" si="24"/>
        <v>5.9430384613828054E-2</v>
      </c>
      <c r="AJ36" s="1">
        <f t="shared" ca="1" si="25"/>
        <v>1.1288725201943531E-2</v>
      </c>
      <c r="AK36" s="1">
        <f t="shared" ca="1" si="26"/>
        <v>6.2983523869663147E-2</v>
      </c>
      <c r="AL36" s="1">
        <f t="shared" ca="1" si="27"/>
        <v>-1.8368083268644273E-3</v>
      </c>
      <c r="AM36" s="1">
        <f t="shared" ca="1" si="28"/>
        <v>8.4143231957430134E-3</v>
      </c>
      <c r="AN36" s="1">
        <f t="shared" ca="1" si="29"/>
        <v>6.638428556592435E-2</v>
      </c>
      <c r="AO36" s="1">
        <f t="shared" ca="1" si="30"/>
        <v>5.0328684219679266E-2</v>
      </c>
      <c r="AP36" s="1">
        <f t="shared" ca="1" si="31"/>
        <v>-4.5134832024907486E-2</v>
      </c>
      <c r="BA36">
        <v>-2.7914071837444423E-4</v>
      </c>
      <c r="BB36">
        <v>1.8507084681907062E-2</v>
      </c>
      <c r="BC36">
        <v>2.4595829134279575E-3</v>
      </c>
      <c r="BD36">
        <v>-3.6161639015560805E-2</v>
      </c>
      <c r="BE36">
        <v>5.9430384613828054E-2</v>
      </c>
      <c r="BF36">
        <v>1.1288725201943531E-2</v>
      </c>
      <c r="BG36">
        <v>6.2983523869663147E-2</v>
      </c>
      <c r="BH36">
        <v>-1.8368083268644273E-3</v>
      </c>
      <c r="BI36">
        <v>8.4143231957430134E-3</v>
      </c>
      <c r="BJ36">
        <v>6.638428556592435E-2</v>
      </c>
      <c r="BK36">
        <v>5.0328684219679266E-2</v>
      </c>
      <c r="BL36">
        <v>-4.5134832024907486E-2</v>
      </c>
    </row>
    <row r="37" spans="1:64" ht="15.6" thickBot="1">
      <c r="A37" s="29" t="s">
        <v>134</v>
      </c>
      <c r="B37" s="30" t="s">
        <v>135</v>
      </c>
      <c r="C37" s="34" t="s">
        <v>136</v>
      </c>
      <c r="D37" s="8">
        <v>4653818</v>
      </c>
      <c r="E37" s="3">
        <v>9144</v>
      </c>
      <c r="F37" s="37">
        <f t="shared" si="13"/>
        <v>4653818</v>
      </c>
      <c r="G37" s="3">
        <v>3998000000</v>
      </c>
      <c r="H37" s="9">
        <f t="shared" si="19"/>
        <v>1.1640365182591296E-3</v>
      </c>
      <c r="I37" s="16" cm="1" vm="1773">
        <f t="array" aca="1" ref="I37:U37" ca="1">TRANSPOSE(_xlfn.STOCKHISTORY(A37,"1-1-2017","01-01-2018",2,0,2))</f>
        <v>12.0639</v>
      </c>
      <c r="J37" s="17" vm="1774">
        <f ca="1"/>
        <v>12.3111</v>
      </c>
      <c r="K37" s="17" vm="1775">
        <f ca="1"/>
        <v>12.518700000000001</v>
      </c>
      <c r="L37" s="17" vm="1776">
        <f ca="1"/>
        <v>11.5101</v>
      </c>
      <c r="M37" s="17" vm="1777">
        <f ca="1"/>
        <v>11.361800000000001</v>
      </c>
      <c r="N37" s="17" vm="1778">
        <f ca="1"/>
        <v>11.124499999999999</v>
      </c>
      <c r="O37" s="17" vm="1779">
        <f ca="1"/>
        <v>11.2332</v>
      </c>
      <c r="P37" s="17" vm="1780">
        <f ca="1"/>
        <v>10.986000000000001</v>
      </c>
      <c r="Q37" s="17" vm="1781">
        <f ca="1"/>
        <v>11.055199999999999</v>
      </c>
      <c r="R37" s="17" vm="1782">
        <f ca="1"/>
        <v>11.866099999999999</v>
      </c>
      <c r="S37" s="17" vm="1783">
        <f ca="1"/>
        <v>12.2616</v>
      </c>
      <c r="T37" s="17" vm="1784">
        <f ca="1"/>
        <v>12.479200000000001</v>
      </c>
      <c r="U37" s="17" vm="1785">
        <f ca="1"/>
        <v>12.3803</v>
      </c>
      <c r="V37">
        <v>0.15</v>
      </c>
      <c r="W37">
        <v>0.15</v>
      </c>
      <c r="X37">
        <v>0.15</v>
      </c>
      <c r="Y37">
        <v>0.15</v>
      </c>
      <c r="Z37" s="1">
        <f t="shared" ca="1" si="14"/>
        <v>-3.3471762862755883E-2</v>
      </c>
      <c r="AA37" s="1">
        <f t="shared" ca="1" si="15"/>
        <v>-1.1025099695050391E-2</v>
      </c>
      <c r="AB37" s="1">
        <f t="shared" ca="1" si="16"/>
        <v>6.969518926040659E-2</v>
      </c>
      <c r="AC37" s="1">
        <f t="shared" ca="1" si="17"/>
        <v>5.5974583055932503E-2</v>
      </c>
      <c r="AD37" s="1">
        <f t="shared" ca="1" si="18"/>
        <v>7.5962168121420079E-2</v>
      </c>
      <c r="AE37" s="1">
        <f t="shared" ca="1" si="20"/>
        <v>2.0490886031880189E-2</v>
      </c>
      <c r="AF37" s="1">
        <f t="shared" ca="1" si="21"/>
        <v>1.686283110363827E-2</v>
      </c>
      <c r="AG37" s="1">
        <f t="shared" ca="1" si="22"/>
        <v>-6.858539624721427E-2</v>
      </c>
      <c r="AH37" s="1">
        <f t="shared" ca="1" si="23"/>
        <v>-1.2884336365452862E-2</v>
      </c>
      <c r="AI37" s="1">
        <f t="shared" ca="1" si="24"/>
        <v>-7.6836416764950255E-3</v>
      </c>
      <c r="AJ37" s="1">
        <f t="shared" ca="1" si="25"/>
        <v>2.3254977751809135E-2</v>
      </c>
      <c r="AK37" s="1">
        <f t="shared" ca="1" si="26"/>
        <v>-2.2006195919239347E-2</v>
      </c>
      <c r="AL37" s="1">
        <f t="shared" ca="1" si="27"/>
        <v>1.99526670307663E-2</v>
      </c>
      <c r="AM37" s="1">
        <f t="shared" ca="1" si="28"/>
        <v>8.6918373254215239E-2</v>
      </c>
      <c r="AN37" s="1">
        <f t="shared" ca="1" si="29"/>
        <v>3.333024329813504E-2</v>
      </c>
      <c r="AO37" s="1">
        <f t="shared" ca="1" si="30"/>
        <v>2.997977425458349E-2</v>
      </c>
      <c r="AP37" s="1">
        <f t="shared" ca="1" si="31"/>
        <v>4.0948137701134332E-3</v>
      </c>
      <c r="BA37">
        <v>2.0490886031880189E-2</v>
      </c>
      <c r="BB37">
        <v>1.686283110363827E-2</v>
      </c>
      <c r="BC37">
        <v>-6.858539624721427E-2</v>
      </c>
      <c r="BD37">
        <v>-1.2884336365452862E-2</v>
      </c>
      <c r="BE37">
        <v>-7.6836416764950255E-3</v>
      </c>
      <c r="BF37">
        <v>2.3254977751809135E-2</v>
      </c>
      <c r="BG37">
        <v>-2.2006195919239347E-2</v>
      </c>
      <c r="BH37">
        <v>1.99526670307663E-2</v>
      </c>
      <c r="BI37">
        <v>8.6918373254215239E-2</v>
      </c>
      <c r="BJ37">
        <v>3.333024329813504E-2</v>
      </c>
      <c r="BK37">
        <v>2.997977425458349E-2</v>
      </c>
      <c r="BL37">
        <v>4.0948137701134332E-3</v>
      </c>
    </row>
    <row r="38" spans="1:64" ht="15.6" thickBot="1">
      <c r="A38" s="29" t="s">
        <v>137</v>
      </c>
      <c r="B38" s="30" t="s">
        <v>138</v>
      </c>
      <c r="C38" s="34" t="s">
        <v>139</v>
      </c>
      <c r="D38" s="8">
        <v>410758857</v>
      </c>
      <c r="E38" s="3"/>
      <c r="F38" s="37">
        <f t="shared" si="13"/>
        <v>410758857</v>
      </c>
      <c r="G38" s="3">
        <v>2956000000</v>
      </c>
      <c r="H38" s="9">
        <f t="shared" si="19"/>
        <v>0.1389576647496617</v>
      </c>
      <c r="I38" s="16" cm="1" vm="151">
        <f t="array" aca="1" ref="I38:U38" ca="1">TRANSPOSE(_xlfn.STOCKHISTORY(A38,"1-1-2017","01-01-2018",2,0,2))</f>
        <v>118.1</v>
      </c>
      <c r="J38" s="17" vm="152">
        <f ca="1"/>
        <v>129.80000000000001</v>
      </c>
      <c r="K38" s="17" vm="153">
        <f ca="1"/>
        <v>138</v>
      </c>
      <c r="L38" s="17" vm="154">
        <f ca="1"/>
        <v>143.30000000000001</v>
      </c>
      <c r="M38" s="17" vm="155">
        <f ca="1"/>
        <v>153</v>
      </c>
      <c r="N38" s="17" vm="156">
        <f ca="1"/>
        <v>150</v>
      </c>
      <c r="O38" s="17" vm="157">
        <f ca="1"/>
        <v>143.80000000000001</v>
      </c>
      <c r="P38" s="17" vm="158">
        <f ca="1"/>
        <v>165.4</v>
      </c>
      <c r="Q38" s="17" vm="159">
        <f ca="1"/>
        <v>165</v>
      </c>
      <c r="R38" s="17" vm="160">
        <f ca="1"/>
        <v>168</v>
      </c>
      <c r="S38" s="17" vm="161">
        <f ca="1"/>
        <v>183.5</v>
      </c>
      <c r="T38" s="17" vm="162">
        <f ca="1"/>
        <v>174.8</v>
      </c>
      <c r="U38" s="17" vm="163">
        <f ca="1"/>
        <v>177</v>
      </c>
      <c r="V38" s="3">
        <v>0</v>
      </c>
      <c r="W38" s="3">
        <v>0</v>
      </c>
      <c r="X38" s="3">
        <v>0</v>
      </c>
      <c r="Y38" s="3">
        <v>0</v>
      </c>
      <c r="Z38" s="1">
        <f t="shared" ca="1" si="14"/>
        <v>0.21337849280270973</v>
      </c>
      <c r="AA38" s="1">
        <f t="shared" ca="1" si="15"/>
        <v>3.489183531053733E-3</v>
      </c>
      <c r="AB38" s="1">
        <f t="shared" ca="1" si="16"/>
        <v>0.168289290681502</v>
      </c>
      <c r="AC38" s="1">
        <f t="shared" ca="1" si="17"/>
        <v>5.3571428571428568E-2</v>
      </c>
      <c r="AD38" s="1">
        <f t="shared" ca="1" si="18"/>
        <v>0.49872988992379347</v>
      </c>
      <c r="AE38" s="1">
        <f t="shared" ca="1" si="20"/>
        <v>9.9068585944115301E-2</v>
      </c>
      <c r="AF38" s="1">
        <f t="shared" ca="1" si="21"/>
        <v>6.3174114021571554E-2</v>
      </c>
      <c r="AG38" s="1">
        <f t="shared" ca="1" si="22"/>
        <v>3.8405797101449354E-2</v>
      </c>
      <c r="AH38" s="1">
        <f t="shared" ca="1" si="23"/>
        <v>6.7690160502442337E-2</v>
      </c>
      <c r="AI38" s="1">
        <f t="shared" ca="1" si="24"/>
        <v>-1.9607843137254902E-2</v>
      </c>
      <c r="AJ38" s="1">
        <f t="shared" ca="1" si="25"/>
        <v>-4.1333333333333257E-2</v>
      </c>
      <c r="AK38" s="1">
        <f t="shared" ca="1" si="26"/>
        <v>0.15020862308762165</v>
      </c>
      <c r="AL38" s="1">
        <f t="shared" ca="1" si="27"/>
        <v>-2.418379685610675E-3</v>
      </c>
      <c r="AM38" s="1">
        <f t="shared" ca="1" si="28"/>
        <v>1.8181818181818181E-2</v>
      </c>
      <c r="AN38" s="1">
        <f t="shared" ca="1" si="29"/>
        <v>9.2261904761904767E-2</v>
      </c>
      <c r="AO38" s="1">
        <f t="shared" ca="1" si="30"/>
        <v>-4.741144414168931E-2</v>
      </c>
      <c r="AP38" s="1">
        <f t="shared" ca="1" si="31"/>
        <v>1.2585812356979338E-2</v>
      </c>
      <c r="BA38">
        <v>9.9068585944115301E-2</v>
      </c>
      <c r="BB38">
        <v>6.3174114021571554E-2</v>
      </c>
      <c r="BC38">
        <v>3.8405797101449354E-2</v>
      </c>
      <c r="BD38">
        <v>6.7690160502442337E-2</v>
      </c>
      <c r="BE38">
        <v>-1.9607843137254902E-2</v>
      </c>
      <c r="BF38">
        <v>-4.1333333333333257E-2</v>
      </c>
      <c r="BG38">
        <v>0.15020862308762165</v>
      </c>
      <c r="BH38">
        <v>-2.418379685610675E-3</v>
      </c>
      <c r="BI38">
        <v>1.8181818181818181E-2</v>
      </c>
      <c r="BJ38">
        <v>9.2261904761904767E-2</v>
      </c>
      <c r="BK38">
        <v>-4.741144414168931E-2</v>
      </c>
      <c r="BL38">
        <v>1.2585812356979338E-2</v>
      </c>
    </row>
    <row r="39" spans="1:64" ht="15.6" thickBot="1">
      <c r="A39" s="29" t="s">
        <v>143</v>
      </c>
      <c r="B39" s="30" t="s">
        <v>144</v>
      </c>
      <c r="C39" s="34" t="s">
        <v>145</v>
      </c>
      <c r="D39" s="8">
        <v>19509690</v>
      </c>
      <c r="E39" s="3">
        <v>1474880</v>
      </c>
      <c r="F39" s="37">
        <f t="shared" si="13"/>
        <v>19509690</v>
      </c>
      <c r="G39" s="3">
        <v>270000000</v>
      </c>
      <c r="H39" s="9">
        <f t="shared" si="19"/>
        <v>7.2258111111111106E-2</v>
      </c>
      <c r="I39" s="16" cm="1" vm="318">
        <f t="array" aca="1" ref="I39:U39" ca="1">TRANSPOSE(_xlfn.STOCKHISTORY(A39,"1-1-2017","01-01-2018",2,0,2))</f>
        <v>186.5701</v>
      </c>
      <c r="J39" s="17" vm="319">
        <f ca="1"/>
        <v>189.28</v>
      </c>
      <c r="K39" s="17" vm="320">
        <f ca="1"/>
        <v>194.89</v>
      </c>
      <c r="L39" s="17" vm="321">
        <f ca="1"/>
        <v>195.86</v>
      </c>
      <c r="M39" s="17" vm="322">
        <f ca="1"/>
        <v>189.91</v>
      </c>
      <c r="N39" s="17" vm="323">
        <f ca="1"/>
        <v>194.58</v>
      </c>
      <c r="O39" s="17" vm="324">
        <f ca="1"/>
        <v>218.49</v>
      </c>
      <c r="P39" s="17" vm="325">
        <f ca="1"/>
        <v>208.96</v>
      </c>
      <c r="Q39" s="17" vm="326">
        <f ca="1"/>
        <v>215.12</v>
      </c>
      <c r="R39" s="17" vm="327">
        <f ca="1"/>
        <v>225.51</v>
      </c>
      <c r="S39" s="17" vm="328">
        <f ca="1"/>
        <v>227</v>
      </c>
      <c r="T39" s="17" vm="329">
        <f ca="1"/>
        <v>231.72</v>
      </c>
      <c r="U39" s="17" vm="330">
        <f ca="1"/>
        <v>250.83</v>
      </c>
      <c r="V39" s="3">
        <v>0.5</v>
      </c>
      <c r="W39" s="3">
        <v>0.5</v>
      </c>
      <c r="X39" s="3">
        <v>0.5</v>
      </c>
      <c r="Y39" s="3">
        <v>0.4</v>
      </c>
      <c r="Z39" s="1">
        <f t="shared" ca="1" si="14"/>
        <v>5.2473038284269649E-2</v>
      </c>
      <c r="AA39" s="1">
        <f t="shared" ca="1" si="15"/>
        <v>0.11809455733687324</v>
      </c>
      <c r="AB39" s="1">
        <f t="shared" ca="1" si="16"/>
        <v>3.441805116938982E-2</v>
      </c>
      <c r="AC39" s="1">
        <f t="shared" ca="1" si="17"/>
        <v>0.11405259190279819</v>
      </c>
      <c r="AD39" s="1">
        <f t="shared" ca="1" si="18"/>
        <v>0.35461148383369051</v>
      </c>
      <c r="AE39" s="1">
        <f t="shared" ca="1" si="20"/>
        <v>1.4524835437189585E-2</v>
      </c>
      <c r="AF39" s="1">
        <f t="shared" ca="1" si="21"/>
        <v>2.9638630600168983E-2</v>
      </c>
      <c r="AG39" s="1">
        <f t="shared" ca="1" si="22"/>
        <v>7.5427164041255443E-3</v>
      </c>
      <c r="AH39" s="1">
        <f t="shared" ca="1" si="23"/>
        <v>-3.037884203002153E-2</v>
      </c>
      <c r="AI39" s="1">
        <f t="shared" ca="1" si="24"/>
        <v>2.7223421620767817E-2</v>
      </c>
      <c r="AJ39" s="1">
        <f t="shared" ca="1" si="25"/>
        <v>0.12544968650426558</v>
      </c>
      <c r="AK39" s="1">
        <f t="shared" ca="1" si="26"/>
        <v>-4.3617556867591195E-2</v>
      </c>
      <c r="AL39" s="1">
        <f t="shared" ca="1" si="27"/>
        <v>3.187212863705971E-2</v>
      </c>
      <c r="AM39" s="1">
        <f t="shared" ca="1" si="28"/>
        <v>5.0622908144291497E-2</v>
      </c>
      <c r="AN39" s="1">
        <f t="shared" ca="1" si="29"/>
        <v>6.6072457984125282E-3</v>
      </c>
      <c r="AO39" s="1">
        <f t="shared" ca="1" si="30"/>
        <v>2.2555066079295152E-2</v>
      </c>
      <c r="AP39" s="1">
        <f t="shared" ca="1" si="31"/>
        <v>8.4196443984118824E-2</v>
      </c>
      <c r="BA39">
        <v>1.4524835437189585E-2</v>
      </c>
      <c r="BB39">
        <v>2.9638630600168983E-2</v>
      </c>
      <c r="BC39">
        <v>7.5427164041255443E-3</v>
      </c>
      <c r="BD39">
        <v>-3.037884203002153E-2</v>
      </c>
      <c r="BE39">
        <v>2.7223421620767817E-2</v>
      </c>
      <c r="BF39">
        <v>0.12544968650426558</v>
      </c>
      <c r="BG39">
        <v>-4.3617556867591195E-2</v>
      </c>
      <c r="BH39">
        <v>3.187212863705971E-2</v>
      </c>
      <c r="BI39">
        <v>5.0622908144291497E-2</v>
      </c>
      <c r="BJ39">
        <v>6.6072457984125282E-3</v>
      </c>
      <c r="BK39">
        <v>2.2555066079295152E-2</v>
      </c>
      <c r="BL39">
        <v>8.4196443984118824E-2</v>
      </c>
    </row>
    <row r="40" spans="1:64" ht="29.4" thickBot="1">
      <c r="A40" s="29" t="s">
        <v>357</v>
      </c>
      <c r="B40" s="30" t="s">
        <v>358</v>
      </c>
      <c r="C40" s="34" t="s">
        <v>403</v>
      </c>
      <c r="D40" s="8">
        <v>306623480</v>
      </c>
      <c r="E40" s="8">
        <v>57000</v>
      </c>
      <c r="F40" s="37">
        <f t="shared" si="13"/>
        <v>306623480</v>
      </c>
      <c r="G40" s="3">
        <v>621000000</v>
      </c>
      <c r="H40" s="9">
        <f t="shared" si="19"/>
        <v>0.49375761674718194</v>
      </c>
      <c r="I40" s="16">
        <v>30.4</v>
      </c>
      <c r="J40" s="17">
        <v>31.38</v>
      </c>
      <c r="K40" s="17">
        <v>30.41</v>
      </c>
      <c r="L40" s="17">
        <v>32.29</v>
      </c>
      <c r="M40" s="17">
        <v>30.39</v>
      </c>
      <c r="N40" s="17">
        <v>27.82</v>
      </c>
      <c r="O40" s="17">
        <v>28.19</v>
      </c>
      <c r="P40" s="17">
        <v>29.73</v>
      </c>
      <c r="Q40" s="17">
        <v>30.12</v>
      </c>
      <c r="R40" s="17">
        <v>31.54</v>
      </c>
      <c r="S40" s="17">
        <v>28.11</v>
      </c>
      <c r="T40" s="17">
        <v>28.04</v>
      </c>
      <c r="U40" s="17">
        <v>29.01</v>
      </c>
      <c r="V40" s="3">
        <v>0</v>
      </c>
      <c r="W40" s="3">
        <v>0</v>
      </c>
      <c r="X40" s="3">
        <v>0</v>
      </c>
      <c r="Y40" s="3">
        <v>0</v>
      </c>
      <c r="Z40" s="1">
        <f t="shared" si="14"/>
        <v>6.2171052631578967E-2</v>
      </c>
      <c r="AA40" s="1">
        <f t="shared" si="15"/>
        <v>-0.12697429544750691</v>
      </c>
      <c r="AB40" s="1">
        <f t="shared" si="16"/>
        <v>0.11883646683220993</v>
      </c>
      <c r="AC40" s="1">
        <f t="shared" si="17"/>
        <v>-8.0215599239061436E-2</v>
      </c>
      <c r="AD40" s="1">
        <f t="shared" si="18"/>
        <v>-4.5723684210526222E-2</v>
      </c>
      <c r="AE40" s="1">
        <f t="shared" si="20"/>
        <v>3.2236842105263175E-2</v>
      </c>
      <c r="AF40" s="1">
        <f t="shared" si="21"/>
        <v>-3.0911408540471603E-2</v>
      </c>
      <c r="AG40" s="1">
        <f t="shared" si="22"/>
        <v>6.182176915488323E-2</v>
      </c>
      <c r="AH40" s="1">
        <f t="shared" si="23"/>
        <v>-5.8841746670795871E-2</v>
      </c>
      <c r="AI40" s="1">
        <f t="shared" si="24"/>
        <v>-8.4567291872326436E-2</v>
      </c>
      <c r="AJ40" s="1">
        <f t="shared" si="25"/>
        <v>1.3299784327821747E-2</v>
      </c>
      <c r="AK40" s="1">
        <f t="shared" si="26"/>
        <v>5.462930117062785E-2</v>
      </c>
      <c r="AL40" s="1">
        <f t="shared" si="27"/>
        <v>1.3118062563067627E-2</v>
      </c>
      <c r="AM40" s="1">
        <f t="shared" si="28"/>
        <v>4.7144754316068994E-2</v>
      </c>
      <c r="AN40" s="1">
        <f t="shared" si="29"/>
        <v>-0.10875079264426125</v>
      </c>
      <c r="AO40" s="1">
        <f t="shared" si="30"/>
        <v>-2.4902170046246989E-3</v>
      </c>
      <c r="AP40" s="1">
        <f t="shared" si="31"/>
        <v>3.4593437945791811E-2</v>
      </c>
      <c r="BA40">
        <v>3.2236842105263175E-2</v>
      </c>
      <c r="BB40">
        <v>-3.0911408540471603E-2</v>
      </c>
      <c r="BC40">
        <v>6.182176915488323E-2</v>
      </c>
      <c r="BD40">
        <v>-5.8841746670795871E-2</v>
      </c>
      <c r="BE40">
        <v>-8.4567291872326436E-2</v>
      </c>
      <c r="BF40">
        <v>1.3299784327821747E-2</v>
      </c>
      <c r="BG40">
        <v>5.462930117062785E-2</v>
      </c>
      <c r="BH40">
        <v>1.3118062563067627E-2</v>
      </c>
      <c r="BI40">
        <v>4.7144754316068994E-2</v>
      </c>
      <c r="BJ40">
        <v>-0.10875079264426125</v>
      </c>
      <c r="BK40">
        <v>-2.4902170046246989E-3</v>
      </c>
      <c r="BL40">
        <v>3.4593437945791811E-2</v>
      </c>
    </row>
    <row r="41" spans="1:64" ht="29.4" thickBot="1">
      <c r="A41" s="29" t="s">
        <v>146</v>
      </c>
      <c r="B41" s="30" t="s">
        <v>358</v>
      </c>
      <c r="C41" s="34" t="s">
        <v>403</v>
      </c>
      <c r="D41" s="8">
        <v>306623480</v>
      </c>
      <c r="E41" s="8">
        <v>57000</v>
      </c>
      <c r="F41" s="37">
        <f t="shared" si="13"/>
        <v>306623480</v>
      </c>
      <c r="G41" s="3">
        <v>621000000</v>
      </c>
      <c r="H41" s="9">
        <f t="shared" si="19"/>
        <v>0.49375761674718194</v>
      </c>
      <c r="I41" s="16">
        <v>30.4</v>
      </c>
      <c r="J41" s="17">
        <v>31.38</v>
      </c>
      <c r="K41" s="17">
        <v>30.41</v>
      </c>
      <c r="L41" s="17">
        <v>32.29</v>
      </c>
      <c r="M41" s="17">
        <v>30.39</v>
      </c>
      <c r="N41" s="17">
        <v>27.82</v>
      </c>
      <c r="O41" s="17">
        <v>28.19</v>
      </c>
      <c r="P41" s="17">
        <v>29.73</v>
      </c>
      <c r="Q41" s="17">
        <v>30.12</v>
      </c>
      <c r="R41" s="17">
        <v>31.54</v>
      </c>
      <c r="S41" s="17">
        <v>28.11</v>
      </c>
      <c r="T41" s="17">
        <v>28.04</v>
      </c>
      <c r="U41" s="17">
        <v>29.01</v>
      </c>
      <c r="V41" s="3">
        <v>0.76</v>
      </c>
      <c r="W41" s="3">
        <v>0.76</v>
      </c>
      <c r="X41" s="3">
        <v>0.76</v>
      </c>
      <c r="Y41" s="3">
        <v>0.69</v>
      </c>
      <c r="Z41" s="1">
        <f t="shared" si="14"/>
        <v>8.7171052631578969E-2</v>
      </c>
      <c r="AA41" s="1">
        <f t="shared" si="15"/>
        <v>-0.10343759677918854</v>
      </c>
      <c r="AB41" s="1">
        <f t="shared" si="16"/>
        <v>0.14579638169563666</v>
      </c>
      <c r="AC41" s="1">
        <f t="shared" si="17"/>
        <v>-5.83386176284083E-2</v>
      </c>
      <c r="AD41" s="1">
        <f t="shared" si="18"/>
        <v>5.1973684210526422E-2</v>
      </c>
      <c r="AE41" s="1">
        <f t="shared" si="20"/>
        <v>3.2236842105263175E-2</v>
      </c>
      <c r="AF41" s="1">
        <f t="shared" si="21"/>
        <v>-3.0911408540471603E-2</v>
      </c>
      <c r="AG41" s="1">
        <f t="shared" si="22"/>
        <v>8.6813548174942412E-2</v>
      </c>
      <c r="AH41" s="1">
        <f t="shared" si="23"/>
        <v>-5.8841746670795871E-2</v>
      </c>
      <c r="AI41" s="1">
        <f t="shared" si="24"/>
        <v>-5.9559065482066478E-2</v>
      </c>
      <c r="AJ41" s="1">
        <f t="shared" si="25"/>
        <v>4.0618260244428502E-2</v>
      </c>
      <c r="AK41" s="1">
        <f t="shared" si="26"/>
        <v>5.462930117062785E-2</v>
      </c>
      <c r="AL41" s="1">
        <f t="shared" si="27"/>
        <v>3.8681466532122455E-2</v>
      </c>
      <c r="AM41" s="1">
        <f t="shared" si="28"/>
        <v>7.2377158034528488E-2</v>
      </c>
      <c r="AN41" s="1">
        <f t="shared" si="29"/>
        <v>-0.10875079264426125</v>
      </c>
      <c r="AO41" s="1">
        <f t="shared" si="30"/>
        <v>2.2056207755247231E-2</v>
      </c>
      <c r="AP41" s="1">
        <f t="shared" si="31"/>
        <v>5.9201141226818917E-2</v>
      </c>
      <c r="BA41">
        <v>3.2236842105263175E-2</v>
      </c>
      <c r="BB41">
        <v>-3.0911408540471603E-2</v>
      </c>
      <c r="BC41">
        <v>8.6813548174942412E-2</v>
      </c>
      <c r="BD41">
        <v>-5.8841746670795871E-2</v>
      </c>
      <c r="BE41">
        <v>-5.9559065482066478E-2</v>
      </c>
      <c r="BF41">
        <v>4.0618260244428502E-2</v>
      </c>
      <c r="BG41">
        <v>5.462930117062785E-2</v>
      </c>
      <c r="BH41">
        <v>3.8681466532122455E-2</v>
      </c>
      <c r="BI41">
        <v>7.2377158034528488E-2</v>
      </c>
      <c r="BJ41">
        <v>-0.10875079264426125</v>
      </c>
      <c r="BK41">
        <v>2.2056207755247231E-2</v>
      </c>
      <c r="BL41">
        <v>5.9201141226818917E-2</v>
      </c>
    </row>
    <row r="42" spans="1:64" ht="29.4" thickBot="1">
      <c r="A42" s="29" t="s">
        <v>149</v>
      </c>
      <c r="B42" s="30" t="s">
        <v>150</v>
      </c>
      <c r="C42" s="34" t="s">
        <v>151</v>
      </c>
      <c r="D42" s="8">
        <v>1725998</v>
      </c>
      <c r="E42" s="3"/>
      <c r="F42" s="37">
        <f t="shared" si="13"/>
        <v>1725998</v>
      </c>
      <c r="G42" s="3">
        <v>305000000</v>
      </c>
      <c r="H42" s="9">
        <f t="shared" si="19"/>
        <v>5.659009836065574E-3</v>
      </c>
      <c r="I42" s="16" cm="1" vm="703">
        <f t="array" aca="1" ref="I42:U42" ca="1">TRANSPOSE(_xlfn.STOCKHISTORY(A42,"1-1-2017","01-01-2018",2,0,2))</f>
        <v>174.39</v>
      </c>
      <c r="J42" s="17" vm="704">
        <f ca="1"/>
        <v>181.31</v>
      </c>
      <c r="K42" s="17" vm="705">
        <f ca="1"/>
        <v>190.5</v>
      </c>
      <c r="L42" s="17" vm="706">
        <f ca="1"/>
        <v>187.48</v>
      </c>
      <c r="M42" s="17" vm="707">
        <f ca="1"/>
        <v>194.24</v>
      </c>
      <c r="N42" s="17" vm="708">
        <f ca="1"/>
        <v>203.16</v>
      </c>
      <c r="O42" s="17" vm="709">
        <f ca="1"/>
        <v>199.42</v>
      </c>
      <c r="P42" s="17" vm="710">
        <f ca="1"/>
        <v>196.96</v>
      </c>
      <c r="Q42" s="17" vm="711">
        <f ca="1"/>
        <v>201.77</v>
      </c>
      <c r="R42" s="17" vm="712">
        <f ca="1"/>
        <v>206.43</v>
      </c>
      <c r="S42" s="17" vm="713">
        <f ca="1"/>
        <v>203.57</v>
      </c>
      <c r="T42" s="17" vm="714">
        <f ca="1"/>
        <v>207.11</v>
      </c>
      <c r="U42" s="17" vm="715">
        <f ca="1"/>
        <v>203.54</v>
      </c>
      <c r="V42" s="3">
        <v>0.84</v>
      </c>
      <c r="W42" s="3">
        <v>0.84</v>
      </c>
      <c r="X42" s="3">
        <v>0.84</v>
      </c>
      <c r="Y42" s="3">
        <v>0.76</v>
      </c>
      <c r="Z42" s="1">
        <f t="shared" ca="1" si="14"/>
        <v>7.9878433396410375E-2</v>
      </c>
      <c r="AA42" s="1">
        <f t="shared" ca="1" si="15"/>
        <v>6.8167271175592056E-2</v>
      </c>
      <c r="AB42" s="1">
        <f t="shared" ca="1" si="16"/>
        <v>3.9364156052552501E-2</v>
      </c>
      <c r="AC42" s="1">
        <f t="shared" ca="1" si="17"/>
        <v>-1.0318267693649252E-2</v>
      </c>
      <c r="AD42" s="1">
        <f t="shared" ca="1" si="18"/>
        <v>0.18596249784964738</v>
      </c>
      <c r="AE42" s="1">
        <f t="shared" ca="1" si="20"/>
        <v>3.9681174379264959E-2</v>
      </c>
      <c r="AF42" s="1">
        <f t="shared" ca="1" si="21"/>
        <v>5.0686669240527261E-2</v>
      </c>
      <c r="AG42" s="1">
        <f t="shared" ca="1" si="22"/>
        <v>-1.1443569553805828E-2</v>
      </c>
      <c r="AH42" s="1">
        <f t="shared" ca="1" si="23"/>
        <v>3.6057179432472899E-2</v>
      </c>
      <c r="AI42" s="1">
        <f t="shared" ca="1" si="24"/>
        <v>5.0247116968698449E-2</v>
      </c>
      <c r="AJ42" s="1">
        <f t="shared" ca="1" si="25"/>
        <v>-1.427446347706246E-2</v>
      </c>
      <c r="AK42" s="1">
        <f t="shared" ca="1" si="26"/>
        <v>-1.2335773743857085E-2</v>
      </c>
      <c r="AL42" s="1">
        <f t="shared" ca="1" si="27"/>
        <v>2.8686027619821294E-2</v>
      </c>
      <c r="AM42" s="1">
        <f t="shared" ca="1" si="28"/>
        <v>2.7258759974228063E-2</v>
      </c>
      <c r="AN42" s="1">
        <f t="shared" ca="1" si="29"/>
        <v>-1.3854575400862344E-2</v>
      </c>
      <c r="AO42" s="1">
        <f t="shared" ca="1" si="30"/>
        <v>2.1122955248808865E-2</v>
      </c>
      <c r="AP42" s="1">
        <f t="shared" ca="1" si="31"/>
        <v>-1.3567669354449431E-2</v>
      </c>
      <c r="BA42">
        <v>3.9681174379264959E-2</v>
      </c>
      <c r="BB42">
        <v>5.0686669240527261E-2</v>
      </c>
      <c r="BC42">
        <v>-1.1443569553805828E-2</v>
      </c>
      <c r="BD42">
        <v>3.6057179432472899E-2</v>
      </c>
      <c r="BE42">
        <v>5.0247116968698449E-2</v>
      </c>
      <c r="BF42">
        <v>-1.427446347706246E-2</v>
      </c>
      <c r="BG42">
        <v>-1.2335773743857085E-2</v>
      </c>
      <c r="BH42">
        <v>2.8686027619821294E-2</v>
      </c>
      <c r="BI42">
        <v>2.7258759974228063E-2</v>
      </c>
      <c r="BJ42">
        <v>-1.3854575400862344E-2</v>
      </c>
      <c r="BK42">
        <v>2.1122955248808865E-2</v>
      </c>
      <c r="BL42">
        <v>-1.3567669354449431E-2</v>
      </c>
    </row>
    <row r="43" spans="1:64" ht="29.4" thickBot="1">
      <c r="A43" s="29" t="s">
        <v>152</v>
      </c>
      <c r="B43" s="30" t="s">
        <v>153</v>
      </c>
      <c r="C43" s="34" t="s">
        <v>154</v>
      </c>
      <c r="D43" s="8">
        <v>2221434</v>
      </c>
      <c r="E43" s="3">
        <v>1100000</v>
      </c>
      <c r="F43" s="37">
        <f t="shared" si="13"/>
        <v>2221434</v>
      </c>
      <c r="G43" s="3">
        <v>1086000000</v>
      </c>
      <c r="H43" s="9">
        <f t="shared" si="19"/>
        <v>2.0455193370165748E-3</v>
      </c>
      <c r="I43" s="16" cm="1" vm="1326">
        <f t="array" aca="1" ref="I43:U43" ca="1">TRANSPOSE(_xlfn.STOCKHISTORY(A43,"1-1-2017","01-01-2018",2,0,2))</f>
        <v>190.04580000000001</v>
      </c>
      <c r="J43" s="17" vm="1327">
        <f ca="1"/>
        <v>178.4042</v>
      </c>
      <c r="K43" s="17" vm="1328">
        <f ca="1"/>
        <v>179.90440000000001</v>
      </c>
      <c r="L43" s="17" vm="1329">
        <f ca="1"/>
        <v>178.58420000000001</v>
      </c>
      <c r="M43" s="17" vm="1330">
        <f ca="1"/>
        <v>174.08359999999999</v>
      </c>
      <c r="N43" s="17" vm="1331">
        <f ca="1"/>
        <v>165.08240000000001</v>
      </c>
      <c r="O43" s="17" vm="1332">
        <f ca="1"/>
        <v>162.9821</v>
      </c>
      <c r="P43" s="17" vm="1333">
        <f ca="1"/>
        <v>153.80090000000001</v>
      </c>
      <c r="Q43" s="17" vm="1334">
        <f ca="1"/>
        <v>147.62</v>
      </c>
      <c r="R43" s="17" vm="1335">
        <f ca="1"/>
        <v>145.33969999999999</v>
      </c>
      <c r="S43" s="17" vm="1336">
        <f ca="1"/>
        <v>120.4363</v>
      </c>
      <c r="T43" s="17" vm="1337">
        <f ca="1"/>
        <v>109.6949</v>
      </c>
      <c r="U43" s="17" vm="1338">
        <f ca="1"/>
        <v>105.4943</v>
      </c>
      <c r="V43" s="3">
        <v>1.8461540000000001</v>
      </c>
      <c r="W43" s="3">
        <v>1.8461540000000001</v>
      </c>
      <c r="X43" s="3"/>
      <c r="Y43" s="3"/>
      <c r="Z43" s="1">
        <f t="shared" ca="1" si="14"/>
        <v>-5.0595414368536443E-2</v>
      </c>
      <c r="AA43" s="1">
        <f t="shared" ca="1" si="15"/>
        <v>-7.7027788572561331E-2</v>
      </c>
      <c r="AB43" s="1">
        <f t="shared" ca="1" si="16"/>
        <v>-0.10824747012095198</v>
      </c>
      <c r="AC43" s="1">
        <f t="shared" ca="1" si="17"/>
        <v>-0.27415358639105486</v>
      </c>
      <c r="AD43" s="1">
        <f t="shared" ca="1" si="18"/>
        <v>-0.42547213355938418</v>
      </c>
      <c r="AE43" s="1">
        <f t="shared" ca="1" si="20"/>
        <v>-6.1256812831433319E-2</v>
      </c>
      <c r="AF43" s="1">
        <f t="shared" ca="1" si="21"/>
        <v>8.4089948555023178E-3</v>
      </c>
      <c r="AG43" s="1">
        <f t="shared" ca="1" si="22"/>
        <v>2.9235193802930903E-3</v>
      </c>
      <c r="AH43" s="1">
        <f t="shared" ca="1" si="23"/>
        <v>-2.5201557584601658E-2</v>
      </c>
      <c r="AI43" s="1">
        <f t="shared" ca="1" si="24"/>
        <v>-4.1101206546739516E-2</v>
      </c>
      <c r="AJ43" s="1">
        <f t="shared" ca="1" si="25"/>
        <v>-1.5395099659321902E-3</v>
      </c>
      <c r="AK43" s="1">
        <f t="shared" ca="1" si="26"/>
        <v>-5.6332566582465125E-2</v>
      </c>
      <c r="AL43" s="1">
        <f t="shared" ca="1" si="27"/>
        <v>-4.0187671203484557E-2</v>
      </c>
      <c r="AM43" s="1">
        <f t="shared" ca="1" si="28"/>
        <v>-1.5447093889716915E-2</v>
      </c>
      <c r="AN43" s="1">
        <f t="shared" ca="1" si="29"/>
        <v>-0.17134616350522253</v>
      </c>
      <c r="AO43" s="1">
        <f t="shared" ca="1" si="30"/>
        <v>-8.9187396158799281E-2</v>
      </c>
      <c r="AP43" s="1">
        <f t="shared" ca="1" si="31"/>
        <v>-3.8293484929563804E-2</v>
      </c>
      <c r="BA43">
        <v>-6.1256812831433319E-2</v>
      </c>
      <c r="BB43">
        <v>8.4089948555023178E-3</v>
      </c>
      <c r="BC43">
        <v>2.9235193802930903E-3</v>
      </c>
      <c r="BD43">
        <v>-2.5201557584601658E-2</v>
      </c>
      <c r="BE43">
        <v>-4.1101206546739516E-2</v>
      </c>
      <c r="BF43">
        <v>-1.5395099659321902E-3</v>
      </c>
      <c r="BG43">
        <v>-5.6332566582465125E-2</v>
      </c>
      <c r="BH43">
        <v>-4.0187671203484557E-2</v>
      </c>
      <c r="BI43">
        <v>-1.5447093889716915E-2</v>
      </c>
      <c r="BJ43">
        <v>-0.17134616350522253</v>
      </c>
      <c r="BK43">
        <v>-8.9187396158799281E-2</v>
      </c>
      <c r="BL43">
        <v>-3.8293484929563804E-2</v>
      </c>
    </row>
    <row r="44" spans="1:64" ht="29.4" thickBot="1">
      <c r="A44" s="29" t="s">
        <v>155</v>
      </c>
      <c r="B44" s="30" t="s">
        <v>156</v>
      </c>
      <c r="C44" s="34" t="s">
        <v>157</v>
      </c>
      <c r="D44" s="8">
        <v>7951186</v>
      </c>
      <c r="E44" s="8">
        <v>20080</v>
      </c>
      <c r="F44" s="37">
        <f t="shared" si="13"/>
        <v>7951186</v>
      </c>
      <c r="G44" s="3">
        <v>1319000000</v>
      </c>
      <c r="H44" s="9">
        <f t="shared" si="19"/>
        <v>6.0281925701288859E-3</v>
      </c>
      <c r="I44" s="16" cm="1" vm="668">
        <f t="array" aca="1" ref="I44:U44" ca="1">TRANSPOSE(_xlfn.STOCKHISTORY(A44,"1-1-2017","01-01-2018",2,0,2))</f>
        <v>72.34</v>
      </c>
      <c r="J44" s="17" vm="669">
        <f ca="1"/>
        <v>72.72</v>
      </c>
      <c r="K44" s="17" vm="670">
        <f ca="1"/>
        <v>70.819999999999993</v>
      </c>
      <c r="L44" s="17" vm="671">
        <f ca="1"/>
        <v>67.849999999999994</v>
      </c>
      <c r="M44" s="17" vm="672">
        <f ca="1"/>
        <v>68.540000000000006</v>
      </c>
      <c r="N44" s="17" vm="673">
        <f ca="1"/>
        <v>65.010000000000005</v>
      </c>
      <c r="O44" s="17" vm="674">
        <f ca="1"/>
        <v>71.11</v>
      </c>
      <c r="P44" s="17" vm="675">
        <f ca="1"/>
        <v>76.349999999999994</v>
      </c>
      <c r="Q44" s="17" vm="179">
        <f ca="1"/>
        <v>83.36</v>
      </c>
      <c r="R44" s="17" vm="676">
        <f ca="1"/>
        <v>81.209999999999994</v>
      </c>
      <c r="S44" s="17" vm="677">
        <f ca="1"/>
        <v>74.69</v>
      </c>
      <c r="T44" s="17" vm="678">
        <f ca="1"/>
        <v>74.44</v>
      </c>
      <c r="U44" s="17" vm="679">
        <f ca="1"/>
        <v>72.19</v>
      </c>
      <c r="V44" s="3">
        <v>0.52</v>
      </c>
      <c r="W44" s="3">
        <v>0.52</v>
      </c>
      <c r="X44" s="3">
        <v>0.52</v>
      </c>
      <c r="Y44" s="3">
        <v>0.52</v>
      </c>
      <c r="Z44" s="1">
        <f t="shared" ca="1" si="14"/>
        <v>-5.487973458667416E-2</v>
      </c>
      <c r="AA44" s="1">
        <f t="shared" ca="1" si="15"/>
        <v>5.5711127487103988E-2</v>
      </c>
      <c r="AB44" s="1">
        <f t="shared" ca="1" si="16"/>
        <v>0.1493460835325551</v>
      </c>
      <c r="AC44" s="1">
        <f t="shared" ca="1" si="17"/>
        <v>-0.10466691294175591</v>
      </c>
      <c r="AD44" s="1">
        <f t="shared" ca="1" si="18"/>
        <v>2.6679568703345233E-2</v>
      </c>
      <c r="AE44" s="1">
        <f t="shared" ca="1" si="20"/>
        <v>5.2529720763062684E-3</v>
      </c>
      <c r="AF44" s="1">
        <f t="shared" ca="1" si="21"/>
        <v>-2.6127612761276207E-2</v>
      </c>
      <c r="AG44" s="1">
        <f t="shared" ca="1" si="22"/>
        <v>-3.4594747246540512E-2</v>
      </c>
      <c r="AH44" s="1">
        <f t="shared" ca="1" si="23"/>
        <v>1.0169491525423905E-2</v>
      </c>
      <c r="AI44" s="1">
        <f t="shared" ca="1" si="24"/>
        <v>-4.391596148234609E-2</v>
      </c>
      <c r="AJ44" s="1">
        <f t="shared" ca="1" si="25"/>
        <v>0.10183048761728955</v>
      </c>
      <c r="AK44" s="1">
        <f t="shared" ca="1" si="26"/>
        <v>7.3688651385177828E-2</v>
      </c>
      <c r="AL44" s="1">
        <f t="shared" ca="1" si="27"/>
        <v>9.8624754420432295E-2</v>
      </c>
      <c r="AM44" s="1">
        <f t="shared" ca="1" si="28"/>
        <v>-1.955374280230333E-2</v>
      </c>
      <c r="AN44" s="1">
        <f t="shared" ca="1" si="29"/>
        <v>-8.0285679103558633E-2</v>
      </c>
      <c r="AO44" s="1">
        <f t="shared" ca="1" si="30"/>
        <v>3.6149417592716564E-3</v>
      </c>
      <c r="AP44" s="1">
        <f t="shared" ca="1" si="31"/>
        <v>-2.324019344438474E-2</v>
      </c>
      <c r="BA44">
        <v>5.2529720763062684E-3</v>
      </c>
      <c r="BB44">
        <v>-2.6127612761276207E-2</v>
      </c>
      <c r="BC44">
        <v>-3.4594747246540512E-2</v>
      </c>
      <c r="BD44">
        <v>1.0169491525423905E-2</v>
      </c>
      <c r="BE44">
        <v>-4.391596148234609E-2</v>
      </c>
      <c r="BF44">
        <v>0.10183048761728955</v>
      </c>
      <c r="BG44">
        <v>7.3688651385177828E-2</v>
      </c>
      <c r="BH44">
        <v>9.8624754420432295E-2</v>
      </c>
      <c r="BI44">
        <v>-1.955374280230333E-2</v>
      </c>
      <c r="BJ44">
        <v>-8.0285679103558633E-2</v>
      </c>
      <c r="BK44">
        <v>3.6149417592716564E-3</v>
      </c>
      <c r="BL44">
        <v>-2.324019344438474E-2</v>
      </c>
    </row>
    <row r="45" spans="1:64" ht="29.4" thickBot="1">
      <c r="A45" s="29" t="s">
        <v>158</v>
      </c>
      <c r="B45" s="30" t="s">
        <v>159</v>
      </c>
      <c r="C45" s="34" t="s">
        <v>360</v>
      </c>
      <c r="D45" s="3">
        <v>389885</v>
      </c>
      <c r="E45" s="3">
        <v>1041215</v>
      </c>
      <c r="F45" s="37">
        <f t="shared" si="13"/>
        <v>389885</v>
      </c>
      <c r="G45" s="3">
        <v>1492000000</v>
      </c>
      <c r="H45" s="9">
        <f t="shared" si="19"/>
        <v>2.613170241286863E-4</v>
      </c>
      <c r="I45" s="16" cm="1" vm="3048">
        <f t="array" aca="1" ref="I45:U45" ca="1">TRANSPOSE(_xlfn.STOCKHISTORY(A45,"1-1-2017","01-01-2018",2,0,2))</f>
        <v>34.979999999999997</v>
      </c>
      <c r="J45" s="17" vm="3049">
        <f ca="1"/>
        <v>36.68</v>
      </c>
      <c r="K45" s="17" vm="3050">
        <f ca="1"/>
        <v>37.200000000000003</v>
      </c>
      <c r="L45" s="17" vm="3051">
        <f ca="1"/>
        <v>35.33</v>
      </c>
      <c r="M45" s="17" vm="3052">
        <f ca="1"/>
        <v>34.630000000000003</v>
      </c>
      <c r="N45" s="17" vm="3053">
        <f ca="1"/>
        <v>34.06</v>
      </c>
      <c r="O45" s="17" vm="3054">
        <f ca="1"/>
        <v>34.520000000000003</v>
      </c>
      <c r="P45" s="17" vm="3055">
        <f ca="1"/>
        <v>35.81</v>
      </c>
      <c r="Q45" s="17" vm="3056">
        <f ca="1"/>
        <v>36.729999999999997</v>
      </c>
      <c r="R45" s="17" vm="3057">
        <f ca="1"/>
        <v>41.01</v>
      </c>
      <c r="S45" s="17" vm="3058">
        <f ca="1"/>
        <v>42.72</v>
      </c>
      <c r="T45" s="17" vm="497">
        <f ca="1"/>
        <v>43.19</v>
      </c>
      <c r="U45" s="17" vm="1231">
        <f ca="1"/>
        <v>41.24</v>
      </c>
      <c r="V45">
        <v>0.38</v>
      </c>
      <c r="W45">
        <v>0.38</v>
      </c>
      <c r="X45">
        <v>0.38</v>
      </c>
      <c r="Y45">
        <v>0.38</v>
      </c>
      <c r="Z45" s="1">
        <f t="shared" ca="1" si="14"/>
        <v>2.0869068038879401E-2</v>
      </c>
      <c r="AA45" s="1">
        <f t="shared" ca="1" si="15"/>
        <v>-1.2170959524483306E-2</v>
      </c>
      <c r="AB45" s="1">
        <f t="shared" ca="1" si="16"/>
        <v>0.19901506373117017</v>
      </c>
      <c r="AC45" s="1">
        <f t="shared" ca="1" si="17"/>
        <v>1.4874420872957914E-2</v>
      </c>
      <c r="AD45" s="1">
        <f t="shared" ca="1" si="18"/>
        <v>0.22241280731846785</v>
      </c>
      <c r="AE45" s="1">
        <f t="shared" ca="1" si="20"/>
        <v>4.8599199542595853E-2</v>
      </c>
      <c r="AF45" s="1">
        <f t="shared" ca="1" si="21"/>
        <v>1.4176663031624948E-2</v>
      </c>
      <c r="AG45" s="1">
        <f t="shared" ca="1" si="22"/>
        <v>-4.005376344086034E-2</v>
      </c>
      <c r="AH45" s="1">
        <f t="shared" ca="1" si="23"/>
        <v>-1.9813189923577577E-2</v>
      </c>
      <c r="AI45" s="1">
        <f t="shared" ca="1" si="24"/>
        <v>-5.4865723361247551E-3</v>
      </c>
      <c r="AJ45" s="1">
        <f t="shared" ca="1" si="25"/>
        <v>2.4662360540223159E-2</v>
      </c>
      <c r="AK45" s="1">
        <f t="shared" ca="1" si="26"/>
        <v>3.7369640787948986E-2</v>
      </c>
      <c r="AL45" s="1">
        <f t="shared" ca="1" si="27"/>
        <v>3.6302708740575104E-2</v>
      </c>
      <c r="AM45" s="1">
        <f t="shared" ca="1" si="28"/>
        <v>0.12687176694799895</v>
      </c>
      <c r="AN45" s="1">
        <f t="shared" ca="1" si="29"/>
        <v>4.1697147037307994E-2</v>
      </c>
      <c r="AO45" s="1">
        <f t="shared" ca="1" si="30"/>
        <v>1.9897003745318328E-2</v>
      </c>
      <c r="AP45" s="1">
        <f t="shared" ca="1" si="31"/>
        <v>-3.6351007177587311E-2</v>
      </c>
      <c r="BA45">
        <v>4.8599199542595853E-2</v>
      </c>
      <c r="BB45">
        <v>1.4176663031624948E-2</v>
      </c>
      <c r="BC45">
        <v>-4.005376344086034E-2</v>
      </c>
      <c r="BD45">
        <v>-1.9813189923577577E-2</v>
      </c>
      <c r="BE45">
        <v>-5.4865723361247551E-3</v>
      </c>
      <c r="BF45">
        <v>2.4662360540223159E-2</v>
      </c>
      <c r="BG45">
        <v>3.7369640787948986E-2</v>
      </c>
      <c r="BH45">
        <v>3.6302708740575104E-2</v>
      </c>
      <c r="BI45">
        <v>0.12687176694799895</v>
      </c>
      <c r="BJ45">
        <v>4.1697147037307994E-2</v>
      </c>
      <c r="BK45">
        <v>1.9897003745318328E-2</v>
      </c>
      <c r="BL45">
        <v>-3.6351007177587311E-2</v>
      </c>
    </row>
    <row r="46" spans="1:64" ht="15.6" thickBot="1">
      <c r="A46" s="29" t="s">
        <v>161</v>
      </c>
      <c r="B46" s="30" t="s">
        <v>361</v>
      </c>
      <c r="C46" s="34" t="s">
        <v>163</v>
      </c>
      <c r="D46" s="3">
        <v>19952558</v>
      </c>
      <c r="E46" s="3"/>
      <c r="F46" s="37">
        <f t="shared" si="13"/>
        <v>19952558</v>
      </c>
      <c r="G46" s="3">
        <v>15015000000</v>
      </c>
      <c r="H46" s="9">
        <f t="shared" si="19"/>
        <v>1.3288416916416917E-3</v>
      </c>
      <c r="I46" s="16" cm="1" vm="1617">
        <f t="array" aca="1" ref="I46:U46" ca="1">TRANSPOSE(_xlfn.STOCKHISTORY(A46,"1-1-2017","01-01-2018",2,0,2))</f>
        <v>38.9405</v>
      </c>
      <c r="J46" s="17" vm="1618">
        <f ca="1"/>
        <v>39.984000000000002</v>
      </c>
      <c r="K46" s="17" vm="1619">
        <f ca="1"/>
        <v>41.442500000000003</v>
      </c>
      <c r="L46" s="17" vm="1620">
        <f ca="1"/>
        <v>41.460999999999999</v>
      </c>
      <c r="M46" s="17" vm="1621">
        <f ca="1"/>
        <v>45.097000000000001</v>
      </c>
      <c r="N46" s="17" vm="1622">
        <f ca="1"/>
        <v>48.447499999999998</v>
      </c>
      <c r="O46" s="17" vm="1623">
        <f ca="1"/>
        <v>45.609000000000002</v>
      </c>
      <c r="P46" s="17" vm="1624">
        <f ca="1"/>
        <v>46.619</v>
      </c>
      <c r="Q46" s="17" vm="1625">
        <f ca="1"/>
        <v>47.0565</v>
      </c>
      <c r="R46" s="17" vm="1626">
        <f ca="1"/>
        <v>47.999000000000002</v>
      </c>
      <c r="S46" s="17" vm="1627">
        <f ca="1"/>
        <v>50.860500000000002</v>
      </c>
      <c r="T46" s="17" vm="1628">
        <f ca="1"/>
        <v>50.79</v>
      </c>
      <c r="U46" s="17" vm="1629">
        <f ca="1"/>
        <v>52.417000000000002</v>
      </c>
      <c r="V46" s="3">
        <v>0</v>
      </c>
      <c r="W46" s="3">
        <v>0</v>
      </c>
      <c r="X46" s="3">
        <v>0</v>
      </c>
      <c r="Y46" s="3">
        <v>0</v>
      </c>
      <c r="Z46" s="1">
        <f t="shared" ca="1" si="14"/>
        <v>6.4726955226563562E-2</v>
      </c>
      <c r="AA46" s="1">
        <f t="shared" ca="1" si="15"/>
        <v>0.10004582619811397</v>
      </c>
      <c r="AB46" s="1">
        <f t="shared" ca="1" si="16"/>
        <v>5.2401938213949013E-2</v>
      </c>
      <c r="AC46" s="1">
        <f t="shared" ca="1" si="17"/>
        <v>9.2043584241338336E-2</v>
      </c>
      <c r="AD46" s="1">
        <f t="shared" ca="1" si="18"/>
        <v>0.34607927479102735</v>
      </c>
      <c r="AE46" s="1">
        <f t="shared" ca="1" si="20"/>
        <v>2.6797293306454761E-2</v>
      </c>
      <c r="AF46" s="1">
        <f t="shared" ca="1" si="21"/>
        <v>3.6477090836334554E-2</v>
      </c>
      <c r="AG46" s="1">
        <f t="shared" ca="1" si="22"/>
        <v>4.4640164082755538E-4</v>
      </c>
      <c r="AH46" s="1">
        <f t="shared" ca="1" si="23"/>
        <v>8.7696871759002509E-2</v>
      </c>
      <c r="AI46" s="1">
        <f t="shared" ca="1" si="24"/>
        <v>7.4295407676785524E-2</v>
      </c>
      <c r="AJ46" s="1">
        <f t="shared" ca="1" si="25"/>
        <v>-5.8589194488879642E-2</v>
      </c>
      <c r="AK46" s="1">
        <f t="shared" ca="1" si="26"/>
        <v>2.2144752132254555E-2</v>
      </c>
      <c r="AL46" s="1">
        <f t="shared" ca="1" si="27"/>
        <v>9.3845856839486052E-3</v>
      </c>
      <c r="AM46" s="1">
        <f t="shared" ca="1" si="28"/>
        <v>2.0029113937500717E-2</v>
      </c>
      <c r="AN46" s="1">
        <f t="shared" ca="1" si="29"/>
        <v>5.9615825329694352E-2</v>
      </c>
      <c r="AO46" s="1">
        <f t="shared" ca="1" si="30"/>
        <v>-1.3861444539476149E-3</v>
      </c>
      <c r="AP46" s="1">
        <f t="shared" ca="1" si="31"/>
        <v>3.2033864934042186E-2</v>
      </c>
      <c r="BA46">
        <v>2.6797293306454761E-2</v>
      </c>
      <c r="BB46">
        <v>3.6477090836334554E-2</v>
      </c>
      <c r="BC46">
        <v>4.4640164082755538E-4</v>
      </c>
      <c r="BD46">
        <v>8.7696871759002509E-2</v>
      </c>
      <c r="BE46">
        <v>7.4295407676785524E-2</v>
      </c>
      <c r="BF46">
        <v>-5.8589194488879642E-2</v>
      </c>
      <c r="BG46">
        <v>2.2144752132254555E-2</v>
      </c>
      <c r="BH46">
        <v>9.3845856839486052E-3</v>
      </c>
      <c r="BI46">
        <v>2.0029113937500717E-2</v>
      </c>
      <c r="BJ46">
        <v>5.9615825329694352E-2</v>
      </c>
      <c r="BK46">
        <v>-1.3861444539476149E-3</v>
      </c>
      <c r="BL46">
        <v>3.2033864934042186E-2</v>
      </c>
    </row>
    <row r="47" spans="1:64" ht="15.6" thickBot="1">
      <c r="A47" s="29" t="s">
        <v>362</v>
      </c>
      <c r="B47" s="30" t="s">
        <v>361</v>
      </c>
      <c r="C47" s="34" t="s">
        <v>163</v>
      </c>
      <c r="D47" s="3">
        <v>19952558</v>
      </c>
      <c r="E47" s="3"/>
      <c r="F47" s="37">
        <f t="shared" si="13"/>
        <v>19952558</v>
      </c>
      <c r="G47" s="3">
        <v>15015000000</v>
      </c>
      <c r="H47" s="9">
        <f t="shared" si="19"/>
        <v>1.3288416916416917E-3</v>
      </c>
      <c r="I47" s="16" cm="1" vm="1630">
        <f t="array" aca="1" ref="I47:U47" ca="1">TRANSPOSE(_xlfn.STOCKHISTORY(A47,"1-1-2017","01-01-2018",2,0,2))</f>
        <v>40.030999999999999</v>
      </c>
      <c r="J47" s="17" vm="898">
        <f ca="1"/>
        <v>41.2</v>
      </c>
      <c r="K47" s="17" vm="1631">
        <f ca="1"/>
        <v>42.569000000000003</v>
      </c>
      <c r="L47" s="17" vm="1632">
        <f ca="1"/>
        <v>42.4375</v>
      </c>
      <c r="M47" s="17" vm="1633">
        <f ca="1"/>
        <v>46.207500000000003</v>
      </c>
      <c r="N47" s="17" vm="1634">
        <f ca="1"/>
        <v>49.548000000000002</v>
      </c>
      <c r="O47" s="17" vm="1635">
        <f ca="1"/>
        <v>46.661000000000001</v>
      </c>
      <c r="P47" s="17" vm="1636">
        <f ca="1"/>
        <v>47.390500000000003</v>
      </c>
      <c r="Q47" s="17" vm="1637">
        <f ca="1"/>
        <v>47.8735</v>
      </c>
      <c r="R47" s="17" vm="1638">
        <f ca="1"/>
        <v>48.782499999999999</v>
      </c>
      <c r="S47" s="17" vm="1639">
        <f ca="1"/>
        <v>51.815800000000003</v>
      </c>
      <c r="T47" s="17" vm="1640">
        <f ca="1"/>
        <v>51.520499999999998</v>
      </c>
      <c r="U47" s="17" vm="1641">
        <f ca="1"/>
        <v>52.651000000000003</v>
      </c>
      <c r="V47" s="3">
        <v>0</v>
      </c>
      <c r="W47" s="3">
        <v>0</v>
      </c>
      <c r="X47" s="3">
        <v>0</v>
      </c>
      <c r="Y47" s="3">
        <v>0</v>
      </c>
      <c r="Z47" s="1">
        <f t="shared" ca="1" si="14"/>
        <v>6.0115910169618578E-2</v>
      </c>
      <c r="AA47" s="1">
        <f t="shared" ca="1" si="15"/>
        <v>9.9522827687776177E-2</v>
      </c>
      <c r="AB47" s="1">
        <f t="shared" ca="1" si="16"/>
        <v>4.5466235185701066E-2</v>
      </c>
      <c r="AC47" s="1">
        <f t="shared" ca="1" si="17"/>
        <v>7.930097883462317E-2</v>
      </c>
      <c r="AD47" s="1">
        <f t="shared" ca="1" si="18"/>
        <v>0.31525567685044104</v>
      </c>
      <c r="AE47" s="1">
        <f t="shared" ca="1" si="20"/>
        <v>2.920236816467248E-2</v>
      </c>
      <c r="AF47" s="1">
        <f t="shared" ca="1" si="21"/>
        <v>3.3228155339805818E-2</v>
      </c>
      <c r="AG47" s="1">
        <f t="shared" ca="1" si="22"/>
        <v>-3.0891023984590338E-3</v>
      </c>
      <c r="AH47" s="1">
        <f t="shared" ca="1" si="23"/>
        <v>8.8836524300441894E-2</v>
      </c>
      <c r="AI47" s="1">
        <f t="shared" ca="1" si="24"/>
        <v>7.2293458854082102E-2</v>
      </c>
      <c r="AJ47" s="1">
        <f t="shared" ca="1" si="25"/>
        <v>-5.8266731250504571E-2</v>
      </c>
      <c r="AK47" s="1">
        <f t="shared" ca="1" si="26"/>
        <v>1.5634041276440743E-2</v>
      </c>
      <c r="AL47" s="1">
        <f t="shared" ca="1" si="27"/>
        <v>1.0191916101328261E-2</v>
      </c>
      <c r="AM47" s="1">
        <f t="shared" ca="1" si="28"/>
        <v>1.8987540079584718E-2</v>
      </c>
      <c r="AN47" s="1">
        <f t="shared" ca="1" si="29"/>
        <v>6.2180085071490886E-2</v>
      </c>
      <c r="AO47" s="1">
        <f t="shared" ca="1" si="30"/>
        <v>-5.6990338854172769E-3</v>
      </c>
      <c r="AP47" s="1">
        <f t="shared" ca="1" si="31"/>
        <v>2.194272182917489E-2</v>
      </c>
      <c r="BA47">
        <v>2.920236816467248E-2</v>
      </c>
      <c r="BB47">
        <v>3.3228155339805818E-2</v>
      </c>
      <c r="BC47">
        <v>-3.0891023984590338E-3</v>
      </c>
      <c r="BD47">
        <v>8.8836524300441894E-2</v>
      </c>
      <c r="BE47">
        <v>7.2293458854082102E-2</v>
      </c>
      <c r="BF47">
        <v>-5.8266731250504571E-2</v>
      </c>
      <c r="BG47">
        <v>1.5634041276440743E-2</v>
      </c>
      <c r="BH47">
        <v>1.0191916101328261E-2</v>
      </c>
      <c r="BI47">
        <v>1.8987540079584718E-2</v>
      </c>
      <c r="BJ47">
        <v>6.2180085071490886E-2</v>
      </c>
      <c r="BK47">
        <v>-5.6990338854172769E-3</v>
      </c>
      <c r="BL47">
        <v>2.194272182917489E-2</v>
      </c>
    </row>
    <row r="48" spans="1:64" ht="29.4" thickBot="1">
      <c r="A48" s="29" t="s">
        <v>164</v>
      </c>
      <c r="B48" s="30" t="s">
        <v>165</v>
      </c>
      <c r="C48" s="34" t="s">
        <v>166</v>
      </c>
      <c r="D48" s="8">
        <v>2668689</v>
      </c>
      <c r="E48" s="3"/>
      <c r="F48" s="37">
        <f t="shared" si="13"/>
        <v>2668689</v>
      </c>
      <c r="G48" s="3">
        <v>409000000</v>
      </c>
      <c r="H48" s="9">
        <f t="shared" si="19"/>
        <v>6.5249119804400976E-3</v>
      </c>
      <c r="I48" s="16" cm="1" vm="618">
        <f t="array" aca="1" ref="I48:U48" ca="1">TRANSPOSE(_xlfn.STOCKHISTORY(A48,"1-1-2017","01-01-2018",2,0,2))</f>
        <v>242.7</v>
      </c>
      <c r="J48" s="17" vm="619">
        <f ca="1"/>
        <v>230.51</v>
      </c>
      <c r="K48" s="17" vm="620">
        <f ca="1"/>
        <v>253.71</v>
      </c>
      <c r="L48" s="17" vm="621">
        <f ca="1"/>
        <v>230</v>
      </c>
      <c r="M48" s="17" vm="622">
        <f ca="1"/>
        <v>224.9</v>
      </c>
      <c r="N48" s="17" vm="623">
        <f ca="1"/>
        <v>212.61</v>
      </c>
      <c r="O48" s="17" vm="624">
        <f ca="1"/>
        <v>224.46</v>
      </c>
      <c r="P48" s="17" vm="625">
        <f ca="1"/>
        <v>227.09</v>
      </c>
      <c r="Q48" s="17" vm="626">
        <f ca="1"/>
        <v>224.55</v>
      </c>
      <c r="R48" s="17" vm="627">
        <f ca="1"/>
        <v>237.2</v>
      </c>
      <c r="S48" s="17" vm="628">
        <f ca="1"/>
        <v>243.89</v>
      </c>
      <c r="T48" s="17" vm="629">
        <f ca="1"/>
        <v>249.78</v>
      </c>
      <c r="U48" s="17" vm="630">
        <f ca="1"/>
        <v>257.77</v>
      </c>
      <c r="V48" s="3">
        <v>0.75</v>
      </c>
      <c r="W48" s="3">
        <v>0.75</v>
      </c>
      <c r="X48" s="3">
        <v>0.75</v>
      </c>
      <c r="Y48" s="3">
        <v>0.65</v>
      </c>
      <c r="Z48" s="1">
        <f t="shared" ca="1" si="14"/>
        <v>-4.9237742068397157E-2</v>
      </c>
      <c r="AA48" s="1">
        <f t="shared" ca="1" si="15"/>
        <v>-2.0826086956521706E-2</v>
      </c>
      <c r="AB48" s="1">
        <f t="shared" ca="1" si="16"/>
        <v>6.0099795063708369E-2</v>
      </c>
      <c r="AC48" s="1">
        <f t="shared" ca="1" si="17"/>
        <v>8.9460370994940946E-2</v>
      </c>
      <c r="AD48" s="1">
        <f t="shared" ca="1" si="18"/>
        <v>7.4042027194066717E-2</v>
      </c>
      <c r="AE48" s="1">
        <f t="shared" ca="1" si="20"/>
        <v>-5.0226617222908936E-2</v>
      </c>
      <c r="AF48" s="1">
        <f t="shared" ca="1" si="21"/>
        <v>0.10064639278122432</v>
      </c>
      <c r="AG48" s="1">
        <f t="shared" ca="1" si="22"/>
        <v>-9.0497024161444201E-2</v>
      </c>
      <c r="AH48" s="1">
        <f t="shared" ca="1" si="23"/>
        <v>-2.2173913043478235E-2</v>
      </c>
      <c r="AI48" s="1">
        <f t="shared" ca="1" si="24"/>
        <v>-5.1311694086260524E-2</v>
      </c>
      <c r="AJ48" s="1">
        <f t="shared" ca="1" si="25"/>
        <v>5.9263440101594435E-2</v>
      </c>
      <c r="AK48" s="1">
        <f t="shared" ca="1" si="26"/>
        <v>1.1717009712198145E-2</v>
      </c>
      <c r="AL48" s="1">
        <f t="shared" ca="1" si="27"/>
        <v>-7.8823373992689769E-3</v>
      </c>
      <c r="AM48" s="1">
        <f t="shared" ca="1" si="28"/>
        <v>5.9674905366288028E-2</v>
      </c>
      <c r="AN48" s="1">
        <f t="shared" ca="1" si="29"/>
        <v>2.8204047217537935E-2</v>
      </c>
      <c r="AO48" s="1">
        <f t="shared" ca="1" si="30"/>
        <v>2.6815367583746835E-2</v>
      </c>
      <c r="AP48" s="1">
        <f t="shared" ca="1" si="31"/>
        <v>3.4590439586836337E-2</v>
      </c>
      <c r="BA48">
        <v>-5.0226617222908936E-2</v>
      </c>
      <c r="BB48">
        <v>0.10064639278122432</v>
      </c>
      <c r="BC48">
        <v>-9.0497024161444201E-2</v>
      </c>
      <c r="BD48">
        <v>-2.2173913043478235E-2</v>
      </c>
      <c r="BE48">
        <v>-5.1311694086260524E-2</v>
      </c>
      <c r="BF48">
        <v>5.9263440101594435E-2</v>
      </c>
      <c r="BG48">
        <v>1.1717009712198145E-2</v>
      </c>
      <c r="BH48">
        <v>-7.8823373992689769E-3</v>
      </c>
      <c r="BI48">
        <v>5.9674905366288028E-2</v>
      </c>
      <c r="BJ48">
        <v>2.8204047217537935E-2</v>
      </c>
      <c r="BK48">
        <v>2.6815367583746835E-2</v>
      </c>
      <c r="BL48">
        <v>3.4590439586836337E-2</v>
      </c>
    </row>
    <row r="49" spans="1:64" ht="15.6" thickBot="1">
      <c r="A49" s="29" t="s">
        <v>167</v>
      </c>
      <c r="B49" s="30" t="s">
        <v>168</v>
      </c>
      <c r="C49" s="34" t="s">
        <v>169</v>
      </c>
      <c r="D49" s="8">
        <v>1289544</v>
      </c>
      <c r="E49" s="3">
        <v>71469</v>
      </c>
      <c r="F49" s="37">
        <f t="shared" si="13"/>
        <v>1289544</v>
      </c>
      <c r="G49" s="3">
        <v>870000000</v>
      </c>
      <c r="H49" s="9">
        <f t="shared" si="19"/>
        <v>1.4822344827586206E-3</v>
      </c>
      <c r="I49" s="16" cm="1" vm="1560">
        <f t="array" aca="1" ref="I49:U49" ca="1">TRANSPOSE(_xlfn.STOCKHISTORY(A49,"1-1-2017","01-01-2018",2,0,2))</f>
        <v>54.96</v>
      </c>
      <c r="J49" s="17" vm="1561">
        <f ca="1"/>
        <v>57.18</v>
      </c>
      <c r="K49" s="17" vm="1439">
        <f ca="1"/>
        <v>53.97</v>
      </c>
      <c r="L49" s="17" vm="1562">
        <f ca="1"/>
        <v>49.46</v>
      </c>
      <c r="M49" s="17" vm="1563">
        <f ca="1"/>
        <v>45.94</v>
      </c>
      <c r="N49" s="17" vm="1564">
        <f ca="1"/>
        <v>45.3</v>
      </c>
      <c r="O49" s="17" vm="1020">
        <f ca="1"/>
        <v>42.94</v>
      </c>
      <c r="P49" s="17" vm="1565">
        <f ca="1"/>
        <v>42.5</v>
      </c>
      <c r="Q49" s="17" vm="1566">
        <f ca="1"/>
        <v>38.99</v>
      </c>
      <c r="R49" s="17" vm="1567">
        <f ca="1"/>
        <v>45.23</v>
      </c>
      <c r="S49" s="17" vm="1568">
        <f ca="1"/>
        <v>43.15</v>
      </c>
      <c r="T49" s="17" vm="962">
        <f ca="1"/>
        <v>41.87</v>
      </c>
      <c r="U49" s="17" vm="680">
        <f ca="1"/>
        <v>48.92</v>
      </c>
      <c r="V49" s="3">
        <v>0.18</v>
      </c>
      <c r="W49" s="3">
        <v>0.18</v>
      </c>
      <c r="X49" s="3">
        <v>0.18</v>
      </c>
      <c r="Y49" s="3">
        <v>0.18</v>
      </c>
      <c r="Z49" s="1">
        <f t="shared" ca="1" si="14"/>
        <v>-9.6797671033478902E-2</v>
      </c>
      <c r="AA49" s="1">
        <f t="shared" ca="1" si="15"/>
        <v>-0.12818439142741617</v>
      </c>
      <c r="AB49" s="1">
        <f t="shared" ca="1" si="16"/>
        <v>5.7522123893805295E-2</v>
      </c>
      <c r="AC49" s="1">
        <f t="shared" ca="1" si="17"/>
        <v>8.556267963740892E-2</v>
      </c>
      <c r="AD49" s="1">
        <f t="shared" ca="1" si="18"/>
        <v>-9.6797671033478888E-2</v>
      </c>
      <c r="AE49" s="1">
        <f t="shared" ca="1" si="20"/>
        <v>4.0393013100436657E-2</v>
      </c>
      <c r="AF49" s="1">
        <f t="shared" ca="1" si="21"/>
        <v>-5.6138509968520475E-2</v>
      </c>
      <c r="AG49" s="1">
        <f t="shared" ca="1" si="22"/>
        <v>-8.0229757272558794E-2</v>
      </c>
      <c r="AH49" s="1">
        <f t="shared" ca="1" si="23"/>
        <v>-7.1168621107966096E-2</v>
      </c>
      <c r="AI49" s="1">
        <f t="shared" ca="1" si="24"/>
        <v>-1.0013060513713552E-2</v>
      </c>
      <c r="AJ49" s="1">
        <f t="shared" ca="1" si="25"/>
        <v>-4.8123620309050756E-2</v>
      </c>
      <c r="AK49" s="1">
        <f t="shared" ca="1" si="26"/>
        <v>-1.0246856078248667E-2</v>
      </c>
      <c r="AL49" s="1">
        <f t="shared" ca="1" si="27"/>
        <v>-7.8352941176470542E-2</v>
      </c>
      <c r="AM49" s="1">
        <f t="shared" ca="1" si="28"/>
        <v>0.16465760451397779</v>
      </c>
      <c r="AN49" s="1">
        <f t="shared" ca="1" si="29"/>
        <v>-4.5987176652664129E-2</v>
      </c>
      <c r="AO49" s="1">
        <f t="shared" ca="1" si="30"/>
        <v>-2.5492468134414862E-2</v>
      </c>
      <c r="AP49" s="1">
        <f t="shared" ca="1" si="31"/>
        <v>0.17267733460711737</v>
      </c>
      <c r="BA49">
        <v>4.0393013100436657E-2</v>
      </c>
      <c r="BB49">
        <v>-5.6138509968520475E-2</v>
      </c>
      <c r="BC49">
        <v>-8.0229757272558794E-2</v>
      </c>
      <c r="BD49">
        <v>-7.1168621107966096E-2</v>
      </c>
      <c r="BE49">
        <v>-1.0013060513713552E-2</v>
      </c>
      <c r="BF49">
        <v>-4.8123620309050756E-2</v>
      </c>
      <c r="BG49">
        <v>-1.0246856078248667E-2</v>
      </c>
      <c r="BH49">
        <v>-7.8352941176470542E-2</v>
      </c>
      <c r="BI49">
        <v>0.16465760451397779</v>
      </c>
      <c r="BJ49">
        <v>-4.5987176652664129E-2</v>
      </c>
      <c r="BK49">
        <v>-2.5492468134414862E-2</v>
      </c>
      <c r="BL49">
        <v>0.17267733460711737</v>
      </c>
    </row>
    <row r="50" spans="1:64" ht="15.6" thickBot="1">
      <c r="A50" s="29" t="s">
        <v>170</v>
      </c>
      <c r="B50" s="30" t="s">
        <v>171</v>
      </c>
      <c r="C50" s="34" t="s">
        <v>172</v>
      </c>
      <c r="D50" s="8">
        <v>847987</v>
      </c>
      <c r="E50" s="3">
        <v>10157</v>
      </c>
      <c r="F50" s="37">
        <f t="shared" si="13"/>
        <v>847987</v>
      </c>
      <c r="G50" s="3">
        <v>1234000000</v>
      </c>
      <c r="H50" s="9">
        <f t="shared" si="19"/>
        <v>6.8718557536466779E-4</v>
      </c>
      <c r="I50" s="16" cm="1" vm="2165">
        <f t="array" aca="1" ref="I50:U50" ca="1">TRANSPOSE(_xlfn.STOCKHISTORY(A50,"1-1-2017","01-01-2018",2,0,2))</f>
        <v>135.1</v>
      </c>
      <c r="J50" s="17" vm="2166">
        <f ca="1"/>
        <v>137.66</v>
      </c>
      <c r="K50" s="17" vm="2167">
        <f ca="1"/>
        <v>146.72</v>
      </c>
      <c r="L50" s="17" vm="2168">
        <f ca="1"/>
        <v>146.94</v>
      </c>
      <c r="M50" s="17" vm="2169">
        <f ca="1"/>
        <v>156.22</v>
      </c>
      <c r="N50" s="17" vm="2170">
        <f ca="1"/>
        <v>153.52000000000001</v>
      </c>
      <c r="O50" s="17" vm="2171">
        <f ca="1"/>
        <v>154.38999999999999</v>
      </c>
      <c r="P50" s="17" vm="2172">
        <f ca="1"/>
        <v>150.24</v>
      </c>
      <c r="Q50" s="17" vm="2173">
        <f ca="1"/>
        <v>150.26</v>
      </c>
      <c r="R50" s="17" vm="2174">
        <f ca="1"/>
        <v>164.2</v>
      </c>
      <c r="S50" s="17" vm="2175">
        <f ca="1"/>
        <v>166.42</v>
      </c>
      <c r="T50" s="17" vm="2176">
        <f ca="1"/>
        <v>180.32</v>
      </c>
      <c r="U50" s="17" vm="1462">
        <f ca="1"/>
        <v>190.21</v>
      </c>
      <c r="V50" s="3">
        <v>0.89</v>
      </c>
      <c r="W50" s="3">
        <v>0.89</v>
      </c>
      <c r="X50" s="3">
        <v>0.89</v>
      </c>
      <c r="Y50" s="3">
        <v>0.89</v>
      </c>
      <c r="Z50" s="1">
        <f t="shared" ca="1" si="14"/>
        <v>9.4226498889711352E-2</v>
      </c>
      <c r="AA50" s="1">
        <f t="shared" ca="1" si="15"/>
        <v>5.6757860351163668E-2</v>
      </c>
      <c r="AB50" s="1">
        <f t="shared" ca="1" si="16"/>
        <v>6.9305006800958635E-2</v>
      </c>
      <c r="AC50" s="1">
        <f t="shared" ca="1" si="17"/>
        <v>0.16382460414129124</v>
      </c>
      <c r="AD50" s="1">
        <f t="shared" ca="1" si="18"/>
        <v>0.43427091043671368</v>
      </c>
      <c r="AE50" s="1">
        <f t="shared" ca="1" si="20"/>
        <v>1.8948926720947463E-2</v>
      </c>
      <c r="AF50" s="1">
        <f t="shared" ca="1" si="21"/>
        <v>6.5814325148917635E-2</v>
      </c>
      <c r="AG50" s="1">
        <f t="shared" ca="1" si="22"/>
        <v>7.565430752453646E-3</v>
      </c>
      <c r="AH50" s="1">
        <f t="shared" ca="1" si="23"/>
        <v>6.3155029263645038E-2</v>
      </c>
      <c r="AI50" s="1">
        <f t="shared" ca="1" si="24"/>
        <v>-1.1586224555114509E-2</v>
      </c>
      <c r="AJ50" s="1">
        <f t="shared" ca="1" si="25"/>
        <v>1.1464304325169204E-2</v>
      </c>
      <c r="AK50" s="1">
        <f t="shared" ca="1" si="26"/>
        <v>-2.687997927326885E-2</v>
      </c>
      <c r="AL50" s="1">
        <f t="shared" ca="1" si="27"/>
        <v>6.0569755058571739E-3</v>
      </c>
      <c r="AM50" s="1">
        <f t="shared" ca="1" si="28"/>
        <v>9.8695594303207762E-2</v>
      </c>
      <c r="AN50" s="1">
        <f t="shared" ca="1" si="29"/>
        <v>1.3520097442143721E-2</v>
      </c>
      <c r="AO50" s="1">
        <f t="shared" ca="1" si="30"/>
        <v>8.8871529864199064E-2</v>
      </c>
      <c r="AP50" s="1">
        <f t="shared" ca="1" si="31"/>
        <v>5.9782608695652259E-2</v>
      </c>
      <c r="BA50">
        <v>1.8948926720947463E-2</v>
      </c>
      <c r="BB50">
        <v>6.5814325148917635E-2</v>
      </c>
      <c r="BC50">
        <v>7.565430752453646E-3</v>
      </c>
      <c r="BD50">
        <v>6.3155029263645038E-2</v>
      </c>
      <c r="BE50">
        <v>-1.1586224555114509E-2</v>
      </c>
      <c r="BF50">
        <v>1.1464304325169204E-2</v>
      </c>
      <c r="BG50">
        <v>-2.687997927326885E-2</v>
      </c>
      <c r="BH50">
        <v>6.0569755058571739E-3</v>
      </c>
      <c r="BI50">
        <v>9.8695594303207762E-2</v>
      </c>
      <c r="BJ50">
        <v>1.3520097442143721E-2</v>
      </c>
      <c r="BK50">
        <v>8.8871529864199064E-2</v>
      </c>
      <c r="BL50">
        <v>5.9782608695652259E-2</v>
      </c>
    </row>
    <row r="51" spans="1:64" ht="15.6" thickBot="1">
      <c r="A51" s="29" t="s">
        <v>173</v>
      </c>
      <c r="B51" s="30" t="s">
        <v>174</v>
      </c>
      <c r="C51" s="34" t="s">
        <v>404</v>
      </c>
      <c r="D51" s="8">
        <v>15357</v>
      </c>
      <c r="E51" s="3">
        <v>426926</v>
      </c>
      <c r="F51" s="37">
        <f t="shared" si="13"/>
        <v>15357</v>
      </c>
      <c r="G51" s="3">
        <v>772000000</v>
      </c>
      <c r="H51" s="9">
        <f t="shared" si="19"/>
        <v>1.9892487046632126E-5</v>
      </c>
      <c r="I51" s="16" cm="1" vm="4245">
        <f t="array" aca="1" ref="I51:U51" ca="1">TRANSPOSE(_xlfn.STOCKHISTORY(A51,"1-1-2017","01-01-2018",2,0,2))</f>
        <v>111.6669</v>
      </c>
      <c r="J51" s="17" vm="4246">
        <f ca="1"/>
        <v>113.6583</v>
      </c>
      <c r="K51" s="17" vm="4247">
        <f ca="1"/>
        <v>120.0254</v>
      </c>
      <c r="L51" s="17" vm="4248">
        <f ca="1"/>
        <v>119.4222</v>
      </c>
      <c r="M51" s="17" vm="4249">
        <f ca="1"/>
        <v>125.4541</v>
      </c>
      <c r="N51" s="17" vm="4250">
        <f ca="1"/>
        <v>127.8764</v>
      </c>
      <c r="O51" s="17" vm="4251">
        <f ca="1"/>
        <v>128.23070000000001</v>
      </c>
      <c r="P51" s="17" vm="4252">
        <f ca="1"/>
        <v>130.54769999999999</v>
      </c>
      <c r="Q51" s="17" vm="4253">
        <f ca="1"/>
        <v>132.4051</v>
      </c>
      <c r="R51" s="17" vm="4254">
        <f ca="1"/>
        <v>135.77529999999999</v>
      </c>
      <c r="S51" s="17" vm="4255">
        <f ca="1"/>
        <v>138.43700000000001</v>
      </c>
      <c r="T51" s="17" vm="4256">
        <f ca="1"/>
        <v>149.07429999999999</v>
      </c>
      <c r="U51" s="17" vm="2209">
        <f ca="1"/>
        <v>147.27430000000001</v>
      </c>
      <c r="V51" s="3">
        <v>0.745</v>
      </c>
      <c r="W51" s="3">
        <v>0.66500000000000004</v>
      </c>
      <c r="X51" s="3">
        <v>0.66500000000000004</v>
      </c>
      <c r="Y51" s="3">
        <v>0.66500000000000004</v>
      </c>
      <c r="Z51" s="1">
        <f t="shared" ca="1" si="14"/>
        <v>7.6121930491488562E-2</v>
      </c>
      <c r="AA51" s="1">
        <f t="shared" ca="1" si="15"/>
        <v>7.9327796674320258E-2</v>
      </c>
      <c r="AB51" s="1">
        <f t="shared" ca="1" si="16"/>
        <v>6.4022110149909287E-2</v>
      </c>
      <c r="AC51" s="1">
        <f t="shared" ca="1" si="17"/>
        <v>8.9589196267657101E-2</v>
      </c>
      <c r="AD51" s="1">
        <f t="shared" ca="1" si="18"/>
        <v>0.34340883466810679</v>
      </c>
      <c r="AE51" s="1">
        <f t="shared" ca="1" si="20"/>
        <v>1.783339557200924E-2</v>
      </c>
      <c r="AF51" s="1">
        <f t="shared" ca="1" si="21"/>
        <v>5.6019665963682443E-2</v>
      </c>
      <c r="AG51" s="1">
        <f t="shared" ca="1" si="22"/>
        <v>1.1814166001529586E-3</v>
      </c>
      <c r="AH51" s="1">
        <f t="shared" ca="1" si="23"/>
        <v>5.0509034333649797E-2</v>
      </c>
      <c r="AI51" s="1">
        <f t="shared" ca="1" si="24"/>
        <v>2.4609000423262428E-2</v>
      </c>
      <c r="AJ51" s="1">
        <f t="shared" ca="1" si="25"/>
        <v>7.970978225849407E-3</v>
      </c>
      <c r="AK51" s="1">
        <f t="shared" ca="1" si="26"/>
        <v>1.8068995958066037E-2</v>
      </c>
      <c r="AL51" s="1">
        <f t="shared" ca="1" si="27"/>
        <v>1.9321673227487061E-2</v>
      </c>
      <c r="AM51" s="1">
        <f t="shared" ca="1" si="28"/>
        <v>3.0476167458806214E-2</v>
      </c>
      <c r="AN51" s="1">
        <f t="shared" ca="1" si="29"/>
        <v>1.9603712899179931E-2</v>
      </c>
      <c r="AO51" s="1">
        <f t="shared" ca="1" si="30"/>
        <v>8.1642191032743991E-2</v>
      </c>
      <c r="AP51" s="1">
        <f t="shared" ca="1" si="31"/>
        <v>-7.6136530575691653E-3</v>
      </c>
      <c r="BA51">
        <v>1.783339557200924E-2</v>
      </c>
      <c r="BB51">
        <v>5.6019665963682443E-2</v>
      </c>
      <c r="BC51">
        <v>1.1814166001529586E-3</v>
      </c>
      <c r="BD51">
        <v>5.0509034333649797E-2</v>
      </c>
      <c r="BE51">
        <v>2.4609000423262428E-2</v>
      </c>
      <c r="BF51">
        <v>7.970978225849407E-3</v>
      </c>
      <c r="BG51">
        <v>1.8068995958066037E-2</v>
      </c>
      <c r="BH51">
        <v>1.9321673227487061E-2</v>
      </c>
      <c r="BI51">
        <v>3.0476167458806214E-2</v>
      </c>
      <c r="BJ51">
        <v>1.9603712899179931E-2</v>
      </c>
      <c r="BK51">
        <v>8.1642191032743991E-2</v>
      </c>
      <c r="BL51">
        <v>-7.6136530575691653E-3</v>
      </c>
    </row>
    <row r="52" spans="1:64" ht="43.8" thickBot="1">
      <c r="A52" s="29" t="s">
        <v>179</v>
      </c>
      <c r="B52" s="30" t="s">
        <v>180</v>
      </c>
      <c r="C52" s="34" t="s">
        <v>405</v>
      </c>
      <c r="D52" s="8">
        <v>189747</v>
      </c>
      <c r="E52" s="3">
        <v>266104</v>
      </c>
      <c r="F52" s="37">
        <f t="shared" si="13"/>
        <v>189747</v>
      </c>
      <c r="G52" s="3">
        <v>937000000</v>
      </c>
      <c r="H52" s="9">
        <f t="shared" si="19"/>
        <v>2.0250480256136605E-4</v>
      </c>
      <c r="I52" s="16" cm="1" vm="3277">
        <f t="array" aca="1" ref="I52:U52" ca="1">TRANSPOSE(_xlfn.STOCKHISTORY(A52,"1-1-2017","01-01-2018",2,0,2))</f>
        <v>167</v>
      </c>
      <c r="J52" s="17" vm="944">
        <f ca="1"/>
        <v>175</v>
      </c>
      <c r="K52" s="17" vm="3278">
        <f ca="1"/>
        <v>180.48</v>
      </c>
      <c r="L52" s="17" vm="3279">
        <f ca="1"/>
        <v>173.82</v>
      </c>
      <c r="M52" s="17" vm="3280">
        <f ca="1"/>
        <v>160.05000000000001</v>
      </c>
      <c r="N52" s="17" vm="3281">
        <f ca="1"/>
        <v>152.80000000000001</v>
      </c>
      <c r="O52" s="17" vm="3282">
        <f ca="1"/>
        <v>153.58000000000001</v>
      </c>
      <c r="P52" s="17" vm="3283">
        <f ca="1"/>
        <v>145</v>
      </c>
      <c r="Q52" s="17" vm="3284">
        <f ca="1"/>
        <v>142.97999999999999</v>
      </c>
      <c r="R52" s="17" vm="3285">
        <f ca="1"/>
        <v>145.35</v>
      </c>
      <c r="S52" s="17" vm="3286">
        <f ca="1"/>
        <v>154.1</v>
      </c>
      <c r="T52" s="17" vm="3287">
        <f ca="1"/>
        <v>154.4</v>
      </c>
      <c r="U52" s="17" vm="3288">
        <f ca="1"/>
        <v>154.5</v>
      </c>
      <c r="V52" s="3">
        <v>1.5</v>
      </c>
      <c r="W52" s="3">
        <v>1.5</v>
      </c>
      <c r="X52" s="3">
        <v>1.5</v>
      </c>
      <c r="Y52" s="3">
        <v>1.4</v>
      </c>
      <c r="Z52" s="1">
        <f t="shared" ca="1" si="14"/>
        <v>4.9820359281437084E-2</v>
      </c>
      <c r="AA52" s="1">
        <f t="shared" ca="1" si="15"/>
        <v>-0.10781267978368417</v>
      </c>
      <c r="AB52" s="1">
        <f t="shared" ca="1" si="16"/>
        <v>-4.382081000130237E-2</v>
      </c>
      <c r="AC52" s="1">
        <f t="shared" ca="1" si="17"/>
        <v>7.258341933264538E-2</v>
      </c>
      <c r="AD52" s="1">
        <f t="shared" ca="1" si="18"/>
        <v>-3.9520958083832332E-2</v>
      </c>
      <c r="AE52" s="1">
        <f t="shared" ca="1" si="20"/>
        <v>4.790419161676647E-2</v>
      </c>
      <c r="AF52" s="1">
        <f t="shared" ca="1" si="21"/>
        <v>3.1314285714285656E-2</v>
      </c>
      <c r="AG52" s="1">
        <f t="shared" ca="1" si="22"/>
        <v>-2.8590425531914876E-2</v>
      </c>
      <c r="AH52" s="1">
        <f t="shared" ca="1" si="23"/>
        <v>-7.9219882637210803E-2</v>
      </c>
      <c r="AI52" s="1">
        <f t="shared" ca="1" si="24"/>
        <v>-3.5926273039675098E-2</v>
      </c>
      <c r="AJ52" s="1">
        <f t="shared" ca="1" si="25"/>
        <v>1.4921465968586393E-2</v>
      </c>
      <c r="AK52" s="1">
        <f t="shared" ca="1" si="26"/>
        <v>-5.5866649303294776E-2</v>
      </c>
      <c r="AL52" s="1">
        <f t="shared" ca="1" si="27"/>
        <v>-3.5862068965517948E-3</v>
      </c>
      <c r="AM52" s="1">
        <f t="shared" ca="1" si="28"/>
        <v>2.7066722618548082E-2</v>
      </c>
      <c r="AN52" s="1">
        <f t="shared" ca="1" si="29"/>
        <v>6.0199518403852771E-2</v>
      </c>
      <c r="AO52" s="1">
        <f t="shared" ca="1" si="30"/>
        <v>1.103179753406886E-2</v>
      </c>
      <c r="AP52" s="1">
        <f t="shared" ca="1" si="31"/>
        <v>9.715025906735713E-3</v>
      </c>
      <c r="BA52">
        <v>4.790419161676647E-2</v>
      </c>
      <c r="BB52">
        <v>3.1314285714285656E-2</v>
      </c>
      <c r="BC52">
        <v>-2.8590425531914876E-2</v>
      </c>
      <c r="BD52">
        <v>-7.9219882637210803E-2</v>
      </c>
      <c r="BE52">
        <v>-3.5926273039675098E-2</v>
      </c>
      <c r="BF52">
        <v>1.4921465968586393E-2</v>
      </c>
      <c r="BG52">
        <v>-5.5866649303294776E-2</v>
      </c>
      <c r="BH52">
        <v>-3.5862068965517948E-3</v>
      </c>
      <c r="BI52">
        <v>2.7066722618548082E-2</v>
      </c>
      <c r="BJ52">
        <v>6.0199518403852771E-2</v>
      </c>
      <c r="BK52">
        <v>1.103179753406886E-2</v>
      </c>
      <c r="BL52">
        <v>9.715025906735713E-3</v>
      </c>
    </row>
    <row r="53" spans="1:64" ht="29.4" thickBot="1">
      <c r="A53" s="29" t="s">
        <v>182</v>
      </c>
      <c r="B53" s="30" t="s">
        <v>183</v>
      </c>
      <c r="C53" s="34" t="s">
        <v>406</v>
      </c>
      <c r="D53" s="8">
        <v>1293994</v>
      </c>
      <c r="E53" s="3">
        <v>732742</v>
      </c>
      <c r="F53" s="37">
        <f t="shared" si="13"/>
        <v>1293994</v>
      </c>
      <c r="G53" s="3">
        <v>4835000000</v>
      </c>
      <c r="H53" s="9">
        <f t="shared" si="19"/>
        <v>2.6763061013443639E-4</v>
      </c>
      <c r="I53" s="16" cm="1" vm="3029">
        <f t="array" aca="1" ref="I53:U53" ca="1">TRANSPOSE(_xlfn.STOCKHISTORY(A53,"1-1-2017","01-01-2018",2,0,2))</f>
        <v>36.61</v>
      </c>
      <c r="J53" s="17" vm="3030">
        <f ca="1"/>
        <v>36.82</v>
      </c>
      <c r="K53" s="17" vm="3031">
        <f ca="1"/>
        <v>35.85</v>
      </c>
      <c r="L53" s="17" vm="3032">
        <f ca="1"/>
        <v>36.19</v>
      </c>
      <c r="M53" s="17" vm="3033">
        <f ca="1"/>
        <v>36.11</v>
      </c>
      <c r="N53" s="17" vm="954">
        <f ca="1"/>
        <v>36.119999999999997</v>
      </c>
      <c r="O53" s="17" vm="1772">
        <f ca="1"/>
        <v>33.51</v>
      </c>
      <c r="P53" s="17" vm="3034">
        <f ca="1"/>
        <v>35.659999999999997</v>
      </c>
      <c r="Q53" s="17" vm="893">
        <f ca="1"/>
        <v>35.24</v>
      </c>
      <c r="R53" s="17" vm="3035">
        <f ca="1"/>
        <v>38.119999999999997</v>
      </c>
      <c r="S53" s="17" vm="3036">
        <f ca="1"/>
        <v>45.97</v>
      </c>
      <c r="T53" s="17" vm="3037">
        <f ca="1"/>
        <v>44.73</v>
      </c>
      <c r="U53" s="17" vm="2827">
        <f ca="1"/>
        <v>46.38</v>
      </c>
      <c r="V53" s="3">
        <v>0.27250000000000002</v>
      </c>
      <c r="W53" s="3">
        <v>0.27250000000000002</v>
      </c>
      <c r="X53" s="3">
        <v>0.27250000000000002</v>
      </c>
      <c r="Y53" s="3">
        <v>0.26</v>
      </c>
      <c r="Z53" s="1">
        <f t="shared" ca="1" si="14"/>
        <v>-4.0289538377492953E-3</v>
      </c>
      <c r="AA53" s="1">
        <f t="shared" ca="1" si="15"/>
        <v>-6.6523901630284613E-2</v>
      </c>
      <c r="AB53" s="1">
        <f t="shared" ca="1" si="16"/>
        <v>0.1457027752909579</v>
      </c>
      <c r="AC53" s="1">
        <f t="shared" ca="1" si="17"/>
        <v>0.22350472193074516</v>
      </c>
      <c r="AD53" s="1">
        <f t="shared" ca="1" si="18"/>
        <v>0.29629882545752539</v>
      </c>
      <c r="AE53" s="1">
        <f t="shared" ca="1" si="20"/>
        <v>5.7361376673040389E-3</v>
      </c>
      <c r="AF53" s="1">
        <f t="shared" ca="1" si="21"/>
        <v>-2.6344378055404641E-2</v>
      </c>
      <c r="AG53" s="1">
        <f t="shared" ca="1" si="22"/>
        <v>1.7085076708507566E-2</v>
      </c>
      <c r="AH53" s="1">
        <f t="shared" ca="1" si="23"/>
        <v>-2.2105554020447169E-3</v>
      </c>
      <c r="AI53" s="1">
        <f t="shared" ca="1" si="24"/>
        <v>7.8233176405427315E-3</v>
      </c>
      <c r="AJ53" s="1">
        <f t="shared" ca="1" si="25"/>
        <v>-6.4714839424141746E-2</v>
      </c>
      <c r="AK53" s="1">
        <f t="shared" ca="1" si="26"/>
        <v>6.4159952253058747E-2</v>
      </c>
      <c r="AL53" s="1">
        <f t="shared" ca="1" si="27"/>
        <v>-4.1362871564776952E-3</v>
      </c>
      <c r="AM53" s="1">
        <f t="shared" ca="1" si="28"/>
        <v>8.9458002270147427E-2</v>
      </c>
      <c r="AN53" s="1">
        <f t="shared" ca="1" si="29"/>
        <v>0.20592864637985314</v>
      </c>
      <c r="AO53" s="1">
        <f t="shared" ca="1" si="30"/>
        <v>-2.131825103328262E-2</v>
      </c>
      <c r="AP53" s="1">
        <f t="shared" ca="1" si="31"/>
        <v>4.270064833445128E-2</v>
      </c>
      <c r="BA53">
        <v>5.7361376673040389E-3</v>
      </c>
      <c r="BB53">
        <v>-2.6344378055404641E-2</v>
      </c>
      <c r="BC53">
        <v>1.7085076708507566E-2</v>
      </c>
      <c r="BD53">
        <v>-2.2105554020447169E-3</v>
      </c>
      <c r="BE53">
        <v>7.8233176405427315E-3</v>
      </c>
      <c r="BF53">
        <v>-6.4714839424141746E-2</v>
      </c>
      <c r="BG53">
        <v>6.4159952253058747E-2</v>
      </c>
      <c r="BH53">
        <v>-4.1362871564776952E-3</v>
      </c>
      <c r="BI53">
        <v>8.9458002270147427E-2</v>
      </c>
      <c r="BJ53">
        <v>0.20592864637985314</v>
      </c>
      <c r="BK53">
        <v>-2.131825103328262E-2</v>
      </c>
      <c r="BL53">
        <v>4.270064833445128E-2</v>
      </c>
    </row>
    <row r="54" spans="1:64" ht="29.4" thickBot="1">
      <c r="A54" s="29" t="s">
        <v>185</v>
      </c>
      <c r="B54" s="30" t="s">
        <v>186</v>
      </c>
      <c r="C54" s="34" t="s">
        <v>187</v>
      </c>
      <c r="D54" s="3">
        <v>261487</v>
      </c>
      <c r="E54" s="3">
        <v>1539254</v>
      </c>
      <c r="F54" s="37">
        <f t="shared" si="13"/>
        <v>261487</v>
      </c>
      <c r="G54" s="3">
        <v>2745000000</v>
      </c>
      <c r="H54" s="9">
        <f t="shared" si="19"/>
        <v>9.5259380692167572E-5</v>
      </c>
      <c r="I54" s="16" cm="1" vm="3839">
        <f t="array" aca="1" ref="I54:U54" ca="1">TRANSPOSE(_xlfn.STOCKHISTORY(A54,"1-1-2017","01-01-2018",2,0,2))</f>
        <v>115.78</v>
      </c>
      <c r="J54" s="17" vm="3840">
        <f ca="1"/>
        <v>112.48</v>
      </c>
      <c r="K54" s="17" vm="3841">
        <f ca="1"/>
        <v>122.49</v>
      </c>
      <c r="L54" s="17" vm="3842">
        <f ca="1"/>
        <v>124.73</v>
      </c>
      <c r="M54" s="17" vm="3843">
        <f ca="1"/>
        <v>123.4</v>
      </c>
      <c r="N54" s="17" vm="3844">
        <f ca="1"/>
        <v>128.32</v>
      </c>
      <c r="O54" s="17" vm="3845">
        <f ca="1"/>
        <v>132.79</v>
      </c>
      <c r="P54" s="17" vm="3846">
        <f ca="1"/>
        <v>133.16999999999999</v>
      </c>
      <c r="Q54" s="17" vm="3847">
        <f ca="1"/>
        <v>132.6</v>
      </c>
      <c r="R54" s="17" vm="38">
        <f ca="1"/>
        <v>130.16</v>
      </c>
      <c r="S54" s="17" vm="3848">
        <f ca="1"/>
        <v>139.83000000000001</v>
      </c>
      <c r="T54" s="17" vm="3849">
        <f ca="1"/>
        <v>139.57</v>
      </c>
      <c r="U54" s="17" vm="3632">
        <f ca="1"/>
        <v>139.66</v>
      </c>
      <c r="V54">
        <v>0.84</v>
      </c>
      <c r="W54">
        <v>0.84</v>
      </c>
      <c r="X54">
        <v>0.84</v>
      </c>
      <c r="Y54">
        <v>0.8</v>
      </c>
      <c r="Z54" s="1">
        <f t="shared" ca="1" si="14"/>
        <v>8.4556918293314937E-2</v>
      </c>
      <c r="AA54" s="1">
        <f t="shared" ca="1" si="15"/>
        <v>7.1354124909805083E-2</v>
      </c>
      <c r="AB54" s="1">
        <f t="shared" ca="1" si="16"/>
        <v>-1.3479930717674492E-2</v>
      </c>
      <c r="AC54" s="1">
        <f t="shared" ca="1" si="17"/>
        <v>7.9133374308543336E-2</v>
      </c>
      <c r="AD54" s="1">
        <f t="shared" ca="1" si="18"/>
        <v>0.23492831231646222</v>
      </c>
      <c r="AE54" s="1">
        <f t="shared" ca="1" si="20"/>
        <v>-2.8502332008982528E-2</v>
      </c>
      <c r="AF54" s="1">
        <f t="shared" ca="1" si="21"/>
        <v>8.8993598862019824E-2</v>
      </c>
      <c r="AG54" s="1">
        <f t="shared" ca="1" si="22"/>
        <v>2.5144909788554243E-2</v>
      </c>
      <c r="AH54" s="1">
        <f t="shared" ca="1" si="23"/>
        <v>-1.0663032149442782E-2</v>
      </c>
      <c r="AI54" s="1">
        <f t="shared" ca="1" si="24"/>
        <v>4.6677471636952891E-2</v>
      </c>
      <c r="AJ54" s="1">
        <f t="shared" ca="1" si="25"/>
        <v>4.1380922693266826E-2</v>
      </c>
      <c r="AK54" s="1">
        <f t="shared" ca="1" si="26"/>
        <v>2.8616612696738871E-3</v>
      </c>
      <c r="AL54" s="1">
        <f t="shared" ca="1" si="27"/>
        <v>2.0274836674927296E-3</v>
      </c>
      <c r="AM54" s="1">
        <f t="shared" ca="1" si="28"/>
        <v>-1.2066365007541463E-2</v>
      </c>
      <c r="AN54" s="1">
        <f t="shared" ca="1" si="29"/>
        <v>7.429317762753547E-2</v>
      </c>
      <c r="AO54" s="1">
        <f t="shared" ca="1" si="30"/>
        <v>3.8618322248443158E-3</v>
      </c>
      <c r="AP54" s="1">
        <f t="shared" ca="1" si="31"/>
        <v>6.3767285233216559E-3</v>
      </c>
      <c r="BA54">
        <v>-2.8502332008982528E-2</v>
      </c>
      <c r="BB54">
        <v>8.8993598862019824E-2</v>
      </c>
      <c r="BC54">
        <v>2.5144909788554243E-2</v>
      </c>
      <c r="BD54">
        <v>-1.0663032149442782E-2</v>
      </c>
      <c r="BE54">
        <v>4.6677471636952891E-2</v>
      </c>
      <c r="BF54">
        <v>4.1380922693266826E-2</v>
      </c>
      <c r="BG54">
        <v>2.8616612696738871E-3</v>
      </c>
      <c r="BH54">
        <v>2.0274836674927296E-3</v>
      </c>
      <c r="BI54">
        <v>-1.2066365007541463E-2</v>
      </c>
      <c r="BJ54">
        <v>7.429317762753547E-2</v>
      </c>
      <c r="BK54">
        <v>3.8618322248443158E-3</v>
      </c>
      <c r="BL54">
        <v>6.3767285233216559E-3</v>
      </c>
    </row>
    <row r="55" spans="1:64" ht="29.4" thickBot="1">
      <c r="A55" s="29" t="s">
        <v>188</v>
      </c>
      <c r="B55" s="30" t="s">
        <v>189</v>
      </c>
      <c r="C55" s="34" t="s">
        <v>190</v>
      </c>
      <c r="D55" s="8">
        <v>6856729</v>
      </c>
      <c r="E55" s="3">
        <v>3493369</v>
      </c>
      <c r="F55" s="37">
        <f t="shared" si="13"/>
        <v>6856729</v>
      </c>
      <c r="G55" s="3">
        <v>3577000000</v>
      </c>
      <c r="H55" s="9">
        <f t="shared" si="19"/>
        <v>1.9168937657254683E-3</v>
      </c>
      <c r="I55" s="16" cm="1" vm="1363">
        <f t="array" aca="1" ref="I55:U55" ca="1">TRANSPOSE(_xlfn.STOCKHISTORY(A55,"1-1-2017","01-01-2018",2,0,2))</f>
        <v>87.34</v>
      </c>
      <c r="J55" s="17" vm="1364">
        <f ca="1"/>
        <v>85.54</v>
      </c>
      <c r="K55" s="17" vm="1365">
        <f ca="1"/>
        <v>92.79</v>
      </c>
      <c r="L55" s="17" vm="1366">
        <f ca="1"/>
        <v>87.99</v>
      </c>
      <c r="M55" s="17" vm="1367">
        <f ca="1"/>
        <v>87.36</v>
      </c>
      <c r="N55" s="17" vm="1368">
        <f ca="1"/>
        <v>82.46</v>
      </c>
      <c r="O55" s="17" vm="1369">
        <f ca="1"/>
        <v>91.56</v>
      </c>
      <c r="P55" s="17" vm="1370">
        <f ca="1"/>
        <v>92.49</v>
      </c>
      <c r="Q55" s="17" vm="1371">
        <f ca="1"/>
        <v>91.25</v>
      </c>
      <c r="R55" s="17" vm="1372">
        <f ca="1"/>
        <v>95.77</v>
      </c>
      <c r="S55" s="17" vm="1373">
        <f ca="1"/>
        <v>101.1</v>
      </c>
      <c r="T55" s="17" vm="1374">
        <f ca="1"/>
        <v>104.9</v>
      </c>
      <c r="U55" s="17" vm="1375">
        <f ca="1"/>
        <v>107.63</v>
      </c>
      <c r="V55" s="3">
        <v>0.56000000000000005</v>
      </c>
      <c r="W55" s="3">
        <v>0.5</v>
      </c>
      <c r="X55" s="3">
        <v>0.5</v>
      </c>
      <c r="Y55" s="3">
        <v>0.48</v>
      </c>
      <c r="Z55" s="1">
        <f t="shared" ca="1" si="14"/>
        <v>1.3853904282115772E-2</v>
      </c>
      <c r="AA55" s="1">
        <f t="shared" ca="1" si="15"/>
        <v>4.6255256279122713E-2</v>
      </c>
      <c r="AB55" s="1">
        <f t="shared" ca="1" si="16"/>
        <v>5.144167758846651E-2</v>
      </c>
      <c r="AC55" s="1">
        <f t="shared" ca="1" si="17"/>
        <v>0.12885037067975358</v>
      </c>
      <c r="AD55" s="1">
        <f t="shared" ca="1" si="18"/>
        <v>0.25566750629722912</v>
      </c>
      <c r="AE55" s="1">
        <f t="shared" ca="1" si="20"/>
        <v>-2.0609113808106219E-2</v>
      </c>
      <c r="AF55" s="1">
        <f t="shared" ca="1" si="21"/>
        <v>8.4755669862052838E-2</v>
      </c>
      <c r="AG55" s="1">
        <f t="shared" ca="1" si="22"/>
        <v>-4.5694579157236882E-2</v>
      </c>
      <c r="AH55" s="1">
        <f t="shared" ca="1" si="23"/>
        <v>-7.1599045346061544E-3</v>
      </c>
      <c r="AI55" s="1">
        <f t="shared" ca="1" si="24"/>
        <v>-5.036630036630043E-2</v>
      </c>
      <c r="AJ55" s="1">
        <f t="shared" ca="1" si="25"/>
        <v>0.11642008246422519</v>
      </c>
      <c r="AK55" s="1">
        <f t="shared" ca="1" si="26"/>
        <v>1.0157273918741728E-2</v>
      </c>
      <c r="AL55" s="1">
        <f t="shared" ca="1" si="27"/>
        <v>-8.0008649583738229E-3</v>
      </c>
      <c r="AM55" s="1">
        <f t="shared" ca="1" si="28"/>
        <v>5.5013698630136942E-2</v>
      </c>
      <c r="AN55" s="1">
        <f t="shared" ca="1" si="29"/>
        <v>5.5654171452438117E-2</v>
      </c>
      <c r="AO55" s="1">
        <f t="shared" ca="1" si="30"/>
        <v>4.2334322453016937E-2</v>
      </c>
      <c r="AP55" s="1">
        <f t="shared" ca="1" si="31"/>
        <v>3.0600571973307813E-2</v>
      </c>
      <c r="BA55">
        <v>-2.0609113808106219E-2</v>
      </c>
      <c r="BB55">
        <v>8.4755669862052838E-2</v>
      </c>
      <c r="BC55">
        <v>-4.5694579157236882E-2</v>
      </c>
      <c r="BD55">
        <v>-7.1599045346061544E-3</v>
      </c>
      <c r="BE55">
        <v>-5.036630036630043E-2</v>
      </c>
      <c r="BF55">
        <v>0.11642008246422519</v>
      </c>
      <c r="BG55">
        <v>1.0157273918741728E-2</v>
      </c>
      <c r="BH55">
        <v>-8.0008649583738229E-3</v>
      </c>
      <c r="BI55">
        <v>5.5013698630136942E-2</v>
      </c>
      <c r="BJ55">
        <v>5.5654171452438117E-2</v>
      </c>
      <c r="BK55">
        <v>4.2334322453016937E-2</v>
      </c>
      <c r="BL55">
        <v>3.0600571973307813E-2</v>
      </c>
    </row>
    <row r="56" spans="1:64" ht="15.6" thickBot="1">
      <c r="A56" s="29" t="s">
        <v>364</v>
      </c>
      <c r="B56" s="30" t="s">
        <v>365</v>
      </c>
      <c r="C56" s="34" t="s">
        <v>366</v>
      </c>
      <c r="D56" s="8">
        <v>48293</v>
      </c>
      <c r="E56" s="3"/>
      <c r="F56" s="37">
        <f t="shared" si="13"/>
        <v>48293</v>
      </c>
      <c r="G56" s="3">
        <v>1228000000</v>
      </c>
      <c r="H56" s="9">
        <f t="shared" si="19"/>
        <v>3.9326547231270358E-5</v>
      </c>
      <c r="I56" s="16" cm="1" vm="2661">
        <f t="array" aca="1" ref="I56:U56" ca="1">TRANSPOSE(_xlfn.STOCKHISTORY(A56,"1-1-2017","01-01-2018",2,0,2))</f>
        <v>87.85</v>
      </c>
      <c r="J56" s="17" vm="4159">
        <f ca="1"/>
        <v>88.89</v>
      </c>
      <c r="K56" s="17" vm="1277">
        <f ca="1"/>
        <v>91.77</v>
      </c>
      <c r="L56" s="17" vm="4160">
        <f ca="1"/>
        <v>90.8</v>
      </c>
      <c r="M56" s="17" vm="4161">
        <f ca="1"/>
        <v>90.65</v>
      </c>
      <c r="N56" s="17" vm="4162">
        <f ca="1"/>
        <v>92.35</v>
      </c>
      <c r="O56" s="17" vm="4163">
        <f ca="1"/>
        <v>85.96</v>
      </c>
      <c r="P56" s="17" vm="4164">
        <f ca="1"/>
        <v>87.38</v>
      </c>
      <c r="Q56" s="17" vm="4165">
        <f ca="1"/>
        <v>80.75</v>
      </c>
      <c r="R56" s="17" vm="3468">
        <f ca="1"/>
        <v>77.55</v>
      </c>
      <c r="S56" s="17" vm="3408">
        <f ca="1"/>
        <v>77.709999999999994</v>
      </c>
      <c r="T56" s="17" vm="4166">
        <f ca="1"/>
        <v>80.95</v>
      </c>
      <c r="U56" s="17" vm="1241">
        <f ca="1"/>
        <v>78.22</v>
      </c>
      <c r="V56" s="3">
        <v>0.625</v>
      </c>
      <c r="W56" s="3">
        <v>0.625</v>
      </c>
      <c r="X56" s="3">
        <v>0.6</v>
      </c>
      <c r="Y56" s="3">
        <v>0.6</v>
      </c>
      <c r="Z56" s="1">
        <f t="shared" ca="1" si="14"/>
        <v>4.069436539556065E-2</v>
      </c>
      <c r="AA56" s="1">
        <f t="shared" ca="1" si="15"/>
        <v>-4.6420704845815015E-2</v>
      </c>
      <c r="AB56" s="1">
        <f t="shared" ca="1" si="16"/>
        <v>-9.0856212191717051E-2</v>
      </c>
      <c r="AC56" s="1">
        <f t="shared" ca="1" si="17"/>
        <v>1.6376531270148317E-2</v>
      </c>
      <c r="AD56" s="1">
        <f t="shared" ca="1" si="18"/>
        <v>-8.1730221969265743E-2</v>
      </c>
      <c r="AE56" s="1">
        <f t="shared" ca="1" si="20"/>
        <v>1.1838360842344978E-2</v>
      </c>
      <c r="AF56" s="1">
        <f t="shared" ca="1" si="21"/>
        <v>3.2399595005062384E-2</v>
      </c>
      <c r="AG56" s="1">
        <f t="shared" ca="1" si="22"/>
        <v>-3.7593984962405892E-3</v>
      </c>
      <c r="AH56" s="1">
        <f t="shared" ca="1" si="23"/>
        <v>-1.6519823788545317E-3</v>
      </c>
      <c r="AI56" s="1">
        <f t="shared" ca="1" si="24"/>
        <v>2.5648097076668378E-2</v>
      </c>
      <c r="AJ56" s="1">
        <f t="shared" ca="1" si="25"/>
        <v>-6.2425554953979438E-2</v>
      </c>
      <c r="AK56" s="1">
        <f t="shared" ca="1" si="26"/>
        <v>1.6519311307584945E-2</v>
      </c>
      <c r="AL56" s="1">
        <f t="shared" ca="1" si="27"/>
        <v>-6.9008926527809517E-2</v>
      </c>
      <c r="AM56" s="1">
        <f t="shared" ca="1" si="28"/>
        <v>-3.2198142414860714E-2</v>
      </c>
      <c r="AN56" s="1">
        <f t="shared" ca="1" si="29"/>
        <v>2.0631850419084025E-3</v>
      </c>
      <c r="AO56" s="1">
        <f t="shared" ca="1" si="30"/>
        <v>4.9414489769656539E-2</v>
      </c>
      <c r="AP56" s="1">
        <f t="shared" ca="1" si="31"/>
        <v>-2.6312538604076639E-2</v>
      </c>
      <c r="BA56">
        <v>1.1838360842344978E-2</v>
      </c>
      <c r="BB56">
        <v>3.2399595005062384E-2</v>
      </c>
      <c r="BC56">
        <v>-3.7593984962405892E-3</v>
      </c>
      <c r="BD56">
        <v>-1.6519823788545317E-3</v>
      </c>
      <c r="BE56">
        <v>2.5648097076668378E-2</v>
      </c>
      <c r="BF56">
        <v>-6.2425554953979438E-2</v>
      </c>
      <c r="BG56">
        <v>1.6519311307584945E-2</v>
      </c>
      <c r="BH56">
        <v>-6.9008926527809517E-2</v>
      </c>
      <c r="BI56">
        <v>-3.2198142414860714E-2</v>
      </c>
      <c r="BJ56">
        <v>2.0631850419084025E-3</v>
      </c>
      <c r="BK56">
        <v>4.9414489769656539E-2</v>
      </c>
      <c r="BL56">
        <v>-2.6312538604076639E-2</v>
      </c>
    </row>
    <row r="57" spans="1:64" ht="43.8" thickBot="1">
      <c r="A57" s="29" t="s">
        <v>367</v>
      </c>
      <c r="B57" s="30" t="s">
        <v>368</v>
      </c>
      <c r="C57" s="34" t="s">
        <v>407</v>
      </c>
      <c r="D57" s="8">
        <v>245976293</v>
      </c>
      <c r="E57" s="3"/>
      <c r="F57" s="37">
        <f t="shared" si="13"/>
        <v>245976293</v>
      </c>
      <c r="G57" s="3">
        <v>2230000000</v>
      </c>
      <c r="H57" s="9">
        <f t="shared" si="19"/>
        <v>0.11030327040358745</v>
      </c>
      <c r="I57" s="16" cm="1" vm="227">
        <f t="array" aca="1" ref="I57:U57" ca="1">TRANSPOSE(_xlfn.STOCKHISTORY(A57,"1-1-2017","01-01-2018",2,0,2))</f>
        <v>20.92</v>
      </c>
      <c r="J57" s="17" vm="228">
        <f ca="1"/>
        <v>22.48</v>
      </c>
      <c r="K57" s="17" vm="229">
        <f ca="1"/>
        <v>21.51</v>
      </c>
      <c r="L57" s="17" vm="230">
        <f ca="1"/>
        <v>21.74</v>
      </c>
      <c r="M57" s="17" vm="231">
        <f ca="1"/>
        <v>20.61</v>
      </c>
      <c r="N57" s="17" vm="232">
        <f ca="1"/>
        <v>18.77</v>
      </c>
      <c r="O57" s="17" vm="233">
        <f ca="1"/>
        <v>19.170000000000002</v>
      </c>
      <c r="P57" s="17" vm="234">
        <f ca="1"/>
        <v>20.47</v>
      </c>
      <c r="Q57" s="17" vm="235">
        <f ca="1"/>
        <v>19.329999999999998</v>
      </c>
      <c r="R57" s="17" vm="236">
        <f ca="1"/>
        <v>19.059999999999999</v>
      </c>
      <c r="S57" s="17" vm="237">
        <f ca="1"/>
        <v>18.25</v>
      </c>
      <c r="T57" s="17" vm="238">
        <f ca="1"/>
        <v>17.3</v>
      </c>
      <c r="U57" s="17" vm="239">
        <f ca="1"/>
        <v>18.32</v>
      </c>
      <c r="V57" s="3">
        <v>0.125</v>
      </c>
      <c r="W57" s="3">
        <v>0.125</v>
      </c>
      <c r="X57" s="3">
        <v>0.125</v>
      </c>
      <c r="Y57" s="3">
        <v>0.125</v>
      </c>
      <c r="Z57" s="1">
        <f t="shared" ca="1" si="14"/>
        <v>4.5172084130018962E-2</v>
      </c>
      <c r="AA57" s="1">
        <f t="shared" ca="1" si="15"/>
        <v>-0.11246550137994465</v>
      </c>
      <c r="AB57" s="1">
        <f t="shared" ca="1" si="16"/>
        <v>7.8247261345837317E-4</v>
      </c>
      <c r="AC57" s="1">
        <f t="shared" ca="1" si="17"/>
        <v>-3.2266526757607474E-2</v>
      </c>
      <c r="AD57" s="1">
        <f t="shared" ca="1" si="18"/>
        <v>-0.10038240917782033</v>
      </c>
      <c r="AE57" s="1">
        <f t="shared" ca="1" si="20"/>
        <v>7.4569789674952133E-2</v>
      </c>
      <c r="AF57" s="1">
        <f t="shared" ca="1" si="21"/>
        <v>-4.314946619217077E-2</v>
      </c>
      <c r="AG57" s="1">
        <f t="shared" ca="1" si="22"/>
        <v>1.6503951650395018E-2</v>
      </c>
      <c r="AH57" s="1">
        <f t="shared" ca="1" si="23"/>
        <v>-5.1977920883164629E-2</v>
      </c>
      <c r="AI57" s="1">
        <f t="shared" ca="1" si="24"/>
        <v>-8.3212032993692384E-2</v>
      </c>
      <c r="AJ57" s="1">
        <f t="shared" ca="1" si="25"/>
        <v>2.7970165157165803E-2</v>
      </c>
      <c r="AK57" s="1">
        <f t="shared" ca="1" si="26"/>
        <v>6.7814293166405692E-2</v>
      </c>
      <c r="AL57" s="1">
        <f t="shared" ca="1" si="27"/>
        <v>-4.9584758182706433E-2</v>
      </c>
      <c r="AM57" s="1">
        <f t="shared" ca="1" si="28"/>
        <v>-7.5012933264355713E-3</v>
      </c>
      <c r="AN57" s="1">
        <f t="shared" ca="1" si="29"/>
        <v>-4.2497376705141594E-2</v>
      </c>
      <c r="AO57" s="1">
        <f t="shared" ca="1" si="30"/>
        <v>-4.5205479452054755E-2</v>
      </c>
      <c r="AP57" s="1">
        <f t="shared" ca="1" si="31"/>
        <v>6.6184971098265863E-2</v>
      </c>
      <c r="BA57">
        <v>7.4569789674952133E-2</v>
      </c>
      <c r="BB57">
        <v>-4.314946619217077E-2</v>
      </c>
      <c r="BC57">
        <v>1.6503951650395018E-2</v>
      </c>
      <c r="BD57">
        <v>-5.1977920883164629E-2</v>
      </c>
      <c r="BE57">
        <v>-8.3212032993692384E-2</v>
      </c>
      <c r="BF57">
        <v>2.7970165157165803E-2</v>
      </c>
      <c r="BG57">
        <v>6.7814293166405692E-2</v>
      </c>
      <c r="BH57">
        <v>-4.9584758182706433E-2</v>
      </c>
      <c r="BI57">
        <v>-7.5012933264355713E-3</v>
      </c>
      <c r="BJ57">
        <v>-4.2497376705141594E-2</v>
      </c>
      <c r="BK57">
        <v>-4.5205479452054755E-2</v>
      </c>
      <c r="BL57">
        <v>6.6184971098265863E-2</v>
      </c>
    </row>
    <row r="58" spans="1:64" ht="43.8" thickBot="1">
      <c r="A58" s="29" t="s">
        <v>191</v>
      </c>
      <c r="B58" s="30" t="s">
        <v>192</v>
      </c>
      <c r="C58" s="34" t="s">
        <v>408</v>
      </c>
      <c r="D58" s="8">
        <v>780490</v>
      </c>
      <c r="E58" s="3">
        <v>710384</v>
      </c>
      <c r="F58" s="37">
        <f t="shared" si="13"/>
        <v>780490</v>
      </c>
      <c r="G58" s="3">
        <v>4324000000</v>
      </c>
      <c r="H58" s="9">
        <f t="shared" si="19"/>
        <v>1.805018501387604E-4</v>
      </c>
      <c r="I58" s="16" cm="1" vm="3419">
        <f t="array" aca="1" ref="I58:U58" ca="1">TRANSPOSE(_xlfn.STOCKHISTORY(A58,"1-1-2017","01-01-2018",2,0,2))</f>
        <v>41.5</v>
      </c>
      <c r="J58" s="17" vm="3420">
        <f ca="1"/>
        <v>41.52</v>
      </c>
      <c r="K58" s="17" vm="1018">
        <f ca="1"/>
        <v>42.01</v>
      </c>
      <c r="L58" s="17" vm="3421">
        <f ca="1"/>
        <v>42.58</v>
      </c>
      <c r="M58" s="17" vm="1568">
        <f ca="1"/>
        <v>43.15</v>
      </c>
      <c r="N58" s="17" vm="3422">
        <f ca="1"/>
        <v>45.45</v>
      </c>
      <c r="O58" s="17" vm="3423">
        <f ca="1"/>
        <v>45.11</v>
      </c>
      <c r="P58" s="17" vm="3036">
        <f ca="1"/>
        <v>45.97</v>
      </c>
      <c r="Q58" s="17" vm="1387">
        <f ca="1"/>
        <v>45.64</v>
      </c>
      <c r="R58" s="17" vm="2624">
        <f ca="1"/>
        <v>45.05</v>
      </c>
      <c r="S58" s="17" vm="3424">
        <f ca="1"/>
        <v>45.75</v>
      </c>
      <c r="T58" s="17" vm="1014">
        <f ca="1"/>
        <v>45.8</v>
      </c>
      <c r="U58" s="17" vm="905">
        <f ca="1"/>
        <v>45.91</v>
      </c>
      <c r="V58" s="3">
        <v>0.37</v>
      </c>
      <c r="W58" s="3">
        <v>0.37</v>
      </c>
      <c r="X58" s="3">
        <v>0.37</v>
      </c>
      <c r="Y58" s="3">
        <v>0.37</v>
      </c>
      <c r="Z58" s="1">
        <f t="shared" ca="1" si="14"/>
        <v>3.493975903614454E-2</v>
      </c>
      <c r="AA58" s="1">
        <f t="shared" ca="1" si="15"/>
        <v>6.8107092531705063E-2</v>
      </c>
      <c r="AB58" s="1">
        <f t="shared" ca="1" si="16"/>
        <v>6.8720904455774265E-3</v>
      </c>
      <c r="AC58" s="1">
        <f t="shared" ca="1" si="17"/>
        <v>2.7302996670366252E-2</v>
      </c>
      <c r="AD58" s="1">
        <f t="shared" ca="1" si="18"/>
        <v>0.14192771084337341</v>
      </c>
      <c r="AE58" s="1">
        <f t="shared" ca="1" si="20"/>
        <v>4.8192771084344882E-4</v>
      </c>
      <c r="AF58" s="1">
        <f t="shared" ca="1" si="21"/>
        <v>1.1801541425818759E-2</v>
      </c>
      <c r="AG58" s="1">
        <f t="shared" ca="1" si="22"/>
        <v>2.2375624851225906E-2</v>
      </c>
      <c r="AH58" s="1">
        <f t="shared" ca="1" si="23"/>
        <v>1.3386566463128236E-2</v>
      </c>
      <c r="AI58" s="1">
        <f t="shared" ca="1" si="24"/>
        <v>6.1877172653534283E-2</v>
      </c>
      <c r="AJ58" s="1">
        <f t="shared" ca="1" si="25"/>
        <v>6.6006600660058494E-4</v>
      </c>
      <c r="AK58" s="1">
        <f t="shared" ca="1" si="26"/>
        <v>1.9064508978053635E-2</v>
      </c>
      <c r="AL58" s="1">
        <f t="shared" ca="1" si="27"/>
        <v>8.7013269523606048E-4</v>
      </c>
      <c r="AM58" s="1">
        <f t="shared" ca="1" si="28"/>
        <v>-4.820333041192012E-3</v>
      </c>
      <c r="AN58" s="1">
        <f t="shared" ca="1" si="29"/>
        <v>1.5538290788013383E-2</v>
      </c>
      <c r="AO58" s="1">
        <f t="shared" ca="1" si="30"/>
        <v>9.1803278688523966E-3</v>
      </c>
      <c r="AP58" s="1">
        <f t="shared" ca="1" si="31"/>
        <v>1.0480349344978154E-2</v>
      </c>
      <c r="BA58">
        <v>4.8192771084344882E-4</v>
      </c>
      <c r="BB58">
        <v>1.1801541425818759E-2</v>
      </c>
      <c r="BC58">
        <v>2.2375624851225906E-2</v>
      </c>
      <c r="BD58">
        <v>1.3386566463128236E-2</v>
      </c>
      <c r="BE58">
        <v>6.1877172653534283E-2</v>
      </c>
      <c r="BF58">
        <v>6.6006600660058494E-4</v>
      </c>
      <c r="BG58">
        <v>1.9064508978053635E-2</v>
      </c>
      <c r="BH58">
        <v>8.7013269523606048E-4</v>
      </c>
      <c r="BI58">
        <v>-4.820333041192012E-3</v>
      </c>
      <c r="BJ58">
        <v>1.5538290788013383E-2</v>
      </c>
      <c r="BK58">
        <v>9.1803278688523966E-3</v>
      </c>
      <c r="BL58">
        <v>1.0480349344978154E-2</v>
      </c>
    </row>
    <row r="59" spans="1:64" ht="29.4" thickBot="1">
      <c r="A59" s="29" t="s">
        <v>194</v>
      </c>
      <c r="B59" s="30" t="s">
        <v>195</v>
      </c>
      <c r="C59" s="34" t="s">
        <v>409</v>
      </c>
      <c r="D59" s="8">
        <v>109620</v>
      </c>
      <c r="E59" s="3">
        <v>26822</v>
      </c>
      <c r="F59" s="37">
        <f t="shared" si="13"/>
        <v>109620</v>
      </c>
      <c r="G59" s="3">
        <v>1052000000</v>
      </c>
      <c r="H59" s="9">
        <f t="shared" si="19"/>
        <v>1.0420152091254753E-4</v>
      </c>
      <c r="I59" s="16" cm="1" vm="3766">
        <f t="array" aca="1" ref="I59:U59" ca="1">TRANSPOSE(_xlfn.STOCKHISTORY(A59,"1-1-2017","01-01-2018",2,0,2))</f>
        <v>73.94</v>
      </c>
      <c r="J59" s="17" vm="2920">
        <f ca="1"/>
        <v>77.900000000000006</v>
      </c>
      <c r="K59" s="17" vm="3767">
        <f ca="1"/>
        <v>83.44</v>
      </c>
      <c r="L59" s="17" vm="3768">
        <f ca="1"/>
        <v>84.13</v>
      </c>
      <c r="M59" s="17" vm="3769">
        <f ca="1"/>
        <v>82.09</v>
      </c>
      <c r="N59" s="17" vm="2685">
        <f ca="1"/>
        <v>79.599999999999994</v>
      </c>
      <c r="O59" s="17" vm="3770">
        <f ca="1"/>
        <v>82.41</v>
      </c>
      <c r="P59" s="17" vm="3771">
        <f ca="1"/>
        <v>82.86</v>
      </c>
      <c r="Q59" s="17" vm="530">
        <f ca="1"/>
        <v>81.540000000000006</v>
      </c>
      <c r="R59" s="17" vm="3772">
        <f ca="1"/>
        <v>85.78</v>
      </c>
      <c r="S59" s="17" vm="3773">
        <f ca="1"/>
        <v>82.17</v>
      </c>
      <c r="T59" s="17" vm="3774">
        <f ca="1"/>
        <v>84.98</v>
      </c>
      <c r="U59" s="17" vm="3059">
        <f ca="1"/>
        <v>84.46</v>
      </c>
      <c r="V59" s="3">
        <v>0.52</v>
      </c>
      <c r="W59" s="3">
        <v>0.52</v>
      </c>
      <c r="X59" s="3">
        <v>0.52</v>
      </c>
      <c r="Y59" s="3">
        <v>0.52</v>
      </c>
      <c r="Z59" s="1">
        <f t="shared" ca="1" si="14"/>
        <v>0.14484717338382469</v>
      </c>
      <c r="AA59" s="1">
        <f t="shared" ca="1" si="15"/>
        <v>-1.4263639605372625E-2</v>
      </c>
      <c r="AB59" s="1">
        <f t="shared" ca="1" si="16"/>
        <v>4.720300934352633E-2</v>
      </c>
      <c r="AC59" s="1">
        <f t="shared" ca="1" si="17"/>
        <v>-9.3261832595011342E-3</v>
      </c>
      <c r="AD59" s="1">
        <f t="shared" ca="1" si="18"/>
        <v>0.17040843927508786</v>
      </c>
      <c r="AE59" s="1">
        <f t="shared" ca="1" si="20"/>
        <v>5.3556938057884883E-2</v>
      </c>
      <c r="AF59" s="1">
        <f t="shared" ca="1" si="21"/>
        <v>7.1116816431322102E-2</v>
      </c>
      <c r="AG59" s="1">
        <f t="shared" ca="1" si="22"/>
        <v>1.4501438159156253E-2</v>
      </c>
      <c r="AH59" s="1">
        <f t="shared" ca="1" si="23"/>
        <v>-2.4248187329133392E-2</v>
      </c>
      <c r="AI59" s="1">
        <f t="shared" ca="1" si="24"/>
        <v>-2.3998050919722364E-2</v>
      </c>
      <c r="AJ59" s="1">
        <f t="shared" ca="1" si="25"/>
        <v>4.1834170854271387E-2</v>
      </c>
      <c r="AK59" s="1">
        <f t="shared" ca="1" si="26"/>
        <v>5.460502366217727E-3</v>
      </c>
      <c r="AL59" s="1">
        <f t="shared" ca="1" si="27"/>
        <v>-9.6548394882934249E-3</v>
      </c>
      <c r="AM59" s="1">
        <f t="shared" ca="1" si="28"/>
        <v>5.8376257051753665E-2</v>
      </c>
      <c r="AN59" s="1">
        <f t="shared" ca="1" si="29"/>
        <v>-4.2084401958498475E-2</v>
      </c>
      <c r="AO59" s="1">
        <f t="shared" ca="1" si="30"/>
        <v>4.0525739320920073E-2</v>
      </c>
      <c r="AP59" s="1">
        <f t="shared" ca="1" si="31"/>
        <v>-1.2019359645271169E-16</v>
      </c>
      <c r="BA59">
        <v>5.3556938057884883E-2</v>
      </c>
      <c r="BB59">
        <v>7.1116816431322102E-2</v>
      </c>
      <c r="BC59">
        <v>1.4501438159156253E-2</v>
      </c>
      <c r="BD59">
        <v>-2.4248187329133392E-2</v>
      </c>
      <c r="BE59">
        <v>-2.3998050919722364E-2</v>
      </c>
      <c r="BF59">
        <v>4.1834170854271387E-2</v>
      </c>
      <c r="BG59">
        <v>5.460502366217727E-3</v>
      </c>
      <c r="BH59">
        <v>-9.6548394882934249E-3</v>
      </c>
      <c r="BI59">
        <v>5.8376257051753665E-2</v>
      </c>
      <c r="BJ59">
        <v>-4.2084401958498475E-2</v>
      </c>
      <c r="BK59">
        <v>4.0525739320920073E-2</v>
      </c>
      <c r="BL59">
        <v>-1.2019359645271169E-16</v>
      </c>
    </row>
    <row r="60" spans="1:64" ht="29.4" thickBot="1">
      <c r="A60" s="29" t="s">
        <v>197</v>
      </c>
      <c r="B60" s="30" t="s">
        <v>198</v>
      </c>
      <c r="C60" s="34" t="s">
        <v>199</v>
      </c>
      <c r="D60" s="8">
        <v>54729</v>
      </c>
      <c r="E60" s="3"/>
      <c r="F60" s="37">
        <f t="shared" si="13"/>
        <v>54729</v>
      </c>
      <c r="G60" s="3">
        <v>291000000</v>
      </c>
      <c r="H60" s="9">
        <f t="shared" si="19"/>
        <v>1.8807216494845362E-4</v>
      </c>
      <c r="I60" s="16" cm="1" vm="3349">
        <f t="array" aca="1" ref="I60:U60" ca="1">TRANSPOSE(_xlfn.STOCKHISTORY(A60,"1-1-2017","01-01-2018",2,0,2))</f>
        <v>251.2</v>
      </c>
      <c r="J60" s="17" vm="330">
        <f ca="1"/>
        <v>250.83</v>
      </c>
      <c r="K60" s="17" vm="3350">
        <f ca="1"/>
        <v>269.08999999999997</v>
      </c>
      <c r="L60" s="17" vm="3351">
        <f ca="1"/>
        <v>267.60000000000002</v>
      </c>
      <c r="M60" s="17" vm="3352">
        <f ca="1"/>
        <v>269.55</v>
      </c>
      <c r="N60" s="17" vm="3353">
        <f ca="1"/>
        <v>281.18</v>
      </c>
      <c r="O60" s="17" vm="3354">
        <f ca="1"/>
        <v>277.39</v>
      </c>
      <c r="P60" s="17" vm="3355">
        <f ca="1"/>
        <v>293.93</v>
      </c>
      <c r="Q60" s="17" vm="3356">
        <f ca="1"/>
        <v>305.95999999999998</v>
      </c>
      <c r="R60" s="17" vm="3357">
        <f ca="1"/>
        <v>310.79000000000002</v>
      </c>
      <c r="S60" s="17" vm="3358">
        <f ca="1"/>
        <v>309.05</v>
      </c>
      <c r="T60" s="17" vm="3359">
        <f ca="1"/>
        <v>319.06</v>
      </c>
      <c r="U60" s="17" vm="3360">
        <f ca="1"/>
        <v>322</v>
      </c>
      <c r="V60" s="3">
        <v>2</v>
      </c>
      <c r="W60" s="3">
        <v>1.82</v>
      </c>
      <c r="X60" s="3">
        <v>1.82</v>
      </c>
      <c r="Y60" s="3">
        <v>1.82</v>
      </c>
      <c r="Z60" s="1">
        <f t="shared" ca="1" si="14"/>
        <v>7.3248407643312238E-2</v>
      </c>
      <c r="AA60" s="1">
        <f t="shared" ca="1" si="15"/>
        <v>4.338565022421511E-2</v>
      </c>
      <c r="AB60" s="1">
        <f t="shared" ca="1" si="16"/>
        <v>0.12696924907170423</v>
      </c>
      <c r="AC60" s="1">
        <f t="shared" ca="1" si="17"/>
        <v>4.1925415875671605E-2</v>
      </c>
      <c r="AD60" s="1">
        <f t="shared" ca="1" si="18"/>
        <v>0.31154458598726126</v>
      </c>
      <c r="AE60" s="1">
        <f t="shared" ca="1" si="20"/>
        <v>-1.4729299363056376E-3</v>
      </c>
      <c r="AF60" s="1">
        <f t="shared" ca="1" si="21"/>
        <v>7.2798309612087719E-2</v>
      </c>
      <c r="AG60" s="1">
        <f t="shared" ca="1" si="22"/>
        <v>1.8952766732321818E-3</v>
      </c>
      <c r="AH60" s="1">
        <f t="shared" ca="1" si="23"/>
        <v>7.2869955156950241E-3</v>
      </c>
      <c r="AI60" s="1">
        <f t="shared" ca="1" si="24"/>
        <v>4.9897978111667574E-2</v>
      </c>
      <c r="AJ60" s="1">
        <f t="shared" ca="1" si="25"/>
        <v>-7.0061882068426645E-3</v>
      </c>
      <c r="AK60" s="1">
        <f t="shared" ca="1" si="26"/>
        <v>5.9627239626518697E-2</v>
      </c>
      <c r="AL60" s="1">
        <f t="shared" ca="1" si="27"/>
        <v>4.7120062599938665E-2</v>
      </c>
      <c r="AM60" s="1">
        <f t="shared" ca="1" si="28"/>
        <v>2.1734867302915548E-2</v>
      </c>
      <c r="AN60" s="1">
        <f t="shared" ca="1" si="29"/>
        <v>-5.5986357347405291E-3</v>
      </c>
      <c r="AO60" s="1">
        <f t="shared" ca="1" si="30"/>
        <v>3.8278595696489212E-2</v>
      </c>
      <c r="AP60" s="1">
        <f t="shared" ca="1" si="31"/>
        <v>1.4918824045634044E-2</v>
      </c>
      <c r="BA60">
        <v>-1.4729299363056376E-3</v>
      </c>
      <c r="BB60">
        <v>7.2798309612087719E-2</v>
      </c>
      <c r="BC60">
        <v>1.8952766732321818E-3</v>
      </c>
      <c r="BD60">
        <v>7.2869955156950241E-3</v>
      </c>
      <c r="BE60">
        <v>4.9897978111667574E-2</v>
      </c>
      <c r="BF60">
        <v>-7.0061882068426645E-3</v>
      </c>
      <c r="BG60">
        <v>5.9627239626518697E-2</v>
      </c>
      <c r="BH60">
        <v>4.7120062599938665E-2</v>
      </c>
      <c r="BI60">
        <v>2.1734867302915548E-2</v>
      </c>
      <c r="BJ60">
        <v>-5.5986357347405291E-3</v>
      </c>
      <c r="BK60">
        <v>3.8278595696489212E-2</v>
      </c>
      <c r="BL60">
        <v>1.4918824045634044E-2</v>
      </c>
    </row>
    <row r="61" spans="1:64" ht="15.6" thickBot="1">
      <c r="A61" s="29" t="s">
        <v>200</v>
      </c>
      <c r="B61" s="30" t="s">
        <v>201</v>
      </c>
      <c r="C61" s="34" t="s">
        <v>202</v>
      </c>
      <c r="D61" s="8">
        <v>547478</v>
      </c>
      <c r="E61" s="3">
        <f ca="1">2396926/I61</f>
        <v>33425.268442337197</v>
      </c>
      <c r="F61" s="37">
        <f t="shared" si="13"/>
        <v>547478</v>
      </c>
      <c r="G61" s="3">
        <v>881000000</v>
      </c>
      <c r="H61" s="9">
        <f t="shared" si="19"/>
        <v>6.2142792281498298E-4</v>
      </c>
      <c r="I61" s="16" cm="1" vm="2245">
        <f t="array" aca="1" ref="I61:U61" ca="1">TRANSPOSE(_xlfn.STOCKHISTORY(A61,"1-1-2017","01-01-2018",2,0,2))</f>
        <v>71.709999999999994</v>
      </c>
      <c r="J61" s="17" vm="2246">
        <f ca="1"/>
        <v>72.91</v>
      </c>
      <c r="K61" s="17" vm="2247">
        <f ca="1"/>
        <v>81.28</v>
      </c>
      <c r="L61" s="17" vm="2248">
        <f ca="1"/>
        <v>83.11</v>
      </c>
      <c r="M61" s="17" vm="2249">
        <f ca="1"/>
        <v>84.84</v>
      </c>
      <c r="N61" s="17" vm="2250">
        <f ca="1"/>
        <v>78.77</v>
      </c>
      <c r="O61" s="17" vm="2251">
        <f ca="1"/>
        <v>78</v>
      </c>
      <c r="P61" s="17" vm="2252">
        <f ca="1"/>
        <v>77.27</v>
      </c>
      <c r="Q61" s="17" vm="2253">
        <f ca="1"/>
        <v>74.19</v>
      </c>
      <c r="R61" s="17" vm="2254">
        <f ca="1"/>
        <v>80.040000000000006</v>
      </c>
      <c r="S61" s="17" vm="2255">
        <f ca="1"/>
        <v>79.62</v>
      </c>
      <c r="T61" s="17" vm="190">
        <f ca="1"/>
        <v>83.24</v>
      </c>
      <c r="U61" s="17" vm="2003">
        <f ca="1"/>
        <v>93.02</v>
      </c>
      <c r="V61" s="3">
        <v>0.41</v>
      </c>
      <c r="W61" s="3">
        <v>0.41</v>
      </c>
      <c r="X61" s="3">
        <v>0.35</v>
      </c>
      <c r="Y61" s="3">
        <v>0.35</v>
      </c>
      <c r="Z61" s="1">
        <f t="shared" ca="1" si="14"/>
        <v>0.16469111699902395</v>
      </c>
      <c r="AA61" s="1">
        <f t="shared" ca="1" si="15"/>
        <v>-5.6551558175911433E-2</v>
      </c>
      <c r="AB61" s="1">
        <f t="shared" ca="1" si="16"/>
        <v>3.0641025641025721E-2</v>
      </c>
      <c r="AC61" s="1">
        <f t="shared" ca="1" si="17"/>
        <v>0.16654172913543214</v>
      </c>
      <c r="AD61" s="1">
        <f t="shared" ca="1" si="18"/>
        <v>0.31836563938083956</v>
      </c>
      <c r="AE61" s="1">
        <f t="shared" ca="1" si="20"/>
        <v>1.6734067772974523E-2</v>
      </c>
      <c r="AF61" s="1">
        <f t="shared" ca="1" si="21"/>
        <v>0.11479906734330003</v>
      </c>
      <c r="AG61" s="1">
        <f t="shared" ca="1" si="22"/>
        <v>2.7559055118110215E-2</v>
      </c>
      <c r="AH61" s="1">
        <f t="shared" ca="1" si="23"/>
        <v>2.0815786307303623E-2</v>
      </c>
      <c r="AI61" s="1">
        <f t="shared" ca="1" si="24"/>
        <v>-6.6713814238566801E-2</v>
      </c>
      <c r="AJ61" s="1">
        <f t="shared" ca="1" si="25"/>
        <v>-4.5702678684777969E-3</v>
      </c>
      <c r="AK61" s="1">
        <f t="shared" ca="1" si="26"/>
        <v>-9.35897435897441E-3</v>
      </c>
      <c r="AL61" s="1">
        <f t="shared" ca="1" si="27"/>
        <v>-3.5330658729131596E-2</v>
      </c>
      <c r="AM61" s="1">
        <f t="shared" ca="1" si="28"/>
        <v>8.3569214179808712E-2</v>
      </c>
      <c r="AN61" s="1">
        <f t="shared" ca="1" si="29"/>
        <v>-5.2473763118440989E-3</v>
      </c>
      <c r="AO61" s="1">
        <f t="shared" ca="1" si="30"/>
        <v>4.9861843757849661E-2</v>
      </c>
      <c r="AP61" s="1">
        <f t="shared" ca="1" si="31"/>
        <v>0.12169629985583856</v>
      </c>
      <c r="BA61">
        <v>1.6734067772974523E-2</v>
      </c>
      <c r="BB61">
        <v>0.11479906734330003</v>
      </c>
      <c r="BC61">
        <v>2.7559055118110215E-2</v>
      </c>
      <c r="BD61">
        <v>2.0815786307303623E-2</v>
      </c>
      <c r="BE61">
        <v>-6.6713814238566801E-2</v>
      </c>
      <c r="BF61">
        <v>-4.5702678684777969E-3</v>
      </c>
      <c r="BG61">
        <v>-9.35897435897441E-3</v>
      </c>
      <c r="BH61">
        <v>-3.5330658729131596E-2</v>
      </c>
      <c r="BI61">
        <v>8.3569214179808712E-2</v>
      </c>
      <c r="BJ61">
        <v>-5.2473763118440989E-3</v>
      </c>
      <c r="BK61">
        <v>4.9861843757849661E-2</v>
      </c>
      <c r="BL61">
        <v>0.12169629985583856</v>
      </c>
    </row>
    <row r="62" spans="1:64" ht="29.4" thickBot="1">
      <c r="A62" s="29" t="s">
        <v>203</v>
      </c>
      <c r="B62" s="30" t="s">
        <v>410</v>
      </c>
      <c r="C62" s="34" t="s">
        <v>205</v>
      </c>
      <c r="D62" s="8">
        <v>260085</v>
      </c>
      <c r="E62" s="3">
        <v>1327489</v>
      </c>
      <c r="F62" s="37">
        <f t="shared" si="13"/>
        <v>260085</v>
      </c>
      <c r="G62" s="3">
        <v>1072000000</v>
      </c>
      <c r="H62" s="9">
        <f t="shared" si="19"/>
        <v>2.4261660447761195E-4</v>
      </c>
      <c r="I62" s="16" cm="1" vm="3093">
        <f t="array" aca="1" ref="I62:U62" ca="1">TRANSPOSE(_xlfn.STOCKHISTORY(A62,"1-1-2017","01-01-2018",2,0,2))</f>
        <v>104.41</v>
      </c>
      <c r="J62" s="17" vm="3094">
        <f ca="1"/>
        <v>106.63</v>
      </c>
      <c r="K62" s="17" vm="3095">
        <f ca="1"/>
        <v>111.42</v>
      </c>
      <c r="L62" s="17" vm="3096">
        <f ca="1"/>
        <v>112.7</v>
      </c>
      <c r="M62" s="17" vm="3097">
        <f ca="1"/>
        <v>116.54</v>
      </c>
      <c r="N62" s="17" vm="3098">
        <f ca="1"/>
        <v>122.8</v>
      </c>
      <c r="O62" s="17" vm="3099">
        <f ca="1"/>
        <v>122.25</v>
      </c>
      <c r="P62" s="17" vm="3100">
        <f ca="1"/>
        <v>128.66</v>
      </c>
      <c r="Q62" s="17" vm="3101">
        <f ca="1"/>
        <v>133.84</v>
      </c>
      <c r="R62" s="17" vm="3102">
        <f ca="1"/>
        <v>141.9</v>
      </c>
      <c r="S62" s="17" vm="3103">
        <f ca="1"/>
        <v>149.94999999999999</v>
      </c>
      <c r="T62" s="17" vm="3104">
        <f ca="1"/>
        <v>150.4</v>
      </c>
      <c r="U62" s="17" vm="1264">
        <f ca="1"/>
        <v>152.01</v>
      </c>
      <c r="V62" s="3">
        <v>0.22</v>
      </c>
      <c r="W62" s="3">
        <v>0.22</v>
      </c>
      <c r="X62" s="3">
        <v>0.22</v>
      </c>
      <c r="Y62" s="3">
        <v>0.22</v>
      </c>
      <c r="Z62" s="1">
        <f t="shared" ca="1" si="14"/>
        <v>8.1505602911598571E-2</v>
      </c>
      <c r="AA62" s="1">
        <f t="shared" ca="1" si="15"/>
        <v>8.6690328305235112E-2</v>
      </c>
      <c r="AB62" s="1">
        <f t="shared" ca="1" si="16"/>
        <v>0.16253578732106344</v>
      </c>
      <c r="AC62" s="1">
        <f t="shared" ca="1" si="17"/>
        <v>7.279774489076804E-2</v>
      </c>
      <c r="AD62" s="1">
        <f t="shared" ca="1" si="18"/>
        <v>0.46432334067618042</v>
      </c>
      <c r="AE62" s="1">
        <f t="shared" ca="1" si="20"/>
        <v>2.1262331194330034E-2</v>
      </c>
      <c r="AF62" s="1">
        <f t="shared" ca="1" si="21"/>
        <v>4.4921691831567162E-2</v>
      </c>
      <c r="AG62" s="1">
        <f t="shared" ca="1" si="22"/>
        <v>1.3462574044157252E-2</v>
      </c>
      <c r="AH62" s="1">
        <f t="shared" ca="1" si="23"/>
        <v>3.4072759538598077E-2</v>
      </c>
      <c r="AI62" s="1">
        <f t="shared" ca="1" si="24"/>
        <v>5.5603226360047969E-2</v>
      </c>
      <c r="AJ62" s="1">
        <f t="shared" ca="1" si="25"/>
        <v>-2.6872964169380878E-3</v>
      </c>
      <c r="AK62" s="1">
        <f t="shared" ca="1" si="26"/>
        <v>5.2433537832310813E-2</v>
      </c>
      <c r="AL62" s="1">
        <f t="shared" ca="1" si="27"/>
        <v>4.1971086584797195E-2</v>
      </c>
      <c r="AM62" s="1">
        <f t="shared" ca="1" si="28"/>
        <v>6.1864913329348493E-2</v>
      </c>
      <c r="AN62" s="1">
        <f t="shared" ca="1" si="29"/>
        <v>5.6730091613812421E-2</v>
      </c>
      <c r="AO62" s="1">
        <f t="shared" ca="1" si="30"/>
        <v>4.4681560520174529E-3</v>
      </c>
      <c r="AP62" s="1">
        <f t="shared" ca="1" si="31"/>
        <v>1.2167553191489263E-2</v>
      </c>
      <c r="BA62">
        <v>2.1262331194330034E-2</v>
      </c>
      <c r="BB62">
        <v>4.4921691831567162E-2</v>
      </c>
      <c r="BC62">
        <v>1.3462574044157252E-2</v>
      </c>
      <c r="BD62">
        <v>3.4072759538598077E-2</v>
      </c>
      <c r="BE62">
        <v>5.5603226360047969E-2</v>
      </c>
      <c r="BF62">
        <v>-2.6872964169380878E-3</v>
      </c>
      <c r="BG62">
        <v>5.2433537832310813E-2</v>
      </c>
      <c r="BH62">
        <v>4.1971086584797195E-2</v>
      </c>
      <c r="BI62">
        <v>6.1864913329348493E-2</v>
      </c>
      <c r="BJ62">
        <v>5.6730091613812421E-2</v>
      </c>
      <c r="BK62">
        <v>4.4681560520174529E-3</v>
      </c>
      <c r="BL62">
        <v>1.2167553191489263E-2</v>
      </c>
    </row>
    <row r="63" spans="1:64" ht="29.4" thickBot="1">
      <c r="A63" s="29" t="s">
        <v>206</v>
      </c>
      <c r="B63" s="30" t="s">
        <v>207</v>
      </c>
      <c r="C63" s="34" t="s">
        <v>411</v>
      </c>
      <c r="D63" s="8">
        <v>234040</v>
      </c>
      <c r="E63" s="3"/>
      <c r="F63" s="37">
        <f t="shared" si="13"/>
        <v>234040</v>
      </c>
      <c r="G63" s="3">
        <v>816000000</v>
      </c>
      <c r="H63" s="9">
        <f t="shared" si="19"/>
        <v>2.868137254901961E-4</v>
      </c>
      <c r="I63" s="16" cm="1" vm="2978">
        <f t="array" aca="1" ref="I63:U63" ca="1">TRANSPOSE(_xlfn.STOCKHISTORY(A63,"1-1-2017","01-01-2018",2,0,2))</f>
        <v>121.86</v>
      </c>
      <c r="J63" s="17" vm="2979">
        <f ca="1"/>
        <v>121.9</v>
      </c>
      <c r="K63" s="17" vm="2980">
        <f ca="1"/>
        <v>128.02000000000001</v>
      </c>
      <c r="L63" s="17" vm="2981">
        <f ca="1"/>
        <v>129.5</v>
      </c>
      <c r="M63" s="17" vm="2982">
        <f ca="1"/>
        <v>139.86000000000001</v>
      </c>
      <c r="N63" s="17" vm="1659">
        <f ca="1"/>
        <v>150.79</v>
      </c>
      <c r="O63" s="17" vm="2983">
        <f ca="1"/>
        <v>153.44</v>
      </c>
      <c r="P63" s="17" vm="2984">
        <f ca="1"/>
        <v>154.97999999999999</v>
      </c>
      <c r="Q63" s="17" vm="2985">
        <f ca="1"/>
        <v>159.87</v>
      </c>
      <c r="R63" s="17" vm="2986">
        <f ca="1"/>
        <v>156</v>
      </c>
      <c r="S63" s="17" vm="2987">
        <f ca="1"/>
        <v>165.72</v>
      </c>
      <c r="T63" s="17" vm="2988">
        <f ca="1"/>
        <v>172.77</v>
      </c>
      <c r="U63" s="17" vm="2989">
        <f ca="1"/>
        <v>173.73</v>
      </c>
      <c r="V63" s="3">
        <v>1.01</v>
      </c>
      <c r="W63" s="3">
        <v>0.94</v>
      </c>
      <c r="X63" s="3">
        <v>0.94</v>
      </c>
      <c r="Y63" s="3">
        <v>0.94</v>
      </c>
      <c r="Z63" s="1">
        <f t="shared" ca="1" si="14"/>
        <v>7.0983095355325793E-2</v>
      </c>
      <c r="AA63" s="1">
        <f t="shared" ca="1" si="15"/>
        <v>0.19212355212355212</v>
      </c>
      <c r="AB63" s="1">
        <f t="shared" ca="1" si="16"/>
        <v>2.2810218978102204E-2</v>
      </c>
      <c r="AC63" s="1">
        <f t="shared" ca="1" si="17"/>
        <v>0.11967948717948712</v>
      </c>
      <c r="AD63" s="1">
        <f t="shared" ca="1" si="18"/>
        <v>0.45708189725914977</v>
      </c>
      <c r="AE63" s="1">
        <f t="shared" ca="1" si="20"/>
        <v>3.2824552765473703E-4</v>
      </c>
      <c r="AF63" s="1">
        <f t="shared" ca="1" si="21"/>
        <v>5.0205086136177232E-2</v>
      </c>
      <c r="AG63" s="1">
        <f t="shared" ca="1" si="22"/>
        <v>1.9450085924074281E-2</v>
      </c>
      <c r="AH63" s="1">
        <f t="shared" ca="1" si="23"/>
        <v>8.0000000000000099E-2</v>
      </c>
      <c r="AI63" s="1">
        <f t="shared" ca="1" si="24"/>
        <v>8.48705848705847E-2</v>
      </c>
      <c r="AJ63" s="1">
        <f t="shared" ca="1" si="25"/>
        <v>2.3807944823927354E-2</v>
      </c>
      <c r="AK63" s="1">
        <f t="shared" ca="1" si="26"/>
        <v>1.0036496350364911E-2</v>
      </c>
      <c r="AL63" s="1">
        <f t="shared" ca="1" si="27"/>
        <v>3.7617757129952349E-2</v>
      </c>
      <c r="AM63" s="1">
        <f t="shared" ca="1" si="28"/>
        <v>-1.8327391005191748E-2</v>
      </c>
      <c r="AN63" s="1">
        <f t="shared" ca="1" si="29"/>
        <v>6.23076923076923E-2</v>
      </c>
      <c r="AO63" s="1">
        <f t="shared" ca="1" si="30"/>
        <v>4.821385469466577E-2</v>
      </c>
      <c r="AP63" s="1">
        <f t="shared" ca="1" si="31"/>
        <v>1.0997279620304331E-2</v>
      </c>
      <c r="BA63">
        <v>3.2824552765473703E-4</v>
      </c>
      <c r="BB63">
        <v>5.0205086136177232E-2</v>
      </c>
      <c r="BC63">
        <v>1.9450085924074281E-2</v>
      </c>
      <c r="BD63">
        <v>8.0000000000000099E-2</v>
      </c>
      <c r="BE63">
        <v>8.48705848705847E-2</v>
      </c>
      <c r="BF63">
        <v>2.3807944823927354E-2</v>
      </c>
      <c r="BG63">
        <v>1.0036496350364911E-2</v>
      </c>
      <c r="BH63">
        <v>3.7617757129952349E-2</v>
      </c>
      <c r="BI63">
        <v>-1.8327391005191748E-2</v>
      </c>
      <c r="BJ63">
        <v>6.23076923076923E-2</v>
      </c>
      <c r="BK63">
        <v>4.821385469466577E-2</v>
      </c>
      <c r="BL63">
        <v>1.0997279620304331E-2</v>
      </c>
    </row>
    <row r="64" spans="1:64" ht="43.8" thickBot="1">
      <c r="A64" s="29" t="s">
        <v>209</v>
      </c>
      <c r="B64" s="30" t="s">
        <v>210</v>
      </c>
      <c r="C64" s="34" t="s">
        <v>370</v>
      </c>
      <c r="D64" s="8">
        <v>6102605</v>
      </c>
      <c r="E64" s="3"/>
      <c r="F64" s="37">
        <f t="shared" si="13"/>
        <v>6102605</v>
      </c>
      <c r="G64" s="3">
        <v>1531000000</v>
      </c>
      <c r="H64" s="9">
        <f t="shared" si="19"/>
        <v>3.9860254735467017E-3</v>
      </c>
      <c r="I64" s="16" cm="1" vm="879">
        <f t="array" aca="1" ref="I64:U64" ca="1">TRANSPOSE(_xlfn.STOCKHISTORY(A64,"1-1-2017","01-01-2018",2,0,2))</f>
        <v>44.71</v>
      </c>
      <c r="J64" s="17" vm="880">
        <f ca="1"/>
        <v>44.18</v>
      </c>
      <c r="K64" s="17" vm="881">
        <f ca="1"/>
        <v>44.16</v>
      </c>
      <c r="L64" s="17" vm="882">
        <f ca="1"/>
        <v>43.23</v>
      </c>
      <c r="M64" s="17" vm="883">
        <f ca="1"/>
        <v>45.04</v>
      </c>
      <c r="N64" s="17" vm="884">
        <f ca="1"/>
        <v>46.65</v>
      </c>
      <c r="O64" s="17" vm="885">
        <f ca="1"/>
        <v>43.47</v>
      </c>
      <c r="P64" s="17" vm="886">
        <f ca="1"/>
        <v>44.04</v>
      </c>
      <c r="Q64" s="17" vm="887">
        <f ca="1"/>
        <v>40.79</v>
      </c>
      <c r="R64" s="17" vm="888">
        <f ca="1"/>
        <v>40.6</v>
      </c>
      <c r="S64" s="17" vm="889">
        <f ca="1"/>
        <v>41.85</v>
      </c>
      <c r="T64" s="17" vm="890">
        <f ca="1"/>
        <v>42.68</v>
      </c>
      <c r="U64" s="17" vm="891">
        <f ca="1"/>
        <v>43.22</v>
      </c>
      <c r="V64" s="3">
        <v>0.22</v>
      </c>
      <c r="W64" s="3">
        <v>0.22</v>
      </c>
      <c r="X64" s="3">
        <v>0.19</v>
      </c>
      <c r="Y64" s="3">
        <v>0.19</v>
      </c>
      <c r="Z64" s="1">
        <f t="shared" ca="1" si="14"/>
        <v>-2.8181614851263789E-2</v>
      </c>
      <c r="AA64" s="1">
        <f t="shared" ca="1" si="15"/>
        <v>1.0640758732361833E-2</v>
      </c>
      <c r="AB64" s="1">
        <f t="shared" ca="1" si="16"/>
        <v>-6.1651713825626814E-2</v>
      </c>
      <c r="AC64" s="1">
        <f t="shared" ca="1" si="17"/>
        <v>6.9211822660098454E-2</v>
      </c>
      <c r="AD64" s="1">
        <f t="shared" ca="1" si="18"/>
        <v>-1.498546186535455E-2</v>
      </c>
      <c r="AE64" s="1">
        <f t="shared" ca="1" si="20"/>
        <v>-1.1854171326325233E-2</v>
      </c>
      <c r="AF64" s="1">
        <f t="shared" ca="1" si="21"/>
        <v>-4.5269352648264209E-4</v>
      </c>
      <c r="AG64" s="1">
        <f t="shared" ca="1" si="22"/>
        <v>-1.6077898550724633E-2</v>
      </c>
      <c r="AH64" s="1">
        <f t="shared" ca="1" si="23"/>
        <v>4.1869072403423607E-2</v>
      </c>
      <c r="AI64" s="1">
        <f t="shared" ca="1" si="24"/>
        <v>4.0630550621669613E-2</v>
      </c>
      <c r="AJ64" s="1">
        <f t="shared" ca="1" si="25"/>
        <v>-6.345123258306537E-2</v>
      </c>
      <c r="AK64" s="1">
        <f t="shared" ca="1" si="26"/>
        <v>1.3112491373360945E-2</v>
      </c>
      <c r="AL64" s="1">
        <f t="shared" ca="1" si="27"/>
        <v>-6.9482288828337874E-2</v>
      </c>
      <c r="AM64" s="1">
        <f t="shared" ca="1" si="28"/>
        <v>5.5796940438381245E-17</v>
      </c>
      <c r="AN64" s="1">
        <f t="shared" ca="1" si="29"/>
        <v>3.0788177339901478E-2</v>
      </c>
      <c r="AO64" s="1">
        <f t="shared" ca="1" si="30"/>
        <v>2.4372759856630781E-2</v>
      </c>
      <c r="AP64" s="1">
        <f t="shared" ca="1" si="31"/>
        <v>1.7104029990627909E-2</v>
      </c>
      <c r="BA64">
        <v>-1.1854171326325233E-2</v>
      </c>
      <c r="BB64">
        <v>-4.5269352648264209E-4</v>
      </c>
      <c r="BC64">
        <v>-1.6077898550724633E-2</v>
      </c>
      <c r="BD64">
        <v>4.1869072403423607E-2</v>
      </c>
      <c r="BE64">
        <v>4.0630550621669613E-2</v>
      </c>
      <c r="BF64">
        <v>-6.345123258306537E-2</v>
      </c>
      <c r="BG64">
        <v>1.3112491373360945E-2</v>
      </c>
      <c r="BH64">
        <v>-6.9482288828337874E-2</v>
      </c>
      <c r="BI64">
        <v>5.5796940438381245E-17</v>
      </c>
      <c r="BJ64">
        <v>3.0788177339901478E-2</v>
      </c>
      <c r="BK64">
        <v>2.4372759856630781E-2</v>
      </c>
      <c r="BL64">
        <v>1.7104029990627909E-2</v>
      </c>
    </row>
    <row r="65" spans="1:64" ht="29.4" thickBot="1">
      <c r="A65" s="29" t="s">
        <v>212</v>
      </c>
      <c r="B65" s="30" t="s">
        <v>213</v>
      </c>
      <c r="C65" s="34" t="s">
        <v>214</v>
      </c>
      <c r="D65" s="8">
        <v>1259941</v>
      </c>
      <c r="E65" s="3">
        <v>1145664</v>
      </c>
      <c r="F65" s="37">
        <f t="shared" si="13"/>
        <v>1259941</v>
      </c>
      <c r="G65" s="3">
        <v>1391000000</v>
      </c>
      <c r="H65" s="9">
        <f t="shared" si="19"/>
        <v>9.0578073328540616E-4</v>
      </c>
      <c r="I65" s="16" cm="1" vm="1943">
        <f t="array" aca="1" ref="I65:U65" ca="1">TRANSPOSE(_xlfn.STOCKHISTORY(A65,"1-1-2017","01-01-2018",2,0,2))</f>
        <v>70.25</v>
      </c>
      <c r="J65" s="17" vm="1944">
        <f ca="1"/>
        <v>75.28</v>
      </c>
      <c r="K65" s="17" vm="1945">
        <f ca="1"/>
        <v>81.31</v>
      </c>
      <c r="L65" s="17" vm="1946">
        <f ca="1"/>
        <v>80.849999999999994</v>
      </c>
      <c r="M65" s="17" vm="1947">
        <f ca="1"/>
        <v>83.01</v>
      </c>
      <c r="N65" s="17" vm="1948">
        <f ca="1"/>
        <v>84.61</v>
      </c>
      <c r="O65" s="17" vm="1949">
        <f ca="1"/>
        <v>88.8</v>
      </c>
      <c r="P65" s="17" vm="1950">
        <f ca="1"/>
        <v>84.11</v>
      </c>
      <c r="Q65" s="17" vm="1951">
        <f ca="1"/>
        <v>80.7</v>
      </c>
      <c r="R65" s="17" vm="1952">
        <f ca="1"/>
        <v>78.06</v>
      </c>
      <c r="S65" s="17" vm="1953">
        <f ca="1"/>
        <v>80.42</v>
      </c>
      <c r="T65" s="17" vm="1368">
        <f ca="1"/>
        <v>82.46</v>
      </c>
      <c r="U65" s="17" vm="1954">
        <f ca="1"/>
        <v>82.16</v>
      </c>
      <c r="V65" s="3">
        <v>0.46</v>
      </c>
      <c r="W65" s="3">
        <v>0.46</v>
      </c>
      <c r="X65" s="3">
        <v>0.46</v>
      </c>
      <c r="Y65" s="3">
        <v>0.43</v>
      </c>
      <c r="Z65" s="1">
        <f t="shared" ca="1" si="14"/>
        <v>0.15743772241992876</v>
      </c>
      <c r="AA65" s="1">
        <f t="shared" ca="1" si="15"/>
        <v>0.1040197897340755</v>
      </c>
      <c r="AB65" s="1">
        <f t="shared" ca="1" si="16"/>
        <v>-0.11576576576576571</v>
      </c>
      <c r="AC65" s="1">
        <f t="shared" ca="1" si="17"/>
        <v>5.8032282859338889E-2</v>
      </c>
      <c r="AD65" s="1">
        <f t="shared" ca="1" si="18"/>
        <v>0.1953024911032028</v>
      </c>
      <c r="AE65" s="1">
        <f t="shared" ca="1" si="20"/>
        <v>7.1601423487544502E-2</v>
      </c>
      <c r="AF65" s="1">
        <f t="shared" ca="1" si="21"/>
        <v>8.0100956429330517E-2</v>
      </c>
      <c r="AG65" s="1">
        <f t="shared" ca="1" si="22"/>
        <v>-9.7627531989544572E-17</v>
      </c>
      <c r="AH65" s="1">
        <f t="shared" ca="1" si="23"/>
        <v>2.6716141001855424E-2</v>
      </c>
      <c r="AI65" s="1">
        <f t="shared" ca="1" si="24"/>
        <v>2.4816287194313866E-2</v>
      </c>
      <c r="AJ65" s="1">
        <f t="shared" ca="1" si="25"/>
        <v>5.4958042784540806E-2</v>
      </c>
      <c r="AK65" s="1">
        <f t="shared" ca="1" si="26"/>
        <v>-5.2815315315315289E-2</v>
      </c>
      <c r="AL65" s="1">
        <f t="shared" ca="1" si="27"/>
        <v>-3.507311853525142E-2</v>
      </c>
      <c r="AM65" s="1">
        <f t="shared" ca="1" si="28"/>
        <v>-2.7013630731102856E-2</v>
      </c>
      <c r="AN65" s="1">
        <f t="shared" ca="1" si="29"/>
        <v>3.0233153984114775E-2</v>
      </c>
      <c r="AO65" s="1">
        <f t="shared" ca="1" si="30"/>
        <v>3.0713752797811394E-2</v>
      </c>
      <c r="AP65" s="1">
        <f t="shared" ca="1" si="31"/>
        <v>1.5765219500364159E-3</v>
      </c>
      <c r="BA65">
        <v>7.1601423487544502E-2</v>
      </c>
      <c r="BB65">
        <v>8.0100956429330517E-2</v>
      </c>
      <c r="BC65">
        <v>-9.7627531989544572E-17</v>
      </c>
      <c r="BD65">
        <v>2.6716141001855424E-2</v>
      </c>
      <c r="BE65">
        <v>2.4816287194313866E-2</v>
      </c>
      <c r="BF65">
        <v>5.4958042784540806E-2</v>
      </c>
      <c r="BG65">
        <v>-5.2815315315315289E-2</v>
      </c>
      <c r="BH65">
        <v>-3.507311853525142E-2</v>
      </c>
      <c r="BI65">
        <v>-2.7013630731102856E-2</v>
      </c>
      <c r="BJ65">
        <v>3.0233153984114775E-2</v>
      </c>
      <c r="BK65">
        <v>3.0713752797811394E-2</v>
      </c>
      <c r="BL65">
        <v>1.5765219500364159E-3</v>
      </c>
    </row>
    <row r="66" spans="1:64" ht="15.6" thickBot="1">
      <c r="A66" s="29" t="s">
        <v>215</v>
      </c>
      <c r="B66" s="30" t="s">
        <v>216</v>
      </c>
      <c r="C66" s="34" t="s">
        <v>217</v>
      </c>
      <c r="D66" s="26">
        <v>1706114</v>
      </c>
      <c r="E66" s="26">
        <v>1452675</v>
      </c>
      <c r="F66" s="37">
        <f>(D66)*1.122</f>
        <v>1914259.9080000003</v>
      </c>
      <c r="G66" s="3">
        <v>1079000000</v>
      </c>
      <c r="H66" s="9">
        <f t="shared" ref="H66:H97" si="32">F66/G66</f>
        <v>1.7741055681186285E-3</v>
      </c>
      <c r="I66" s="16" cm="1" vm="1429">
        <f t="array" aca="1" ref="I66:U66" ca="1">TRANSPOSE(_xlfn.STOCKHISTORY(A66,"1-1-2017","01-01-2018",2,0,2))</f>
        <v>48.5764</v>
      </c>
      <c r="J66" s="17" vm="1430">
        <f ca="1"/>
        <v>49.1111</v>
      </c>
      <c r="K66" s="17" vm="1431">
        <f ca="1"/>
        <v>47.578299999999999</v>
      </c>
      <c r="L66" s="17" vm="1432">
        <f ca="1"/>
        <v>47.141599999999997</v>
      </c>
      <c r="M66" s="17" vm="1433">
        <f ca="1"/>
        <v>46.366300000000003</v>
      </c>
      <c r="N66" s="17" vm="1434">
        <f ca="1"/>
        <v>45.314799999999998</v>
      </c>
      <c r="O66" s="17" vm="1435">
        <f ca="1"/>
        <v>49.333799999999997</v>
      </c>
      <c r="P66" s="17" vm="1436">
        <f ca="1"/>
        <v>49.458599999999997</v>
      </c>
      <c r="Q66" s="17" vm="1437">
        <f ca="1"/>
        <v>47.05</v>
      </c>
      <c r="R66" s="17" vm="698">
        <f ca="1"/>
        <v>51.94</v>
      </c>
      <c r="S66" s="17" vm="1438">
        <f ca="1"/>
        <v>53.99</v>
      </c>
      <c r="T66" s="17" vm="1439">
        <f ca="1"/>
        <v>53.97</v>
      </c>
      <c r="U66" s="17" vm="1440">
        <f ca="1"/>
        <v>50.81</v>
      </c>
      <c r="V66" s="3">
        <v>0.4</v>
      </c>
      <c r="W66" s="3">
        <v>0.4</v>
      </c>
      <c r="X66" s="3">
        <v>0.4</v>
      </c>
      <c r="Y66" s="3">
        <v>0.4</v>
      </c>
      <c r="Z66" s="1">
        <f t="shared" ca="1" si="14"/>
        <v>-2.1302525506212953E-2</v>
      </c>
      <c r="AA66" s="1">
        <f t="shared" ca="1" si="15"/>
        <v>5.4987526940112337E-2</v>
      </c>
      <c r="AB66" s="1">
        <f t="shared" ca="1" si="16"/>
        <v>6.0935910065715623E-2</v>
      </c>
      <c r="AC66" s="1">
        <f t="shared" ca="1" si="17"/>
        <v>-1.4054678475163562E-2</v>
      </c>
      <c r="AD66" s="1">
        <f t="shared" ca="1" si="18"/>
        <v>7.8918981233685556E-2</v>
      </c>
      <c r="AE66" s="1">
        <f t="shared" ref="AE66:AE97" ca="1" si="33">(J66-I66)/I66</f>
        <v>1.1007402771716324E-2</v>
      </c>
      <c r="AF66" s="1">
        <f t="shared" ref="AF66:AF97" ca="1" si="34">(K66-J66)/J66</f>
        <v>-3.1210866789788901E-2</v>
      </c>
      <c r="AG66" s="1">
        <f t="shared" ref="AG66:AG97" ca="1" si="35">((L66-K66)+V66)/K66</f>
        <v>-7.7136005279721724E-4</v>
      </c>
      <c r="AH66" s="1">
        <f t="shared" ref="AH66:AH97" ca="1" si="36">(M66-L66)/L66</f>
        <v>-1.6446196140987884E-2</v>
      </c>
      <c r="AI66" s="1">
        <f t="shared" ref="AI66:AI97" ca="1" si="37">((N66-M66)+W66)/M66</f>
        <v>-1.4051153531767776E-2</v>
      </c>
      <c r="AJ66" s="1">
        <f t="shared" ref="AJ66:AJ97" ca="1" si="38">((O66-N66)+W66)/N66</f>
        <v>9.7517808751224747E-2</v>
      </c>
      <c r="AK66" s="1">
        <f t="shared" ref="AK66:AK97" ca="1" si="39">(P66-O66)/O66</f>
        <v>2.5297058000802791E-3</v>
      </c>
      <c r="AL66" s="1">
        <f t="shared" ref="AL66:AL97" ca="1" si="40">((Q66-P66)+X66)/P66</f>
        <v>-4.0611743963638279E-2</v>
      </c>
      <c r="AM66" s="1">
        <f t="shared" ref="AM66:AM97" ca="1" si="41">((R66-Q66)+X66)/Q66</f>
        <v>0.11243358129649311</v>
      </c>
      <c r="AN66" s="1">
        <f t="shared" ref="AN66:AN97" ca="1" si="42">(S66-R66)/R66</f>
        <v>3.9468617635733623E-2</v>
      </c>
      <c r="AO66" s="1">
        <f t="shared" ref="AO66:AO97" ca="1" si="43">((T66-S66)+Y66)/S66</f>
        <v>7.0383404334135374E-3</v>
      </c>
      <c r="AP66" s="1">
        <f t="shared" ref="AP66:AP97" ca="1" si="44">((U66-T66)+Y66)/T66</f>
        <v>-5.1139521956642515E-2</v>
      </c>
      <c r="BA66">
        <v>1.1007402771716324E-2</v>
      </c>
      <c r="BB66">
        <v>-3.1210866789788901E-2</v>
      </c>
      <c r="BC66">
        <v>-7.7136005279721724E-4</v>
      </c>
      <c r="BD66">
        <v>-1.6446196140987884E-2</v>
      </c>
      <c r="BE66">
        <v>-1.4051153531767776E-2</v>
      </c>
      <c r="BF66">
        <v>9.7517808751224747E-2</v>
      </c>
      <c r="BG66">
        <v>2.5297058000802791E-3</v>
      </c>
      <c r="BH66">
        <v>-4.0611743963638279E-2</v>
      </c>
      <c r="BI66">
        <v>0.11243358129649311</v>
      </c>
      <c r="BJ66">
        <v>3.9468617635733623E-2</v>
      </c>
      <c r="BK66">
        <v>7.0383404334135374E-3</v>
      </c>
      <c r="BL66">
        <v>-5.1139521956642515E-2</v>
      </c>
    </row>
    <row r="67" spans="1:64" ht="29.4" thickBot="1">
      <c r="A67" s="29" t="s">
        <v>218</v>
      </c>
      <c r="B67" s="30" t="s">
        <v>219</v>
      </c>
      <c r="C67" s="34" t="s">
        <v>220</v>
      </c>
      <c r="D67" s="8">
        <v>245116</v>
      </c>
      <c r="E67" s="3">
        <v>47663</v>
      </c>
      <c r="F67" s="37">
        <f t="shared" si="13"/>
        <v>245116</v>
      </c>
      <c r="G67" s="3">
        <v>613000000</v>
      </c>
      <c r="H67" s="9">
        <f t="shared" si="32"/>
        <v>3.9986296900489397E-4</v>
      </c>
      <c r="I67" s="16" cm="1" vm="2672">
        <f t="array" aca="1" ref="I67:U67" ca="1">TRANSPOSE(_xlfn.STOCKHISTORY(A67,"1-1-2017","01-01-2018",2,0,2))</f>
        <v>178.83</v>
      </c>
      <c r="J67" s="17" vm="2673">
        <f ca="1"/>
        <v>175.17</v>
      </c>
      <c r="K67" s="17" vm="2674">
        <f ca="1"/>
        <v>188.08</v>
      </c>
      <c r="L67" s="17" vm="2675">
        <f ca="1"/>
        <v>191.87</v>
      </c>
      <c r="M67" s="17" vm="2676">
        <f ca="1"/>
        <v>195.5</v>
      </c>
      <c r="N67" s="17" vm="2677">
        <f ca="1"/>
        <v>204.25</v>
      </c>
      <c r="O67" s="17" vm="2678">
        <f ca="1"/>
        <v>209.14</v>
      </c>
      <c r="P67" s="17" vm="2679">
        <f ca="1"/>
        <v>202.29</v>
      </c>
      <c r="Q67" s="17" vm="2680">
        <f ca="1"/>
        <v>204.61</v>
      </c>
      <c r="R67" s="17" vm="2681">
        <f ca="1"/>
        <v>210.73</v>
      </c>
      <c r="S67" s="17" vm="2427">
        <f ca="1"/>
        <v>231</v>
      </c>
      <c r="T67" s="17" vm="2682">
        <f ca="1"/>
        <v>243.19</v>
      </c>
      <c r="U67" s="17" vm="1313">
        <f ca="1"/>
        <v>235.78</v>
      </c>
      <c r="V67" s="3">
        <v>1.175</v>
      </c>
      <c r="W67" s="3">
        <v>1.175</v>
      </c>
      <c r="X67" s="3">
        <v>1.175</v>
      </c>
      <c r="Y67" s="3">
        <v>1.175</v>
      </c>
      <c r="Z67" s="1">
        <f t="shared" ref="Z67:Z102" ca="1" si="45">((L67-I67)+V67)/I67</f>
        <v>7.9488900072694699E-2</v>
      </c>
      <c r="AA67" s="1">
        <f t="shared" ref="AA67:AA102" ca="1" si="46">((O67-L67)+W67)/L67</f>
        <v>9.6132798248814211E-2</v>
      </c>
      <c r="AB67" s="1">
        <f t="shared" ref="AB67:AB102" ca="1" si="47">((R67-O67)+X67)/O67</f>
        <v>1.3220809027445747E-2</v>
      </c>
      <c r="AC67" s="1">
        <f t="shared" ref="AC67:AC102" ca="1" si="48">((U67-R67)+Y67)/R67</f>
        <v>0.12444834622502735</v>
      </c>
      <c r="AD67" s="1">
        <f t="shared" ref="AD67:AD102" ca="1" si="49">((U67-I67)+SUM(V67:Y67))/I67</f>
        <v>0.34474081529944633</v>
      </c>
      <c r="AE67" s="1">
        <f t="shared" ca="1" si="33"/>
        <v>-2.046636470390888E-2</v>
      </c>
      <c r="AF67" s="1">
        <f t="shared" ca="1" si="34"/>
        <v>7.3699834446537799E-2</v>
      </c>
      <c r="AG67" s="1">
        <f t="shared" ca="1" si="35"/>
        <v>2.6398341131433387E-2</v>
      </c>
      <c r="AH67" s="1">
        <f t="shared" ca="1" si="36"/>
        <v>1.8919059780059391E-2</v>
      </c>
      <c r="AI67" s="1">
        <f t="shared" ca="1" si="37"/>
        <v>5.0767263427109979E-2</v>
      </c>
      <c r="AJ67" s="1">
        <f t="shared" ca="1" si="38"/>
        <v>2.9694002447980348E-2</v>
      </c>
      <c r="AK67" s="1">
        <f t="shared" ca="1" si="39"/>
        <v>-3.2753179688247085E-2</v>
      </c>
      <c r="AL67" s="1">
        <f t="shared" ca="1" si="40"/>
        <v>1.7277176331010044E-2</v>
      </c>
      <c r="AM67" s="1">
        <f t="shared" ca="1" si="41"/>
        <v>3.5653193881041864E-2</v>
      </c>
      <c r="AN67" s="1">
        <f t="shared" ca="1" si="42"/>
        <v>9.6189436719973473E-2</v>
      </c>
      <c r="AO67" s="1">
        <f t="shared" ca="1" si="43"/>
        <v>5.785714285714285E-2</v>
      </c>
      <c r="AP67" s="1">
        <f t="shared" ca="1" si="44"/>
        <v>-2.5638389736420068E-2</v>
      </c>
      <c r="BA67">
        <v>-2.046636470390888E-2</v>
      </c>
      <c r="BB67">
        <v>7.3699834446537799E-2</v>
      </c>
      <c r="BC67">
        <v>2.6398341131433387E-2</v>
      </c>
      <c r="BD67">
        <v>1.8919059780059391E-2</v>
      </c>
      <c r="BE67">
        <v>5.0767263427109979E-2</v>
      </c>
      <c r="BF67">
        <v>2.9694002447980348E-2</v>
      </c>
      <c r="BG67">
        <v>-3.2753179688247085E-2</v>
      </c>
      <c r="BH67">
        <v>1.7277176331010044E-2</v>
      </c>
      <c r="BI67">
        <v>3.5653193881041864E-2</v>
      </c>
      <c r="BJ67">
        <v>9.6189436719973473E-2</v>
      </c>
      <c r="BK67">
        <v>5.785714285714285E-2</v>
      </c>
      <c r="BL67">
        <v>-2.5638389736420068E-2</v>
      </c>
    </row>
    <row r="68" spans="1:64" ht="15.6" thickBot="1">
      <c r="A68" s="29" t="s">
        <v>221</v>
      </c>
      <c r="B68" s="30" t="s">
        <v>222</v>
      </c>
      <c r="C68" s="34" t="s">
        <v>223</v>
      </c>
      <c r="D68" s="8">
        <v>520502</v>
      </c>
      <c r="E68" s="3">
        <v>150000</v>
      </c>
      <c r="F68" s="37">
        <f t="shared" si="13"/>
        <v>520502</v>
      </c>
      <c r="G68" s="3">
        <v>1921000000</v>
      </c>
      <c r="H68" s="9">
        <f t="shared" si="32"/>
        <v>2.7095366996356064E-4</v>
      </c>
      <c r="I68" s="16" cm="1" vm="2297">
        <f t="array" aca="1" ref="I68:U68" ca="1">TRANSPOSE(_xlfn.STOCKHISTORY(A68,"1-1-2017","01-01-2018",2,0,2))</f>
        <v>67.739999999999995</v>
      </c>
      <c r="J68" s="17" vm="1294">
        <f ca="1"/>
        <v>69.959999999999994</v>
      </c>
      <c r="K68" s="17" vm="1091">
        <f ca="1"/>
        <v>74.98</v>
      </c>
      <c r="L68" s="17" vm="2950">
        <f ca="1"/>
        <v>71.599999999999994</v>
      </c>
      <c r="M68" s="17" vm="3014">
        <f ca="1"/>
        <v>71.75</v>
      </c>
      <c r="N68" s="17" vm="3015">
        <f ca="1"/>
        <v>75.08</v>
      </c>
      <c r="O68" s="17" vm="3016">
        <f ca="1"/>
        <v>74.709999999999994</v>
      </c>
      <c r="P68" s="17" vm="3017">
        <f ca="1"/>
        <v>65.2</v>
      </c>
      <c r="Q68" s="17" vm="2046">
        <f ca="1"/>
        <v>63.5</v>
      </c>
      <c r="R68" s="17" vm="3018">
        <f ca="1"/>
        <v>63.35</v>
      </c>
      <c r="S68" s="17" vm="800">
        <f ca="1"/>
        <v>64.56</v>
      </c>
      <c r="T68" s="17" vm="3019">
        <f ca="1"/>
        <v>67.959999999999994</v>
      </c>
      <c r="U68" s="17" vm="2595">
        <f ca="1"/>
        <v>71.510000000000005</v>
      </c>
      <c r="V68" s="3">
        <v>0.66</v>
      </c>
      <c r="W68" s="3">
        <v>0.66</v>
      </c>
      <c r="X68" s="3">
        <v>0.61</v>
      </c>
      <c r="Y68" s="3">
        <v>0.61</v>
      </c>
      <c r="Z68" s="1">
        <f t="shared" ca="1" si="45"/>
        <v>6.6725715972837316E-2</v>
      </c>
      <c r="AA68" s="1">
        <f t="shared" ca="1" si="46"/>
        <v>5.2653631284916201E-2</v>
      </c>
      <c r="AB68" s="1">
        <f t="shared" ca="1" si="47"/>
        <v>-0.14388970686655059</v>
      </c>
      <c r="AC68" s="1">
        <f t="shared" ca="1" si="48"/>
        <v>0.13843725335438048</v>
      </c>
      <c r="AD68" s="1">
        <f t="shared" ca="1" si="49"/>
        <v>9.315028048420447E-2</v>
      </c>
      <c r="AE68" s="1">
        <f t="shared" ca="1" si="33"/>
        <v>3.2772364924712118E-2</v>
      </c>
      <c r="AF68" s="1">
        <f t="shared" ca="1" si="34"/>
        <v>7.1755288736420966E-2</v>
      </c>
      <c r="AG68" s="1">
        <f t="shared" ca="1" si="35"/>
        <v>-3.6276340357428771E-2</v>
      </c>
      <c r="AH68" s="1">
        <f t="shared" ca="1" si="36"/>
        <v>2.0949720670391859E-3</v>
      </c>
      <c r="AI68" s="1">
        <f t="shared" ca="1" si="37"/>
        <v>5.5609756097560956E-2</v>
      </c>
      <c r="AJ68" s="1">
        <f t="shared" ca="1" si="38"/>
        <v>3.8625466169418684E-3</v>
      </c>
      <c r="AK68" s="1">
        <f t="shared" ca="1" si="39"/>
        <v>-0.12729219649310658</v>
      </c>
      <c r="AL68" s="1">
        <f t="shared" ca="1" si="40"/>
        <v>-1.6717791411042991E-2</v>
      </c>
      <c r="AM68" s="1">
        <f t="shared" ca="1" si="41"/>
        <v>7.2440944881889983E-3</v>
      </c>
      <c r="AN68" s="1">
        <f t="shared" ca="1" si="42"/>
        <v>1.9100236779794805E-2</v>
      </c>
      <c r="AO68" s="1">
        <f t="shared" ca="1" si="43"/>
        <v>6.2112763320941629E-2</v>
      </c>
      <c r="AP68" s="1">
        <f t="shared" ca="1" si="44"/>
        <v>6.1212477928193232E-2</v>
      </c>
      <c r="BA68">
        <v>3.2772364924712118E-2</v>
      </c>
      <c r="BB68">
        <v>7.1755288736420966E-2</v>
      </c>
      <c r="BC68">
        <v>-3.6276340357428771E-2</v>
      </c>
      <c r="BD68">
        <v>2.0949720670391859E-3</v>
      </c>
      <c r="BE68">
        <v>5.5609756097560956E-2</v>
      </c>
      <c r="BF68">
        <v>3.8625466169418684E-3</v>
      </c>
      <c r="BG68">
        <v>-0.12729219649310658</v>
      </c>
      <c r="BH68">
        <v>-1.6717791411042991E-2</v>
      </c>
      <c r="BI68">
        <v>7.2440944881889983E-3</v>
      </c>
      <c r="BJ68">
        <v>1.9100236779794805E-2</v>
      </c>
      <c r="BK68">
        <v>6.2112763320941629E-2</v>
      </c>
      <c r="BL68">
        <v>6.1212477928193232E-2</v>
      </c>
    </row>
    <row r="69" spans="1:64" ht="15.6" thickBot="1">
      <c r="A69" s="29" t="s">
        <v>224</v>
      </c>
      <c r="B69" s="30" t="s">
        <v>225</v>
      </c>
      <c r="C69" s="34" t="s">
        <v>226</v>
      </c>
      <c r="D69" s="8">
        <v>261438</v>
      </c>
      <c r="E69" s="3">
        <v>1239620</v>
      </c>
      <c r="F69" s="37">
        <f t="shared" ref="F69:F103" si="50">D69</f>
        <v>261438</v>
      </c>
      <c r="G69" s="3">
        <v>3488000000</v>
      </c>
      <c r="H69" s="9">
        <f t="shared" si="32"/>
        <v>7.4953555045871554E-5</v>
      </c>
      <c r="I69" s="16" cm="1" vm="3959">
        <f t="array" aca="1" ref="I69:U69" ca="1">TRANSPOSE(_xlfn.STOCKHISTORY(A69,"1-1-2017","01-01-2018",2,0,2))</f>
        <v>0.18990000000000001</v>
      </c>
      <c r="J69" s="17" vm="3960">
        <f ca="1"/>
        <v>0.20799999999999999</v>
      </c>
      <c r="K69" s="17" vm="3961">
        <f ca="1"/>
        <v>0.1956</v>
      </c>
      <c r="L69" s="17" vm="3962">
        <f ca="1"/>
        <v>0.216</v>
      </c>
      <c r="M69" s="17" vm="3963">
        <f ca="1"/>
        <v>0.20599999999999999</v>
      </c>
      <c r="N69" s="17" vm="3964">
        <f ca="1"/>
        <v>0.1978</v>
      </c>
      <c r="O69" s="17" vm="3965">
        <f ca="1"/>
        <v>0.18490000000000001</v>
      </c>
      <c r="P69" s="17" vm="3966">
        <f ca="1"/>
        <v>0.2185</v>
      </c>
      <c r="Q69" s="17" vm="3967">
        <f ca="1"/>
        <v>0.2195</v>
      </c>
      <c r="R69" s="17" vm="3968">
        <f ca="1"/>
        <v>0.21640000000000001</v>
      </c>
      <c r="S69" s="17" vm="3969">
        <f ca="1"/>
        <v>0.21</v>
      </c>
      <c r="T69" s="17" vm="3970">
        <f ca="1"/>
        <v>0.19400000000000001</v>
      </c>
      <c r="U69" s="17" vm="3971">
        <f ca="1"/>
        <v>0.19170000000000001</v>
      </c>
      <c r="V69" s="3">
        <v>0</v>
      </c>
      <c r="W69" s="3">
        <v>0</v>
      </c>
      <c r="X69" s="3">
        <v>0</v>
      </c>
      <c r="Y69" s="3">
        <v>0</v>
      </c>
      <c r="Z69" s="1">
        <f t="shared" ca="1" si="45"/>
        <v>0.13744075829383878</v>
      </c>
      <c r="AA69" s="1">
        <f t="shared" ca="1" si="46"/>
        <v>-0.14398148148148143</v>
      </c>
      <c r="AB69" s="1">
        <f t="shared" ca="1" si="47"/>
        <v>0.17036235803136829</v>
      </c>
      <c r="AC69" s="1">
        <f t="shared" ca="1" si="48"/>
        <v>-0.11414048059149721</v>
      </c>
      <c r="AD69" s="1">
        <f t="shared" ca="1" si="49"/>
        <v>9.4786729857819687E-3</v>
      </c>
      <c r="AE69" s="1">
        <f t="shared" ca="1" si="33"/>
        <v>9.5313322801474337E-2</v>
      </c>
      <c r="AF69" s="1">
        <f t="shared" ca="1" si="34"/>
        <v>-5.9615384615384591E-2</v>
      </c>
      <c r="AG69" s="1">
        <f t="shared" ca="1" si="35"/>
        <v>0.10429447852760737</v>
      </c>
      <c r="AH69" s="1">
        <f t="shared" ca="1" si="36"/>
        <v>-4.6296296296296335E-2</v>
      </c>
      <c r="AI69" s="1">
        <f t="shared" ca="1" si="37"/>
        <v>-3.9805825242718376E-2</v>
      </c>
      <c r="AJ69" s="1">
        <f t="shared" ca="1" si="38"/>
        <v>-6.5217391304347797E-2</v>
      </c>
      <c r="AK69" s="1">
        <f t="shared" ca="1" si="39"/>
        <v>0.1817198485667928</v>
      </c>
      <c r="AL69" s="1">
        <f t="shared" ca="1" si="40"/>
        <v>4.5766590389016062E-3</v>
      </c>
      <c r="AM69" s="1">
        <f t="shared" ca="1" si="41"/>
        <v>-1.4123006833712946E-2</v>
      </c>
      <c r="AN69" s="1">
        <f t="shared" ca="1" si="42"/>
        <v>-2.9574861367837414E-2</v>
      </c>
      <c r="AO69" s="1">
        <f t="shared" ca="1" si="43"/>
        <v>-7.6190476190476128E-2</v>
      </c>
      <c r="AP69" s="1">
        <f t="shared" ca="1" si="44"/>
        <v>-1.1855670103092766E-2</v>
      </c>
      <c r="BA69">
        <v>9.5313322801474337E-2</v>
      </c>
      <c r="BB69">
        <v>-5.9615384615384591E-2</v>
      </c>
      <c r="BC69">
        <v>0.10429447852760737</v>
      </c>
      <c r="BD69">
        <v>-4.6296296296296335E-2</v>
      </c>
      <c r="BE69">
        <v>-3.9805825242718376E-2</v>
      </c>
      <c r="BF69">
        <v>-6.5217391304347797E-2</v>
      </c>
      <c r="BG69">
        <v>0.1817198485667928</v>
      </c>
      <c r="BH69">
        <v>4.5766590389016062E-3</v>
      </c>
      <c r="BI69">
        <v>-1.4123006833712946E-2</v>
      </c>
      <c r="BJ69">
        <v>-2.9574861367837414E-2</v>
      </c>
      <c r="BK69">
        <v>-7.6190476190476128E-2</v>
      </c>
      <c r="BL69">
        <v>-1.1855670103092766E-2</v>
      </c>
    </row>
    <row r="70" spans="1:64" ht="15.6" thickBot="1">
      <c r="A70" s="29" t="s">
        <v>227</v>
      </c>
      <c r="B70" s="30" t="s">
        <v>228</v>
      </c>
      <c r="C70" s="34" t="s">
        <v>229</v>
      </c>
      <c r="D70" s="8">
        <v>604085</v>
      </c>
      <c r="E70" s="8">
        <v>2741094</v>
      </c>
      <c r="F70" s="37">
        <f t="shared" si="50"/>
        <v>604085</v>
      </c>
      <c r="G70" s="3">
        <v>2748000000</v>
      </c>
      <c r="H70" s="9">
        <f t="shared" si="32"/>
        <v>2.1982714701601164E-4</v>
      </c>
      <c r="I70" s="16" cm="1" vm="3201">
        <f t="array" aca="1" ref="I70:U70" ca="1">TRANSPOSE(_xlfn.STOCKHISTORY(A70,"1-1-2017","01-01-2018",2,0,2))</f>
        <v>56.401299999999999</v>
      </c>
      <c r="J70" s="17" vm="3202">
        <f ca="1"/>
        <v>59.176099999999998</v>
      </c>
      <c r="K70" s="17" vm="3203">
        <f ca="1"/>
        <v>62.999699999999997</v>
      </c>
      <c r="L70" s="17" vm="3204">
        <f ca="1"/>
        <v>60.482399999999998</v>
      </c>
      <c r="M70" s="17" vm="3205">
        <f ca="1"/>
        <v>59.357199999999999</v>
      </c>
      <c r="N70" s="17" vm="3206">
        <f ca="1"/>
        <v>62.065300000000001</v>
      </c>
      <c r="O70" s="17" vm="3207">
        <f ca="1"/>
        <v>60.882899999999999</v>
      </c>
      <c r="P70" s="17" vm="3208">
        <f ca="1"/>
        <v>61.064100000000003</v>
      </c>
      <c r="Q70" s="17" vm="3209">
        <f ca="1"/>
        <v>60.825699999999998</v>
      </c>
      <c r="R70" s="17" vm="3210">
        <f ca="1"/>
        <v>61.226199999999999</v>
      </c>
      <c r="S70" s="17" vm="3211">
        <f ca="1"/>
        <v>52.959099999999999</v>
      </c>
      <c r="T70" s="17" vm="3212">
        <f ca="1"/>
        <v>52.825600000000001</v>
      </c>
      <c r="U70" s="17" vm="3213">
        <f ca="1"/>
        <v>53.960299999999997</v>
      </c>
      <c r="V70" s="3">
        <v>0.48</v>
      </c>
      <c r="W70" s="3">
        <v>0.47</v>
      </c>
      <c r="X70" s="3">
        <v>0.47</v>
      </c>
      <c r="Y70" s="3">
        <v>0.47</v>
      </c>
      <c r="Z70" s="1">
        <f t="shared" ca="1" si="45"/>
        <v>8.0868703380950438E-2</v>
      </c>
      <c r="AA70" s="1">
        <f t="shared" ca="1" si="46"/>
        <v>1.4392616695104707E-2</v>
      </c>
      <c r="AB70" s="1">
        <f t="shared" ca="1" si="47"/>
        <v>1.3358430692361882E-2</v>
      </c>
      <c r="AC70" s="1">
        <f t="shared" ca="1" si="48"/>
        <v>-0.11099659949498748</v>
      </c>
      <c r="AD70" s="1">
        <f t="shared" ca="1" si="49"/>
        <v>-9.7692783676972452E-3</v>
      </c>
      <c r="AE70" s="1">
        <f t="shared" ca="1" si="33"/>
        <v>4.9197447576562935E-2</v>
      </c>
      <c r="AF70" s="1">
        <f t="shared" ca="1" si="34"/>
        <v>6.4613923526558856E-2</v>
      </c>
      <c r="AG70" s="1">
        <f t="shared" ca="1" si="35"/>
        <v>-3.2338249229758219E-2</v>
      </c>
      <c r="AH70" s="1">
        <f t="shared" ca="1" si="36"/>
        <v>-1.8603759110088217E-2</v>
      </c>
      <c r="AI70" s="1">
        <f t="shared" ca="1" si="37"/>
        <v>5.354194604866809E-2</v>
      </c>
      <c r="AJ70" s="1">
        <f t="shared" ca="1" si="38"/>
        <v>-1.147823340900634E-2</v>
      </c>
      <c r="AK70" s="1">
        <f t="shared" ca="1" si="39"/>
        <v>2.976205141345173E-3</v>
      </c>
      <c r="AL70" s="1">
        <f t="shared" ca="1" si="40"/>
        <v>3.7927358300538982E-3</v>
      </c>
      <c r="AM70" s="1">
        <f t="shared" ca="1" si="41"/>
        <v>1.4311384825821996E-2</v>
      </c>
      <c r="AN70" s="1">
        <f t="shared" ca="1" si="42"/>
        <v>-0.13502552828690983</v>
      </c>
      <c r="AO70" s="1">
        <f t="shared" ca="1" si="43"/>
        <v>6.3539599426727803E-3</v>
      </c>
      <c r="AP70" s="1">
        <f t="shared" ca="1" si="44"/>
        <v>3.0377317058395838E-2</v>
      </c>
      <c r="BA70">
        <v>4.9197447576562935E-2</v>
      </c>
      <c r="BB70">
        <v>6.4613923526558856E-2</v>
      </c>
      <c r="BC70">
        <v>-3.2338249229758219E-2</v>
      </c>
      <c r="BD70">
        <v>-1.8603759110088217E-2</v>
      </c>
      <c r="BE70">
        <v>5.354194604866809E-2</v>
      </c>
      <c r="BF70">
        <v>-1.147823340900634E-2</v>
      </c>
      <c r="BG70">
        <v>2.976205141345173E-3</v>
      </c>
      <c r="BH70">
        <v>3.7927358300538982E-3</v>
      </c>
      <c r="BI70">
        <v>1.4311384825821996E-2</v>
      </c>
      <c r="BJ70">
        <v>-0.13502552828690983</v>
      </c>
      <c r="BK70">
        <v>6.3539599426727803E-3</v>
      </c>
      <c r="BL70">
        <v>3.0377317058395838E-2</v>
      </c>
    </row>
    <row r="71" spans="1:64" ht="29.4" thickBot="1">
      <c r="A71" s="29" t="s">
        <v>230</v>
      </c>
      <c r="B71" s="30" t="s">
        <v>231</v>
      </c>
      <c r="C71" s="34" t="s">
        <v>232</v>
      </c>
      <c r="D71" s="8">
        <v>621869</v>
      </c>
      <c r="E71" s="3">
        <v>424731</v>
      </c>
      <c r="F71" s="37">
        <f t="shared" si="50"/>
        <v>621869</v>
      </c>
      <c r="G71" s="3">
        <v>1821000000</v>
      </c>
      <c r="H71" s="9">
        <f t="shared" si="32"/>
        <v>3.4149862712795165E-4</v>
      </c>
      <c r="I71" s="16" cm="1" vm="2772">
        <f t="array" aca="1" ref="I71:U71" ca="1">TRANSPOSE(_xlfn.STOCKHISTORY(A71,"1-1-2017","01-01-2018",2,0,2))</f>
        <v>43.09</v>
      </c>
      <c r="J71" s="17" vm="2773">
        <f ca="1"/>
        <v>43.3</v>
      </c>
      <c r="K71" s="17" vm="2774">
        <f ca="1"/>
        <v>46.95</v>
      </c>
      <c r="L71" s="17" vm="2775">
        <f ca="1"/>
        <v>42.81</v>
      </c>
      <c r="M71" s="17" vm="2776">
        <f ca="1"/>
        <v>43.76</v>
      </c>
      <c r="N71" s="17" vm="2777">
        <f ca="1"/>
        <v>41.98</v>
      </c>
      <c r="O71" s="17" vm="2778">
        <f ca="1"/>
        <v>45</v>
      </c>
      <c r="P71" s="17" vm="1197">
        <f ca="1"/>
        <v>47.25</v>
      </c>
      <c r="Q71" s="17" vm="2779">
        <f ca="1"/>
        <v>45.59</v>
      </c>
      <c r="R71" s="17" vm="2780">
        <f ca="1"/>
        <v>48.11</v>
      </c>
      <c r="S71" s="17" vm="939">
        <f ca="1"/>
        <v>50.22</v>
      </c>
      <c r="T71" s="17" vm="2781">
        <f ca="1"/>
        <v>51.88</v>
      </c>
      <c r="U71" s="17" vm="2782">
        <f ca="1"/>
        <v>52.76</v>
      </c>
      <c r="V71" s="3">
        <v>0.25</v>
      </c>
      <c r="W71" s="3">
        <v>0.25</v>
      </c>
      <c r="X71" s="3">
        <v>0.2</v>
      </c>
      <c r="Y71" s="3">
        <v>0.2</v>
      </c>
      <c r="Z71" s="1">
        <f t="shared" ca="1" si="45"/>
        <v>-6.9621721977259536E-4</v>
      </c>
      <c r="AA71" s="1">
        <f t="shared" ca="1" si="46"/>
        <v>5.6996028965194991E-2</v>
      </c>
      <c r="AB71" s="1">
        <f t="shared" ca="1" si="47"/>
        <v>7.3555555555555541E-2</v>
      </c>
      <c r="AC71" s="1">
        <f t="shared" ca="1" si="48"/>
        <v>0.10081064227811264</v>
      </c>
      <c r="AD71" s="1">
        <f t="shared" ca="1" si="49"/>
        <v>0.24530053376653502</v>
      </c>
      <c r="AE71" s="1">
        <f t="shared" ca="1" si="33"/>
        <v>4.8735205384078375E-3</v>
      </c>
      <c r="AF71" s="1">
        <f t="shared" ca="1" si="34"/>
        <v>8.4295612009238019E-2</v>
      </c>
      <c r="AG71" s="1">
        <f t="shared" ca="1" si="35"/>
        <v>-8.2854100106496284E-2</v>
      </c>
      <c r="AH71" s="1">
        <f t="shared" ca="1" si="36"/>
        <v>2.219107685120289E-2</v>
      </c>
      <c r="AI71" s="1">
        <f t="shared" ca="1" si="37"/>
        <v>-3.4963436928702039E-2</v>
      </c>
      <c r="AJ71" s="1">
        <f t="shared" ca="1" si="38"/>
        <v>7.7894235350166832E-2</v>
      </c>
      <c r="AK71" s="1">
        <f t="shared" ca="1" si="39"/>
        <v>0.05</v>
      </c>
      <c r="AL71" s="1">
        <f t="shared" ca="1" si="40"/>
        <v>-3.0899470899470829E-2</v>
      </c>
      <c r="AM71" s="1">
        <f t="shared" ca="1" si="41"/>
        <v>5.9662206624259619E-2</v>
      </c>
      <c r="AN71" s="1">
        <f t="shared" ca="1" si="42"/>
        <v>4.3857825815838691E-2</v>
      </c>
      <c r="AO71" s="1">
        <f t="shared" ca="1" si="43"/>
        <v>3.7037037037037111E-2</v>
      </c>
      <c r="AP71" s="1">
        <f t="shared" ca="1" si="44"/>
        <v>2.081727062451803E-2</v>
      </c>
      <c r="BA71">
        <v>4.8735205384078375E-3</v>
      </c>
      <c r="BB71">
        <v>8.4295612009238019E-2</v>
      </c>
      <c r="BC71">
        <v>-8.2854100106496284E-2</v>
      </c>
      <c r="BD71">
        <v>2.219107685120289E-2</v>
      </c>
      <c r="BE71">
        <v>-3.4963436928702039E-2</v>
      </c>
      <c r="BF71">
        <v>7.7894235350166832E-2</v>
      </c>
      <c r="BG71">
        <v>0.05</v>
      </c>
      <c r="BH71">
        <v>-3.0899470899470829E-2</v>
      </c>
      <c r="BI71">
        <v>5.9662206624259619E-2</v>
      </c>
      <c r="BJ71">
        <v>4.3857825815838691E-2</v>
      </c>
      <c r="BK71">
        <v>3.7037037037037111E-2</v>
      </c>
      <c r="BL71">
        <v>2.081727062451803E-2</v>
      </c>
    </row>
    <row r="72" spans="1:64" ht="15.6" thickBot="1">
      <c r="A72" s="29" t="s">
        <v>233</v>
      </c>
      <c r="B72" s="30" t="s">
        <v>234</v>
      </c>
      <c r="C72" s="34" t="s">
        <v>235</v>
      </c>
      <c r="D72" s="8">
        <v>656241</v>
      </c>
      <c r="E72" s="3">
        <v>2279798</v>
      </c>
      <c r="F72" s="37">
        <f t="shared" si="50"/>
        <v>656241</v>
      </c>
      <c r="G72" s="3">
        <v>7832000000</v>
      </c>
      <c r="H72" s="9">
        <f t="shared" si="32"/>
        <v>8.3789708886618995E-5</v>
      </c>
      <c r="I72" s="16" cm="1" vm="3927">
        <f t="array" aca="1" ref="I72:U72" ca="1">TRANSPOSE(_xlfn.STOCKHISTORY(A72,"1-1-2017","01-01-2018",2,0,2))</f>
        <v>62.79</v>
      </c>
      <c r="J72" s="17" vm="3928">
        <f ca="1"/>
        <v>64.355000000000004</v>
      </c>
      <c r="K72" s="17" vm="3929">
        <f ca="1"/>
        <v>64.13</v>
      </c>
      <c r="L72" s="17" vm="3930">
        <f ca="1"/>
        <v>65.81</v>
      </c>
      <c r="M72" s="17" vm="3931">
        <f ca="1"/>
        <v>68.680000000000007</v>
      </c>
      <c r="N72" s="17" vm="3932">
        <f ca="1"/>
        <v>70.239999999999995</v>
      </c>
      <c r="O72" s="17" vm="3933">
        <f ca="1"/>
        <v>69.33</v>
      </c>
      <c r="P72" s="17" vm="1529">
        <f ca="1"/>
        <v>73.099999999999994</v>
      </c>
      <c r="Q72" s="17" vm="3016">
        <f ca="1"/>
        <v>74.709999999999994</v>
      </c>
      <c r="R72" s="17" vm="3016">
        <f ca="1"/>
        <v>74.709999999999994</v>
      </c>
      <c r="S72" s="17" vm="3934">
        <f ca="1"/>
        <v>83.68</v>
      </c>
      <c r="T72" s="17" vm="1833">
        <f ca="1"/>
        <v>83.6</v>
      </c>
      <c r="U72" s="17" vm="3935">
        <f ca="1"/>
        <v>86.125</v>
      </c>
      <c r="V72" s="3">
        <v>0.42</v>
      </c>
      <c r="W72" s="3">
        <v>0.39</v>
      </c>
      <c r="X72" s="3">
        <v>0.39</v>
      </c>
      <c r="Y72" s="3">
        <v>0.39</v>
      </c>
      <c r="Z72" s="1">
        <f t="shared" ca="1" si="45"/>
        <v>5.4785793916228745E-2</v>
      </c>
      <c r="AA72" s="1">
        <f t="shared" ca="1" si="46"/>
        <v>5.941346299954408E-2</v>
      </c>
      <c r="AB72" s="1">
        <f t="shared" ca="1" si="47"/>
        <v>8.322515505553145E-2</v>
      </c>
      <c r="AC72" s="1">
        <f t="shared" ca="1" si="48"/>
        <v>0.158010975772989</v>
      </c>
      <c r="AD72" s="1">
        <f t="shared" ca="1" si="49"/>
        <v>0.39695811434941869</v>
      </c>
      <c r="AE72" s="1">
        <f t="shared" ca="1" si="33"/>
        <v>2.4924351011307612E-2</v>
      </c>
      <c r="AF72" s="1">
        <f t="shared" ca="1" si="34"/>
        <v>-3.4962318390180797E-3</v>
      </c>
      <c r="AG72" s="1">
        <f t="shared" ca="1" si="35"/>
        <v>3.2745984718540573E-2</v>
      </c>
      <c r="AH72" s="1">
        <f t="shared" ca="1" si="36"/>
        <v>4.361039355721022E-2</v>
      </c>
      <c r="AI72" s="1">
        <f t="shared" ca="1" si="37"/>
        <v>2.8392545136866454E-2</v>
      </c>
      <c r="AJ72" s="1">
        <f t="shared" ca="1" si="38"/>
        <v>-7.4031890660591773E-3</v>
      </c>
      <c r="AK72" s="1">
        <f t="shared" ca="1" si="39"/>
        <v>5.4377614308380152E-2</v>
      </c>
      <c r="AL72" s="1">
        <f t="shared" ca="1" si="40"/>
        <v>2.7359781121751022E-2</v>
      </c>
      <c r="AM72" s="1">
        <f t="shared" ca="1" si="41"/>
        <v>5.2201847142283502E-3</v>
      </c>
      <c r="AN72" s="1">
        <f t="shared" ca="1" si="42"/>
        <v>0.12006424842725223</v>
      </c>
      <c r="AO72" s="1">
        <f t="shared" ca="1" si="43"/>
        <v>3.7045889101336936E-3</v>
      </c>
      <c r="AP72" s="1">
        <f t="shared" ca="1" si="44"/>
        <v>3.4868421052631653E-2</v>
      </c>
      <c r="BA72">
        <v>2.4924351011307612E-2</v>
      </c>
      <c r="BB72">
        <v>-3.4962318390180797E-3</v>
      </c>
      <c r="BC72">
        <v>3.2745984718540573E-2</v>
      </c>
      <c r="BD72">
        <v>4.361039355721022E-2</v>
      </c>
      <c r="BE72">
        <v>2.8392545136866454E-2</v>
      </c>
      <c r="BF72">
        <v>-7.4031890660591773E-3</v>
      </c>
      <c r="BG72">
        <v>5.4377614308380152E-2</v>
      </c>
      <c r="BH72">
        <v>2.7359781121751022E-2</v>
      </c>
      <c r="BI72">
        <v>5.2201847142283502E-3</v>
      </c>
      <c r="BJ72">
        <v>0.12006424842725223</v>
      </c>
      <c r="BK72">
        <v>3.7045889101336936E-3</v>
      </c>
      <c r="BL72">
        <v>3.4868421052631653E-2</v>
      </c>
    </row>
    <row r="73" spans="1:64" ht="29.4" thickBot="1">
      <c r="A73" s="29" t="s">
        <v>371</v>
      </c>
      <c r="B73" s="30" t="s">
        <v>372</v>
      </c>
      <c r="C73" s="34" t="s">
        <v>373</v>
      </c>
      <c r="D73" s="8">
        <v>474895</v>
      </c>
      <c r="E73" s="3">
        <v>664983</v>
      </c>
      <c r="F73" s="37">
        <f t="shared" si="50"/>
        <v>474895</v>
      </c>
      <c r="G73" s="3">
        <v>1890000000</v>
      </c>
      <c r="H73" s="9">
        <f t="shared" si="32"/>
        <v>2.5126719576719575E-4</v>
      </c>
      <c r="I73" s="16" cm="1" vm="3068">
        <f t="array" aca="1" ref="I73:U73" ca="1">TRANSPOSE(_xlfn.STOCKHISTORY(A73,"1-1-2017","01-01-2018",2,0,2))</f>
        <v>29.885000000000002</v>
      </c>
      <c r="J73" s="17" vm="3069">
        <f ca="1"/>
        <v>30.68</v>
      </c>
      <c r="K73" s="17" vm="3070">
        <f ca="1"/>
        <v>32.39</v>
      </c>
      <c r="L73" s="17" vm="3071">
        <f ca="1"/>
        <v>32.125</v>
      </c>
      <c r="M73" s="17" vm="3072">
        <f ca="1"/>
        <v>33.534999999999997</v>
      </c>
      <c r="N73" s="17" vm="3073">
        <f ca="1"/>
        <v>35.337499999999999</v>
      </c>
      <c r="O73" s="17" vm="3074">
        <f ca="1"/>
        <v>35.212499999999999</v>
      </c>
      <c r="P73" s="17" vm="3075">
        <f ca="1"/>
        <v>36.47</v>
      </c>
      <c r="Q73" s="17" vm="3076">
        <f ca="1"/>
        <v>37.75</v>
      </c>
      <c r="R73" s="17" vm="3077">
        <f ca="1"/>
        <v>36.842500000000001</v>
      </c>
      <c r="S73" s="17" vm="3078">
        <f ca="1"/>
        <v>38.917499999999997</v>
      </c>
      <c r="T73" s="17" vm="3079">
        <f ca="1"/>
        <v>39.597499999999997</v>
      </c>
      <c r="U73" s="17" vm="3080">
        <f ca="1"/>
        <v>39.107500000000002</v>
      </c>
      <c r="V73" s="3">
        <v>0.98250000000000004</v>
      </c>
      <c r="W73" s="3">
        <v>0.98250000000000004</v>
      </c>
      <c r="X73" s="3">
        <v>0.98250000000000004</v>
      </c>
      <c r="Y73" s="3">
        <v>0.98250000000000004</v>
      </c>
      <c r="Z73" s="1">
        <f t="shared" ca="1" si="45"/>
        <v>0.1078300150577212</v>
      </c>
      <c r="AA73" s="1">
        <f t="shared" ca="1" si="46"/>
        <v>0.12669260700389101</v>
      </c>
      <c r="AB73" s="1">
        <f t="shared" ca="1" si="47"/>
        <v>7.4192403265885762E-2</v>
      </c>
      <c r="AC73" s="1">
        <f t="shared" ca="1" si="48"/>
        <v>8.8145484155526921E-2</v>
      </c>
      <c r="AD73" s="1">
        <f t="shared" ca="1" si="49"/>
        <v>0.44010373096871336</v>
      </c>
      <c r="AE73" s="1">
        <f t="shared" ca="1" si="33"/>
        <v>2.6601974234565774E-2</v>
      </c>
      <c r="AF73" s="1">
        <f t="shared" ca="1" si="34"/>
        <v>5.5736636245110847E-2</v>
      </c>
      <c r="AG73" s="1">
        <f t="shared" ca="1" si="35"/>
        <v>2.2151898734177198E-2</v>
      </c>
      <c r="AH73" s="1">
        <f t="shared" ca="1" si="36"/>
        <v>4.3891050583657484E-2</v>
      </c>
      <c r="AI73" s="1">
        <f t="shared" ca="1" si="37"/>
        <v>8.3047562248397266E-2</v>
      </c>
      <c r="AJ73" s="1">
        <f t="shared" ca="1" si="38"/>
        <v>2.4266006367173684E-2</v>
      </c>
      <c r="AK73" s="1">
        <f t="shared" ca="1" si="39"/>
        <v>3.5711750088746906E-2</v>
      </c>
      <c r="AL73" s="1">
        <f t="shared" ca="1" si="40"/>
        <v>6.2037290924047195E-2</v>
      </c>
      <c r="AM73" s="1">
        <f t="shared" ca="1" si="41"/>
        <v>1.9867549668874484E-3</v>
      </c>
      <c r="AN73" s="1">
        <f t="shared" ca="1" si="42"/>
        <v>5.6320825134016303E-2</v>
      </c>
      <c r="AO73" s="1">
        <f t="shared" ca="1" si="43"/>
        <v>4.2718571336802201E-2</v>
      </c>
      <c r="AP73" s="1">
        <f t="shared" ca="1" si="44"/>
        <v>1.2437653892291312E-2</v>
      </c>
      <c r="BA73">
        <v>2.6601974234565774E-2</v>
      </c>
      <c r="BB73">
        <v>5.5736636245110847E-2</v>
      </c>
      <c r="BC73">
        <v>2.2151898734177198E-2</v>
      </c>
      <c r="BD73">
        <v>4.3891050583657484E-2</v>
      </c>
      <c r="BE73">
        <v>8.3047562248397266E-2</v>
      </c>
      <c r="BF73">
        <v>2.4266006367173684E-2</v>
      </c>
      <c r="BG73">
        <v>3.5711750088746906E-2</v>
      </c>
      <c r="BH73">
        <v>6.2037290924047195E-2</v>
      </c>
      <c r="BI73">
        <v>1.9867549668874484E-3</v>
      </c>
      <c r="BJ73">
        <v>5.6320825134016303E-2</v>
      </c>
      <c r="BK73">
        <v>4.2718571336802201E-2</v>
      </c>
      <c r="BL73">
        <v>1.2437653892291312E-2</v>
      </c>
    </row>
    <row r="74" spans="1:64" ht="15.6" thickBot="1">
      <c r="A74" s="29" t="s">
        <v>236</v>
      </c>
      <c r="B74" s="30" t="s">
        <v>237</v>
      </c>
      <c r="C74" s="34" t="s">
        <v>238</v>
      </c>
      <c r="D74" s="8">
        <v>5196545</v>
      </c>
      <c r="E74" s="3">
        <v>165000</v>
      </c>
      <c r="F74" s="37">
        <f t="shared" si="50"/>
        <v>5196545</v>
      </c>
      <c r="G74" s="3">
        <v>1692000000</v>
      </c>
      <c r="H74" s="9">
        <f t="shared" si="32"/>
        <v>3.0712440898345156E-3</v>
      </c>
      <c r="I74" s="16" cm="1" vm="1025">
        <f t="array" aca="1" ref="I74:U74" ca="1">TRANSPOSE(_xlfn.STOCKHISTORY(A74,"1-1-2017","01-01-2018",2,0,2))</f>
        <v>51.99</v>
      </c>
      <c r="J74" s="17" vm="1026">
        <f ca="1"/>
        <v>52.98</v>
      </c>
      <c r="K74" s="17" vm="1027">
        <f ca="1"/>
        <v>57.86</v>
      </c>
      <c r="L74" s="17" vm="1028">
        <f ca="1"/>
        <v>55.74</v>
      </c>
      <c r="M74" s="17" vm="1029">
        <f ca="1"/>
        <v>55.43</v>
      </c>
      <c r="N74" s="17" vm="1030">
        <f ca="1"/>
        <v>53.06</v>
      </c>
      <c r="O74" s="17" vm="1031">
        <f ca="1"/>
        <v>58.37</v>
      </c>
      <c r="P74" s="17" vm="786">
        <f ca="1"/>
        <v>59</v>
      </c>
      <c r="Q74" s="17" vm="362">
        <f ca="1"/>
        <v>53</v>
      </c>
      <c r="R74" s="17" vm="1032">
        <f ca="1"/>
        <v>52.16</v>
      </c>
      <c r="S74" s="17" vm="1033">
        <f ca="1"/>
        <v>55.42</v>
      </c>
      <c r="T74" s="17" vm="1034">
        <f ca="1"/>
        <v>60.42</v>
      </c>
      <c r="U74" s="17" vm="453">
        <f ca="1"/>
        <v>62.85</v>
      </c>
      <c r="V74" s="3">
        <v>0.15</v>
      </c>
      <c r="W74" s="3">
        <v>0.15</v>
      </c>
      <c r="X74" s="3">
        <v>0.15</v>
      </c>
      <c r="Y74" s="3">
        <v>0.15</v>
      </c>
      <c r="Z74" s="1">
        <f t="shared" ca="1" si="45"/>
        <v>7.5014425851125208E-2</v>
      </c>
      <c r="AA74" s="1">
        <f t="shared" ca="1" si="46"/>
        <v>4.9874416935773151E-2</v>
      </c>
      <c r="AB74" s="1">
        <f t="shared" ca="1" si="47"/>
        <v>-0.1038204557135515</v>
      </c>
      <c r="AC74" s="1">
        <f t="shared" ca="1" si="48"/>
        <v>0.20782208588957066</v>
      </c>
      <c r="AD74" s="1">
        <f t="shared" ca="1" si="49"/>
        <v>0.22042700519330638</v>
      </c>
      <c r="AE74" s="1">
        <f t="shared" ca="1" si="33"/>
        <v>1.9042123485285532E-2</v>
      </c>
      <c r="AF74" s="1">
        <f t="shared" ca="1" si="34"/>
        <v>9.2110230275575744E-2</v>
      </c>
      <c r="AG74" s="1">
        <f t="shared" ca="1" si="35"/>
        <v>-3.4047701348081535E-2</v>
      </c>
      <c r="AH74" s="1">
        <f t="shared" ca="1" si="36"/>
        <v>-5.5615357014711566E-3</v>
      </c>
      <c r="AI74" s="1">
        <f t="shared" ca="1" si="37"/>
        <v>-4.0050514162006091E-2</v>
      </c>
      <c r="AJ74" s="1">
        <f t="shared" ca="1" si="38"/>
        <v>0.10290237467018461</v>
      </c>
      <c r="AK74" s="1">
        <f t="shared" ca="1" si="39"/>
        <v>1.0793215692993021E-2</v>
      </c>
      <c r="AL74" s="1">
        <f t="shared" ca="1" si="40"/>
        <v>-9.9152542372881347E-2</v>
      </c>
      <c r="AM74" s="1">
        <f t="shared" ca="1" si="41"/>
        <v>-1.3018867924528365E-2</v>
      </c>
      <c r="AN74" s="1">
        <f t="shared" ca="1" si="42"/>
        <v>6.2500000000000097E-2</v>
      </c>
      <c r="AO74" s="1">
        <f t="shared" ca="1" si="43"/>
        <v>9.2926741248646708E-2</v>
      </c>
      <c r="AP74" s="1">
        <f t="shared" ca="1" si="44"/>
        <v>4.2701092353525316E-2</v>
      </c>
      <c r="BA74">
        <v>1.9042123485285532E-2</v>
      </c>
      <c r="BB74">
        <v>9.2110230275575744E-2</v>
      </c>
      <c r="BC74">
        <v>-3.4047701348081535E-2</v>
      </c>
      <c r="BD74">
        <v>-5.5615357014711566E-3</v>
      </c>
      <c r="BE74">
        <v>-4.0050514162006091E-2</v>
      </c>
      <c r="BF74">
        <v>0.10290237467018461</v>
      </c>
      <c r="BG74">
        <v>1.0793215692993021E-2</v>
      </c>
      <c r="BH74">
        <v>-9.9152542372881347E-2</v>
      </c>
      <c r="BI74">
        <v>-1.3018867924528365E-2</v>
      </c>
      <c r="BJ74">
        <v>6.2500000000000097E-2</v>
      </c>
      <c r="BK74">
        <v>9.2926741248646708E-2</v>
      </c>
      <c r="BL74">
        <v>4.2701092353525316E-2</v>
      </c>
    </row>
    <row r="75" spans="1:64" ht="29.4" thickBot="1">
      <c r="A75" s="29" t="s">
        <v>245</v>
      </c>
      <c r="B75" s="30" t="s">
        <v>246</v>
      </c>
      <c r="C75" s="34" t="s">
        <v>412</v>
      </c>
      <c r="D75" s="8">
        <v>21079044</v>
      </c>
      <c r="E75" s="3"/>
      <c r="F75" s="37">
        <f t="shared" si="50"/>
        <v>21079044</v>
      </c>
      <c r="G75" s="3">
        <v>4217000000</v>
      </c>
      <c r="H75" s="9">
        <f t="shared" si="32"/>
        <v>4.998587621531895E-3</v>
      </c>
      <c r="I75" s="16" cm="1" vm="220">
        <f t="array" aca="1" ref="I75:U75" ca="1">TRANSPOSE(_xlfn.STOCKHISTORY(A75,"1-1-2017","01-01-2018",2,0,2))</f>
        <v>38.450000000000003</v>
      </c>
      <c r="J75" s="17" vm="742">
        <f ca="1"/>
        <v>40.22</v>
      </c>
      <c r="K75" s="17" vm="743">
        <f ca="1"/>
        <v>42.75</v>
      </c>
      <c r="L75" s="17" vm="744">
        <f ca="1"/>
        <v>44.68</v>
      </c>
      <c r="M75" s="17" vm="745">
        <f ca="1"/>
        <v>45.01</v>
      </c>
      <c r="N75" s="17" vm="746">
        <f ca="1"/>
        <v>45.52</v>
      </c>
      <c r="O75" s="17" vm="747">
        <f ca="1"/>
        <v>50.05</v>
      </c>
      <c r="P75" s="17" vm="748">
        <f ca="1"/>
        <v>50.15</v>
      </c>
      <c r="Q75" s="17" vm="749">
        <f ca="1"/>
        <v>50.35</v>
      </c>
      <c r="R75" s="17" vm="750">
        <f ca="1"/>
        <v>48.72</v>
      </c>
      <c r="S75" s="17" vm="751">
        <f ca="1"/>
        <v>51.1</v>
      </c>
      <c r="T75" s="17" vm="752">
        <f ca="1"/>
        <v>49.05</v>
      </c>
      <c r="U75" s="17" vm="342">
        <f ca="1"/>
        <v>47.57</v>
      </c>
      <c r="V75" s="3">
        <v>0.2</v>
      </c>
      <c r="W75" s="3">
        <v>0.18</v>
      </c>
      <c r="X75" s="3">
        <v>0.18</v>
      </c>
      <c r="Y75" s="3">
        <v>0.18</v>
      </c>
      <c r="Z75" s="1">
        <f t="shared" ca="1" si="45"/>
        <v>0.16723016905071514</v>
      </c>
      <c r="AA75" s="1">
        <f t="shared" ca="1" si="46"/>
        <v>0.12421665174574748</v>
      </c>
      <c r="AB75" s="1">
        <f t="shared" ca="1" si="47"/>
        <v>-2.2977022977022945E-2</v>
      </c>
      <c r="AC75" s="1">
        <f t="shared" ca="1" si="48"/>
        <v>-1.9909688013136261E-2</v>
      </c>
      <c r="AD75" s="1">
        <f t="shared" ca="1" si="49"/>
        <v>0.25643693107932369</v>
      </c>
      <c r="AE75" s="1">
        <f t="shared" ca="1" si="33"/>
        <v>4.6033810143042808E-2</v>
      </c>
      <c r="AF75" s="1">
        <f t="shared" ca="1" si="34"/>
        <v>6.2904027846842403E-2</v>
      </c>
      <c r="AG75" s="1">
        <f t="shared" ca="1" si="35"/>
        <v>4.9824561403508771E-2</v>
      </c>
      <c r="AH75" s="1">
        <f t="shared" ca="1" si="36"/>
        <v>7.3858549686660318E-3</v>
      </c>
      <c r="AI75" s="1">
        <f t="shared" ca="1" si="37"/>
        <v>1.5329926682959455E-2</v>
      </c>
      <c r="AJ75" s="1">
        <f t="shared" ca="1" si="38"/>
        <v>0.10347100175746909</v>
      </c>
      <c r="AK75" s="1">
        <f t="shared" ca="1" si="39"/>
        <v>1.9980019980020266E-3</v>
      </c>
      <c r="AL75" s="1">
        <f t="shared" ca="1" si="40"/>
        <v>7.5772681954138152E-3</v>
      </c>
      <c r="AM75" s="1">
        <f t="shared" ca="1" si="41"/>
        <v>-2.8798411122145037E-2</v>
      </c>
      <c r="AN75" s="1">
        <f t="shared" ca="1" si="42"/>
        <v>4.885057471264373E-2</v>
      </c>
      <c r="AO75" s="1">
        <f t="shared" ca="1" si="43"/>
        <v>-3.6594911937377773E-2</v>
      </c>
      <c r="AP75" s="1">
        <f t="shared" ca="1" si="44"/>
        <v>-2.6503567787971395E-2</v>
      </c>
      <c r="BA75">
        <v>4.6033810143042808E-2</v>
      </c>
      <c r="BB75">
        <v>6.2904027846842403E-2</v>
      </c>
      <c r="BC75">
        <v>4.9824561403508771E-2</v>
      </c>
      <c r="BD75">
        <v>7.3858549686660318E-3</v>
      </c>
      <c r="BE75">
        <v>1.5329926682959455E-2</v>
      </c>
      <c r="BF75">
        <v>0.10347100175746909</v>
      </c>
      <c r="BG75">
        <v>1.9980019980020266E-3</v>
      </c>
      <c r="BH75">
        <v>7.5772681954138152E-3</v>
      </c>
      <c r="BI75">
        <v>-2.8798411122145037E-2</v>
      </c>
      <c r="BJ75">
        <v>4.885057471264373E-2</v>
      </c>
      <c r="BK75">
        <v>-3.6594911937377773E-2</v>
      </c>
      <c r="BL75">
        <v>-2.6503567787971395E-2</v>
      </c>
    </row>
    <row r="76" spans="1:64" ht="43.8" thickBot="1">
      <c r="A76" s="29" t="s">
        <v>248</v>
      </c>
      <c r="B76" s="30" t="s">
        <v>249</v>
      </c>
      <c r="C76" s="34" t="s">
        <v>413</v>
      </c>
      <c r="D76" s="8">
        <f ca="1">9765802/I76</f>
        <v>135129.40362529404</v>
      </c>
      <c r="E76" s="3">
        <v>4470</v>
      </c>
      <c r="F76" s="37">
        <f t="shared" ca="1" si="50"/>
        <v>135129.40362529404</v>
      </c>
      <c r="G76" s="3">
        <v>766000000</v>
      </c>
      <c r="H76" s="9">
        <f t="shared" ca="1" si="32"/>
        <v>1.7640914311396088E-4</v>
      </c>
      <c r="I76" s="16" cm="1" vm="3446">
        <f t="array" aca="1" ref="I76:U76" ca="1">TRANSPOSE(_xlfn.STOCKHISTORY(A76,"1-1-2017","01-01-2018",2,0,2))</f>
        <v>72.27</v>
      </c>
      <c r="J76" s="17" vm="3447">
        <f ca="1"/>
        <v>67.930000000000007</v>
      </c>
      <c r="K76" s="17" vm="3448">
        <f ca="1"/>
        <v>66.209999999999994</v>
      </c>
      <c r="L76" s="17" vm="3449">
        <f ca="1"/>
        <v>63.38</v>
      </c>
      <c r="M76" s="17" vm="3450">
        <f ca="1"/>
        <v>61.54</v>
      </c>
      <c r="N76" s="17" vm="3451">
        <f ca="1"/>
        <v>59.09</v>
      </c>
      <c r="O76" s="17" vm="3452">
        <f ca="1"/>
        <v>60.17</v>
      </c>
      <c r="P76" s="17" vm="563">
        <f ca="1"/>
        <v>62.1</v>
      </c>
      <c r="Q76" s="17" vm="3453">
        <f ca="1"/>
        <v>59.69</v>
      </c>
      <c r="R76" s="17" vm="3454">
        <f ca="1"/>
        <v>63.81</v>
      </c>
      <c r="S76" s="17" vm="3455">
        <f ca="1"/>
        <v>65.16</v>
      </c>
      <c r="T76" s="17" vm="3456">
        <f ca="1"/>
        <v>70.75</v>
      </c>
      <c r="U76" s="17" vm="1852">
        <f ca="1"/>
        <v>74.010000000000005</v>
      </c>
      <c r="V76" s="3">
        <v>0.77</v>
      </c>
      <c r="W76" s="3">
        <v>0.77</v>
      </c>
      <c r="X76" s="3">
        <v>0.76</v>
      </c>
      <c r="Y76" s="3">
        <v>0.76</v>
      </c>
      <c r="Z76" s="1">
        <f t="shared" ca="1" si="45"/>
        <v>-0.11235644112356433</v>
      </c>
      <c r="AA76" s="1">
        <f t="shared" ca="1" si="46"/>
        <v>-3.8497948879772807E-2</v>
      </c>
      <c r="AB76" s="1">
        <f t="shared" ca="1" si="47"/>
        <v>7.3126142595978064E-2</v>
      </c>
      <c r="AC76" s="1">
        <f t="shared" ca="1" si="48"/>
        <v>0.17175991223946094</v>
      </c>
      <c r="AD76" s="1">
        <f t="shared" ca="1" si="49"/>
        <v>6.6417600664176124E-2</v>
      </c>
      <c r="AE76" s="1">
        <f t="shared" ca="1" si="33"/>
        <v>-6.0052580600525658E-2</v>
      </c>
      <c r="AF76" s="1">
        <f t="shared" ca="1" si="34"/>
        <v>-2.5320182540851065E-2</v>
      </c>
      <c r="AG76" s="1">
        <f t="shared" ca="1" si="35"/>
        <v>-3.1113124905603251E-2</v>
      </c>
      <c r="AH76" s="1">
        <f t="shared" ca="1" si="36"/>
        <v>-2.9031240138845116E-2</v>
      </c>
      <c r="AI76" s="1">
        <f t="shared" ca="1" si="37"/>
        <v>-2.7299317517062004E-2</v>
      </c>
      <c r="AJ76" s="1">
        <f t="shared" ca="1" si="38"/>
        <v>3.130817397190723E-2</v>
      </c>
      <c r="AK76" s="1">
        <f t="shared" ca="1" si="39"/>
        <v>3.207578527505401E-2</v>
      </c>
      <c r="AL76" s="1">
        <f t="shared" ca="1" si="40"/>
        <v>-2.6570048309178803E-2</v>
      </c>
      <c r="AM76" s="1">
        <f t="shared" ca="1" si="41"/>
        <v>8.1755737979561136E-2</v>
      </c>
      <c r="AN76" s="1">
        <f t="shared" ca="1" si="42"/>
        <v>2.1156558533145187E-2</v>
      </c>
      <c r="AO76" s="1">
        <f t="shared" ca="1" si="43"/>
        <v>9.7452424800491155E-2</v>
      </c>
      <c r="AP76" s="1">
        <f t="shared" ca="1" si="44"/>
        <v>5.6819787985865795E-2</v>
      </c>
      <c r="BA76">
        <v>-6.0052580600525658E-2</v>
      </c>
      <c r="BB76">
        <v>-2.5320182540851065E-2</v>
      </c>
      <c r="BC76">
        <v>-3.1113124905603251E-2</v>
      </c>
      <c r="BD76">
        <v>-2.9031240138845116E-2</v>
      </c>
      <c r="BE76">
        <v>-2.7299317517062004E-2</v>
      </c>
      <c r="BF76">
        <v>3.130817397190723E-2</v>
      </c>
      <c r="BG76">
        <v>3.207578527505401E-2</v>
      </c>
      <c r="BH76">
        <v>-2.6570048309178803E-2</v>
      </c>
      <c r="BI76">
        <v>8.1755737979561136E-2</v>
      </c>
      <c r="BJ76">
        <v>2.1156558533145187E-2</v>
      </c>
      <c r="BK76">
        <v>9.7452424800491155E-2</v>
      </c>
      <c r="BL76">
        <v>5.6819787985865795E-2</v>
      </c>
    </row>
    <row r="77" spans="1:64" ht="43.8" thickBot="1">
      <c r="A77" s="29" t="s">
        <v>375</v>
      </c>
      <c r="B77" s="30" t="s">
        <v>376</v>
      </c>
      <c r="C77" s="34" t="s">
        <v>377</v>
      </c>
      <c r="D77" s="8">
        <v>125389</v>
      </c>
      <c r="E77" s="3">
        <v>42885</v>
      </c>
      <c r="F77" s="37">
        <f t="shared" si="50"/>
        <v>125389</v>
      </c>
      <c r="G77" s="3">
        <v>50000000</v>
      </c>
      <c r="H77" s="9">
        <f t="shared" si="32"/>
        <v>2.5077799999999998E-3</v>
      </c>
      <c r="I77" s="16">
        <v>1586.54</v>
      </c>
      <c r="J77" s="17">
        <v>1575.54</v>
      </c>
      <c r="K77" s="17">
        <v>1733.18</v>
      </c>
      <c r="L77" s="17">
        <v>1779.84</v>
      </c>
      <c r="M77" s="17">
        <v>1779.84</v>
      </c>
      <c r="N77" s="17">
        <v>1903.43</v>
      </c>
      <c r="O77" s="17">
        <v>1877.41</v>
      </c>
      <c r="P77" s="17">
        <v>1918.56</v>
      </c>
      <c r="Q77" s="17">
        <v>1813.04</v>
      </c>
      <c r="R77" s="17">
        <v>1941.1</v>
      </c>
      <c r="S77" s="17">
        <v>1913.43</v>
      </c>
      <c r="T77" s="17">
        <v>1914.13</v>
      </c>
      <c r="U77" s="17">
        <v>1915.34</v>
      </c>
      <c r="V77" s="3">
        <v>0</v>
      </c>
      <c r="W77" s="3">
        <v>0</v>
      </c>
      <c r="X77" s="3">
        <v>0</v>
      </c>
      <c r="Y77" s="3">
        <v>0</v>
      </c>
      <c r="Z77" s="1">
        <f t="shared" si="45"/>
        <v>0.12183745761216229</v>
      </c>
      <c r="AA77" s="1">
        <f t="shared" si="46"/>
        <v>5.4819534340165503E-2</v>
      </c>
      <c r="AB77" s="1">
        <f t="shared" si="47"/>
        <v>3.3924395843209436E-2</v>
      </c>
      <c r="AC77" s="1">
        <f t="shared" si="48"/>
        <v>-1.3270825820411104E-2</v>
      </c>
      <c r="AD77" s="1">
        <f t="shared" si="49"/>
        <v>0.20724343540030504</v>
      </c>
      <c r="AE77" s="1">
        <f t="shared" si="33"/>
        <v>-6.9333266101075297E-3</v>
      </c>
      <c r="AF77" s="1">
        <f t="shared" si="34"/>
        <v>0.10005458445993126</v>
      </c>
      <c r="AG77" s="1">
        <f t="shared" si="35"/>
        <v>2.6921612296472296E-2</v>
      </c>
      <c r="AH77" s="1">
        <f t="shared" si="36"/>
        <v>0</v>
      </c>
      <c r="AI77" s="1">
        <f t="shared" si="37"/>
        <v>6.9438825961884304E-2</v>
      </c>
      <c r="AJ77" s="1">
        <f t="shared" si="38"/>
        <v>-1.3670058788607924E-2</v>
      </c>
      <c r="AK77" s="1">
        <f t="shared" si="39"/>
        <v>2.1918494095589061E-2</v>
      </c>
      <c r="AL77" s="1">
        <f t="shared" si="40"/>
        <v>-5.4999583020598777E-2</v>
      </c>
      <c r="AM77" s="1">
        <f t="shared" si="41"/>
        <v>7.0632749415346571E-2</v>
      </c>
      <c r="AN77" s="1">
        <f t="shared" si="42"/>
        <v>-1.4254803977126293E-2</v>
      </c>
      <c r="AO77" s="1">
        <f t="shared" si="43"/>
        <v>3.6583517557477695E-4</v>
      </c>
      <c r="AP77" s="1">
        <f t="shared" si="44"/>
        <v>6.3214097266110921E-4</v>
      </c>
      <c r="BA77">
        <v>-6.9333266101075297E-3</v>
      </c>
      <c r="BB77">
        <v>0.10005458445993126</v>
      </c>
      <c r="BC77">
        <v>2.6921612296472296E-2</v>
      </c>
      <c r="BD77">
        <v>0</v>
      </c>
      <c r="BE77">
        <v>6.9438825961884304E-2</v>
      </c>
      <c r="BF77">
        <v>-1.3670058788607924E-2</v>
      </c>
      <c r="BG77">
        <v>2.1918494095589061E-2</v>
      </c>
      <c r="BH77">
        <v>-5.4999583020598777E-2</v>
      </c>
      <c r="BI77">
        <v>7.0632749415346571E-2</v>
      </c>
      <c r="BJ77">
        <v>-1.4254803977126293E-2</v>
      </c>
      <c r="BK77">
        <v>3.6583517557477695E-4</v>
      </c>
      <c r="BL77">
        <v>6.3214097266110921E-4</v>
      </c>
    </row>
    <row r="78" spans="1:64" ht="15.6" thickBot="1">
      <c r="A78" s="29" t="s">
        <v>251</v>
      </c>
      <c r="B78" s="30" t="s">
        <v>252</v>
      </c>
      <c r="C78" s="34" t="s">
        <v>378</v>
      </c>
      <c r="D78" s="8">
        <v>1791956</v>
      </c>
      <c r="E78" s="3">
        <v>52427</v>
      </c>
      <c r="F78" s="37">
        <f t="shared" si="50"/>
        <v>1791956</v>
      </c>
      <c r="G78" s="3">
        <v>1438000000</v>
      </c>
      <c r="H78" s="9">
        <f t="shared" si="32"/>
        <v>1.2461446453407511E-3</v>
      </c>
      <c r="I78" s="16" cm="1" vm="1688">
        <f t="array" aca="1" ref="I78:U78" ca="1">TRANSPOSE(_xlfn.STOCKHISTORY(A78,"1-1-2017","01-01-2018",2,0,2))</f>
        <v>104.94</v>
      </c>
      <c r="J78" s="17" vm="1689">
        <f ca="1"/>
        <v>103.61</v>
      </c>
      <c r="K78" s="17" vm="1690">
        <f ca="1"/>
        <v>109.6</v>
      </c>
      <c r="L78" s="17" vm="1691">
        <f ca="1"/>
        <v>111.95</v>
      </c>
      <c r="M78" s="17" vm="1692">
        <f ca="1"/>
        <v>112.93</v>
      </c>
      <c r="N78" s="17" vm="1693">
        <f ca="1"/>
        <v>116.8</v>
      </c>
      <c r="O78" s="17" vm="1694">
        <f ca="1"/>
        <v>115.55</v>
      </c>
      <c r="P78" s="17" vm="1695">
        <f ca="1"/>
        <v>116.69</v>
      </c>
      <c r="Q78" s="17" vm="1696">
        <f ca="1"/>
        <v>115.38</v>
      </c>
      <c r="R78" s="17" vm="1697">
        <f ca="1"/>
        <v>109.91</v>
      </c>
      <c r="S78" s="17" vm="1698">
        <f ca="1"/>
        <v>109.76</v>
      </c>
      <c r="T78" s="17" vm="1699">
        <f ca="1"/>
        <v>116.5</v>
      </c>
      <c r="U78" s="17" vm="1665">
        <f ca="1"/>
        <v>119.93</v>
      </c>
      <c r="V78" s="3">
        <v>0.80500000000000005</v>
      </c>
      <c r="W78" s="3">
        <v>0.80500000000000005</v>
      </c>
      <c r="X78" s="3">
        <v>0.80500000000000005</v>
      </c>
      <c r="Y78" s="3">
        <v>0.753</v>
      </c>
      <c r="Z78" s="1">
        <f t="shared" ca="1" si="45"/>
        <v>7.447112635791886E-2</v>
      </c>
      <c r="AA78" s="1">
        <f t="shared" ca="1" si="46"/>
        <v>3.9347923179991015E-2</v>
      </c>
      <c r="AB78" s="1">
        <f t="shared" ca="1" si="47"/>
        <v>-4.1843357853742977E-2</v>
      </c>
      <c r="AC78" s="1">
        <f t="shared" ca="1" si="48"/>
        <v>9.801655900282058E-2</v>
      </c>
      <c r="AD78" s="1">
        <f t="shared" ca="1" si="49"/>
        <v>0.17303220888126558</v>
      </c>
      <c r="AE78" s="1">
        <f t="shared" ca="1" si="33"/>
        <v>-1.2673908900323978E-2</v>
      </c>
      <c r="AF78" s="1">
        <f t="shared" ca="1" si="34"/>
        <v>5.7812952417720248E-2</v>
      </c>
      <c r="AG78" s="1">
        <f t="shared" ca="1" si="35"/>
        <v>2.8786496350365044E-2</v>
      </c>
      <c r="AH78" s="1">
        <f t="shared" ca="1" si="36"/>
        <v>8.7539079946405002E-3</v>
      </c>
      <c r="AI78" s="1">
        <f t="shared" ca="1" si="37"/>
        <v>4.1397325777029925E-2</v>
      </c>
      <c r="AJ78" s="1">
        <f t="shared" ca="1" si="38"/>
        <v>-3.8099315068493146E-3</v>
      </c>
      <c r="AK78" s="1">
        <f t="shared" ca="1" si="39"/>
        <v>9.8658589355257523E-3</v>
      </c>
      <c r="AL78" s="1">
        <f t="shared" ca="1" si="40"/>
        <v>-4.3277058873939693E-3</v>
      </c>
      <c r="AM78" s="1">
        <f t="shared" ca="1" si="41"/>
        <v>-4.0431617264690585E-2</v>
      </c>
      <c r="AN78" s="1">
        <f t="shared" ca="1" si="42"/>
        <v>-1.3647529797105949E-3</v>
      </c>
      <c r="AO78" s="1">
        <f t="shared" ca="1" si="43"/>
        <v>6.8267128279883335E-2</v>
      </c>
      <c r="AP78" s="1">
        <f t="shared" ca="1" si="44"/>
        <v>3.5905579399141692E-2</v>
      </c>
      <c r="BA78">
        <v>-1.2673908900323978E-2</v>
      </c>
      <c r="BB78">
        <v>5.7812952417720248E-2</v>
      </c>
      <c r="BC78">
        <v>2.8786496350365044E-2</v>
      </c>
      <c r="BD78">
        <v>8.7539079946405002E-3</v>
      </c>
      <c r="BE78">
        <v>4.1397325777029925E-2</v>
      </c>
      <c r="BF78">
        <v>-3.8099315068493146E-3</v>
      </c>
      <c r="BG78">
        <v>9.8658589355257523E-3</v>
      </c>
      <c r="BH78">
        <v>-4.3277058873939693E-3</v>
      </c>
      <c r="BI78">
        <v>-4.0431617264690585E-2</v>
      </c>
      <c r="BJ78">
        <v>-1.3647529797105949E-3</v>
      </c>
      <c r="BK78">
        <v>6.8267128279883335E-2</v>
      </c>
      <c r="BL78">
        <v>3.5905579399141692E-2</v>
      </c>
    </row>
    <row r="79" spans="1:64" ht="15.6" thickBot="1">
      <c r="A79" s="29" t="s">
        <v>254</v>
      </c>
      <c r="B79" s="30" t="s">
        <v>255</v>
      </c>
      <c r="C79" s="34" t="s">
        <v>256</v>
      </c>
      <c r="D79" s="8">
        <v>645370</v>
      </c>
      <c r="E79" s="3">
        <v>317117</v>
      </c>
      <c r="F79" s="37">
        <f t="shared" si="50"/>
        <v>645370</v>
      </c>
      <c r="G79" s="3">
        <v>6058000000</v>
      </c>
      <c r="H79" s="9">
        <f t="shared" si="32"/>
        <v>1.0653185869924067E-4</v>
      </c>
      <c r="I79" s="16" cm="1" vm="3744">
        <f t="array" aca="1" ref="I79:U79" ca="1">TRANSPOSE(_xlfn.STOCKHISTORY(A79,"1-1-2017","01-01-2018",2,0,2))</f>
        <v>30.998000000000001</v>
      </c>
      <c r="J79" s="17" vm="3745">
        <f ca="1"/>
        <v>29.869900000000001</v>
      </c>
      <c r="K79" s="17" vm="3746">
        <f ca="1"/>
        <v>32.486199999999997</v>
      </c>
      <c r="L79" s="17" vm="3747">
        <f ca="1"/>
        <v>32.334600000000002</v>
      </c>
      <c r="M79" s="17" vm="3748">
        <f ca="1"/>
        <v>32.125999999999998</v>
      </c>
      <c r="N79" s="17" vm="3749">
        <f ca="1"/>
        <v>30.9695</v>
      </c>
      <c r="O79" s="17" vm="3750">
        <f ca="1"/>
        <v>31.737400000000001</v>
      </c>
      <c r="P79" s="17" vm="3751">
        <f ca="1"/>
        <v>31.3203</v>
      </c>
      <c r="Q79" s="17" vm="3752">
        <f ca="1"/>
        <v>32.173400000000001</v>
      </c>
      <c r="R79" s="17" vm="3753">
        <f ca="1"/>
        <v>33.813400000000001</v>
      </c>
      <c r="S79" s="17" vm="3754">
        <f ca="1"/>
        <v>33.1877</v>
      </c>
      <c r="T79" s="17" vm="2930">
        <f ca="1"/>
        <v>34.4011</v>
      </c>
      <c r="U79" s="17" vm="2534">
        <f ca="1"/>
        <v>34.486400000000003</v>
      </c>
      <c r="V79" s="3">
        <v>0.32</v>
      </c>
      <c r="W79" s="3">
        <v>0.32</v>
      </c>
      <c r="X79" s="3">
        <v>0.32</v>
      </c>
      <c r="Y79" s="3">
        <v>0.30360999999999999</v>
      </c>
      <c r="Z79" s="1">
        <f t="shared" ca="1" si="45"/>
        <v>5.3442157558552188E-2</v>
      </c>
      <c r="AA79" s="1">
        <f t="shared" ca="1" si="46"/>
        <v>-8.5728600322874209E-3</v>
      </c>
      <c r="AB79" s="1">
        <f t="shared" ca="1" si="47"/>
        <v>7.5494526961880942E-2</v>
      </c>
      <c r="AC79" s="1">
        <f t="shared" ca="1" si="48"/>
        <v>2.8882336588453149E-2</v>
      </c>
      <c r="AD79" s="1">
        <f t="shared" ca="1" si="49"/>
        <v>0.1533005355184206</v>
      </c>
      <c r="AE79" s="1">
        <f t="shared" ca="1" si="33"/>
        <v>-3.6392670494870633E-2</v>
      </c>
      <c r="AF79" s="1">
        <f t="shared" ca="1" si="34"/>
        <v>8.75898479740473E-2</v>
      </c>
      <c r="AG79" s="1">
        <f t="shared" ca="1" si="35"/>
        <v>5.1837395571044066E-3</v>
      </c>
      <c r="AH79" s="1">
        <f t="shared" ca="1" si="36"/>
        <v>-6.4512936606608432E-3</v>
      </c>
      <c r="AI79" s="1">
        <f t="shared" ca="1" si="37"/>
        <v>-2.6038099981323466E-2</v>
      </c>
      <c r="AJ79" s="1">
        <f t="shared" ca="1" si="38"/>
        <v>3.5128109914593419E-2</v>
      </c>
      <c r="AK79" s="1">
        <f t="shared" ca="1" si="39"/>
        <v>-1.314222337053449E-2</v>
      </c>
      <c r="AL79" s="1">
        <f t="shared" ca="1" si="40"/>
        <v>3.7454941363907798E-2</v>
      </c>
      <c r="AM79" s="1">
        <f t="shared" ca="1" si="41"/>
        <v>6.0919890344197397E-2</v>
      </c>
      <c r="AN79" s="1">
        <f t="shared" ca="1" si="42"/>
        <v>-1.8504498216683384E-2</v>
      </c>
      <c r="AO79" s="1">
        <f t="shared" ca="1" si="43"/>
        <v>4.5710007020673321E-2</v>
      </c>
      <c r="AP79" s="1">
        <f t="shared" ca="1" si="44"/>
        <v>1.1305161753548686E-2</v>
      </c>
      <c r="BA79">
        <v>-3.6392670494870633E-2</v>
      </c>
      <c r="BB79">
        <v>8.75898479740473E-2</v>
      </c>
      <c r="BC79">
        <v>5.1837395571044066E-3</v>
      </c>
      <c r="BD79">
        <v>-6.4512936606608432E-3</v>
      </c>
      <c r="BE79">
        <v>-2.6038099981323466E-2</v>
      </c>
      <c r="BF79">
        <v>3.5128109914593419E-2</v>
      </c>
      <c r="BG79">
        <v>-1.314222337053449E-2</v>
      </c>
      <c r="BH79">
        <v>3.7454941363907798E-2</v>
      </c>
      <c r="BI79">
        <v>6.0919890344197397E-2</v>
      </c>
      <c r="BJ79">
        <v>-1.8504498216683384E-2</v>
      </c>
      <c r="BK79">
        <v>4.5710007020673321E-2</v>
      </c>
      <c r="BL79">
        <v>1.1305161753548686E-2</v>
      </c>
    </row>
    <row r="80" spans="1:64" ht="29.4" thickBot="1">
      <c r="A80" s="29" t="s">
        <v>257</v>
      </c>
      <c r="B80" s="30" t="s">
        <v>258</v>
      </c>
      <c r="C80" s="34" t="s">
        <v>414</v>
      </c>
      <c r="D80" s="8">
        <v>77446</v>
      </c>
      <c r="E80" s="3">
        <v>607449</v>
      </c>
      <c r="F80" s="37">
        <f t="shared" si="50"/>
        <v>77446</v>
      </c>
      <c r="G80" s="3">
        <v>2740000000</v>
      </c>
      <c r="H80" s="9">
        <f t="shared" si="32"/>
        <v>2.8264963503649636E-5</v>
      </c>
      <c r="I80" s="16" cm="1" vm="4213">
        <f t="array" aca="1" ref="I80:U80" ca="1">TRANSPOSE(_xlfn.STOCKHISTORY(A80,"1-1-2017","01-01-2018",2,0,2))</f>
        <v>83.88</v>
      </c>
      <c r="J80" s="17" vm="4214">
        <f ca="1"/>
        <v>87.03</v>
      </c>
      <c r="K80" s="17" vm="4215">
        <f ca="1"/>
        <v>91.05</v>
      </c>
      <c r="L80" s="17" vm="4216">
        <f ca="1"/>
        <v>89.86</v>
      </c>
      <c r="M80" s="17" vm="4164">
        <f ca="1"/>
        <v>87.38</v>
      </c>
      <c r="N80" s="17" vm="4217">
        <f ca="1"/>
        <v>88.02</v>
      </c>
      <c r="O80" s="17" vm="4218">
        <f ca="1"/>
        <v>87.4</v>
      </c>
      <c r="P80" s="17" vm="3714">
        <f ca="1"/>
        <v>91.03</v>
      </c>
      <c r="Q80" s="17" vm="723">
        <f ca="1"/>
        <v>92.42</v>
      </c>
      <c r="R80" s="17" vm="4219">
        <f ca="1"/>
        <v>91.26</v>
      </c>
      <c r="S80" s="17" vm="4220">
        <f ca="1"/>
        <v>86.33</v>
      </c>
      <c r="T80" s="17" vm="1081">
        <f ca="1"/>
        <v>90.18</v>
      </c>
      <c r="U80" s="17" vm="3705">
        <f ca="1"/>
        <v>91.92</v>
      </c>
      <c r="V80" s="3">
        <v>0.68959999999999999</v>
      </c>
      <c r="W80" s="3">
        <v>0.68959999999999999</v>
      </c>
      <c r="X80" s="3">
        <v>0.68959999999999999</v>
      </c>
      <c r="Y80" s="3">
        <v>0.66949999999999998</v>
      </c>
      <c r="Z80" s="1">
        <f t="shared" ca="1" si="45"/>
        <v>7.9513590844063009E-2</v>
      </c>
      <c r="AA80" s="1">
        <f t="shared" ca="1" si="46"/>
        <v>-1.9701758290674314E-2</v>
      </c>
      <c r="AB80" s="1">
        <f t="shared" ca="1" si="47"/>
        <v>5.2054919908466814E-2</v>
      </c>
      <c r="AC80" s="1">
        <f t="shared" ca="1" si="48"/>
        <v>1.4568266491343376E-2</v>
      </c>
      <c r="AD80" s="1">
        <f t="shared" ca="1" si="49"/>
        <v>0.12849666189794953</v>
      </c>
      <c r="AE80" s="1">
        <f t="shared" ca="1" si="33"/>
        <v>3.75536480686696E-2</v>
      </c>
      <c r="AF80" s="1">
        <f t="shared" ca="1" si="34"/>
        <v>4.6190968631506332E-2</v>
      </c>
      <c r="AG80" s="1">
        <f t="shared" ca="1" si="35"/>
        <v>-5.4958813838550001E-3</v>
      </c>
      <c r="AH80" s="1">
        <f t="shared" ca="1" si="36"/>
        <v>-2.7598486534609439E-2</v>
      </c>
      <c r="AI80" s="1">
        <f t="shared" ca="1" si="37"/>
        <v>1.5216296635385679E-2</v>
      </c>
      <c r="AJ80" s="1">
        <f t="shared" ca="1" si="38"/>
        <v>7.9072937968654457E-4</v>
      </c>
      <c r="AK80" s="1">
        <f t="shared" ca="1" si="39"/>
        <v>4.1533180778031982E-2</v>
      </c>
      <c r="AL80" s="1">
        <f t="shared" ca="1" si="40"/>
        <v>2.2845215862902345E-2</v>
      </c>
      <c r="AM80" s="1">
        <f t="shared" ca="1" si="41"/>
        <v>-5.0898074009954183E-3</v>
      </c>
      <c r="AN80" s="1">
        <f t="shared" ca="1" si="42"/>
        <v>-5.4021477098400245E-2</v>
      </c>
      <c r="AO80" s="1">
        <f t="shared" ca="1" si="43"/>
        <v>5.2351442140623289E-2</v>
      </c>
      <c r="AP80" s="1">
        <f t="shared" ca="1" si="44"/>
        <v>2.6718784652916334E-2</v>
      </c>
      <c r="BA80">
        <v>3.75536480686696E-2</v>
      </c>
      <c r="BB80">
        <v>4.6190968631506332E-2</v>
      </c>
      <c r="BC80">
        <v>-5.4958813838550001E-3</v>
      </c>
      <c r="BD80">
        <v>-2.7598486534609439E-2</v>
      </c>
      <c r="BE80">
        <v>1.5216296635385679E-2</v>
      </c>
      <c r="BF80">
        <v>7.9072937968654457E-4</v>
      </c>
      <c r="BG80">
        <v>4.1533180778031982E-2</v>
      </c>
      <c r="BH80">
        <v>2.2845215862902345E-2</v>
      </c>
      <c r="BI80">
        <v>-5.0898074009954183E-3</v>
      </c>
      <c r="BJ80">
        <v>-5.4021477098400245E-2</v>
      </c>
      <c r="BK80">
        <v>5.2351442140623289E-2</v>
      </c>
      <c r="BL80">
        <v>2.6718784652916334E-2</v>
      </c>
    </row>
    <row r="81" spans="1:64" ht="58.2" thickBot="1">
      <c r="A81" s="29" t="s">
        <v>260</v>
      </c>
      <c r="B81" s="30" t="s">
        <v>261</v>
      </c>
      <c r="C81" s="34" t="s">
        <v>415</v>
      </c>
      <c r="D81" s="8">
        <v>752671</v>
      </c>
      <c r="E81" s="3"/>
      <c r="F81" s="37">
        <f t="shared" si="50"/>
        <v>752671</v>
      </c>
      <c r="G81" s="3">
        <v>1553000000</v>
      </c>
      <c r="H81" s="9">
        <f t="shared" si="32"/>
        <v>4.8465614938828075E-4</v>
      </c>
      <c r="I81" s="16" cm="1" vm="2477">
        <f t="array" aca="1" ref="I81:U81" ca="1">TRANSPOSE(_xlfn.STOCKHISTORY(A81,"1-1-2017","01-01-2018",2,0,2))</f>
        <v>91.79</v>
      </c>
      <c r="J81" s="17" vm="2478">
        <f ca="1"/>
        <v>95.61</v>
      </c>
      <c r="K81" s="17" vm="1309">
        <f ca="1"/>
        <v>109</v>
      </c>
      <c r="L81" s="17" vm="2479">
        <f ca="1"/>
        <v>112.91</v>
      </c>
      <c r="M81" s="17" vm="2480">
        <f ca="1"/>
        <v>111</v>
      </c>
      <c r="N81" s="17" vm="2481">
        <f ca="1"/>
        <v>120</v>
      </c>
      <c r="O81" s="17" vm="2482">
        <f ca="1"/>
        <v>117.86</v>
      </c>
      <c r="P81" s="17" vm="2483">
        <f ca="1"/>
        <v>117.01</v>
      </c>
      <c r="Q81" s="17" vm="2484">
        <f ca="1"/>
        <v>117.17</v>
      </c>
      <c r="R81" s="17" vm="2485">
        <f ca="1"/>
        <v>111.23</v>
      </c>
      <c r="S81" s="17" vm="2178">
        <f ca="1"/>
        <v>104.78</v>
      </c>
      <c r="T81" s="17" vm="2486">
        <f ca="1"/>
        <v>102.83</v>
      </c>
      <c r="U81" s="17" vm="2487">
        <f ca="1"/>
        <v>105.82</v>
      </c>
      <c r="V81" s="3">
        <v>1.07</v>
      </c>
      <c r="W81" s="3">
        <v>1.07</v>
      </c>
      <c r="X81" s="3">
        <v>1.04</v>
      </c>
      <c r="Y81" s="3">
        <v>1.04</v>
      </c>
      <c r="Z81" s="1">
        <f t="shared" ca="1" si="45"/>
        <v>0.24174746704434022</v>
      </c>
      <c r="AA81" s="1">
        <f t="shared" ca="1" si="46"/>
        <v>5.3316800991940513E-2</v>
      </c>
      <c r="AB81" s="1">
        <f t="shared" ca="1" si="47"/>
        <v>-4.7429153232648867E-2</v>
      </c>
      <c r="AC81" s="1">
        <f t="shared" ca="1" si="48"/>
        <v>-3.9287961880787654E-2</v>
      </c>
      <c r="AD81" s="1">
        <f t="shared" ca="1" si="49"/>
        <v>0.19882340124196518</v>
      </c>
      <c r="AE81" s="1">
        <f t="shared" ca="1" si="33"/>
        <v>4.1616733849003079E-2</v>
      </c>
      <c r="AF81" s="1">
        <f t="shared" ca="1" si="34"/>
        <v>0.14004811212216295</v>
      </c>
      <c r="AG81" s="1">
        <f t="shared" ca="1" si="35"/>
        <v>4.5688073394495383E-2</v>
      </c>
      <c r="AH81" s="1">
        <f t="shared" ca="1" si="36"/>
        <v>-1.6916127889469459E-2</v>
      </c>
      <c r="AI81" s="1">
        <f t="shared" ca="1" si="37"/>
        <v>9.0720720720720724E-2</v>
      </c>
      <c r="AJ81" s="1">
        <f t="shared" ca="1" si="38"/>
        <v>-8.9166666666666717E-3</v>
      </c>
      <c r="AK81" s="1">
        <f t="shared" ca="1" si="39"/>
        <v>-7.2119463770574776E-3</v>
      </c>
      <c r="AL81" s="1">
        <f t="shared" ca="1" si="40"/>
        <v>1.0255533715067058E-2</v>
      </c>
      <c r="AM81" s="1">
        <f t="shared" ca="1" si="41"/>
        <v>-4.1819578390372945E-2</v>
      </c>
      <c r="AN81" s="1">
        <f t="shared" ca="1" si="42"/>
        <v>-5.7987952890407285E-2</v>
      </c>
      <c r="AO81" s="1">
        <f t="shared" ca="1" si="43"/>
        <v>-8.6848635235732274E-3</v>
      </c>
      <c r="AP81" s="1">
        <f t="shared" ca="1" si="44"/>
        <v>3.9190897597977198E-2</v>
      </c>
      <c r="BA81">
        <v>4.1616733849003079E-2</v>
      </c>
      <c r="BB81">
        <v>0.14004811212216295</v>
      </c>
      <c r="BC81">
        <v>4.5688073394495383E-2</v>
      </c>
      <c r="BD81">
        <v>-1.6916127889469459E-2</v>
      </c>
      <c r="BE81">
        <v>9.0720720720720724E-2</v>
      </c>
      <c r="BF81">
        <v>-8.9166666666666717E-3</v>
      </c>
      <c r="BG81">
        <v>-7.2119463770574776E-3</v>
      </c>
      <c r="BH81">
        <v>1.0255533715067058E-2</v>
      </c>
      <c r="BI81">
        <v>-4.1819578390372945E-2</v>
      </c>
      <c r="BJ81">
        <v>-5.7987952890407285E-2</v>
      </c>
      <c r="BK81">
        <v>-8.6848635235732274E-3</v>
      </c>
      <c r="BL81">
        <v>3.9190897597977198E-2</v>
      </c>
    </row>
    <row r="82" spans="1:64" ht="29.4" thickBot="1">
      <c r="A82" s="29" t="s">
        <v>382</v>
      </c>
      <c r="B82" s="30" t="s">
        <v>383</v>
      </c>
      <c r="C82" s="34" t="s">
        <v>416</v>
      </c>
      <c r="D82" s="8">
        <v>399552</v>
      </c>
      <c r="E82" s="3"/>
      <c r="F82" s="37">
        <f t="shared" si="50"/>
        <v>399552</v>
      </c>
      <c r="G82" s="3">
        <v>1221000000</v>
      </c>
      <c r="H82" s="9">
        <f t="shared" si="32"/>
        <v>3.2723341523341521E-4</v>
      </c>
      <c r="I82" s="16" cm="1" vm="964">
        <f t="array" aca="1" ref="I82:U82" ca="1">TRANSPOSE(_xlfn.STOCKHISTORY(A82,"1-1-2017","01-01-2018",2,0,2))</f>
        <v>40.29</v>
      </c>
      <c r="J82" s="17" vm="2842">
        <f ca="1"/>
        <v>39.96</v>
      </c>
      <c r="K82" s="17" vm="2843">
        <f ca="1"/>
        <v>42.31</v>
      </c>
      <c r="L82" s="17" vm="2844">
        <f ca="1"/>
        <v>43.2</v>
      </c>
      <c r="M82" s="17" vm="2845">
        <f ca="1"/>
        <v>47.39</v>
      </c>
      <c r="N82" s="17" vm="2846">
        <f ca="1"/>
        <v>52.48</v>
      </c>
      <c r="O82" s="17" vm="2847">
        <f ca="1"/>
        <v>54.14</v>
      </c>
      <c r="P82" s="17" vm="786">
        <f ca="1"/>
        <v>59</v>
      </c>
      <c r="Q82" s="17" vm="2848">
        <f ca="1"/>
        <v>61.98</v>
      </c>
      <c r="R82" s="17" vm="1527">
        <f ca="1"/>
        <v>64.5</v>
      </c>
      <c r="S82" s="17" vm="2849">
        <f ca="1"/>
        <v>72.78</v>
      </c>
      <c r="T82" s="17" vm="2350">
        <f ca="1"/>
        <v>75.22</v>
      </c>
      <c r="U82" s="17" vm="2683">
        <f ca="1"/>
        <v>74.234999999999999</v>
      </c>
      <c r="V82" s="3">
        <v>0</v>
      </c>
      <c r="W82" s="3">
        <v>0</v>
      </c>
      <c r="X82" s="3">
        <v>0</v>
      </c>
      <c r="Y82" s="3">
        <v>0</v>
      </c>
      <c r="Z82" s="1">
        <f t="shared" ca="1" si="45"/>
        <v>7.2226358897989673E-2</v>
      </c>
      <c r="AA82" s="1">
        <f t="shared" ca="1" si="46"/>
        <v>0.25324074074074066</v>
      </c>
      <c r="AB82" s="1">
        <f t="shared" ca="1" si="47"/>
        <v>0.19135574436645733</v>
      </c>
      <c r="AC82" s="1">
        <f t="shared" ca="1" si="48"/>
        <v>0.15093023255813953</v>
      </c>
      <c r="AD82" s="1">
        <f t="shared" ca="1" si="49"/>
        <v>0.84251675353685784</v>
      </c>
      <c r="AE82" s="1">
        <f t="shared" ca="1" si="33"/>
        <v>-8.1906180193596009E-3</v>
      </c>
      <c r="AF82" s="1">
        <f t="shared" ca="1" si="34"/>
        <v>5.8808808808808843E-2</v>
      </c>
      <c r="AG82" s="1">
        <f t="shared" ca="1" si="35"/>
        <v>2.1035216260931234E-2</v>
      </c>
      <c r="AH82" s="1">
        <f t="shared" ca="1" si="36"/>
        <v>9.6990740740740683E-2</v>
      </c>
      <c r="AI82" s="1">
        <f t="shared" ca="1" si="37"/>
        <v>0.10740662587043673</v>
      </c>
      <c r="AJ82" s="1">
        <f t="shared" ca="1" si="38"/>
        <v>3.1631097560975679E-2</v>
      </c>
      <c r="AK82" s="1">
        <f t="shared" ca="1" si="39"/>
        <v>8.976727004063538E-2</v>
      </c>
      <c r="AL82" s="1">
        <f t="shared" ca="1" si="40"/>
        <v>5.0508474576271133E-2</v>
      </c>
      <c r="AM82" s="1">
        <f t="shared" ca="1" si="41"/>
        <v>4.0658276863504407E-2</v>
      </c>
      <c r="AN82" s="1">
        <f t="shared" ca="1" si="42"/>
        <v>0.12837209302325583</v>
      </c>
      <c r="AO82" s="1">
        <f t="shared" ca="1" si="43"/>
        <v>3.3525693871942812E-2</v>
      </c>
      <c r="AP82" s="1">
        <f t="shared" ca="1" si="44"/>
        <v>-1.3094921563413978E-2</v>
      </c>
      <c r="BA82">
        <v>-8.1906180193596009E-3</v>
      </c>
      <c r="BB82">
        <v>5.8808808808808843E-2</v>
      </c>
      <c r="BC82">
        <v>2.1035216260931234E-2</v>
      </c>
      <c r="BD82">
        <v>9.6990740740740683E-2</v>
      </c>
      <c r="BE82">
        <v>0.10740662587043673</v>
      </c>
      <c r="BF82">
        <v>3.1631097560975679E-2</v>
      </c>
      <c r="BG82">
        <v>8.976727004063538E-2</v>
      </c>
      <c r="BH82">
        <v>5.0508474576271133E-2</v>
      </c>
      <c r="BI82">
        <v>4.0658276863504407E-2</v>
      </c>
      <c r="BJ82">
        <v>0.12837209302325583</v>
      </c>
      <c r="BK82">
        <v>3.3525693871942812E-2</v>
      </c>
      <c r="BL82">
        <v>-1.3094921563413978E-2</v>
      </c>
    </row>
    <row r="83" spans="1:64" ht="29.4" thickBot="1">
      <c r="A83" s="29" t="s">
        <v>263</v>
      </c>
      <c r="B83" s="30" t="s">
        <v>264</v>
      </c>
      <c r="C83" s="34" t="s">
        <v>385</v>
      </c>
      <c r="D83" s="8">
        <v>254526</v>
      </c>
      <c r="E83" s="3">
        <v>217308</v>
      </c>
      <c r="F83" s="37">
        <f t="shared" si="50"/>
        <v>254526</v>
      </c>
      <c r="G83" s="3">
        <v>1490000000</v>
      </c>
      <c r="H83" s="9">
        <f t="shared" si="32"/>
        <v>1.708228187919463E-4</v>
      </c>
      <c r="I83" s="16" cm="1" vm="3457">
        <f t="array" aca="1" ref="I83:U83" ca="1">TRANSPOSE(_xlfn.STOCKHISTORY(A83,"1-1-2017","01-01-2018",2,0,2))</f>
        <v>65.86</v>
      </c>
      <c r="J83" s="17" vm="1403">
        <f ca="1"/>
        <v>53.64</v>
      </c>
      <c r="K83" s="17" vm="2388">
        <f ca="1"/>
        <v>56.93</v>
      </c>
      <c r="L83" s="17" vm="3458">
        <f ca="1"/>
        <v>57.26</v>
      </c>
      <c r="M83" s="17" vm="3459">
        <f ca="1"/>
        <v>53.65</v>
      </c>
      <c r="N83" s="17" vm="3460">
        <f ca="1"/>
        <v>57.45</v>
      </c>
      <c r="O83" s="17" vm="3461">
        <f ca="1"/>
        <v>55.53</v>
      </c>
      <c r="P83" s="17" vm="3462">
        <f ca="1"/>
        <v>53.3</v>
      </c>
      <c r="Q83" s="17" vm="3186">
        <f ca="1"/>
        <v>52.53</v>
      </c>
      <c r="R83" s="17" vm="3463">
        <f ca="1"/>
        <v>52.09</v>
      </c>
      <c r="S83" s="17" vm="3464">
        <f ca="1"/>
        <v>51.47</v>
      </c>
      <c r="T83" s="17" vm="3017">
        <f ca="1"/>
        <v>65.2</v>
      </c>
      <c r="U83" s="17" vm="2892">
        <f ca="1"/>
        <v>64.38</v>
      </c>
      <c r="V83" s="3">
        <v>0.56999999999999995</v>
      </c>
      <c r="W83" s="3">
        <v>0.56999999999999995</v>
      </c>
      <c r="X83" s="3">
        <v>0.56999999999999995</v>
      </c>
      <c r="Y83" s="3">
        <v>0.53</v>
      </c>
      <c r="Z83" s="1">
        <f t="shared" ca="1" si="45"/>
        <v>-0.12192529608259947</v>
      </c>
      <c r="AA83" s="1">
        <f t="shared" ca="1" si="46"/>
        <v>-2.0258470136220695E-2</v>
      </c>
      <c r="AB83" s="1">
        <f t="shared" ca="1" si="47"/>
        <v>-5.1683774536286656E-2</v>
      </c>
      <c r="AC83" s="1">
        <f t="shared" ca="1" si="48"/>
        <v>0.24611249760030698</v>
      </c>
      <c r="AD83" s="1">
        <f t="shared" ca="1" si="49"/>
        <v>1.153962951715755E-2</v>
      </c>
      <c r="AE83" s="1">
        <f t="shared" ca="1" si="33"/>
        <v>-0.18554509565745519</v>
      </c>
      <c r="AF83" s="1">
        <f t="shared" ca="1" si="34"/>
        <v>6.1334824757643534E-2</v>
      </c>
      <c r="AG83" s="1">
        <f t="shared" ca="1" si="35"/>
        <v>1.5808888108203027E-2</v>
      </c>
      <c r="AH83" s="1">
        <f t="shared" ca="1" si="36"/>
        <v>-6.3045756199790429E-2</v>
      </c>
      <c r="AI83" s="1">
        <f t="shared" ca="1" si="37"/>
        <v>8.1453867660764304E-2</v>
      </c>
      <c r="AJ83" s="1">
        <f t="shared" ca="1" si="38"/>
        <v>-2.349869451697131E-2</v>
      </c>
      <c r="AK83" s="1">
        <f t="shared" ca="1" si="39"/>
        <v>-4.0158472897532937E-2</v>
      </c>
      <c r="AL83" s="1">
        <f t="shared" ca="1" si="40"/>
        <v>-3.7523452157597762E-3</v>
      </c>
      <c r="AM83" s="1">
        <f t="shared" ca="1" si="41"/>
        <v>2.4747763182943502E-3</v>
      </c>
      <c r="AN83" s="1">
        <f t="shared" ca="1" si="42"/>
        <v>-1.1902476483010261E-2</v>
      </c>
      <c r="AO83" s="1">
        <f t="shared" ca="1" si="43"/>
        <v>0.27705459490965617</v>
      </c>
      <c r="AP83" s="1">
        <f t="shared" ca="1" si="44"/>
        <v>-4.4478527607363094E-3</v>
      </c>
      <c r="BA83">
        <v>-0.18554509565745519</v>
      </c>
      <c r="BB83">
        <v>6.1334824757643534E-2</v>
      </c>
      <c r="BC83">
        <v>1.5808888108203027E-2</v>
      </c>
      <c r="BD83">
        <v>-6.3045756199790429E-2</v>
      </c>
      <c r="BE83">
        <v>8.1453867660764304E-2</v>
      </c>
      <c r="BF83">
        <v>-2.349869451697131E-2</v>
      </c>
      <c r="BG83">
        <v>-4.0158472897532937E-2</v>
      </c>
      <c r="BH83">
        <v>-3.7523452157597762E-3</v>
      </c>
      <c r="BI83">
        <v>2.4747763182943502E-3</v>
      </c>
      <c r="BJ83">
        <v>-1.1902476483010261E-2</v>
      </c>
      <c r="BK83">
        <v>0.27705459490965617</v>
      </c>
      <c r="BL83">
        <v>-4.4478527607363094E-3</v>
      </c>
    </row>
    <row r="84" spans="1:64" ht="29.4" thickBot="1">
      <c r="A84" s="29" t="s">
        <v>266</v>
      </c>
      <c r="B84" s="30" t="s">
        <v>386</v>
      </c>
      <c r="C84" s="34" t="s">
        <v>268</v>
      </c>
      <c r="D84" s="8">
        <v>89385</v>
      </c>
      <c r="E84" s="3">
        <v>28136</v>
      </c>
      <c r="F84" s="37">
        <f t="shared" si="50"/>
        <v>89385</v>
      </c>
      <c r="G84" s="3">
        <v>799000000</v>
      </c>
      <c r="H84" s="9">
        <f t="shared" si="32"/>
        <v>1.1187108886107635E-4</v>
      </c>
      <c r="I84" s="16" cm="1" vm="3692">
        <f t="array" aca="1" ref="I84:U84" ca="1">TRANSPOSE(_xlfn.STOCKHISTORY(A84,"1-1-2017","01-01-2018",2,0,2))</f>
        <v>331</v>
      </c>
      <c r="J84" s="17" vm="3693">
        <f ca="1"/>
        <v>293.5</v>
      </c>
      <c r="K84" s="17" vm="3694">
        <f ca="1"/>
        <v>327.5</v>
      </c>
      <c r="L84" s="17" vm="3695">
        <f ca="1"/>
        <v>337.2</v>
      </c>
      <c r="M84" s="17" vm="3696">
        <f ca="1"/>
        <v>348.7</v>
      </c>
      <c r="N84" s="17" vm="3697">
        <f ca="1"/>
        <v>365.3</v>
      </c>
      <c r="O84" s="17" vm="3698">
        <f ca="1"/>
        <v>327.60000000000002</v>
      </c>
      <c r="P84" s="17" vm="3699">
        <f ca="1"/>
        <v>334.5</v>
      </c>
      <c r="Q84" s="17" vm="3700">
        <f ca="1"/>
        <v>354.2</v>
      </c>
      <c r="R84" s="17" vm="3701">
        <f ca="1"/>
        <v>302.89999999999998</v>
      </c>
      <c r="S84" s="17" vm="3702">
        <f ca="1"/>
        <v>307.8</v>
      </c>
      <c r="T84" s="17" vm="3703">
        <f ca="1"/>
        <v>287.39999999999998</v>
      </c>
      <c r="U84" s="17" vm="3704">
        <f ca="1"/>
        <v>299.39999999999998</v>
      </c>
      <c r="V84" s="3">
        <v>0.79749999999999999</v>
      </c>
      <c r="W84" s="3">
        <v>0.79749999999999999</v>
      </c>
      <c r="X84" s="3">
        <v>0.79749999999999999</v>
      </c>
      <c r="Y84" s="3"/>
      <c r="Z84" s="1">
        <f t="shared" ca="1" si="45"/>
        <v>2.1140483383685769E-2</v>
      </c>
      <c r="AA84" s="1">
        <f t="shared" ca="1" si="46"/>
        <v>-2.6104685646500495E-2</v>
      </c>
      <c r="AB84" s="1">
        <f t="shared" ca="1" si="47"/>
        <v>-7.2962454212454342E-2</v>
      </c>
      <c r="AC84" s="1">
        <f t="shared" ca="1" si="48"/>
        <v>-1.1554968636513702E-2</v>
      </c>
      <c r="AD84" s="1">
        <f t="shared" ca="1" si="49"/>
        <v>-8.8240181268882251E-2</v>
      </c>
      <c r="AE84" s="1">
        <f t="shared" ca="1" si="33"/>
        <v>-0.11329305135951662</v>
      </c>
      <c r="AF84" s="1">
        <f t="shared" ca="1" si="34"/>
        <v>0.11584327086882454</v>
      </c>
      <c r="AG84" s="1">
        <f t="shared" ca="1" si="35"/>
        <v>3.205343511450378E-2</v>
      </c>
      <c r="AH84" s="1">
        <f t="shared" ca="1" si="36"/>
        <v>3.4104389086595494E-2</v>
      </c>
      <c r="AI84" s="1">
        <f t="shared" ca="1" si="37"/>
        <v>4.9892457700028744E-2</v>
      </c>
      <c r="AJ84" s="1">
        <f t="shared" ca="1" si="38"/>
        <v>-0.10101970982753898</v>
      </c>
      <c r="AK84" s="1">
        <f t="shared" ca="1" si="39"/>
        <v>2.1062271062270991E-2</v>
      </c>
      <c r="AL84" s="1">
        <f t="shared" ca="1" si="40"/>
        <v>6.1278026905829563E-2</v>
      </c>
      <c r="AM84" s="1">
        <f t="shared" ca="1" si="41"/>
        <v>-0.14258187464709207</v>
      </c>
      <c r="AN84" s="1">
        <f t="shared" ca="1" si="42"/>
        <v>1.6176956091119295E-2</v>
      </c>
      <c r="AO84" s="1">
        <f t="shared" ca="1" si="43"/>
        <v>-6.6276803118908489E-2</v>
      </c>
      <c r="AP84" s="1">
        <f t="shared" ca="1" si="44"/>
        <v>4.1753653444676415E-2</v>
      </c>
      <c r="BA84">
        <v>-0.11329305135951662</v>
      </c>
      <c r="BB84">
        <v>0.11584327086882454</v>
      </c>
      <c r="BC84">
        <v>3.205343511450378E-2</v>
      </c>
      <c r="BD84">
        <v>3.4104389086595494E-2</v>
      </c>
      <c r="BE84">
        <v>4.9892457700028744E-2</v>
      </c>
      <c r="BF84">
        <v>-0.10101970982753898</v>
      </c>
      <c r="BG84">
        <v>2.1062271062270991E-2</v>
      </c>
      <c r="BH84">
        <v>6.1278026905829563E-2</v>
      </c>
      <c r="BI84">
        <v>-0.14258187464709207</v>
      </c>
      <c r="BJ84">
        <v>1.6176956091119295E-2</v>
      </c>
      <c r="BK84">
        <v>-6.6276803118908489E-2</v>
      </c>
      <c r="BL84">
        <v>4.1753653444676415E-2</v>
      </c>
    </row>
    <row r="85" spans="1:64" ht="29.4" thickBot="1">
      <c r="A85" s="29" t="s">
        <v>269</v>
      </c>
      <c r="B85" s="30" t="s">
        <v>270</v>
      </c>
      <c r="C85" s="34" t="s">
        <v>271</v>
      </c>
      <c r="D85" s="8">
        <v>38199198</v>
      </c>
      <c r="E85" s="3">
        <v>5652997</v>
      </c>
      <c r="F85" s="37">
        <f t="shared" si="50"/>
        <v>38199198</v>
      </c>
      <c r="G85" s="3">
        <v>1462000000</v>
      </c>
      <c r="H85" s="9">
        <f t="shared" si="32"/>
        <v>2.6128042407660739E-2</v>
      </c>
      <c r="I85" s="16" cm="1" vm="393">
        <f t="array" aca="1" ref="I85:U85" ca="1">TRANSPOSE(_xlfn.STOCKHISTORY(A85,"1-1-2017","01-01-2018",2,0,2))</f>
        <v>55.91</v>
      </c>
      <c r="J85" s="17" vm="394">
        <f ca="1"/>
        <v>55.49</v>
      </c>
      <c r="K85" s="17" vm="395">
        <f ca="1"/>
        <v>57.27</v>
      </c>
      <c r="L85" s="17" vm="396">
        <f ca="1"/>
        <v>58.28</v>
      </c>
      <c r="M85" s="17" vm="397">
        <f ca="1"/>
        <v>60</v>
      </c>
      <c r="N85" s="17" vm="398">
        <f ca="1"/>
        <v>63.51</v>
      </c>
      <c r="O85" s="17" vm="399">
        <f ca="1"/>
        <v>58.9</v>
      </c>
      <c r="P85" s="17" vm="400">
        <f ca="1"/>
        <v>54.57</v>
      </c>
      <c r="Q85" s="17" vm="401">
        <f ca="1"/>
        <v>54.9</v>
      </c>
      <c r="R85" s="17" vm="360">
        <f ca="1"/>
        <v>53.86</v>
      </c>
      <c r="S85" s="17" vm="402">
        <f ca="1"/>
        <v>55.1</v>
      </c>
      <c r="T85" s="17" vm="403">
        <f ca="1"/>
        <v>57.5</v>
      </c>
      <c r="U85" s="17" vm="404">
        <f ca="1"/>
        <v>57.95</v>
      </c>
      <c r="V85" s="3">
        <v>0.3</v>
      </c>
      <c r="W85" s="3">
        <v>0.25</v>
      </c>
      <c r="X85" s="3">
        <v>0.25</v>
      </c>
      <c r="Y85" s="3">
        <v>0.25</v>
      </c>
      <c r="Z85" s="1">
        <f t="shared" ca="1" si="45"/>
        <v>4.7755321051690294E-2</v>
      </c>
      <c r="AA85" s="1">
        <f t="shared" ca="1" si="46"/>
        <v>1.4927934111187327E-2</v>
      </c>
      <c r="AB85" s="1">
        <f t="shared" ca="1" si="47"/>
        <v>-8.1324278438030542E-2</v>
      </c>
      <c r="AC85" s="1">
        <f t="shared" ca="1" si="48"/>
        <v>8.0579279613813656E-2</v>
      </c>
      <c r="AD85" s="1">
        <f t="shared" ca="1" si="49"/>
        <v>5.5267394026113512E-2</v>
      </c>
      <c r="AE85" s="1">
        <f t="shared" ca="1" si="33"/>
        <v>-7.5120729744230837E-3</v>
      </c>
      <c r="AF85" s="1">
        <f t="shared" ca="1" si="34"/>
        <v>3.2077851865200957E-2</v>
      </c>
      <c r="AG85" s="1">
        <f t="shared" ca="1" si="35"/>
        <v>2.2874105116116605E-2</v>
      </c>
      <c r="AH85" s="1">
        <f t="shared" ca="1" si="36"/>
        <v>2.9512697323266966E-2</v>
      </c>
      <c r="AI85" s="1">
        <f t="shared" ca="1" si="37"/>
        <v>6.2666666666666634E-2</v>
      </c>
      <c r="AJ85" s="1">
        <f t="shared" ca="1" si="38"/>
        <v>-6.8650606203747438E-2</v>
      </c>
      <c r="AK85" s="1">
        <f t="shared" ca="1" si="39"/>
        <v>-7.3514431239388764E-2</v>
      </c>
      <c r="AL85" s="1">
        <f t="shared" ca="1" si="40"/>
        <v>1.0628550485614775E-2</v>
      </c>
      <c r="AM85" s="1">
        <f t="shared" ca="1" si="41"/>
        <v>-1.4389799635701261E-2</v>
      </c>
      <c r="AN85" s="1">
        <f t="shared" ca="1" si="42"/>
        <v>2.3022651318232491E-2</v>
      </c>
      <c r="AO85" s="1">
        <f t="shared" ca="1" si="43"/>
        <v>4.8094373865698703E-2</v>
      </c>
      <c r="AP85" s="1">
        <f t="shared" ca="1" si="44"/>
        <v>1.2173913043478311E-2</v>
      </c>
      <c r="BA85">
        <v>-7.5120729744230837E-3</v>
      </c>
      <c r="BB85">
        <v>3.2077851865200957E-2</v>
      </c>
      <c r="BC85">
        <v>2.2874105116116605E-2</v>
      </c>
      <c r="BD85">
        <v>2.9512697323266966E-2</v>
      </c>
      <c r="BE85">
        <v>6.2666666666666634E-2</v>
      </c>
      <c r="BF85">
        <v>-6.8650606203747438E-2</v>
      </c>
      <c r="BG85">
        <v>-7.3514431239388764E-2</v>
      </c>
      <c r="BH85">
        <v>1.0628550485614775E-2</v>
      </c>
      <c r="BI85">
        <v>-1.4389799635701261E-2</v>
      </c>
      <c r="BJ85">
        <v>2.3022651318232491E-2</v>
      </c>
      <c r="BK85">
        <v>4.8094373865698703E-2</v>
      </c>
      <c r="BL85">
        <v>1.2173913043478311E-2</v>
      </c>
    </row>
    <row r="86" spans="1:64" ht="29.4" thickBot="1">
      <c r="A86" s="29" t="s">
        <v>272</v>
      </c>
      <c r="B86" s="30" t="s">
        <v>273</v>
      </c>
      <c r="C86" s="34" t="s">
        <v>274</v>
      </c>
      <c r="D86" s="8">
        <v>52546</v>
      </c>
      <c r="E86" s="3">
        <v>426000</v>
      </c>
      <c r="F86" s="37">
        <f t="shared" si="50"/>
        <v>52546</v>
      </c>
      <c r="G86" s="3">
        <v>1388000000</v>
      </c>
      <c r="H86" s="9">
        <f t="shared" si="32"/>
        <v>3.7857348703170031E-5</v>
      </c>
      <c r="I86" s="16" cm="1" vm="4178">
        <f t="array" aca="1" ref="I86:U86" ca="1">TRANSPOSE(_xlfn.STOCKHISTORY(A86,"1-1-2017","01-01-2018",2,0,2))</f>
        <v>84.86</v>
      </c>
      <c r="J86" s="17" vm="4179">
        <f ca="1"/>
        <v>84.06</v>
      </c>
      <c r="K86" s="17" vm="4180">
        <f ca="1"/>
        <v>80.91</v>
      </c>
      <c r="L86" s="17" vm="1084">
        <f ca="1"/>
        <v>78.3</v>
      </c>
      <c r="M86" s="17" vm="4181">
        <f ca="1"/>
        <v>72.7</v>
      </c>
      <c r="N86" s="17" vm="4182">
        <f ca="1"/>
        <v>69.67</v>
      </c>
      <c r="O86" s="17" vm="4183">
        <f ca="1"/>
        <v>66.12</v>
      </c>
      <c r="P86" s="17" vm="2293">
        <f ca="1"/>
        <v>68.5</v>
      </c>
      <c r="Q86" s="17" vm="2349">
        <f ca="1"/>
        <v>63.2</v>
      </c>
      <c r="R86" s="17" vm="4184">
        <f ca="1"/>
        <v>68.73</v>
      </c>
      <c r="S86" s="17" vm="4185">
        <f ca="1"/>
        <v>64.62</v>
      </c>
      <c r="T86" s="17" vm="4186">
        <f ca="1"/>
        <v>63.23</v>
      </c>
      <c r="U86" s="17" vm="3893">
        <f ca="1"/>
        <v>68.069999999999993</v>
      </c>
      <c r="V86" s="3">
        <v>0.5</v>
      </c>
      <c r="W86" s="3">
        <v>0.5</v>
      </c>
      <c r="X86" s="3">
        <v>0.5</v>
      </c>
      <c r="Y86" s="3">
        <v>0.5</v>
      </c>
      <c r="Z86" s="1">
        <f t="shared" ca="1" si="45"/>
        <v>-7.1411736978552937E-2</v>
      </c>
      <c r="AA86" s="1">
        <f t="shared" ca="1" si="46"/>
        <v>-0.149169859514687</v>
      </c>
      <c r="AB86" s="1">
        <f t="shared" ca="1" si="47"/>
        <v>4.7035692679975788E-2</v>
      </c>
      <c r="AC86" s="1">
        <f t="shared" ca="1" si="48"/>
        <v>-2.3279499490762518E-3</v>
      </c>
      <c r="AD86" s="1">
        <f t="shared" ca="1" si="49"/>
        <v>-0.17428706104171585</v>
      </c>
      <c r="AE86" s="1">
        <f t="shared" ca="1" si="33"/>
        <v>-9.4272920103699882E-3</v>
      </c>
      <c r="AF86" s="1">
        <f t="shared" ca="1" si="34"/>
        <v>-3.7473233404710989E-2</v>
      </c>
      <c r="AG86" s="1">
        <f t="shared" ca="1" si="35"/>
        <v>-2.6078358670127297E-2</v>
      </c>
      <c r="AH86" s="1">
        <f t="shared" ca="1" si="36"/>
        <v>-7.151979565772662E-2</v>
      </c>
      <c r="AI86" s="1">
        <f t="shared" ca="1" si="37"/>
        <v>-3.4800550206327385E-2</v>
      </c>
      <c r="AJ86" s="1">
        <f t="shared" ca="1" si="38"/>
        <v>-4.3777809674178228E-2</v>
      </c>
      <c r="AK86" s="1">
        <f t="shared" ca="1" si="39"/>
        <v>3.5995160314579479E-2</v>
      </c>
      <c r="AL86" s="1">
        <f t="shared" ca="1" si="40"/>
        <v>-7.0072992700729891E-2</v>
      </c>
      <c r="AM86" s="1">
        <f t="shared" ca="1" si="41"/>
        <v>9.54113924050633E-2</v>
      </c>
      <c r="AN86" s="1">
        <f t="shared" ca="1" si="42"/>
        <v>-5.9799214316892176E-2</v>
      </c>
      <c r="AO86" s="1">
        <f t="shared" ca="1" si="43"/>
        <v>-1.3772825750541746E-2</v>
      </c>
      <c r="AP86" s="1">
        <f t="shared" ca="1" si="44"/>
        <v>8.4453582160366858E-2</v>
      </c>
      <c r="BA86">
        <v>-9.4272920103699882E-3</v>
      </c>
      <c r="BB86">
        <v>-3.7473233404710989E-2</v>
      </c>
      <c r="BC86">
        <v>-2.6078358670127297E-2</v>
      </c>
      <c r="BD86">
        <v>-7.151979565772662E-2</v>
      </c>
      <c r="BE86">
        <v>-3.4800550206327385E-2</v>
      </c>
      <c r="BF86">
        <v>-4.3777809674178228E-2</v>
      </c>
      <c r="BG86">
        <v>3.5995160314579479E-2</v>
      </c>
      <c r="BH86">
        <v>-7.0072992700729891E-2</v>
      </c>
      <c r="BI86">
        <v>9.54113924050633E-2</v>
      </c>
      <c r="BJ86">
        <v>-5.9799214316892176E-2</v>
      </c>
      <c r="BK86">
        <v>-1.3772825750541746E-2</v>
      </c>
      <c r="BL86">
        <v>8.4453582160366858E-2</v>
      </c>
    </row>
    <row r="87" spans="1:64" ht="29.4" thickBot="1">
      <c r="A87" s="29" t="s">
        <v>275</v>
      </c>
      <c r="B87" s="30" t="s">
        <v>276</v>
      </c>
      <c r="C87" s="34" t="s">
        <v>277</v>
      </c>
      <c r="D87" s="8">
        <v>63106</v>
      </c>
      <c r="E87" s="3">
        <v>2337146</v>
      </c>
      <c r="F87" s="37">
        <f t="shared" si="50"/>
        <v>63106</v>
      </c>
      <c r="G87" s="3">
        <v>1008000000</v>
      </c>
      <c r="H87" s="9">
        <f t="shared" si="32"/>
        <v>6.2605158730158725E-5</v>
      </c>
      <c r="I87" s="16" cm="1" vm="4005">
        <f t="array" aca="1" ref="I87:U87" ca="1">TRANSPOSE(_xlfn.STOCKHISTORY(A87,"1-1-2017","01-01-2018",2,0,2))</f>
        <v>49.15</v>
      </c>
      <c r="J87" s="17" vm="3812">
        <f ca="1"/>
        <v>49.12</v>
      </c>
      <c r="K87" s="17" vm="4006">
        <f ca="1"/>
        <v>50.27</v>
      </c>
      <c r="L87" s="17" vm="4007">
        <f ca="1"/>
        <v>49.68</v>
      </c>
      <c r="M87" s="17" vm="4008">
        <f ca="1"/>
        <v>49.81</v>
      </c>
      <c r="N87" s="17" vm="1013">
        <f ca="1"/>
        <v>50.65</v>
      </c>
      <c r="O87" s="17" vm="4009">
        <f ca="1"/>
        <v>47.99</v>
      </c>
      <c r="P87" s="17" vm="1193">
        <f ca="1"/>
        <v>48.03</v>
      </c>
      <c r="Q87" s="17" vm="3242">
        <f ca="1"/>
        <v>48.32</v>
      </c>
      <c r="R87" s="17" vm="4010">
        <f ca="1"/>
        <v>49.17</v>
      </c>
      <c r="S87" s="17" vm="2837">
        <f ca="1"/>
        <v>52.4</v>
      </c>
      <c r="T87" s="17" vm="4011">
        <f ca="1"/>
        <v>51.45</v>
      </c>
      <c r="U87" s="17" vm="1884">
        <f ca="1"/>
        <v>48.01</v>
      </c>
      <c r="V87" s="3">
        <v>0.57999999999999996</v>
      </c>
      <c r="W87" s="3">
        <v>0.57999999999999996</v>
      </c>
      <c r="X87" s="3">
        <v>0.57999999999999996</v>
      </c>
      <c r="Y87" s="3">
        <v>0.56000000000000005</v>
      </c>
      <c r="Z87" s="1">
        <f t="shared" ca="1" si="45"/>
        <v>2.2583926754832173E-2</v>
      </c>
      <c r="AA87" s="1">
        <f t="shared" ca="1" si="46"/>
        <v>-2.2342995169082079E-2</v>
      </c>
      <c r="AB87" s="1">
        <f t="shared" ca="1" si="47"/>
        <v>3.6674307147322352E-2</v>
      </c>
      <c r="AC87" s="1">
        <f t="shared" ca="1" si="48"/>
        <v>-1.2202562538133082E-2</v>
      </c>
      <c r="AD87" s="1">
        <f t="shared" ca="1" si="49"/>
        <v>2.3601220752797546E-2</v>
      </c>
      <c r="AE87" s="1">
        <f t="shared" ca="1" si="33"/>
        <v>-6.1037639877927039E-4</v>
      </c>
      <c r="AF87" s="1">
        <f t="shared" ca="1" si="34"/>
        <v>2.3412052117263962E-2</v>
      </c>
      <c r="AG87" s="1">
        <f t="shared" ca="1" si="35"/>
        <v>-1.9892580067641636E-4</v>
      </c>
      <c r="AH87" s="1">
        <f t="shared" ca="1" si="36"/>
        <v>2.6167471819646248E-3</v>
      </c>
      <c r="AI87" s="1">
        <f t="shared" ca="1" si="37"/>
        <v>2.85083316603091E-2</v>
      </c>
      <c r="AJ87" s="1">
        <f t="shared" ca="1" si="38"/>
        <v>-4.1066140177689961E-2</v>
      </c>
      <c r="AK87" s="1">
        <f t="shared" ca="1" si="39"/>
        <v>8.3350698062094493E-4</v>
      </c>
      <c r="AL87" s="1">
        <f t="shared" ca="1" si="40"/>
        <v>1.8113678950655823E-2</v>
      </c>
      <c r="AM87" s="1">
        <f t="shared" ca="1" si="41"/>
        <v>2.9594370860927182E-2</v>
      </c>
      <c r="AN87" s="1">
        <f t="shared" ca="1" si="42"/>
        <v>6.5690461663615959E-2</v>
      </c>
      <c r="AO87" s="1">
        <f t="shared" ca="1" si="43"/>
        <v>-7.4427480916029716E-3</v>
      </c>
      <c r="AP87" s="1">
        <f t="shared" ca="1" si="44"/>
        <v>-5.5976676384839739E-2</v>
      </c>
      <c r="BA87">
        <v>-6.1037639877927039E-4</v>
      </c>
      <c r="BB87">
        <v>2.3412052117263962E-2</v>
      </c>
      <c r="BC87">
        <v>-1.9892580067641636E-4</v>
      </c>
      <c r="BD87">
        <v>2.6167471819646248E-3</v>
      </c>
      <c r="BE87">
        <v>2.85083316603091E-2</v>
      </c>
      <c r="BF87">
        <v>-4.1066140177689961E-2</v>
      </c>
      <c r="BG87">
        <v>8.3350698062094493E-4</v>
      </c>
      <c r="BH87">
        <v>1.8113678950655823E-2</v>
      </c>
      <c r="BI87">
        <v>2.9594370860927182E-2</v>
      </c>
      <c r="BJ87">
        <v>6.5690461663615959E-2</v>
      </c>
      <c r="BK87">
        <v>-7.4427480916029716E-3</v>
      </c>
      <c r="BL87">
        <v>-5.5976676384839739E-2</v>
      </c>
    </row>
    <row r="88" spans="1:64" ht="43.8" thickBot="1">
      <c r="A88" s="29" t="s">
        <v>278</v>
      </c>
      <c r="B88" s="30" t="s">
        <v>279</v>
      </c>
      <c r="C88" s="34" t="s">
        <v>280</v>
      </c>
      <c r="D88" s="8">
        <v>27136117</v>
      </c>
      <c r="E88" s="3"/>
      <c r="F88" s="37">
        <f t="shared" si="50"/>
        <v>27136117</v>
      </c>
      <c r="G88" s="3">
        <v>312000000</v>
      </c>
      <c r="H88" s="9">
        <f t="shared" si="32"/>
        <v>8.6974733974358981E-2</v>
      </c>
      <c r="I88" s="16" cm="1" vm="266">
        <f t="array" aca="1" ref="I88:U88" ca="1">TRANSPOSE(_xlfn.STOCKHISTORY(A88,"1-1-2017","01-01-2018",2,0,2))</f>
        <v>179.09</v>
      </c>
      <c r="J88" s="17" vm="267">
        <f ca="1"/>
        <v>185.38</v>
      </c>
      <c r="K88" s="17" vm="268">
        <f ca="1"/>
        <v>184.27</v>
      </c>
      <c r="L88" s="17" vm="269">
        <f ca="1"/>
        <v>172.28</v>
      </c>
      <c r="M88" s="17" vm="270">
        <f ca="1"/>
        <v>166.22</v>
      </c>
      <c r="N88" s="17" vm="271">
        <f ca="1"/>
        <v>154</v>
      </c>
      <c r="O88" s="17" vm="272">
        <f ca="1"/>
        <v>162.36000000000001</v>
      </c>
      <c r="P88" s="17" vm="273">
        <f ca="1"/>
        <v>165.25</v>
      </c>
      <c r="Q88" s="17" vm="274">
        <f ca="1"/>
        <v>157.52000000000001</v>
      </c>
      <c r="R88" s="17" vm="275">
        <f ca="1"/>
        <v>161.18</v>
      </c>
      <c r="S88" s="17" vm="276">
        <f ca="1"/>
        <v>155.99</v>
      </c>
      <c r="T88" s="17" vm="277">
        <f ca="1"/>
        <v>162.19999999999999</v>
      </c>
      <c r="U88" s="17" vm="278">
        <f ca="1"/>
        <v>172.34</v>
      </c>
      <c r="V88" s="3">
        <v>1.85</v>
      </c>
      <c r="W88" s="3">
        <v>1.8</v>
      </c>
      <c r="X88" s="3">
        <v>1.75</v>
      </c>
      <c r="Y88" s="3">
        <v>1.75</v>
      </c>
      <c r="Z88" s="1">
        <f t="shared" ca="1" si="45"/>
        <v>-2.769557205874143E-2</v>
      </c>
      <c r="AA88" s="1">
        <f t="shared" ca="1" si="46"/>
        <v>-4.7132574878105335E-2</v>
      </c>
      <c r="AB88" s="1">
        <f t="shared" ca="1" si="47"/>
        <v>3.5107169253510294E-3</v>
      </c>
      <c r="AC88" s="1">
        <f t="shared" ca="1" si="48"/>
        <v>8.0096786201761985E-2</v>
      </c>
      <c r="AD88" s="1">
        <f t="shared" ca="1" si="49"/>
        <v>2.2335138757049546E-3</v>
      </c>
      <c r="AE88" s="1">
        <f t="shared" ca="1" si="33"/>
        <v>3.512200569546034E-2</v>
      </c>
      <c r="AF88" s="1">
        <f t="shared" ca="1" si="34"/>
        <v>-5.9877009386124997E-3</v>
      </c>
      <c r="AG88" s="1">
        <f t="shared" ca="1" si="35"/>
        <v>-5.5027948119607144E-2</v>
      </c>
      <c r="AH88" s="1">
        <f t="shared" ca="1" si="36"/>
        <v>-3.5175296029719076E-2</v>
      </c>
      <c r="AI88" s="1">
        <f t="shared" ca="1" si="37"/>
        <v>-6.2688003850318849E-2</v>
      </c>
      <c r="AJ88" s="1">
        <f t="shared" ca="1" si="38"/>
        <v>6.5974025974026074E-2</v>
      </c>
      <c r="AK88" s="1">
        <f t="shared" ca="1" si="39"/>
        <v>1.7799950726779909E-2</v>
      </c>
      <c r="AL88" s="1">
        <f t="shared" ca="1" si="40"/>
        <v>-3.6187594553706445E-2</v>
      </c>
      <c r="AM88" s="1">
        <f t="shared" ca="1" si="41"/>
        <v>3.4344845099035022E-2</v>
      </c>
      <c r="AN88" s="1">
        <f t="shared" ca="1" si="42"/>
        <v>-3.2200024816974794E-2</v>
      </c>
      <c r="AO88" s="1">
        <f t="shared" ca="1" si="43"/>
        <v>5.1028912109750489E-2</v>
      </c>
      <c r="AP88" s="1">
        <f t="shared" ca="1" si="44"/>
        <v>7.3304562268804038E-2</v>
      </c>
      <c r="BA88">
        <v>3.512200569546034E-2</v>
      </c>
      <c r="BB88">
        <v>-5.9877009386124997E-3</v>
      </c>
      <c r="BC88">
        <v>-5.5027948119607144E-2</v>
      </c>
      <c r="BD88">
        <v>-3.5175296029719076E-2</v>
      </c>
      <c r="BE88">
        <v>-6.2688003850318849E-2</v>
      </c>
      <c r="BF88">
        <v>6.5974025974026074E-2</v>
      </c>
      <c r="BG88">
        <v>1.7799950726779909E-2</v>
      </c>
      <c r="BH88">
        <v>-3.6187594553706445E-2</v>
      </c>
      <c r="BI88">
        <v>3.4344845099035022E-2</v>
      </c>
      <c r="BJ88">
        <v>-3.2200024816974794E-2</v>
      </c>
      <c r="BK88">
        <v>5.1028912109750489E-2</v>
      </c>
      <c r="BL88">
        <v>7.3304562268804038E-2</v>
      </c>
    </row>
    <row r="89" spans="1:64" ht="15.6" thickBot="1">
      <c r="A89" s="29" t="s">
        <v>281</v>
      </c>
      <c r="B89" s="30" t="s">
        <v>282</v>
      </c>
      <c r="C89" s="34" t="s">
        <v>283</v>
      </c>
      <c r="D89" s="8">
        <v>2376478</v>
      </c>
      <c r="E89" s="3">
        <v>378192</v>
      </c>
      <c r="F89" s="37">
        <f t="shared" si="50"/>
        <v>2376478</v>
      </c>
      <c r="G89" s="3">
        <v>6183000000</v>
      </c>
      <c r="H89" s="9">
        <f t="shared" si="32"/>
        <v>3.8435678473233058E-4</v>
      </c>
      <c r="I89" s="16" cm="1" vm="2717">
        <f t="array" aca="1" ref="I89:U89" ca="1">TRANSPOSE(_xlfn.STOCKHISTORY(A89,"1-1-2017","01-01-2018",2,0,2))</f>
        <v>32.238599999999998</v>
      </c>
      <c r="J89" s="17" vm="2718">
        <f ca="1"/>
        <v>31.928999999999998</v>
      </c>
      <c r="K89" s="17" vm="2719">
        <f ca="1"/>
        <v>31.551400000000001</v>
      </c>
      <c r="L89" s="17" vm="2720">
        <f ca="1"/>
        <v>31.415500000000002</v>
      </c>
      <c r="M89" s="17" vm="2721">
        <f ca="1"/>
        <v>29.965499999999999</v>
      </c>
      <c r="N89" s="17" vm="2722">
        <f ca="1"/>
        <v>29.2104</v>
      </c>
      <c r="O89" s="17" vm="2723">
        <f ca="1"/>
        <v>28.576000000000001</v>
      </c>
      <c r="P89" s="17" vm="2724">
        <f ca="1"/>
        <v>29.640799999999999</v>
      </c>
      <c r="Q89" s="17" vm="2725">
        <f ca="1"/>
        <v>28.3872</v>
      </c>
      <c r="R89" s="17" vm="2726">
        <f ca="1"/>
        <v>29.603100000000001</v>
      </c>
      <c r="S89" s="17" vm="2727">
        <f ca="1"/>
        <v>25.570399999999999</v>
      </c>
      <c r="T89" s="17" vm="2728">
        <f ca="1"/>
        <v>27.450800000000001</v>
      </c>
      <c r="U89" s="17" vm="253">
        <f ca="1"/>
        <v>29.497299999999999</v>
      </c>
      <c r="V89" s="16">
        <v>0.49</v>
      </c>
      <c r="W89" s="3">
        <v>0.49</v>
      </c>
      <c r="X89" s="3">
        <v>0.49</v>
      </c>
      <c r="Y89" s="3">
        <v>0.49</v>
      </c>
      <c r="Z89" s="1">
        <f t="shared" ca="1" si="45"/>
        <v>-1.0332334530655693E-2</v>
      </c>
      <c r="AA89" s="1">
        <f t="shared" ca="1" si="46"/>
        <v>-7.478792315895022E-2</v>
      </c>
      <c r="AB89" s="1">
        <f t="shared" ca="1" si="47"/>
        <v>5.3090005599104172E-2</v>
      </c>
      <c r="AC89" s="1">
        <f t="shared" ca="1" si="48"/>
        <v>1.297837050849397E-2</v>
      </c>
      <c r="AD89" s="1">
        <f t="shared" ca="1" si="49"/>
        <v>-2.4234923352751021E-2</v>
      </c>
      <c r="AE89" s="1">
        <f t="shared" ca="1" si="33"/>
        <v>-9.6033946883549437E-3</v>
      </c>
      <c r="AF89" s="1">
        <f t="shared" ca="1" si="34"/>
        <v>-1.1826239468821369E-2</v>
      </c>
      <c r="AG89" s="1">
        <f t="shared" ca="1" si="35"/>
        <v>1.1222956826004568E-2</v>
      </c>
      <c r="AH89" s="1">
        <f t="shared" ca="1" si="36"/>
        <v>-4.615556015342754E-2</v>
      </c>
      <c r="AI89" s="1">
        <f t="shared" ca="1" si="37"/>
        <v>-8.8468405332798976E-3</v>
      </c>
      <c r="AJ89" s="1">
        <f t="shared" ca="1" si="38"/>
        <v>-4.9434448004820001E-3</v>
      </c>
      <c r="AK89" s="1">
        <f t="shared" ca="1" si="39"/>
        <v>3.7262038073908113E-2</v>
      </c>
      <c r="AL89" s="1">
        <f t="shared" ca="1" si="40"/>
        <v>-2.5761787805997097E-2</v>
      </c>
      <c r="AM89" s="1">
        <f t="shared" ca="1" si="41"/>
        <v>6.0093986021869057E-2</v>
      </c>
      <c r="AN89" s="1">
        <f t="shared" ca="1" si="42"/>
        <v>-0.13622559799480466</v>
      </c>
      <c r="AO89" s="1">
        <f t="shared" ca="1" si="43"/>
        <v>9.2700935456621794E-2</v>
      </c>
      <c r="AP89" s="1">
        <f t="shared" ca="1" si="44"/>
        <v>9.2401678639602428E-2</v>
      </c>
      <c r="BA89">
        <v>-9.6033946883549437E-3</v>
      </c>
      <c r="BB89">
        <v>-1.1826239468821369E-2</v>
      </c>
      <c r="BC89">
        <v>1.1222956826004568E-2</v>
      </c>
      <c r="BD89">
        <v>-4.615556015342754E-2</v>
      </c>
      <c r="BE89">
        <v>-8.8468405332798976E-3</v>
      </c>
      <c r="BF89">
        <v>-4.9434448004820001E-3</v>
      </c>
      <c r="BG89">
        <v>3.7262038073908113E-2</v>
      </c>
      <c r="BH89">
        <v>-2.5761787805997097E-2</v>
      </c>
      <c r="BI89">
        <v>6.0093986021869057E-2</v>
      </c>
      <c r="BJ89">
        <v>-0.13622559799480466</v>
      </c>
      <c r="BK89">
        <v>9.2700935456621794E-2</v>
      </c>
      <c r="BL89">
        <v>9.2401678639602428E-2</v>
      </c>
    </row>
    <row r="90" spans="1:64" ht="15.6" thickBot="1">
      <c r="A90" s="29" t="s">
        <v>284</v>
      </c>
      <c r="B90" s="30" t="s">
        <v>285</v>
      </c>
      <c r="C90" s="34" t="s">
        <v>286</v>
      </c>
      <c r="D90" s="8">
        <v>128416</v>
      </c>
      <c r="E90" s="3"/>
      <c r="F90" s="37">
        <f t="shared" si="50"/>
        <v>128416</v>
      </c>
      <c r="G90" s="3">
        <v>583000000</v>
      </c>
      <c r="H90" s="9">
        <f t="shared" si="32"/>
        <v>2.2026758147512864E-4</v>
      </c>
      <c r="I90" s="16" cm="1" vm="3181">
        <f t="array" aca="1" ref="I90:U90" ca="1">TRANSPOSE(_xlfn.STOCKHISTORY(A90,"1-1-2017","01-01-2018",2,0,2))</f>
        <v>72.66</v>
      </c>
      <c r="J90" s="17" vm="3182">
        <f ca="1"/>
        <v>63.98</v>
      </c>
      <c r="K90" s="17" vm="3183">
        <f ca="1"/>
        <v>58.78</v>
      </c>
      <c r="L90" s="17" vm="3184">
        <f ca="1"/>
        <v>55.22</v>
      </c>
      <c r="M90" s="17" vm="3185">
        <f ca="1"/>
        <v>55.81</v>
      </c>
      <c r="N90" s="17" vm="1359">
        <f ca="1"/>
        <v>55.25</v>
      </c>
      <c r="O90" s="17" vm="3186">
        <f ca="1"/>
        <v>52.53</v>
      </c>
      <c r="P90" s="17" vm="3187">
        <f ca="1"/>
        <v>56.58</v>
      </c>
      <c r="Q90" s="17" vm="3188">
        <f ca="1"/>
        <v>54.84</v>
      </c>
      <c r="R90" s="17" vm="3189">
        <f ca="1"/>
        <v>58.79</v>
      </c>
      <c r="S90" s="17" vm="778">
        <f ca="1"/>
        <v>58.8</v>
      </c>
      <c r="T90" s="17" vm="397">
        <f ca="1"/>
        <v>60</v>
      </c>
      <c r="U90" s="17" vm="1382">
        <f ca="1"/>
        <v>65.95</v>
      </c>
      <c r="V90" s="3">
        <v>0.62</v>
      </c>
      <c r="W90" s="3">
        <v>0.62</v>
      </c>
      <c r="X90" s="3">
        <v>0.6</v>
      </c>
      <c r="Y90" s="3">
        <v>0.6</v>
      </c>
      <c r="Z90" s="1">
        <f t="shared" ca="1" si="45"/>
        <v>-0.23148912744288463</v>
      </c>
      <c r="AA90" s="1">
        <f t="shared" ca="1" si="46"/>
        <v>-3.7486417964505574E-2</v>
      </c>
      <c r="AB90" s="1">
        <f t="shared" ca="1" si="47"/>
        <v>0.13059204264229959</v>
      </c>
      <c r="AC90" s="1">
        <f t="shared" ca="1" si="48"/>
        <v>0.13199523728525264</v>
      </c>
      <c r="AD90" s="1">
        <f t="shared" ca="1" si="49"/>
        <v>-5.8766859344893951E-2</v>
      </c>
      <c r="AE90" s="1">
        <f t="shared" ca="1" si="33"/>
        <v>-0.11946050096339114</v>
      </c>
      <c r="AF90" s="1">
        <f t="shared" ca="1" si="34"/>
        <v>-8.1275398562050571E-2</v>
      </c>
      <c r="AG90" s="1">
        <f t="shared" ca="1" si="35"/>
        <v>-5.001701258931613E-2</v>
      </c>
      <c r="AH90" s="1">
        <f t="shared" ca="1" si="36"/>
        <v>1.0684534588917121E-2</v>
      </c>
      <c r="AI90" s="1">
        <f t="shared" ca="1" si="37"/>
        <v>1.0750761512273378E-3</v>
      </c>
      <c r="AJ90" s="1">
        <f t="shared" ca="1" si="38"/>
        <v>-3.8009049773755632E-2</v>
      </c>
      <c r="AK90" s="1">
        <f t="shared" ca="1" si="39"/>
        <v>7.7098800685322613E-2</v>
      </c>
      <c r="AL90" s="1">
        <f t="shared" ca="1" si="40"/>
        <v>-2.0148462354188667E-2</v>
      </c>
      <c r="AM90" s="1">
        <f t="shared" ca="1" si="41"/>
        <v>8.2968636032093271E-2</v>
      </c>
      <c r="AN90" s="1">
        <f t="shared" ca="1" si="42"/>
        <v>1.7009695526446693E-4</v>
      </c>
      <c r="AO90" s="1">
        <f t="shared" ca="1" si="43"/>
        <v>3.0612244897959235E-2</v>
      </c>
      <c r="AP90" s="1">
        <f t="shared" ca="1" si="44"/>
        <v>0.1091666666666667</v>
      </c>
      <c r="BA90">
        <v>-0.11946050096339114</v>
      </c>
      <c r="BB90">
        <v>-8.1275398562050571E-2</v>
      </c>
      <c r="BC90">
        <v>-5.001701258931613E-2</v>
      </c>
      <c r="BD90">
        <v>1.0684534588917121E-2</v>
      </c>
      <c r="BE90">
        <v>1.0750761512273378E-3</v>
      </c>
      <c r="BF90">
        <v>-3.8009049773755632E-2</v>
      </c>
      <c r="BG90">
        <v>7.7098800685322613E-2</v>
      </c>
      <c r="BH90">
        <v>-2.0148462354188667E-2</v>
      </c>
      <c r="BI90">
        <v>8.2968636032093271E-2</v>
      </c>
      <c r="BJ90">
        <v>1.7009695526446693E-4</v>
      </c>
      <c r="BK90">
        <v>3.0612244897959235E-2</v>
      </c>
      <c r="BL90">
        <v>0.1091666666666667</v>
      </c>
    </row>
    <row r="91" spans="1:64" ht="29.4" thickBot="1">
      <c r="A91" s="29" t="s">
        <v>287</v>
      </c>
      <c r="B91" s="30" t="s">
        <v>288</v>
      </c>
      <c r="C91" s="34" t="s">
        <v>417</v>
      </c>
      <c r="D91" s="8">
        <v>658335</v>
      </c>
      <c r="E91" s="3"/>
      <c r="F91" s="37">
        <f t="shared" si="50"/>
        <v>658335</v>
      </c>
      <c r="G91" s="3">
        <v>576000000</v>
      </c>
      <c r="H91" s="9">
        <f t="shared" si="32"/>
        <v>1.1429427083333333E-3</v>
      </c>
      <c r="I91" s="16">
        <v>97.54</v>
      </c>
      <c r="J91" s="17">
        <v>96.54</v>
      </c>
      <c r="K91" s="17">
        <v>99.9</v>
      </c>
      <c r="L91" s="17">
        <v>98.71</v>
      </c>
      <c r="M91" s="17">
        <v>99.06</v>
      </c>
      <c r="N91" s="17">
        <v>99.7</v>
      </c>
      <c r="O91" s="17">
        <v>100.41</v>
      </c>
      <c r="P91" s="17">
        <v>102.42</v>
      </c>
      <c r="Q91" s="17">
        <v>101.1</v>
      </c>
      <c r="R91" s="17">
        <v>103.8</v>
      </c>
      <c r="S91" s="17">
        <v>94.7</v>
      </c>
      <c r="T91" s="17">
        <v>91.47</v>
      </c>
      <c r="U91" s="17">
        <v>92.83</v>
      </c>
      <c r="V91" s="3">
        <v>0.40250000000000002</v>
      </c>
      <c r="W91" s="3">
        <v>0.40250000000000002</v>
      </c>
      <c r="X91" s="3">
        <v>0.40250000000000002</v>
      </c>
      <c r="Y91" s="3">
        <v>0.40250000000000002</v>
      </c>
      <c r="Z91" s="1">
        <f t="shared" si="45"/>
        <v>1.6121591142095423E-2</v>
      </c>
      <c r="AA91" s="1">
        <f t="shared" si="46"/>
        <v>2.1299766994225536E-2</v>
      </c>
      <c r="AB91" s="1">
        <f t="shared" si="47"/>
        <v>3.777014241609402E-2</v>
      </c>
      <c r="AC91" s="1">
        <f t="shared" si="48"/>
        <v>-0.10180635838150288</v>
      </c>
      <c r="AD91" s="1">
        <f t="shared" si="49"/>
        <v>-3.1781833094115308E-2</v>
      </c>
      <c r="AE91" s="1">
        <f t="shared" si="33"/>
        <v>-1.0252204223908139E-2</v>
      </c>
      <c r="AF91" s="1">
        <f t="shared" si="34"/>
        <v>3.4804226227470474E-2</v>
      </c>
      <c r="AG91" s="1">
        <f t="shared" si="35"/>
        <v>-7.8828828828830019E-3</v>
      </c>
      <c r="AH91" s="1">
        <f t="shared" si="36"/>
        <v>3.5457400466012414E-3</v>
      </c>
      <c r="AI91" s="1">
        <f t="shared" si="37"/>
        <v>1.0523924894003641E-2</v>
      </c>
      <c r="AJ91" s="1">
        <f t="shared" si="38"/>
        <v>1.1158475426278774E-2</v>
      </c>
      <c r="AK91" s="1">
        <f t="shared" si="39"/>
        <v>2.0017926501344541E-2</v>
      </c>
      <c r="AL91" s="1">
        <f t="shared" si="40"/>
        <v>-8.9582112868581074E-3</v>
      </c>
      <c r="AM91" s="1">
        <f t="shared" si="41"/>
        <v>3.0687438180019812E-2</v>
      </c>
      <c r="AN91" s="1">
        <f t="shared" si="42"/>
        <v>-8.7668593448940221E-2</v>
      </c>
      <c r="AO91" s="1">
        <f t="shared" si="43"/>
        <v>-2.9857444561774065E-2</v>
      </c>
      <c r="AP91" s="1">
        <f t="shared" si="44"/>
        <v>1.9268612659888482E-2</v>
      </c>
      <c r="BA91">
        <v>-1.0252204223908139E-2</v>
      </c>
      <c r="BB91">
        <v>3.4804226227470474E-2</v>
      </c>
      <c r="BC91">
        <v>-7.8828828828830019E-3</v>
      </c>
      <c r="BD91">
        <v>3.5457400466012414E-3</v>
      </c>
      <c r="BE91">
        <v>1.0523924894003641E-2</v>
      </c>
      <c r="BF91">
        <v>1.1158475426278774E-2</v>
      </c>
      <c r="BG91">
        <v>2.0017926501344541E-2</v>
      </c>
      <c r="BH91">
        <v>-8.9582112868581074E-3</v>
      </c>
      <c r="BI91">
        <v>3.0687438180019812E-2</v>
      </c>
      <c r="BJ91">
        <v>-8.7668593448940221E-2</v>
      </c>
      <c r="BK91">
        <v>-2.9857444561774065E-2</v>
      </c>
      <c r="BL91">
        <v>1.9268612659888482E-2</v>
      </c>
    </row>
    <row r="92" spans="1:64" ht="29.4" thickBot="1">
      <c r="A92" s="29" t="s">
        <v>290</v>
      </c>
      <c r="B92" s="30" t="s">
        <v>291</v>
      </c>
      <c r="C92" s="34" t="s">
        <v>292</v>
      </c>
      <c r="D92" s="8">
        <v>489557</v>
      </c>
      <c r="E92" s="14">
        <v>92576</v>
      </c>
      <c r="F92" s="37">
        <f t="shared" si="50"/>
        <v>489557</v>
      </c>
      <c r="G92" s="3">
        <v>1012000000</v>
      </c>
      <c r="H92" s="9">
        <f t="shared" si="32"/>
        <v>4.8375197628458501E-4</v>
      </c>
      <c r="I92" s="16" cm="1" vm="2488">
        <f t="array" aca="1" ref="I92:U92" ca="1">TRANSPOSE(_xlfn.STOCKHISTORY(A92,"1-1-2017","01-01-2018",2,0,2))</f>
        <v>73.53</v>
      </c>
      <c r="J92" s="17" vm="1548">
        <f ca="1"/>
        <v>76.06</v>
      </c>
      <c r="K92" s="17" vm="2489">
        <f ca="1"/>
        <v>77.13</v>
      </c>
      <c r="L92" s="17" vm="2490">
        <f ca="1"/>
        <v>80.87</v>
      </c>
      <c r="M92" s="17" vm="2491">
        <f ca="1"/>
        <v>79.25</v>
      </c>
      <c r="N92" s="17" vm="2492">
        <f ca="1"/>
        <v>82.61</v>
      </c>
      <c r="O92" s="17" vm="2493">
        <f ca="1"/>
        <v>77.45</v>
      </c>
      <c r="P92" s="17" vm="2317">
        <f ca="1"/>
        <v>81.599999999999994</v>
      </c>
      <c r="Q92" s="17" vm="2494">
        <f ca="1"/>
        <v>82.74</v>
      </c>
      <c r="R92" s="17" vm="2495">
        <f ca="1"/>
        <v>89.88</v>
      </c>
      <c r="S92" s="17" vm="2496">
        <f ca="1"/>
        <v>96.97</v>
      </c>
      <c r="T92" s="17" vm="2497">
        <f ca="1"/>
        <v>96.54</v>
      </c>
      <c r="U92" s="17" vm="2498">
        <f ca="1"/>
        <v>105.11</v>
      </c>
      <c r="V92" s="3">
        <v>0.62</v>
      </c>
      <c r="W92" s="3">
        <v>0.5</v>
      </c>
      <c r="X92" s="3">
        <v>0.5</v>
      </c>
      <c r="Y92" s="3">
        <v>0.5</v>
      </c>
      <c r="Z92" s="1">
        <f t="shared" ca="1" si="45"/>
        <v>0.10825513395892837</v>
      </c>
      <c r="AA92" s="1">
        <f t="shared" ca="1" si="46"/>
        <v>-3.610733275627552E-2</v>
      </c>
      <c r="AB92" s="1">
        <f t="shared" ca="1" si="47"/>
        <v>0.16694641704325361</v>
      </c>
      <c r="AC92" s="1">
        <f t="shared" ca="1" si="48"/>
        <v>0.17501112594570545</v>
      </c>
      <c r="AD92" s="1">
        <f t="shared" ca="1" si="49"/>
        <v>0.4583163334693322</v>
      </c>
      <c r="AE92" s="1">
        <f t="shared" ca="1" si="33"/>
        <v>3.4407724738202111E-2</v>
      </c>
      <c r="AF92" s="1">
        <f t="shared" ca="1" si="34"/>
        <v>1.4067841178017265E-2</v>
      </c>
      <c r="AG92" s="1">
        <f t="shared" ca="1" si="35"/>
        <v>5.6527939841825615E-2</v>
      </c>
      <c r="AH92" s="1">
        <f t="shared" ca="1" si="36"/>
        <v>-2.0032150364783039E-2</v>
      </c>
      <c r="AI92" s="1">
        <f t="shared" ca="1" si="37"/>
        <v>4.8706624605678227E-2</v>
      </c>
      <c r="AJ92" s="1">
        <f t="shared" ca="1" si="38"/>
        <v>-5.6409635637331999E-2</v>
      </c>
      <c r="AK92" s="1">
        <f t="shared" ca="1" si="39"/>
        <v>5.3582956746287817E-2</v>
      </c>
      <c r="AL92" s="1">
        <f t="shared" ca="1" si="40"/>
        <v>2.0098039215686283E-2</v>
      </c>
      <c r="AM92" s="1">
        <f t="shared" ca="1" si="41"/>
        <v>9.2337442591249708E-2</v>
      </c>
      <c r="AN92" s="1">
        <f t="shared" ca="1" si="42"/>
        <v>7.8882955051179399E-2</v>
      </c>
      <c r="AO92" s="1">
        <f t="shared" ca="1" si="43"/>
        <v>7.2187274414775072E-4</v>
      </c>
      <c r="AP92" s="1">
        <f t="shared" ca="1" si="44"/>
        <v>9.3950694012844338E-2</v>
      </c>
      <c r="BA92">
        <v>3.4407724738202111E-2</v>
      </c>
      <c r="BB92">
        <v>1.4067841178017265E-2</v>
      </c>
      <c r="BC92">
        <v>5.6527939841825615E-2</v>
      </c>
      <c r="BD92">
        <v>-2.0032150364783039E-2</v>
      </c>
      <c r="BE92">
        <v>4.8706624605678227E-2</v>
      </c>
      <c r="BF92">
        <v>-5.6409635637331999E-2</v>
      </c>
      <c r="BG92">
        <v>5.3582956746287817E-2</v>
      </c>
      <c r="BH92">
        <v>2.0098039215686283E-2</v>
      </c>
      <c r="BI92">
        <v>9.2337442591249708E-2</v>
      </c>
      <c r="BJ92">
        <v>7.8882955051179399E-2</v>
      </c>
      <c r="BK92">
        <v>7.2187274414775072E-4</v>
      </c>
      <c r="BL92">
        <v>9.3950694012844338E-2</v>
      </c>
    </row>
    <row r="93" spans="1:64" ht="29.4" thickBot="1">
      <c r="A93" s="29" t="s">
        <v>293</v>
      </c>
      <c r="B93" s="30" t="s">
        <v>294</v>
      </c>
      <c r="C93" s="34" t="s">
        <v>295</v>
      </c>
      <c r="D93" s="8">
        <v>3209326</v>
      </c>
      <c r="E93" s="3">
        <v>527375</v>
      </c>
      <c r="F93" s="37">
        <f t="shared" si="50"/>
        <v>3209326</v>
      </c>
      <c r="G93" s="3">
        <v>975000000</v>
      </c>
      <c r="H93" s="9">
        <f t="shared" si="32"/>
        <v>3.2916164102564103E-3</v>
      </c>
      <c r="I93" s="16" cm="1" vm="941">
        <f t="array" aca="1" ref="I93:U93" ca="1">TRANSPOSE(_xlfn.STOCKHISTORY(A93,"1-1-2017","01-01-2018",2,0,2))</f>
        <v>161.13</v>
      </c>
      <c r="J93" s="17" vm="942">
        <f ca="1"/>
        <v>162.75</v>
      </c>
      <c r="K93" s="17" vm="42">
        <f ca="1"/>
        <v>166.72</v>
      </c>
      <c r="L93" s="17" vm="943">
        <f ca="1"/>
        <v>164.62</v>
      </c>
      <c r="M93" s="17" vm="944">
        <f ca="1"/>
        <v>175</v>
      </c>
      <c r="N93" s="17" vm="945">
        <f ca="1"/>
        <v>175.78</v>
      </c>
      <c r="O93" s="17" vm="946">
        <f ca="1"/>
        <v>186.29</v>
      </c>
      <c r="P93" s="17" vm="947">
        <f ca="1"/>
        <v>193.4</v>
      </c>
      <c r="Q93" s="17" vm="948">
        <f ca="1"/>
        <v>199.79</v>
      </c>
      <c r="R93" s="17" vm="949">
        <f ca="1"/>
        <v>196.59</v>
      </c>
      <c r="S93" s="17" vm="950">
        <f ca="1"/>
        <v>211.62</v>
      </c>
      <c r="T93" s="17" vm="951">
        <f ca="1"/>
        <v>228.89</v>
      </c>
      <c r="U93" s="17" vm="952">
        <f ca="1"/>
        <v>221.02</v>
      </c>
      <c r="V93" s="3">
        <v>0.75</v>
      </c>
      <c r="W93" s="3">
        <v>0.75</v>
      </c>
      <c r="X93" s="3">
        <v>0.75</v>
      </c>
      <c r="Y93" s="3">
        <v>0.625</v>
      </c>
      <c r="Z93" s="1">
        <f t="shared" ca="1" si="45"/>
        <v>2.6314156271333763E-2</v>
      </c>
      <c r="AA93" s="1">
        <f t="shared" ca="1" si="46"/>
        <v>0.13619244320252696</v>
      </c>
      <c r="AB93" s="1">
        <f t="shared" ca="1" si="47"/>
        <v>5.9316120027913533E-2</v>
      </c>
      <c r="AC93" s="1">
        <f t="shared" ca="1" si="48"/>
        <v>0.12744798819878939</v>
      </c>
      <c r="AD93" s="1">
        <f t="shared" ca="1" si="49"/>
        <v>0.38953019301185388</v>
      </c>
      <c r="AE93" s="1">
        <f t="shared" ca="1" si="33"/>
        <v>1.0053993669707719E-2</v>
      </c>
      <c r="AF93" s="1">
        <f t="shared" ca="1" si="34"/>
        <v>2.4393241167434708E-2</v>
      </c>
      <c r="AG93" s="1">
        <f t="shared" ca="1" si="35"/>
        <v>-8.0974088291746304E-3</v>
      </c>
      <c r="AH93" s="1">
        <f t="shared" ca="1" si="36"/>
        <v>6.3054306888591885E-2</v>
      </c>
      <c r="AI93" s="1">
        <f t="shared" ca="1" si="37"/>
        <v>8.7428571428571494E-3</v>
      </c>
      <c r="AJ93" s="1">
        <f t="shared" ca="1" si="38"/>
        <v>6.4057344407782407E-2</v>
      </c>
      <c r="AK93" s="1">
        <f t="shared" ca="1" si="39"/>
        <v>3.8166299855064756E-2</v>
      </c>
      <c r="AL93" s="1">
        <f t="shared" ca="1" si="40"/>
        <v>3.6918304033091966E-2</v>
      </c>
      <c r="AM93" s="1">
        <f t="shared" ca="1" si="41"/>
        <v>-1.2262876019820755E-2</v>
      </c>
      <c r="AN93" s="1">
        <f t="shared" ca="1" si="42"/>
        <v>7.645353273309935E-2</v>
      </c>
      <c r="AO93" s="1">
        <f t="shared" ca="1" si="43"/>
        <v>8.4561950666288549E-2</v>
      </c>
      <c r="AP93" s="1">
        <f t="shared" ca="1" si="44"/>
        <v>-3.165275896718938E-2</v>
      </c>
      <c r="BA93">
        <v>1.0053993669707719E-2</v>
      </c>
      <c r="BB93">
        <v>2.4393241167434708E-2</v>
      </c>
      <c r="BC93">
        <v>-8.0974088291746304E-3</v>
      </c>
      <c r="BD93">
        <v>6.3054306888591885E-2</v>
      </c>
      <c r="BE93">
        <v>8.7428571428571494E-3</v>
      </c>
      <c r="BF93">
        <v>6.4057344407782407E-2</v>
      </c>
      <c r="BG93">
        <v>3.8166299855064756E-2</v>
      </c>
      <c r="BH93">
        <v>3.6918304033091966E-2</v>
      </c>
      <c r="BI93">
        <v>-1.2262876019820755E-2</v>
      </c>
      <c r="BJ93">
        <v>7.645353273309935E-2</v>
      </c>
      <c r="BK93">
        <v>8.4561950666288549E-2</v>
      </c>
      <c r="BL93">
        <v>-3.165275896718938E-2</v>
      </c>
    </row>
    <row r="94" spans="1:64" ht="29.4" thickBot="1">
      <c r="A94" s="29" t="s">
        <v>296</v>
      </c>
      <c r="B94" s="30" t="s">
        <v>297</v>
      </c>
      <c r="C94" s="34" t="s">
        <v>388</v>
      </c>
      <c r="D94" s="8">
        <v>536152</v>
      </c>
      <c r="E94" s="3">
        <v>229270</v>
      </c>
      <c r="F94" s="37">
        <f t="shared" si="50"/>
        <v>536152</v>
      </c>
      <c r="G94" s="3">
        <v>802000000</v>
      </c>
      <c r="H94" s="9">
        <f t="shared" si="32"/>
        <v>6.6851870324189527E-4</v>
      </c>
      <c r="I94" s="16" cm="1" vm="2222">
        <f t="array" aca="1" ref="I94:U94" ca="1">TRANSPOSE(_xlfn.STOCKHISTORY(A94,"1-1-2017","01-01-2018",2,0,2))</f>
        <v>104.48</v>
      </c>
      <c r="J94" s="17" vm="2223">
        <f ca="1"/>
        <v>107.04</v>
      </c>
      <c r="K94" s="17" vm="2224">
        <f ca="1"/>
        <v>109.04</v>
      </c>
      <c r="L94" s="17" vm="2225">
        <f ca="1"/>
        <v>106.16</v>
      </c>
      <c r="M94" s="17" vm="2226">
        <f ca="1"/>
        <v>112.43</v>
      </c>
      <c r="N94" s="17" vm="2227">
        <f ca="1"/>
        <v>110.58</v>
      </c>
      <c r="O94" s="17" vm="2228">
        <f ca="1"/>
        <v>109.02</v>
      </c>
      <c r="P94" s="17" vm="2229">
        <f ca="1"/>
        <v>102.96</v>
      </c>
      <c r="Q94" s="17" vm="2230">
        <f ca="1"/>
        <v>105.64</v>
      </c>
      <c r="R94" s="17" vm="1696">
        <f ca="1"/>
        <v>115.38</v>
      </c>
      <c r="S94" s="17" vm="2231">
        <f ca="1"/>
        <v>116.59</v>
      </c>
      <c r="T94" s="17" vm="2232">
        <f ca="1"/>
        <v>126.39</v>
      </c>
      <c r="U94" s="17" vm="916">
        <f ca="1"/>
        <v>134.71</v>
      </c>
      <c r="V94" s="3">
        <v>0.66500000000000004</v>
      </c>
      <c r="W94" s="3">
        <v>0.60499999999999998</v>
      </c>
      <c r="X94" s="3">
        <v>0.60499999999999998</v>
      </c>
      <c r="Y94" s="3">
        <v>0.60499999999999998</v>
      </c>
      <c r="Z94" s="1">
        <f t="shared" ca="1" si="45"/>
        <v>2.2444486983154599E-2</v>
      </c>
      <c r="AA94" s="1">
        <f t="shared" ca="1" si="46"/>
        <v>3.2639412207987939E-2</v>
      </c>
      <c r="AB94" s="1">
        <f t="shared" ca="1" si="47"/>
        <v>6.3887360117409656E-2</v>
      </c>
      <c r="AC94" s="1">
        <f t="shared" ca="1" si="48"/>
        <v>0.17277691107644319</v>
      </c>
      <c r="AD94" s="1">
        <f t="shared" ca="1" si="49"/>
        <v>0.31307427258805515</v>
      </c>
      <c r="AE94" s="1">
        <f t="shared" ca="1" si="33"/>
        <v>2.4502297090352242E-2</v>
      </c>
      <c r="AF94" s="1">
        <f t="shared" ca="1" si="34"/>
        <v>1.8684603886397606E-2</v>
      </c>
      <c r="AG94" s="1">
        <f t="shared" ca="1" si="35"/>
        <v>-2.0313646368305297E-2</v>
      </c>
      <c r="AH94" s="1">
        <f t="shared" ca="1" si="36"/>
        <v>5.9061793519216373E-2</v>
      </c>
      <c r="AI94" s="1">
        <f t="shared" ca="1" si="37"/>
        <v>-1.1073556879836417E-2</v>
      </c>
      <c r="AJ94" s="1">
        <f t="shared" ca="1" si="38"/>
        <v>-8.6362814252125362E-3</v>
      </c>
      <c r="AK94" s="1">
        <f t="shared" ca="1" si="39"/>
        <v>-5.5586130985140363E-2</v>
      </c>
      <c r="AL94" s="1">
        <f t="shared" ca="1" si="40"/>
        <v>3.1905594405594477E-2</v>
      </c>
      <c r="AM94" s="1">
        <f t="shared" ca="1" si="41"/>
        <v>9.7926921620598212E-2</v>
      </c>
      <c r="AN94" s="1">
        <f t="shared" ca="1" si="42"/>
        <v>1.0487086150112741E-2</v>
      </c>
      <c r="AO94" s="1">
        <f t="shared" ca="1" si="43"/>
        <v>8.924436057980957E-2</v>
      </c>
      <c r="AP94" s="1">
        <f t="shared" ca="1" si="44"/>
        <v>7.0614763826252133E-2</v>
      </c>
      <c r="BA94">
        <v>2.4502297090352242E-2</v>
      </c>
      <c r="BB94">
        <v>1.8684603886397606E-2</v>
      </c>
      <c r="BC94">
        <v>-2.0313646368305297E-2</v>
      </c>
      <c r="BD94">
        <v>5.9061793519216373E-2</v>
      </c>
      <c r="BE94">
        <v>-1.1073556879836417E-2</v>
      </c>
      <c r="BF94">
        <v>-8.6362814252125362E-3</v>
      </c>
      <c r="BG94">
        <v>-5.5586130985140363E-2</v>
      </c>
      <c r="BH94">
        <v>3.1905594405594477E-2</v>
      </c>
      <c r="BI94">
        <v>9.7926921620598212E-2</v>
      </c>
      <c r="BJ94">
        <v>1.0487086150112741E-2</v>
      </c>
      <c r="BK94">
        <v>8.924436057980957E-2</v>
      </c>
      <c r="BL94">
        <v>7.0614763826252133E-2</v>
      </c>
    </row>
    <row r="95" spans="1:64" ht="43.8" thickBot="1">
      <c r="A95" s="29" t="s">
        <v>299</v>
      </c>
      <c r="B95" s="30" t="s">
        <v>300</v>
      </c>
      <c r="C95" s="34" t="s">
        <v>301</v>
      </c>
      <c r="D95" s="8">
        <v>333736</v>
      </c>
      <c r="E95" s="3">
        <v>60486</v>
      </c>
      <c r="F95" s="37">
        <f t="shared" si="50"/>
        <v>333736</v>
      </c>
      <c r="G95" s="3">
        <v>875000000</v>
      </c>
      <c r="H95" s="9">
        <f t="shared" si="32"/>
        <v>3.8141257142857143E-4</v>
      </c>
      <c r="I95" s="16" cm="1" vm="2729">
        <f t="array" aca="1" ref="I95:U95" ca="1">TRANSPOSE(_xlfn.STOCKHISTORY(A95,"1-1-2017","01-01-2018",2,0,2))</f>
        <v>115.52</v>
      </c>
      <c r="J95" s="17" vm="2730">
        <f ca="1"/>
        <v>107.79</v>
      </c>
      <c r="K95" s="17" vm="2731">
        <f ca="1"/>
        <v>106.97</v>
      </c>
      <c r="L95" s="17" vm="2732">
        <f ca="1"/>
        <v>107.66</v>
      </c>
      <c r="M95" s="17" vm="2733">
        <f ca="1"/>
        <v>107.42</v>
      </c>
      <c r="N95" s="17" vm="2734">
        <f ca="1"/>
        <v>106.49</v>
      </c>
      <c r="O95" s="17" vm="2735">
        <f ca="1"/>
        <v>110.9</v>
      </c>
      <c r="P95" s="17" vm="2736">
        <f ca="1"/>
        <v>110.8</v>
      </c>
      <c r="Q95" s="17" vm="2737">
        <f ca="1"/>
        <v>114.72</v>
      </c>
      <c r="R95" s="17" vm="2481">
        <f ca="1"/>
        <v>120</v>
      </c>
      <c r="S95" s="17" vm="2738">
        <f ca="1"/>
        <v>117.94</v>
      </c>
      <c r="T95" s="17" vm="2739">
        <f ca="1"/>
        <v>121.89</v>
      </c>
      <c r="U95" s="17" vm="1968">
        <f ca="1"/>
        <v>120.04</v>
      </c>
      <c r="V95" s="3">
        <v>0.83</v>
      </c>
      <c r="W95" s="3">
        <v>0.83</v>
      </c>
      <c r="X95" s="3">
        <v>0.83</v>
      </c>
      <c r="Y95" s="3">
        <v>0.83</v>
      </c>
      <c r="Z95" s="1">
        <f t="shared" ca="1" si="45"/>
        <v>-6.0855263157894732E-2</v>
      </c>
      <c r="AA95" s="1">
        <f t="shared" ca="1" si="46"/>
        <v>3.7804198402377941E-2</v>
      </c>
      <c r="AB95" s="1">
        <f t="shared" ca="1" si="47"/>
        <v>8.9540126239855675E-2</v>
      </c>
      <c r="AC95" s="1">
        <f t="shared" ca="1" si="48"/>
        <v>7.2500000000000515E-3</v>
      </c>
      <c r="AD95" s="1">
        <f t="shared" ca="1" si="49"/>
        <v>6.786703601108042E-2</v>
      </c>
      <c r="AE95" s="1">
        <f t="shared" ca="1" si="33"/>
        <v>-6.6914819944598247E-2</v>
      </c>
      <c r="AF95" s="1">
        <f t="shared" ca="1" si="34"/>
        <v>-7.6073847295668184E-3</v>
      </c>
      <c r="AG95" s="1">
        <f t="shared" ca="1" si="35"/>
        <v>1.4209591474245095E-2</v>
      </c>
      <c r="AH95" s="1">
        <f t="shared" ca="1" si="36"/>
        <v>-2.2292402006315708E-3</v>
      </c>
      <c r="AI95" s="1">
        <f t="shared" ca="1" si="37"/>
        <v>-9.3092533978781289E-4</v>
      </c>
      <c r="AJ95" s="1">
        <f t="shared" ca="1" si="38"/>
        <v>4.9206498262747783E-2</v>
      </c>
      <c r="AK95" s="1">
        <f t="shared" ca="1" si="39"/>
        <v>-9.0171325518492804E-4</v>
      </c>
      <c r="AL95" s="1">
        <f t="shared" ca="1" si="40"/>
        <v>4.2870036101083052E-2</v>
      </c>
      <c r="AM95" s="1">
        <f t="shared" ca="1" si="41"/>
        <v>5.3260111576011168E-2</v>
      </c>
      <c r="AN95" s="1">
        <f t="shared" ca="1" si="42"/>
        <v>-1.7166666666666684E-2</v>
      </c>
      <c r="AO95" s="1">
        <f t="shared" ca="1" si="43"/>
        <v>4.052908258436496E-2</v>
      </c>
      <c r="AP95" s="1">
        <f t="shared" ca="1" si="44"/>
        <v>-8.3682008368200361E-3</v>
      </c>
      <c r="BA95">
        <v>-6.6914819944598247E-2</v>
      </c>
      <c r="BB95">
        <v>-7.6073847295668184E-3</v>
      </c>
      <c r="BC95">
        <v>1.4209591474245095E-2</v>
      </c>
      <c r="BD95">
        <v>-2.2292402006315708E-3</v>
      </c>
      <c r="BE95">
        <v>-9.3092533978781289E-4</v>
      </c>
      <c r="BF95">
        <v>4.9206498262747783E-2</v>
      </c>
      <c r="BG95">
        <v>-9.0171325518492804E-4</v>
      </c>
      <c r="BH95">
        <v>4.2870036101083052E-2</v>
      </c>
      <c r="BI95">
        <v>5.3260111576011168E-2</v>
      </c>
      <c r="BJ95">
        <v>-1.7166666666666684E-2</v>
      </c>
      <c r="BK95">
        <v>4.052908258436496E-2</v>
      </c>
      <c r="BL95">
        <v>-8.3682008368200361E-3</v>
      </c>
    </row>
    <row r="96" spans="1:64" ht="15.6" thickBot="1">
      <c r="A96" s="29" t="s">
        <v>302</v>
      </c>
      <c r="B96" s="30" t="s">
        <v>303</v>
      </c>
      <c r="C96" s="34" t="s">
        <v>304</v>
      </c>
      <c r="D96" s="8">
        <v>792807</v>
      </c>
      <c r="E96" s="3">
        <v>156323</v>
      </c>
      <c r="F96" s="37">
        <f t="shared" si="50"/>
        <v>792807</v>
      </c>
      <c r="G96" s="3">
        <v>1683000000</v>
      </c>
      <c r="H96" s="9">
        <f t="shared" si="32"/>
        <v>4.7106773618538325E-4</v>
      </c>
      <c r="I96" s="16" cm="1" vm="2511">
        <f t="array" aca="1" ref="I96:U96" ca="1">TRANSPOSE(_xlfn.STOCKHISTORY(A96,"1-1-2017","01-01-2018",2,0,2))</f>
        <v>51.62</v>
      </c>
      <c r="J96" s="17" vm="2512">
        <f ca="1"/>
        <v>53.16</v>
      </c>
      <c r="K96" s="17" vm="2513">
        <f ca="1"/>
        <v>55.87</v>
      </c>
      <c r="L96" s="17" vm="2511">
        <f ca="1"/>
        <v>51.62</v>
      </c>
      <c r="M96" s="17" vm="2514">
        <f ca="1"/>
        <v>51.55</v>
      </c>
      <c r="N96" s="17" vm="2515">
        <f ca="1"/>
        <v>51.16</v>
      </c>
      <c r="O96" s="17" vm="835">
        <f ca="1"/>
        <v>52.15</v>
      </c>
      <c r="P96" s="17" vm="2516">
        <f ca="1"/>
        <v>52.96</v>
      </c>
      <c r="Q96" s="17" vm="2517">
        <f ca="1"/>
        <v>51.38</v>
      </c>
      <c r="R96" s="17" vm="2518">
        <f ca="1"/>
        <v>53.29</v>
      </c>
      <c r="S96" s="17" vm="2519">
        <f ca="1"/>
        <v>54.58</v>
      </c>
      <c r="T96" s="17" vm="2520">
        <f ca="1"/>
        <v>55.23</v>
      </c>
      <c r="U96" s="17" vm="2387">
        <f ca="1"/>
        <v>54.05</v>
      </c>
      <c r="V96" s="3">
        <v>0.3</v>
      </c>
      <c r="W96" s="3">
        <v>0.3</v>
      </c>
      <c r="X96" s="3">
        <v>0.28000000000000003</v>
      </c>
      <c r="Y96" s="3">
        <v>0.28000000000000003</v>
      </c>
      <c r="Z96" s="1">
        <f t="shared" ca="1" si="45"/>
        <v>5.8117008911274699E-3</v>
      </c>
      <c r="AA96" s="1">
        <f t="shared" ca="1" si="46"/>
        <v>1.6079039132119357E-2</v>
      </c>
      <c r="AB96" s="1">
        <f t="shared" ca="1" si="47"/>
        <v>2.7229146692233953E-2</v>
      </c>
      <c r="AC96" s="1">
        <f t="shared" ca="1" si="48"/>
        <v>1.9515856633514694E-2</v>
      </c>
      <c r="AD96" s="1">
        <f t="shared" ca="1" si="49"/>
        <v>6.954668733049206E-2</v>
      </c>
      <c r="AE96" s="1">
        <f t="shared" ca="1" si="33"/>
        <v>2.9833397907787666E-2</v>
      </c>
      <c r="AF96" s="1">
        <f t="shared" ca="1" si="34"/>
        <v>5.0978179082016573E-2</v>
      </c>
      <c r="AG96" s="1">
        <f t="shared" ca="1" si="35"/>
        <v>-7.0699838911759447E-2</v>
      </c>
      <c r="AH96" s="1">
        <f t="shared" ca="1" si="36"/>
        <v>-1.3560635412630819E-3</v>
      </c>
      <c r="AI96" s="1">
        <f t="shared" ca="1" si="37"/>
        <v>-1.7458777885548124E-3</v>
      </c>
      <c r="AJ96" s="1">
        <f t="shared" ca="1" si="38"/>
        <v>2.5215011727912472E-2</v>
      </c>
      <c r="AK96" s="1">
        <f t="shared" ca="1" si="39"/>
        <v>1.553211888782363E-2</v>
      </c>
      <c r="AL96" s="1">
        <f t="shared" ca="1" si="40"/>
        <v>-2.4546827794561899E-2</v>
      </c>
      <c r="AM96" s="1">
        <f t="shared" ca="1" si="41"/>
        <v>4.2623588945114768E-2</v>
      </c>
      <c r="AN96" s="1">
        <f t="shared" ca="1" si="42"/>
        <v>2.4207168324263447E-2</v>
      </c>
      <c r="AO96" s="1">
        <f t="shared" ca="1" si="43"/>
        <v>1.7039208501282495E-2</v>
      </c>
      <c r="AP96" s="1">
        <f t="shared" ca="1" si="44"/>
        <v>-1.629549158066268E-2</v>
      </c>
      <c r="BA96">
        <v>2.9833397907787666E-2</v>
      </c>
      <c r="BB96">
        <v>5.0978179082016573E-2</v>
      </c>
      <c r="BC96">
        <v>-7.0699838911759447E-2</v>
      </c>
      <c r="BD96">
        <v>-1.3560635412630819E-3</v>
      </c>
      <c r="BE96">
        <v>-1.7458777885548124E-3</v>
      </c>
      <c r="BF96">
        <v>2.5215011727912472E-2</v>
      </c>
      <c r="BG96">
        <v>1.553211888782363E-2</v>
      </c>
      <c r="BH96">
        <v>-2.4546827794561899E-2</v>
      </c>
      <c r="BI96">
        <v>4.2623588945114768E-2</v>
      </c>
      <c r="BJ96">
        <v>2.4207168324263447E-2</v>
      </c>
      <c r="BK96">
        <v>1.7039208501282495E-2</v>
      </c>
      <c r="BL96">
        <v>-1.629549158066268E-2</v>
      </c>
    </row>
    <row r="97" spans="1:64" ht="43.8" thickBot="1">
      <c r="A97" s="29" t="s">
        <v>305</v>
      </c>
      <c r="B97" s="30" t="s">
        <v>306</v>
      </c>
      <c r="C97" s="34" t="s">
        <v>390</v>
      </c>
      <c r="D97" s="8">
        <v>237487</v>
      </c>
      <c r="E97" s="3"/>
      <c r="F97" s="37">
        <f t="shared" si="50"/>
        <v>237487</v>
      </c>
      <c r="G97" s="3">
        <v>799000000</v>
      </c>
      <c r="H97" s="9">
        <f t="shared" si="32"/>
        <v>2.9723028785982479E-4</v>
      </c>
      <c r="I97" s="16" cm="1" vm="2977">
        <f t="array" aca="1" ref="I97" ca="1">TRANSPOSE(_xlfn.STOCKHISTORY(A97,"1-1-2017","01-01-2018",2,0,2))</f>
        <v>115.5</v>
      </c>
      <c r="J97" s="17">
        <v>67.05</v>
      </c>
      <c r="K97" s="17">
        <v>66.319999999999993</v>
      </c>
      <c r="L97" s="17">
        <v>70.14</v>
      </c>
      <c r="M97" s="17">
        <v>71.38</v>
      </c>
      <c r="N97" s="17">
        <v>72.02</v>
      </c>
      <c r="O97" s="17">
        <v>69.930000000000007</v>
      </c>
      <c r="P97" s="17">
        <v>70.61</v>
      </c>
      <c r="Q97" s="17">
        <v>69.34</v>
      </c>
      <c r="R97" s="17">
        <v>69.66</v>
      </c>
      <c r="S97" s="17">
        <v>73.23</v>
      </c>
      <c r="T97" s="17">
        <v>75.319999999999993</v>
      </c>
      <c r="U97" s="17">
        <v>76.319999999999993</v>
      </c>
      <c r="V97" s="3">
        <v>0.7</v>
      </c>
      <c r="W97" s="3">
        <v>0.7</v>
      </c>
      <c r="X97" s="3">
        <v>0.66</v>
      </c>
      <c r="Y97" s="3">
        <v>0.66</v>
      </c>
      <c r="Z97" s="1">
        <f t="shared" ca="1" si="45"/>
        <v>-0.38666666666666666</v>
      </c>
      <c r="AA97" s="1">
        <f t="shared" si="46"/>
        <v>6.9860279441118648E-3</v>
      </c>
      <c r="AB97" s="1">
        <f t="shared" si="47"/>
        <v>5.5770055770054307E-3</v>
      </c>
      <c r="AC97" s="1">
        <f t="shared" si="48"/>
        <v>0.10508182601205852</v>
      </c>
      <c r="AD97" s="1">
        <f t="shared" ca="1" si="49"/>
        <v>-0.31567099567099571</v>
      </c>
      <c r="AE97" s="1">
        <f t="shared" ca="1" si="33"/>
        <v>-0.41948051948051951</v>
      </c>
      <c r="AF97" s="1">
        <f t="shared" si="34"/>
        <v>-1.0887397464578733E-2</v>
      </c>
      <c r="AG97" s="1">
        <f t="shared" si="35"/>
        <v>6.8154402895054408E-2</v>
      </c>
      <c r="AH97" s="1">
        <f t="shared" si="36"/>
        <v>1.7678927858568505E-2</v>
      </c>
      <c r="AI97" s="1">
        <f t="shared" si="37"/>
        <v>1.8772765480526768E-2</v>
      </c>
      <c r="AJ97" s="1">
        <f t="shared" si="38"/>
        <v>-1.9300194390446949E-2</v>
      </c>
      <c r="AK97" s="1">
        <f t="shared" si="39"/>
        <v>9.7240097240096166E-3</v>
      </c>
      <c r="AL97" s="1">
        <f t="shared" si="40"/>
        <v>-8.6390029740829339E-3</v>
      </c>
      <c r="AM97" s="1">
        <f t="shared" si="41"/>
        <v>1.413325641765205E-2</v>
      </c>
      <c r="AN97" s="1">
        <f t="shared" si="42"/>
        <v>5.1248923341946709E-2</v>
      </c>
      <c r="AO97" s="1">
        <f t="shared" si="43"/>
        <v>3.7552915471801028E-2</v>
      </c>
      <c r="AP97" s="1">
        <f t="shared" si="44"/>
        <v>2.2039298990971859E-2</v>
      </c>
      <c r="BA97">
        <v>-0.41948051948051951</v>
      </c>
      <c r="BB97">
        <v>-1.0887397464578733E-2</v>
      </c>
      <c r="BC97">
        <v>6.8154402895054408E-2</v>
      </c>
      <c r="BD97">
        <v>1.7678927858568505E-2</v>
      </c>
      <c r="BE97">
        <v>1.8772765480526768E-2</v>
      </c>
      <c r="BF97">
        <v>-1.9300194390446949E-2</v>
      </c>
      <c r="BG97">
        <v>9.7240097240096166E-3</v>
      </c>
      <c r="BH97">
        <v>-8.6390029740829339E-3</v>
      </c>
      <c r="BI97">
        <v>1.413325641765205E-2</v>
      </c>
      <c r="BJ97">
        <v>5.1248923341946709E-2</v>
      </c>
      <c r="BK97">
        <v>3.7552915471801028E-2</v>
      </c>
      <c r="BL97">
        <v>2.2039298990971859E-2</v>
      </c>
    </row>
    <row r="98" spans="1:64" ht="15" thickBot="1">
      <c r="A98" s="29" t="s">
        <v>308</v>
      </c>
      <c r="B98" s="30" t="s">
        <v>309</v>
      </c>
      <c r="C98" t="s">
        <v>418</v>
      </c>
      <c r="D98" s="8">
        <v>24997</v>
      </c>
      <c r="E98" s="3"/>
      <c r="F98" s="37">
        <f t="shared" si="50"/>
        <v>24997</v>
      </c>
      <c r="G98" s="16">
        <v>2654000000</v>
      </c>
      <c r="H98" s="9">
        <f t="shared" ref="H98:H103" si="51">F98/G98</f>
        <v>9.4186134137151476E-6</v>
      </c>
      <c r="I98" s="16" cm="1" vm="1140">
        <f t="array" aca="1" ref="I98:U98" ca="1">TRANSPOSE(_xlfn.STOCKHISTORY(A98,"1-1-2017","01-01-2018",2,0,2))</f>
        <v>78.760000000000005</v>
      </c>
      <c r="J98" s="17" vm="2322">
        <f ca="1"/>
        <v>82.9</v>
      </c>
      <c r="K98" s="17" vm="4323">
        <f ca="1"/>
        <v>88.74</v>
      </c>
      <c r="L98" s="17" vm="4324">
        <f ca="1"/>
        <v>89.14</v>
      </c>
      <c r="M98" s="17" vm="4325">
        <f ca="1"/>
        <v>91.29</v>
      </c>
      <c r="N98" s="17" vm="4326">
        <f ca="1"/>
        <v>95.4</v>
      </c>
      <c r="O98" s="17" vm="4327">
        <f ca="1"/>
        <v>94.38</v>
      </c>
      <c r="P98" s="17" vm="3789">
        <f ca="1"/>
        <v>100.36</v>
      </c>
      <c r="Q98" s="17" vm="4328">
        <f ca="1"/>
        <v>104.04</v>
      </c>
      <c r="R98" s="17" vm="4329">
        <f ca="1"/>
        <v>105.54</v>
      </c>
      <c r="S98" s="17" vm="2072">
        <f ca="1"/>
        <v>110.5</v>
      </c>
      <c r="T98" s="17" vm="3622">
        <f ca="1"/>
        <v>112.38</v>
      </c>
      <c r="U98" s="17" vm="4275">
        <f ca="1"/>
        <v>114.57</v>
      </c>
      <c r="V98" s="16">
        <v>0.19500000000000001</v>
      </c>
      <c r="W98" s="16">
        <v>0.16500000000000001</v>
      </c>
      <c r="X98" s="3">
        <v>0.16500000000000001</v>
      </c>
      <c r="Y98" s="3">
        <v>0.16500000000000001</v>
      </c>
      <c r="Z98" s="1">
        <f t="shared" ca="1" si="45"/>
        <v>0.1342686642965972</v>
      </c>
      <c r="AA98" s="1">
        <f t="shared" ca="1" si="46"/>
        <v>6.0634956248597653E-2</v>
      </c>
      <c r="AB98" s="1">
        <f t="shared" ca="1" si="47"/>
        <v>0.11999364272091556</v>
      </c>
      <c r="AC98" s="1">
        <f t="shared" ca="1" si="48"/>
        <v>8.7123365548607029E-2</v>
      </c>
      <c r="AD98" s="1">
        <f t="shared" ca="1" si="49"/>
        <v>0.46343321482986266</v>
      </c>
      <c r="AE98" s="1">
        <f t="shared" ref="AE98:AE103" ca="1" si="52">(J98-I98)/I98</f>
        <v>5.256475368207212E-2</v>
      </c>
      <c r="AF98" s="1">
        <f t="shared" ref="AF98:AF103" ca="1" si="53">(K98-J98)/J98</f>
        <v>7.0446320868516155E-2</v>
      </c>
      <c r="AG98" s="1">
        <f t="shared" ref="AG98:AG103" ca="1" si="54">((L98-K98)+V98)/K98</f>
        <v>6.7049808429119426E-3</v>
      </c>
      <c r="AH98" s="1">
        <f t="shared" ref="AH98:AH103" ca="1" si="55">(M98-L98)/L98</f>
        <v>2.4119362800089809E-2</v>
      </c>
      <c r="AI98" s="1">
        <f t="shared" ref="AI98:AI103" ca="1" si="56">((N98-M98)+W98)/M98</f>
        <v>4.6828787380874128E-2</v>
      </c>
      <c r="AJ98" s="1">
        <f t="shared" ref="AJ98:AJ103" ca="1" si="57">((O98-N98)+W98)/N98</f>
        <v>-8.9622641509435018E-3</v>
      </c>
      <c r="AK98" s="1">
        <f t="shared" ref="AK98:AK103" ca="1" si="58">(P98-O98)/O98</f>
        <v>6.3360881542699768E-2</v>
      </c>
      <c r="AL98" s="1">
        <f t="shared" ref="AL98:AL103" ca="1" si="59">((Q98-P98)+X98)/P98</f>
        <v>3.8312076524511823E-2</v>
      </c>
      <c r="AM98" s="1">
        <f t="shared" ref="AM98:AM103" ca="1" si="60">((R98-Q98)+X98)/Q98</f>
        <v>1.6003460207612456E-2</v>
      </c>
      <c r="AN98" s="1">
        <f t="shared" ref="AN98:AN103" ca="1" si="61">(S98-R98)/R98</f>
        <v>4.6996399469395427E-2</v>
      </c>
      <c r="AO98" s="1">
        <f t="shared" ref="AO98:AO103" ca="1" si="62">((T98-S98)+Y98)/S98</f>
        <v>1.8506787330316701E-2</v>
      </c>
      <c r="AP98" s="1">
        <f t="shared" ref="AP98:AP103" ca="1" si="63">((U98-T98)+Y98)/T98</f>
        <v>2.0955686065136127E-2</v>
      </c>
      <c r="BA98">
        <v>5.256475368207212E-2</v>
      </c>
      <c r="BB98">
        <v>7.0446320868516155E-2</v>
      </c>
      <c r="BC98">
        <v>6.7049808429119426E-3</v>
      </c>
      <c r="BD98">
        <v>2.4119362800089809E-2</v>
      </c>
      <c r="BE98">
        <v>4.6828787380874128E-2</v>
      </c>
      <c r="BF98">
        <v>-8.9622641509435018E-3</v>
      </c>
      <c r="BG98">
        <v>6.3360881542699768E-2</v>
      </c>
      <c r="BH98">
        <v>3.8312076524511823E-2</v>
      </c>
      <c r="BI98">
        <v>1.6003460207612456E-2</v>
      </c>
      <c r="BJ98">
        <v>4.6996399469395427E-2</v>
      </c>
      <c r="BK98">
        <v>1.8506787330316701E-2</v>
      </c>
      <c r="BL98">
        <v>2.0955686065136127E-2</v>
      </c>
    </row>
    <row r="99" spans="1:64" ht="43.8" thickBot="1">
      <c r="A99" s="29" t="s">
        <v>311</v>
      </c>
      <c r="B99" s="30" t="s">
        <v>312</v>
      </c>
      <c r="C99" s="34" t="s">
        <v>419</v>
      </c>
      <c r="D99" s="8">
        <v>760071</v>
      </c>
      <c r="E99" s="3">
        <v>774394</v>
      </c>
      <c r="F99" s="37">
        <f t="shared" si="50"/>
        <v>760071</v>
      </c>
      <c r="G99" s="16">
        <v>4089000000</v>
      </c>
      <c r="H99" s="9">
        <f t="shared" si="51"/>
        <v>1.8588187820983126E-4</v>
      </c>
      <c r="I99" s="16" cm="1" vm="3361">
        <f t="array" aca="1" ref="I99:U99" ca="1">TRANSPOSE(_xlfn.STOCKHISTORY(A99,"1-1-2017","01-01-2018",2,0,2))</f>
        <v>53.96</v>
      </c>
      <c r="J99" s="17" vm="2626">
        <f ca="1"/>
        <v>49.34</v>
      </c>
      <c r="K99" s="17" vm="3362">
        <f ca="1"/>
        <v>49.56</v>
      </c>
      <c r="L99" s="17" vm="1401">
        <f ca="1"/>
        <v>48.73</v>
      </c>
      <c r="M99" s="17" vm="3363">
        <f ca="1"/>
        <v>46.06</v>
      </c>
      <c r="N99" s="17" vm="659">
        <f ca="1"/>
        <v>46.71</v>
      </c>
      <c r="O99" s="17" vm="3364">
        <f ca="1"/>
        <v>44.61</v>
      </c>
      <c r="P99" s="17" vm="3365">
        <f ca="1"/>
        <v>48.68</v>
      </c>
      <c r="Q99" s="17" vm="3366">
        <f ca="1"/>
        <v>48.02</v>
      </c>
      <c r="R99" s="17" vm="3367">
        <f ca="1"/>
        <v>49.39</v>
      </c>
      <c r="S99" s="17" vm="2854">
        <f ca="1"/>
        <v>48.15</v>
      </c>
      <c r="T99" s="17" vm="3368">
        <f ca="1"/>
        <v>50.9</v>
      </c>
      <c r="U99" s="17" vm="2512">
        <f ca="1"/>
        <v>53.16</v>
      </c>
      <c r="V99" s="16">
        <v>0.59</v>
      </c>
      <c r="W99" s="16">
        <v>0.57750000000000001</v>
      </c>
      <c r="X99" s="3">
        <v>0.57750000000000001</v>
      </c>
      <c r="Y99" s="3">
        <v>0.57750000000000001</v>
      </c>
      <c r="Z99" s="1">
        <f t="shared" ca="1" si="45"/>
        <v>-8.5989621942179462E-2</v>
      </c>
      <c r="AA99" s="1">
        <f t="shared" ca="1" si="46"/>
        <v>-7.2696490868048386E-2</v>
      </c>
      <c r="AB99" s="1">
        <f t="shared" ca="1" si="47"/>
        <v>0.1200963909437346</v>
      </c>
      <c r="AC99" s="1">
        <f t="shared" ca="1" si="48"/>
        <v>8.8023891476007199E-2</v>
      </c>
      <c r="AD99" s="1">
        <f t="shared" ca="1" si="49"/>
        <v>2.8215344699777538E-2</v>
      </c>
      <c r="AE99" s="1">
        <f t="shared" ca="1" si="52"/>
        <v>-8.561897702001478E-2</v>
      </c>
      <c r="AF99" s="1">
        <f t="shared" ca="1" si="53"/>
        <v>4.458856911228189E-3</v>
      </c>
      <c r="AG99" s="1">
        <f t="shared" ca="1" si="54"/>
        <v>-4.842615012106647E-3</v>
      </c>
      <c r="AH99" s="1">
        <f t="shared" ca="1" si="55"/>
        <v>-5.4791709419248817E-2</v>
      </c>
      <c r="AI99" s="1">
        <f t="shared" ca="1" si="56"/>
        <v>2.6650021710811954E-2</v>
      </c>
      <c r="AJ99" s="1">
        <f t="shared" ca="1" si="57"/>
        <v>-3.2594733461785513E-2</v>
      </c>
      <c r="AK99" s="1">
        <f t="shared" ca="1" si="58"/>
        <v>9.1235149069715318E-2</v>
      </c>
      <c r="AL99" s="1">
        <f t="shared" ca="1" si="59"/>
        <v>-1.6947411668035452E-3</v>
      </c>
      <c r="AM99" s="1">
        <f t="shared" ca="1" si="60"/>
        <v>4.0556018325697572E-2</v>
      </c>
      <c r="AN99" s="1">
        <f t="shared" ca="1" si="61"/>
        <v>-2.5106296821218909E-2</v>
      </c>
      <c r="AO99" s="1">
        <f t="shared" ca="1" si="62"/>
        <v>6.9106957424714441E-2</v>
      </c>
      <c r="AP99" s="1">
        <f t="shared" ca="1" si="63"/>
        <v>5.5746561886051045E-2</v>
      </c>
      <c r="BA99">
        <v>-8.561897702001478E-2</v>
      </c>
      <c r="BB99">
        <v>4.458856911228189E-3</v>
      </c>
      <c r="BC99">
        <v>-4.842615012106647E-3</v>
      </c>
      <c r="BD99">
        <v>-5.4791709419248817E-2</v>
      </c>
      <c r="BE99">
        <v>2.6650021710811954E-2</v>
      </c>
      <c r="BF99">
        <v>-3.2594733461785513E-2</v>
      </c>
      <c r="BG99">
        <v>9.1235149069715318E-2</v>
      </c>
      <c r="BH99">
        <v>-1.6947411668035452E-3</v>
      </c>
      <c r="BI99">
        <v>4.0556018325697572E-2</v>
      </c>
      <c r="BJ99">
        <v>-2.5106296821218909E-2</v>
      </c>
      <c r="BK99">
        <v>6.9106957424714441E-2</v>
      </c>
      <c r="BL99">
        <v>5.5746561886051045E-2</v>
      </c>
    </row>
    <row r="100" spans="1:64" ht="43.8" thickBot="1">
      <c r="A100" s="29" t="s">
        <v>314</v>
      </c>
      <c r="B100" s="30" t="s">
        <v>315</v>
      </c>
      <c r="C100" s="34" t="s">
        <v>391</v>
      </c>
      <c r="D100" s="8">
        <v>143091383</v>
      </c>
      <c r="E100" s="3"/>
      <c r="F100" s="37">
        <f t="shared" si="50"/>
        <v>143091383</v>
      </c>
      <c r="G100" s="16">
        <v>1079000000</v>
      </c>
      <c r="H100" s="9">
        <f t="shared" si="51"/>
        <v>0.13261481278962001</v>
      </c>
      <c r="I100" s="16" cm="1" vm="176">
        <f t="array" aca="1" ref="I100:U100" ca="1">TRANSPOSE(_xlfn.STOCKHISTORY(A100,"1-1-2017","01-01-2018",2,0,2))</f>
        <v>83.1</v>
      </c>
      <c r="J100" s="17" vm="177">
        <f ca="1"/>
        <v>81.2</v>
      </c>
      <c r="K100" s="17" vm="178">
        <f ca="1"/>
        <v>86.82</v>
      </c>
      <c r="L100" s="17" vm="179">
        <f ca="1"/>
        <v>83.36</v>
      </c>
      <c r="M100" s="17" vm="180">
        <f ca="1"/>
        <v>86.36</v>
      </c>
      <c r="N100" s="17" vm="181">
        <f ca="1"/>
        <v>81.290000000000006</v>
      </c>
      <c r="O100" s="17" vm="182">
        <f ca="1"/>
        <v>78.52</v>
      </c>
      <c r="P100" s="17" vm="183">
        <f ca="1"/>
        <v>80.430000000000007</v>
      </c>
      <c r="Q100" s="17" vm="184">
        <f ca="1"/>
        <v>81.63</v>
      </c>
      <c r="R100" s="17" vm="185">
        <f ca="1"/>
        <v>77.319999999999993</v>
      </c>
      <c r="S100" s="17" vm="186">
        <f ca="1"/>
        <v>65.34</v>
      </c>
      <c r="T100" s="17" vm="187">
        <f ca="1"/>
        <v>71.959999999999994</v>
      </c>
      <c r="U100" s="17" vm="139">
        <f ca="1"/>
        <v>73.28</v>
      </c>
      <c r="V100" s="16">
        <v>0</v>
      </c>
      <c r="W100" s="16">
        <v>0</v>
      </c>
      <c r="X100" s="3">
        <v>0</v>
      </c>
      <c r="Y100" s="3">
        <v>0</v>
      </c>
      <c r="Z100" s="1">
        <f t="shared" ca="1" si="45"/>
        <v>3.1287605294826131E-3</v>
      </c>
      <c r="AA100" s="1">
        <f t="shared" ca="1" si="46"/>
        <v>-5.8061420345489487E-2</v>
      </c>
      <c r="AB100" s="1">
        <f t="shared" ca="1" si="47"/>
        <v>-1.528273051451863E-2</v>
      </c>
      <c r="AC100" s="1">
        <f t="shared" ca="1" si="48"/>
        <v>-5.2250387997930581E-2</v>
      </c>
      <c r="AD100" s="1">
        <f t="shared" ca="1" si="49"/>
        <v>-0.11817087845968705</v>
      </c>
      <c r="AE100" s="1">
        <f t="shared" ca="1" si="52"/>
        <v>-2.286401925391085E-2</v>
      </c>
      <c r="AF100" s="1">
        <f t="shared" ca="1" si="53"/>
        <v>6.9211822660098399E-2</v>
      </c>
      <c r="AG100" s="1">
        <f t="shared" ca="1" si="54"/>
        <v>-3.9852568532596104E-2</v>
      </c>
      <c r="AH100" s="1">
        <f t="shared" ca="1" si="55"/>
        <v>3.5988483685220729E-2</v>
      </c>
      <c r="AI100" s="1">
        <f t="shared" ca="1" si="56"/>
        <v>-5.8707735062528868E-2</v>
      </c>
      <c r="AJ100" s="1">
        <f t="shared" ca="1" si="57"/>
        <v>-3.4075532045762212E-2</v>
      </c>
      <c r="AK100" s="1">
        <f t="shared" ca="1" si="58"/>
        <v>2.43250127356089E-2</v>
      </c>
      <c r="AL100" s="1">
        <f t="shared" ca="1" si="59"/>
        <v>1.4919806042521305E-2</v>
      </c>
      <c r="AM100" s="1">
        <f t="shared" ca="1" si="60"/>
        <v>-5.2799215974519205E-2</v>
      </c>
      <c r="AN100" s="1">
        <f t="shared" ca="1" si="61"/>
        <v>-0.15494050698396264</v>
      </c>
      <c r="AO100" s="1">
        <f t="shared" ca="1" si="62"/>
        <v>0.10131619222528299</v>
      </c>
      <c r="AP100" s="1">
        <f t="shared" ca="1" si="63"/>
        <v>1.834352418010016E-2</v>
      </c>
      <c r="BA100">
        <v>-2.286401925391085E-2</v>
      </c>
      <c r="BB100">
        <v>6.9211822660098399E-2</v>
      </c>
      <c r="BC100">
        <v>-3.9852568532596104E-2</v>
      </c>
      <c r="BD100">
        <v>3.5988483685220729E-2</v>
      </c>
      <c r="BE100">
        <v>-5.8707735062528868E-2</v>
      </c>
      <c r="BF100">
        <v>-3.4075532045762212E-2</v>
      </c>
      <c r="BG100">
        <v>2.43250127356089E-2</v>
      </c>
      <c r="BH100">
        <v>1.4919806042521305E-2</v>
      </c>
      <c r="BI100">
        <v>-5.2799215974519205E-2</v>
      </c>
      <c r="BJ100">
        <v>-0.15494050698396264</v>
      </c>
      <c r="BK100">
        <v>0.10131619222528299</v>
      </c>
      <c r="BL100">
        <v>1.834352418010016E-2</v>
      </c>
    </row>
    <row r="101" spans="1:64" ht="15.6" thickBot="1">
      <c r="A101" s="29" t="s">
        <v>317</v>
      </c>
      <c r="B101" s="30" t="s">
        <v>318</v>
      </c>
      <c r="C101" s="34" t="s">
        <v>420</v>
      </c>
      <c r="D101" s="8">
        <v>666138</v>
      </c>
      <c r="E101" s="3">
        <v>41049</v>
      </c>
      <c r="F101" s="37">
        <f t="shared" si="50"/>
        <v>666138</v>
      </c>
      <c r="G101" s="16">
        <v>5017000000</v>
      </c>
      <c r="H101" s="9">
        <f t="shared" si="51"/>
        <v>1.3277616105242176E-4</v>
      </c>
      <c r="I101" s="16" cm="1" vm="935">
        <f t="array" aca="1" ref="I101:U101" ca="1">TRANSPOSE(_xlfn.STOCKHISTORY(A101,"1-1-2017","01-01-2018",2,0,2))</f>
        <v>55.67</v>
      </c>
      <c r="J101" s="17" vm="3574">
        <f ca="1"/>
        <v>56.54</v>
      </c>
      <c r="K101" s="17" vm="3575">
        <f ca="1"/>
        <v>59.11</v>
      </c>
      <c r="L101" s="17" vm="834">
        <f ca="1"/>
        <v>55.7</v>
      </c>
      <c r="M101" s="17" vm="3576">
        <f ca="1"/>
        <v>54.1</v>
      </c>
      <c r="N101" s="17" vm="3577">
        <f ca="1"/>
        <v>51.53</v>
      </c>
      <c r="O101" s="17" vm="3185">
        <f ca="1"/>
        <v>55.81</v>
      </c>
      <c r="P101" s="17" vm="3578">
        <f ca="1"/>
        <v>54.23</v>
      </c>
      <c r="Q101" s="17" vm="3579">
        <f ca="1"/>
        <v>51.06</v>
      </c>
      <c r="R101" s="17" vm="1762">
        <f ca="1"/>
        <v>55.16</v>
      </c>
      <c r="S101" s="17" vm="1245">
        <f ca="1"/>
        <v>56.32</v>
      </c>
      <c r="T101" s="17" vm="3580">
        <f ca="1"/>
        <v>56.57</v>
      </c>
      <c r="U101" s="17" vm="3437">
        <f ca="1"/>
        <v>61.04</v>
      </c>
      <c r="V101" s="16">
        <v>0.39</v>
      </c>
      <c r="W101" s="16">
        <v>0.39</v>
      </c>
      <c r="X101" s="3">
        <v>0.38</v>
      </c>
      <c r="Y101" s="3">
        <v>0.38</v>
      </c>
      <c r="Z101" s="1">
        <f t="shared" ca="1" si="45"/>
        <v>7.544458415663753E-3</v>
      </c>
      <c r="AA101" s="1">
        <f t="shared" ca="1" si="46"/>
        <v>8.9766606822262018E-3</v>
      </c>
      <c r="AB101" s="1">
        <f t="shared" ca="1" si="47"/>
        <v>-4.8378426805233054E-3</v>
      </c>
      <c r="AC101" s="1">
        <f t="shared" ca="1" si="48"/>
        <v>0.11348803480783182</v>
      </c>
      <c r="AD101" s="1">
        <f t="shared" ca="1" si="49"/>
        <v>0.12412430393389612</v>
      </c>
      <c r="AE101" s="1">
        <f t="shared" ca="1" si="52"/>
        <v>1.5627806718160542E-2</v>
      </c>
      <c r="AF101" s="1">
        <f t="shared" ca="1" si="53"/>
        <v>4.5454545454545463E-2</v>
      </c>
      <c r="AG101" s="1">
        <f t="shared" ca="1" si="54"/>
        <v>-5.1091185924547394E-2</v>
      </c>
      <c r="AH101" s="1">
        <f t="shared" ca="1" si="55"/>
        <v>-2.8725314183123903E-2</v>
      </c>
      <c r="AI101" s="1">
        <f t="shared" ca="1" si="56"/>
        <v>-4.0295748613678378E-2</v>
      </c>
      <c r="AJ101" s="1">
        <f t="shared" ca="1" si="57"/>
        <v>9.0626819328546493E-2</v>
      </c>
      <c r="AK101" s="1">
        <f t="shared" ca="1" si="58"/>
        <v>-2.8310338648987732E-2</v>
      </c>
      <c r="AL101" s="1">
        <f t="shared" ca="1" si="59"/>
        <v>-5.1447538262953993E-2</v>
      </c>
      <c r="AM101" s="1">
        <f t="shared" ca="1" si="60"/>
        <v>8.7739913826870228E-2</v>
      </c>
      <c r="AN101" s="1">
        <f t="shared" ca="1" si="61"/>
        <v>2.1029731689630234E-2</v>
      </c>
      <c r="AO101" s="1">
        <f t="shared" ca="1" si="62"/>
        <v>1.1186079545454546E-2</v>
      </c>
      <c r="AP101" s="1">
        <f t="shared" ca="1" si="63"/>
        <v>8.5734488244652615E-2</v>
      </c>
      <c r="BA101">
        <v>1.5627806718160542E-2</v>
      </c>
      <c r="BB101">
        <v>4.5454545454545463E-2</v>
      </c>
      <c r="BC101">
        <v>-5.1091185924547394E-2</v>
      </c>
      <c r="BD101">
        <v>-2.8725314183123903E-2</v>
      </c>
      <c r="BE101">
        <v>-4.0295748613678378E-2</v>
      </c>
      <c r="BF101">
        <v>9.0626819328546493E-2</v>
      </c>
      <c r="BG101">
        <v>-2.8310338648987732E-2</v>
      </c>
      <c r="BH101">
        <v>-5.1447538262953993E-2</v>
      </c>
      <c r="BI101">
        <v>8.7739913826870228E-2</v>
      </c>
      <c r="BJ101">
        <v>2.1029731689630234E-2</v>
      </c>
      <c r="BK101">
        <v>1.1186079545454546E-2</v>
      </c>
      <c r="BL101">
        <v>8.5734488244652615E-2</v>
      </c>
    </row>
    <row r="102" spans="1:64" ht="15.6" thickBot="1">
      <c r="A102" s="29" t="s">
        <v>320</v>
      </c>
      <c r="B102" s="30" t="s">
        <v>321</v>
      </c>
      <c r="C102" s="34" t="s">
        <v>421</v>
      </c>
      <c r="D102">
        <v>941391</v>
      </c>
      <c r="E102">
        <v>158263</v>
      </c>
      <c r="F102" s="37">
        <f t="shared" si="50"/>
        <v>941391</v>
      </c>
      <c r="G102" s="17">
        <v>3112000000</v>
      </c>
      <c r="H102" s="9">
        <f t="shared" si="51"/>
        <v>3.0250353470437016E-4</v>
      </c>
      <c r="I102" s="16" cm="1" vm="2914">
        <f t="array" aca="1" ref="I102:U102" ca="1">TRANSPOSE(_xlfn.STOCKHISTORY(A102,"1-1-2017","01-01-2018",2,0,2))</f>
        <v>69.239999999999995</v>
      </c>
      <c r="J102" s="17" vm="2915">
        <f ca="1"/>
        <v>66.459999999999994</v>
      </c>
      <c r="K102" s="17" vm="2916">
        <f ca="1"/>
        <v>70.97</v>
      </c>
      <c r="L102" s="17" vm="2917">
        <f ca="1"/>
        <v>72.08</v>
      </c>
      <c r="M102" s="17" vm="2918">
        <f ca="1"/>
        <v>75.09</v>
      </c>
      <c r="N102" s="17" vm="1818">
        <f ca="1"/>
        <v>78.64</v>
      </c>
      <c r="O102" s="17" vm="1859">
        <f ca="1"/>
        <v>75.84</v>
      </c>
      <c r="P102" s="17" vm="1832">
        <f ca="1"/>
        <v>80.25</v>
      </c>
      <c r="Q102" s="17" vm="2919">
        <f ca="1"/>
        <v>78.31</v>
      </c>
      <c r="R102" s="17" vm="2920">
        <f ca="1"/>
        <v>77.900000000000006</v>
      </c>
      <c r="S102" s="17" vm="2921">
        <f ca="1"/>
        <v>87.07</v>
      </c>
      <c r="T102" s="17" vm="2922">
        <f ca="1"/>
        <v>97.61</v>
      </c>
      <c r="U102" s="17" vm="2606">
        <f ca="1"/>
        <v>99.3</v>
      </c>
      <c r="V102" s="17">
        <v>0.51</v>
      </c>
      <c r="W102" s="17">
        <v>0.51</v>
      </c>
      <c r="X102">
        <v>0.51</v>
      </c>
      <c r="Y102" s="3">
        <v>0</v>
      </c>
      <c r="Z102" s="1">
        <f t="shared" ca="1" si="45"/>
        <v>4.8382437897169318E-2</v>
      </c>
      <c r="AA102" s="1">
        <f t="shared" ca="1" si="46"/>
        <v>5.9239733629300843E-2</v>
      </c>
      <c r="AB102" s="1">
        <f t="shared" ca="1" si="47"/>
        <v>3.3887130801687787E-2</v>
      </c>
      <c r="AC102" s="1">
        <f t="shared" ca="1" si="48"/>
        <v>0.27471116816431307</v>
      </c>
      <c r="AD102" s="1">
        <f t="shared" ca="1" si="49"/>
        <v>0.45623916811091864</v>
      </c>
      <c r="AE102" s="1">
        <f t="shared" ca="1" si="52"/>
        <v>-4.0150202195262871E-2</v>
      </c>
      <c r="AF102" s="1">
        <f t="shared" ca="1" si="53"/>
        <v>6.7860367138128277E-2</v>
      </c>
      <c r="AG102" s="1">
        <f t="shared" ca="1" si="54"/>
        <v>2.2826546428068192E-2</v>
      </c>
      <c r="AH102" s="1">
        <f t="shared" ca="1" si="55"/>
        <v>4.1759156492785866E-2</v>
      </c>
      <c r="AI102" s="1">
        <f t="shared" ca="1" si="56"/>
        <v>5.4068451191903004E-2</v>
      </c>
      <c r="AJ102" s="1">
        <f t="shared" ca="1" si="57"/>
        <v>-2.9120040691759885E-2</v>
      </c>
      <c r="AK102" s="1">
        <f t="shared" ca="1" si="58"/>
        <v>5.8148734177215139E-2</v>
      </c>
      <c r="AL102" s="1">
        <f t="shared" ca="1" si="59"/>
        <v>-1.7819314641744521E-2</v>
      </c>
      <c r="AM102" s="1">
        <f t="shared" ca="1" si="60"/>
        <v>1.2769761205465894E-3</v>
      </c>
      <c r="AN102" s="1">
        <f t="shared" ca="1" si="61"/>
        <v>0.11771501925545555</v>
      </c>
      <c r="AO102" s="1">
        <f t="shared" ca="1" si="62"/>
        <v>0.12105202710462853</v>
      </c>
      <c r="AP102" s="1">
        <f t="shared" ca="1" si="63"/>
        <v>1.731379981559264E-2</v>
      </c>
      <c r="BA102">
        <v>-4.0150202195262871E-2</v>
      </c>
      <c r="BB102">
        <v>6.7860367138128277E-2</v>
      </c>
      <c r="BC102">
        <v>2.2826546428068192E-2</v>
      </c>
      <c r="BD102">
        <v>4.1759156492785866E-2</v>
      </c>
      <c r="BE102">
        <v>5.4068451191903004E-2</v>
      </c>
      <c r="BF102">
        <v>-2.9120040691759885E-2</v>
      </c>
      <c r="BG102">
        <v>5.8148734177215139E-2</v>
      </c>
      <c r="BH102">
        <v>-1.7819314641744521E-2</v>
      </c>
      <c r="BI102">
        <v>1.2769761205465894E-3</v>
      </c>
      <c r="BJ102">
        <v>0.11771501925545555</v>
      </c>
      <c r="BK102">
        <v>0.12105202710462853</v>
      </c>
      <c r="BL102">
        <v>1.731379981559264E-2</v>
      </c>
    </row>
    <row r="103" spans="1:64" ht="29.4" thickBot="1">
      <c r="A103" s="29" t="s">
        <v>323</v>
      </c>
      <c r="B103" s="30" t="s">
        <v>324</v>
      </c>
      <c r="C103" s="34" t="s">
        <v>422</v>
      </c>
      <c r="D103">
        <v>82758</v>
      </c>
      <c r="F103" s="37">
        <f t="shared" si="50"/>
        <v>82758</v>
      </c>
      <c r="G103" s="17">
        <v>4256000000</v>
      </c>
      <c r="H103" s="9">
        <f t="shared" si="51"/>
        <v>1.9445018796992481E-5</v>
      </c>
      <c r="I103" s="16" cm="1" vm="4257">
        <f t="array" aca="1" ref="I103:U103" ca="1">TRANSPOSE(_xlfn.STOCKHISTORY(A103,"1-1-2017","01-01-2018",2,0,2))</f>
        <v>90.94</v>
      </c>
      <c r="J103" s="17" vm="718">
        <f ca="1"/>
        <v>84</v>
      </c>
      <c r="K103" s="17" vm="4258">
        <f ca="1"/>
        <v>81.7</v>
      </c>
      <c r="L103" s="17" vm="4259">
        <f ca="1"/>
        <v>82.02</v>
      </c>
      <c r="M103" s="17" vm="4260">
        <f ca="1"/>
        <v>81.510000000000005</v>
      </c>
      <c r="N103" s="17" vm="4261">
        <f ca="1"/>
        <v>80.37</v>
      </c>
      <c r="O103" s="17" vm="4262">
        <f ca="1"/>
        <v>80.790000000000006</v>
      </c>
      <c r="P103" s="17" vm="3469">
        <f ca="1"/>
        <v>80.16</v>
      </c>
      <c r="Q103" s="17" vm="4263">
        <f ca="1"/>
        <v>76.37</v>
      </c>
      <c r="R103" s="17" vm="4264">
        <f ca="1"/>
        <v>81.3</v>
      </c>
      <c r="S103" s="17" vm="4265">
        <f ca="1"/>
        <v>83.39</v>
      </c>
      <c r="T103" s="17" vm="3767">
        <f ca="1"/>
        <v>83.44</v>
      </c>
      <c r="U103" s="17" vm="4266">
        <f ca="1"/>
        <v>83.82</v>
      </c>
      <c r="V103" s="17">
        <v>0.77</v>
      </c>
      <c r="W103" s="17">
        <v>0.77</v>
      </c>
      <c r="X103">
        <v>0.77</v>
      </c>
      <c r="Y103">
        <v>0.75</v>
      </c>
      <c r="Z103" s="1">
        <f t="shared" ref="Z103" ca="1" si="64">((L103-I103)+V103)/I103</f>
        <v>-8.9619529360017616E-2</v>
      </c>
      <c r="AA103" s="1">
        <f t="shared" ref="AA103" ca="1" si="65">((O103-L103)+W103)/L103</f>
        <v>-5.6083881980003632E-3</v>
      </c>
      <c r="AB103" s="1">
        <f t="shared" ref="AB103" ca="1" si="66">((R103-O103)+X103)/O103</f>
        <v>1.5843544993192113E-2</v>
      </c>
      <c r="AC103" s="1">
        <f t="shared" ref="AC103" ca="1" si="67">((U103-R103)+Y103)/R103</f>
        <v>4.0221402214022095E-2</v>
      </c>
      <c r="AD103" s="1">
        <f t="shared" ref="AD103" ca="1" si="68">((U103-I103)+SUM(V103:Y103))/I103</f>
        <v>-4.4644820760941326E-2</v>
      </c>
      <c r="AE103" s="1">
        <f t="shared" ca="1" si="52"/>
        <v>-7.6314053221904529E-2</v>
      </c>
      <c r="AF103" s="1">
        <f t="shared" ca="1" si="53"/>
        <v>-2.7380952380952346E-2</v>
      </c>
      <c r="AG103" s="1">
        <f t="shared" ca="1" si="54"/>
        <v>1.3341493268053771E-2</v>
      </c>
      <c r="AH103" s="1">
        <f t="shared" ca="1" si="55"/>
        <v>-6.2179956108265174E-3</v>
      </c>
      <c r="AI103" s="1">
        <f t="shared" ca="1" si="56"/>
        <v>-4.5393203287940193E-3</v>
      </c>
      <c r="AJ103" s="1">
        <f t="shared" ca="1" si="57"/>
        <v>1.4806519845713595E-2</v>
      </c>
      <c r="AK103" s="1">
        <f t="shared" ca="1" si="58"/>
        <v>-7.7979948013369178E-3</v>
      </c>
      <c r="AL103" s="1">
        <f t="shared" ca="1" si="59"/>
        <v>-3.7674650698602694E-2</v>
      </c>
      <c r="AM103" s="1">
        <f t="shared" ca="1" si="60"/>
        <v>7.4636637423071778E-2</v>
      </c>
      <c r="AN103" s="1">
        <f t="shared" ca="1" si="61"/>
        <v>2.570725707257077E-2</v>
      </c>
      <c r="AO103" s="1">
        <f t="shared" ca="1" si="62"/>
        <v>9.5934764360234692E-3</v>
      </c>
      <c r="AP103" s="1">
        <f t="shared" ca="1" si="63"/>
        <v>1.3542665388302918E-2</v>
      </c>
      <c r="BA103">
        <v>-7.6314053221904529E-2</v>
      </c>
      <c r="BB103">
        <v>-2.7380952380952346E-2</v>
      </c>
      <c r="BC103">
        <v>1.3341493268053771E-2</v>
      </c>
      <c r="BD103">
        <v>-6.2179956108265174E-3</v>
      </c>
      <c r="BE103">
        <v>-4.5393203287940193E-3</v>
      </c>
      <c r="BF103">
        <v>1.4806519845713595E-2</v>
      </c>
      <c r="BG103">
        <v>-7.7979948013369178E-3</v>
      </c>
      <c r="BH103">
        <v>-3.7674650698602694E-2</v>
      </c>
      <c r="BI103">
        <v>7.4636637423071778E-2</v>
      </c>
      <c r="BJ103">
        <v>2.570725707257077E-2</v>
      </c>
      <c r="BK103">
        <v>9.5934764360234692E-3</v>
      </c>
      <c r="BL103">
        <v>1.3542665388302918E-2</v>
      </c>
    </row>
    <row r="104" spans="1:64"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</row>
    <row r="105" spans="1:64"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</row>
    <row r="108" spans="1:64">
      <c r="D108" s="37"/>
    </row>
    <row r="154" spans="6:6">
      <c r="F154" t="e" cm="1">
        <f t="array" aca="1" ref="F154" ca="1">TRANSPOSE([1]!_xldudf_WISEPRICE(#REF!,"dividend",,"1-1-2016","12-31-2016"))</f>
        <v>#NAME?</v>
      </c>
    </row>
  </sheetData>
  <phoneticPr fontId="16" type="noConversion"/>
  <hyperlinks>
    <hyperlink ref="B2" r:id="rId1" tooltip="Apple Inc." display="https://web.archive.org/web/20171213072134/https:/en.wikipedia.org/wiki/Apple_Inc." xr:uid="{B8E0632B-6D03-4CBE-9678-AA52A7CA1AA8}"/>
    <hyperlink ref="B3" r:id="rId2" tooltip="AbbVie Inc." display="https://web.archive.org/web/20171213072134/https:/en.wikipedia.org/wiki/AbbVie_Inc." xr:uid="{54CA5C3A-7C9F-420B-AEE8-90734737EC04}"/>
    <hyperlink ref="B4" r:id="rId3" tooltip="Abbott Laboratories" display="https://web.archive.org/web/20171213072134/https:/en.wikipedia.org/wiki/Abbott_Laboratories" xr:uid="{8E04E4D3-5F04-434D-BFF9-4DAF4ABD6311}"/>
    <hyperlink ref="B5" r:id="rId4" tooltip="Accenture" display="https://web.archive.org/web/20171213072134/https:/en.wikipedia.org/wiki/Accenture" xr:uid="{B4ABC405-1F56-4671-914A-B81D3DB66364}"/>
    <hyperlink ref="B6" r:id="rId5" tooltip="Allergan" display="https://web.archive.org/web/20171213072134/https:/en.wikipedia.org/wiki/Allergan" xr:uid="{6FFE5105-63D0-47C4-B9B0-210789DE2107}"/>
    <hyperlink ref="B7" r:id="rId6" tooltip="American International Group" display="https://web.archive.org/web/20171213072134/https:/en.wikipedia.org/wiki/American_International_Group" xr:uid="{25921160-E001-4055-8391-FAC0F85CB02F}"/>
    <hyperlink ref="B8" r:id="rId7" tooltip="Allstate" display="https://web.archive.org/web/20171213072134/https:/en.wikipedia.org/wiki/Allstate" xr:uid="{2F86E7BA-9CC7-4F26-ACAE-C1A808FB0F95}"/>
    <hyperlink ref="B9" r:id="rId8" tooltip="Amgen" display="https://web.archive.org/web/20171213072134/https:/en.wikipedia.org/wiki/Amgen" xr:uid="{137A341C-0497-48E4-A60C-FE3DE79AAE29}"/>
    <hyperlink ref="B10" r:id="rId9" tooltip="Amazon.com" display="https://web.archive.org/web/20171213072134/https:/en.wikipedia.org/wiki/Amazon.com" xr:uid="{641C1133-EC8E-4394-81B2-392D70172BE6}"/>
    <hyperlink ref="B11" r:id="rId10" tooltip="American Express" display="https://web.archive.org/web/20171213072134/https:/en.wikipedia.org/wiki/American_Express" xr:uid="{1DB9FE08-3311-4C9E-9B09-A4FC7C34E002}"/>
    <hyperlink ref="B12" r:id="rId11" tooltip="Boeing" display="https://web.archive.org/web/20171213072134/https:/en.wikipedia.org/wiki/Boeing" xr:uid="{AB03A220-221C-4CF1-A4DB-0E135F8F44C2}"/>
    <hyperlink ref="B13" r:id="rId12" tooltip="Bank of America" display="https://web.archive.org/web/20171213072134/https:/en.wikipedia.org/wiki/Bank_of_America" xr:uid="{F40A27A8-D1F4-49EB-9F8D-781E3E9DE852}"/>
    <hyperlink ref="B14" r:id="rId13" tooltip="Biogen Idec" display="https://web.archive.org/web/20171213072134/https:/en.wikipedia.org/wiki/Biogen_Idec" xr:uid="{2DCD1A8F-4EFE-4A89-950C-AA9276E3AF65}"/>
    <hyperlink ref="B15" r:id="rId14" tooltip="The Bank of New York Mellon" display="https://web.archive.org/web/20171213072134/https:/en.wikipedia.org/wiki/The_Bank_of_New_York_Mellon" xr:uid="{40CFDC18-A30C-4E69-BE30-4E128C383A5B}"/>
    <hyperlink ref="B16" r:id="rId15" tooltip="BlackRock" display="https://web.archive.org/web/20171213072134/https:/en.wikipedia.org/wiki/BlackRock" xr:uid="{7D788F17-2776-4A87-A404-1B9F9E8CA2C0}"/>
    <hyperlink ref="B17" r:id="rId16" tooltip="Bristol-Myers Squibb" display="https://web.archive.org/web/20171213072134/https:/en.wikipedia.org/wiki/Bristol-Myers_Squibb" xr:uid="{F419ED3D-5E78-447A-A119-C8084ED4E9B5}"/>
    <hyperlink ref="B18" r:id="rId17" tooltip="Berkshire Hathaway" display="https://web.archive.org/web/20171213072134/https:/en.wikipedia.org/wiki/Berkshire_Hathaway" xr:uid="{84D22443-A279-40D6-938F-007323D50064}"/>
    <hyperlink ref="B19" r:id="rId18" tooltip="Citigroup" display="https://web.archive.org/web/20171213072134/https:/en.wikipedia.org/wiki/Citigroup" xr:uid="{8AA218F6-9C00-4891-9506-6F8396E5A1B8}"/>
    <hyperlink ref="B20" r:id="rId19" tooltip="Caterpillar Inc" display="https://web.archive.org/web/20171213072134/https:/en.wikipedia.org/wiki/Caterpillar_Inc" xr:uid="{1CB8B259-E0AD-4DE7-8E68-D50B6802FB71}"/>
    <hyperlink ref="B21" r:id="rId20" tooltip="Celgene" display="https://web.archive.org/web/20171213072134/https:/en.wikipedia.org/wiki/Celgene" xr:uid="{0A3664C5-F052-4EA4-BE8C-3C35103247C2}"/>
    <hyperlink ref="B22" r:id="rId21" tooltip="Charter Communications" display="https://web.archive.org/web/20171213072134/https:/en.wikipedia.org/wiki/Charter_Communications" xr:uid="{CF5CF2D4-6559-42ED-9E88-6E07E3586251}"/>
    <hyperlink ref="B23" r:id="rId22" tooltip="Colgate-Palmolive" display="https://web.archive.org/web/20171213072134/https:/en.wikipedia.org/wiki/Colgate-Palmolive" xr:uid="{48BF4105-4D94-44C6-A91D-4543A8F514BE}"/>
    <hyperlink ref="B24" r:id="rId23" tooltip="Comcast" display="https://web.archive.org/web/20171213072134/https:/en.wikipedia.org/wiki/Comcast" xr:uid="{25834195-96A4-460B-B7E5-0351899A1468}"/>
    <hyperlink ref="B25" r:id="rId24" tooltip="Capital one" display="https://web.archive.org/web/20171213072134/https:/en.wikipedia.org/wiki/Capital_one" xr:uid="{4B406E1F-2F8C-4B6F-BF09-C8E64E439C4F}"/>
    <hyperlink ref="B26" r:id="rId25" tooltip="Conoco Phillips" display="https://web.archive.org/web/20171213072134/https:/en.wikipedia.org/wiki/Conoco_Phillips" xr:uid="{23F508E6-5370-4B70-90FB-6F281C04CBDE}"/>
    <hyperlink ref="B27" r:id="rId26" tooltip="Costco" display="https://web.archive.org/web/20171213072134/https:/en.wikipedia.org/wiki/Costco" xr:uid="{CB9F5A25-DD6D-417E-A3AD-7A938AF1EBDF}"/>
    <hyperlink ref="B28" r:id="rId27" tooltip="Cisco Systems" display="https://web.archive.org/web/20171213072134/https:/en.wikipedia.org/wiki/Cisco_Systems" xr:uid="{100FE56F-522A-426E-9425-BFDB642FBE30}"/>
    <hyperlink ref="B29" r:id="rId28" tooltip="CVS Health" display="https://web.archive.org/web/20171213072134/https:/en.wikipedia.org/wiki/CVS_Health" xr:uid="{4399E2B1-C0FF-44A3-A2E2-31F63A8E00CD}"/>
    <hyperlink ref="B30" r:id="rId29" tooltip="Chevron (company)" display="https://web.archive.org/web/20171213072134/https:/en.wikipedia.org/wiki/Chevron_(company)" xr:uid="{C314DF8E-1CE6-4C62-8E0A-509B4CCAB82B}"/>
    <hyperlink ref="B31" r:id="rId30" tooltip="Danaher Corporation" display="https://web.archive.org/web/20171213072134/https:/en.wikipedia.org/wiki/Danaher_Corporation" xr:uid="{7712AB53-B542-41BD-80FE-B0B7B507CA55}"/>
    <hyperlink ref="B32" r:id="rId31" tooltip="The Walt Disney Company" display="https://web.archive.org/web/20171213072134/https:/en.wikipedia.org/wiki/The_Walt_Disney_Company" xr:uid="{F9533437-4C75-4661-AA37-1B296777ED5E}"/>
    <hyperlink ref="B33" r:id="rId32" tooltip="Duke Energy" display="https://web.archive.org/web/20171213072134/https:/en.wikipedia.org/wiki/Duke_Energy" xr:uid="{E5EEADEF-61B3-435D-8F05-1538D78BD27C}"/>
    <hyperlink ref="B34" r:id="rId33" tooltip="DowDuPont" display="https://web.archive.org/web/20171213072134/https:/en.wikipedia.org/wiki/DowDuPont" xr:uid="{3266F4D4-B7C0-4537-98FA-5BB3D85F35C3}"/>
    <hyperlink ref="B35" r:id="rId34" tooltip="Emerson Electric" display="https://web.archive.org/web/20171213072134/https:/en.wikipedia.org/wiki/Emerson_Electric" xr:uid="{D1F1E460-13DC-4C49-8403-D7F315FA3AC5}"/>
    <hyperlink ref="B36" r:id="rId35" tooltip="Exelon" display="https://web.archive.org/web/20171213072134/https:/en.wikipedia.org/wiki/Exelon" xr:uid="{339D3006-4F83-4AAF-835C-976705FC2887}"/>
    <hyperlink ref="B37" r:id="rId36" tooltip="Ford Motor" display="https://web.archive.org/web/20171213072134/https:/en.wikipedia.org/wiki/Ford_Motor" xr:uid="{8DAC3111-B46B-4E4F-BF66-8FEFAE236B2E}"/>
    <hyperlink ref="B38" r:id="rId37" tooltip="Facebook" display="https://web.archive.org/web/20171213072134/https:/en.wikipedia.org/wiki/Facebook" xr:uid="{8B5C45D5-F0F9-418B-AA41-B5D284C60D74}"/>
    <hyperlink ref="B39" r:id="rId38" tooltip="FedEx" display="https://web.archive.org/web/20171213072134/https:/en.wikipedia.org/wiki/FedEx" xr:uid="{236E640B-59E2-4DC7-9805-6E2225D8E059}"/>
    <hyperlink ref="B40" r:id="rId39" tooltip="21st Century Fox" display="https://web.archive.org/web/20171213072134/https:/en.wikipedia.org/wiki/21st_Century_Fox" xr:uid="{8A328A87-FE19-4E6A-83C3-987F3AA3581E}"/>
    <hyperlink ref="B41" r:id="rId40" tooltip="21st Century Fox" display="https://web.archive.org/web/20171213072134/https:/en.wikipedia.org/wiki/21st_Century_Fox" xr:uid="{ECA32E74-9D64-4E4D-A884-01CC3DE06388}"/>
    <hyperlink ref="B42" r:id="rId41" tooltip="General Dynamics" display="https://web.archive.org/web/20171213072134/https:/en.wikipedia.org/wiki/General_Dynamics" xr:uid="{AAA5A82D-9AED-4690-865E-1E2E2F2D9242}"/>
    <hyperlink ref="B43" r:id="rId42" tooltip="General Electric" display="https://web.archive.org/web/20171213072134/https:/en.wikipedia.org/wiki/General_Electric" xr:uid="{F6421658-6F8B-444D-A66E-BD2CE92D5BF3}"/>
    <hyperlink ref="B44" r:id="rId43" tooltip="Gilead Sciences" display="https://web.archive.org/web/20171213072134/https:/en.wikipedia.org/wiki/Gilead_Sciences" xr:uid="{7690A835-03C5-4377-A09C-707D98065E75}"/>
    <hyperlink ref="B45" r:id="rId44" tooltip="General Motors" display="https://web.archive.org/web/20171213072134/https:/en.wikipedia.org/wiki/General_Motors" xr:uid="{CEFE1CB4-D3F2-403A-8702-2EDB47FC6F25}"/>
    <hyperlink ref="B46" r:id="rId45" tooltip="Alphabet Inc" display="https://web.archive.org/web/20171213072134/https:/en.wikipedia.org/wiki/Alphabet_Inc" xr:uid="{26FB8E94-A01A-464B-9C24-8B19359BE09E}"/>
    <hyperlink ref="B47" r:id="rId46" tooltip="Alphabet Inc" display="https://web.archive.org/web/20171213072134/https:/en.wikipedia.org/wiki/Alphabet_Inc" xr:uid="{1F136015-8FB9-442D-8472-6F1094D25EFB}"/>
    <hyperlink ref="B48" r:id="rId47" tooltip="Goldman Sachs" display="https://web.archive.org/web/20171213072134/https:/en.wikipedia.org/wiki/Goldman_Sachs" xr:uid="{648CC867-F95F-43DF-B654-41C3A313C4DC}"/>
    <hyperlink ref="B49" r:id="rId48" tooltip="Halliburton" display="https://web.archive.org/web/20171213072134/https:/en.wikipedia.org/wiki/Halliburton" xr:uid="{08F1E74A-246C-4ECB-9616-CFEB370E3EA9}"/>
    <hyperlink ref="B50" r:id="rId49" tooltip="Home Depot" display="https://web.archive.org/web/20171213072134/https:/en.wikipedia.org/wiki/Home_Depot" xr:uid="{A4082CEB-28B7-40E9-8CDF-1BF250677C14}"/>
    <hyperlink ref="B51" r:id="rId50" tooltip="Honeywell" display="https://web.archive.org/web/20171213072134/https:/en.wikipedia.org/wiki/Honeywell" xr:uid="{2BE29301-05BA-4F38-9E67-489DA90A3840}"/>
    <hyperlink ref="B52" r:id="rId51" tooltip="IBM" display="https://web.archive.org/web/20171213072134/https:/en.wikipedia.org/wiki/IBM" xr:uid="{6045C9C6-5858-41D8-8776-889948029F92}"/>
    <hyperlink ref="B53" r:id="rId52" tooltip="Intel" display="https://web.archive.org/web/20171213072134/https:/en.wikipedia.org/wiki/Intel" xr:uid="{FE036E1C-7561-409D-97F3-9B4D16B6A86F}"/>
    <hyperlink ref="B54" r:id="rId53" tooltip="Johnson &amp; Johnson" display="https://web.archive.org/web/20171213072134/https:/en.wikipedia.org/wiki/Johnson_%26_Johnson" xr:uid="{28EC020A-D94D-4AD3-A506-82365075A725}"/>
    <hyperlink ref="B55" r:id="rId54" tooltip="JPMorgan Chase &amp; Co" display="https://web.archive.org/web/20171213072134/https:/en.wikipedia.org/wiki/JPMorgan_Chase_%26_Co" xr:uid="{893B041A-D37F-4513-8AB0-1AD290823DF2}"/>
    <hyperlink ref="B56" r:id="rId55" tooltip="Kraft Heinz" display="https://web.archive.org/web/20171213072134/https:/en.wikipedia.org/wiki/Kraft_Heinz" xr:uid="{0208A1CB-33D4-4DCF-BA97-EB4B7040A579}"/>
    <hyperlink ref="B57" r:id="rId56" tooltip="Kinder Morgan" display="https://web.archive.org/web/20171213072134/https:/en.wikipedia.org/wiki/Kinder_Morgan" xr:uid="{DB212D59-9EA0-409F-9642-602059449B9D}"/>
    <hyperlink ref="B58" r:id="rId57" tooltip="The Coca-Cola Company" display="https://web.archive.org/web/20171213072134/https:/en.wikipedia.org/wiki/The_Coca-Cola_Company" xr:uid="{9A61781B-D13D-495E-B3FD-6228E962A608}"/>
    <hyperlink ref="B59" r:id="rId58" tooltip="Eli Lilly and Company" display="https://web.archive.org/web/20171213072134/https:/en.wikipedia.org/wiki/Eli_Lilly_and_Company" xr:uid="{26158708-27F2-4E64-B76F-DBC2638519AF}"/>
    <hyperlink ref="B60" r:id="rId59" tooltip="Lockheed-Martin" display="https://web.archive.org/web/20171213072134/https:/en.wikipedia.org/wiki/Lockheed-Martin" xr:uid="{E07F3CDE-7EFA-42E1-A392-64A6C7DE5780}"/>
    <hyperlink ref="B61" r:id="rId60" tooltip="Lowe's" display="https://web.archive.org/web/20171213072134/https:/en.wikipedia.org/wiki/Lowe%27s" xr:uid="{EDAEEFB6-ACD9-43F7-B016-A6292CBDDA7B}"/>
    <hyperlink ref="B62" r:id="rId61" tooltip="MasterCard" display="https://web.archive.org/web/20171213072134/https:/en.wikipedia.org/wiki/MasterCard" xr:uid="{440DE130-7E81-4F54-864D-FD84C9B6C535}"/>
    <hyperlink ref="B63" r:id="rId62" tooltip="McDonald's" display="https://web.archive.org/web/20171213072134/https:/en.wikipedia.org/wiki/McDonald%27s" xr:uid="{3AC96F4D-B974-498B-8B3E-1C367AA9CDA2}"/>
    <hyperlink ref="B64" r:id="rId63" tooltip="Mondelēz International" display="https://web.archive.org/web/20171213072134/https:/en.wikipedia.org/wiki/Mondel%C4%93z_International" xr:uid="{3B8A1F33-916E-482A-A923-28F81CDB0542}"/>
    <hyperlink ref="B65" r:id="rId64" tooltip="Medtronic" display="https://web.archive.org/web/20171213072134/https:/en.wikipedia.org/wiki/Medtronic" xr:uid="{F055B361-8BCA-48B0-B721-025DD508E82E}"/>
    <hyperlink ref="B66" r:id="rId65" tooltip="Metlife" display="https://web.archive.org/web/20171213072134/https:/en.wikipedia.org/wiki/Metlife" xr:uid="{950034A1-3386-426C-AAF3-C3A7DBB735B9}"/>
    <hyperlink ref="B67" r:id="rId66" tooltip="3M" display="https://web.archive.org/web/20171213072134/https:/en.wikipedia.org/wiki/3M" xr:uid="{DC389F63-1BAC-4788-BB99-207F6136105C}"/>
    <hyperlink ref="B68" r:id="rId67" tooltip="Altria" display="https://web.archive.org/web/20171213072134/https:/en.wikipedia.org/wiki/Altria" xr:uid="{03E0389D-8113-4EC6-8F2F-28C42C079AE2}"/>
    <hyperlink ref="B69" r:id="rId68" tooltip="Monsanto" display="https://web.archive.org/web/20171213072134/https:/en.wikipedia.org/wiki/Monsanto" xr:uid="{E492C6A3-23B2-43FE-8537-93A0FCFCCB7D}"/>
    <hyperlink ref="B70" r:id="rId69" tooltip="Merck &amp; Co." display="https://web.archive.org/web/20171213072134/https:/en.wikipedia.org/wiki/Merck_%26_Co." xr:uid="{28A57794-180D-41B4-A6EB-F336B0D87BF0}"/>
    <hyperlink ref="B71" r:id="rId70" tooltip="Morgan Stanley" display="https://web.archive.org/web/20171213072134/https:/en.wikipedia.org/wiki/Morgan_Stanley" xr:uid="{96C35A9F-5F31-4ABC-A0B8-438AE67B4911}"/>
    <hyperlink ref="B72" r:id="rId71" tooltip="Microsoft" display="https://web.archive.org/web/20171213072134/https:/en.wikipedia.org/wiki/Microsoft" xr:uid="{3C0C5913-BD49-40C6-8EA6-C05221FC8D77}"/>
    <hyperlink ref="B73" r:id="rId72" tooltip="NextEra Energy" display="https://web.archive.org/web/20171213072134/https:/en.wikipedia.org/wiki/NextEra_Energy" xr:uid="{5181D021-1E22-46AA-B46C-CD07A4664D2C}"/>
    <hyperlink ref="B74" r:id="rId73" tooltip="Nike (company)" display="https://web.archive.org/web/20171213072134/https:/en.wikipedia.org/wiki/Nike_(company)" xr:uid="{3D588941-36E6-4E74-B58B-8558BB396D59}"/>
    <hyperlink ref="B75" r:id="rId74" tooltip="Oracle Corporation" display="https://web.archive.org/web/20171213072134/https:/en.wikipedia.org/wiki/Oracle_Corporation" xr:uid="{B8B76D88-4918-4775-8AD8-E8D25186430E}"/>
    <hyperlink ref="B76" r:id="rId75" tooltip="Occidental Petroleum" display="https://web.archive.org/web/20171213072134/https:/en.wikipedia.org/wiki/Occidental_Petroleum" xr:uid="{85FDAC52-E323-4EC9-8547-E50650B8C93A}"/>
    <hyperlink ref="B77" r:id="rId76" tooltip="Priceline Group" display="https://web.archive.org/web/20171213072134/https:/en.wikipedia.org/wiki/Priceline_Group" xr:uid="{0F3D6A2B-7BC7-4AD8-98F7-9AF4BAD9B823}"/>
    <hyperlink ref="B78" r:id="rId77" tooltip="Pepsico" display="https://web.archive.org/web/20171213072134/https:/en.wikipedia.org/wiki/Pepsico" xr:uid="{EFB3ED6C-D1BF-45C2-A7F7-64D28B5E5EA8}"/>
    <hyperlink ref="B79" r:id="rId78" tooltip="Pfizer Inc" display="https://web.archive.org/web/20171213072134/https:/en.wikipedia.org/wiki/Pfizer_Inc" xr:uid="{E2CCA90B-912A-40C9-9A13-2EA7F2AD7A74}"/>
    <hyperlink ref="B80" r:id="rId79" tooltip="Procter &amp; Gamble" display="https://web.archive.org/web/20171213072134/https:/en.wikipedia.org/wiki/Procter_%26_Gamble" xr:uid="{B15ACF64-B704-45B5-88E5-6075162850F9}"/>
    <hyperlink ref="B81" r:id="rId80" tooltip="Phillip Morris International" display="https://web.archive.org/web/20171213072134/https:/en.wikipedia.org/wiki/Phillip_Morris_International" xr:uid="{211CCB61-3403-4CA5-A35B-75A5E0754CD1}"/>
    <hyperlink ref="B82" r:id="rId81" tooltip="PayPal" display="https://web.archive.org/web/20171213072134/https:/en.wikipedia.org/wiki/PayPal" xr:uid="{B03157AD-2A12-436B-BEBF-FC380169C165}"/>
    <hyperlink ref="B83" r:id="rId82" tooltip="Qualcomm" display="https://web.archive.org/web/20171213072134/https:/en.wikipedia.org/wiki/Qualcomm" xr:uid="{18AEE22C-4A12-408F-82B1-784256D7D265}"/>
    <hyperlink ref="B84" r:id="rId83" tooltip="Raytheon" display="https://web.archive.org/web/20171213072134/https:/en.wikipedia.org/wiki/Raytheon" xr:uid="{D950225E-0D78-4FDC-BE09-D1AD3A28F6B6}"/>
    <hyperlink ref="B85" r:id="rId84" tooltip="Starbucks" display="https://web.archive.org/web/20171213072134/https:/en.wikipedia.org/wiki/Starbucks" xr:uid="{A98D87D3-9FFD-481B-AD46-A2D46CE71730}"/>
    <hyperlink ref="B86" r:id="rId85" tooltip="Schlumberger" display="https://web.archive.org/web/20171213072134/https:/en.wikipedia.org/wiki/Schlumberger" xr:uid="{4EF86DF4-F7FE-4DAF-A7A9-6E58563A1F93}"/>
    <hyperlink ref="B87" r:id="rId86" tooltip="Southern Company" display="https://web.archive.org/web/20171213072134/https:/en.wikipedia.org/wiki/Southern_Company" xr:uid="{1CBE7431-34EE-4467-ADD4-4EE4D3419300}"/>
    <hyperlink ref="B88" r:id="rId87" tooltip="Simon Property Group" display="https://web.archive.org/web/20171213072134/https:/en.wikipedia.org/wiki/Simon_Property_Group" xr:uid="{F8FE033C-31D7-4A02-95D5-D15DAAE1045E}"/>
    <hyperlink ref="B89" r:id="rId88" tooltip="AT&amp;T" display="https://web.archive.org/web/20171213072134/https:/en.wikipedia.org/wiki/AT%26T" xr:uid="{C87FDB4C-8A52-4CA5-BC24-3B33E1A87568}"/>
    <hyperlink ref="B90" r:id="rId89" tooltip="Target Corporation" display="https://web.archive.org/web/20171213072134/https:/en.wikipedia.org/wiki/Target_Corporation" xr:uid="{33404044-2FED-4075-9858-63F3415DD65C}"/>
    <hyperlink ref="B91" r:id="rId90" tooltip="Time Warner" display="https://web.archive.org/web/20171213072134/https:/en.wikipedia.org/wiki/Time_Warner" xr:uid="{89B9C968-B11A-420D-98CA-697EFD442EBB}"/>
    <hyperlink ref="B92" r:id="rId91" tooltip="Texas Instruments" display="https://web.archive.org/web/20171213072134/https:/en.wikipedia.org/wiki/Texas_Instruments" xr:uid="{1220E61C-AC63-4E05-940C-7724FDA08E8E}"/>
    <hyperlink ref="B93" r:id="rId92" tooltip="UnitedHealth Group" display="https://web.archive.org/web/20171213072134/https:/en.wikipedia.org/wiki/UnitedHealth_Group" xr:uid="{20D34AED-72EF-4166-ADE4-5921D92D98C5}"/>
    <hyperlink ref="B94" r:id="rId93" location="Union_Pacific_Corporation" tooltip="Union Pacific" display="https://web.archive.org/web/20171213072134/https:/en.wikipedia.org/wiki/Union_Pacific - Union_Pacific_Corporation" xr:uid="{06057857-F043-4062-BF2D-C2BD47EA77A3}"/>
    <hyperlink ref="B95" r:id="rId94" tooltip="United Parcel Service" display="https://web.archive.org/web/20171213072134/https:/en.wikipedia.org/wiki/United_Parcel_Service" xr:uid="{EECAD37D-AA19-406C-8B8D-D72C2234EC48}"/>
    <hyperlink ref="B96" r:id="rId95" tooltip="U.S. Bancorp" display="https://web.archive.org/web/20171213072134/https:/en.wikipedia.org/wiki/U.S._Bancorp" xr:uid="{589603D8-4B91-4872-BA58-8F421B9FA16C}"/>
    <hyperlink ref="B97" r:id="rId96" tooltip="United Technologies Corporation" display="https://web.archive.org/web/20171213072134/https:/en.wikipedia.org/wiki/United_Technologies_Corporation" xr:uid="{6DC6A032-91ED-486C-9D51-8EE5F5CA8A99}"/>
    <hyperlink ref="B98" r:id="rId97" tooltip="Visa Inc." display="https://web.archive.org/web/20171213072134/https:/en.wikipedia.org/wiki/Visa_Inc." xr:uid="{64B8F756-052C-45F7-ADD1-9540034DC85C}"/>
    <hyperlink ref="B99" r:id="rId98" tooltip="Verizon Communications" display="https://web.archive.org/web/20171213072134/https:/en.wikipedia.org/wiki/Verizon_Communications" xr:uid="{889E34EB-BB27-401C-B88F-141F9F547CD8}"/>
    <hyperlink ref="B100" r:id="rId99" tooltip="Walgreens Boots Alliance" display="https://web.archive.org/web/20171213072134/https:/en.wikipedia.org/wiki/Walgreens_Boots_Alliance" xr:uid="{0ACE2E43-792F-4157-9FF0-8DE11CB642E6}"/>
    <hyperlink ref="B101" r:id="rId100" tooltip="Wells Fargo" display="https://web.archive.org/web/20171213072134/https:/en.wikipedia.org/wiki/Wells_Fargo" xr:uid="{5906CFAC-6B9F-4209-B574-1021493343C6}"/>
    <hyperlink ref="B102" r:id="rId101" tooltip="Wal-Mart" display="https://web.archive.org/web/20171213072134/https:/en.wikipedia.org/wiki/Wal-Mart" xr:uid="{AFECA5BA-2FEC-4A83-AEED-8B0C9CD52380}"/>
    <hyperlink ref="B103" r:id="rId102" tooltip="ExxonMobil" display="https://web.archive.org/web/20171213072134/https:/en.wikipedia.org/wiki/ExxonMobil" xr:uid="{A11F3132-9DF8-4CFE-8529-F4EC79976A22}"/>
  </hyperlinks>
  <pageMargins left="0.7" right="0.7" top="0.75" bottom="0.75" header="0.3" footer="0.3"/>
  <pageSetup paperSize="9" orientation="portrait" r:id="rId10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F8024-9D1C-422C-BC82-79C90BC6ECE9}">
  <dimension ref="A1:BL104"/>
  <sheetViews>
    <sheetView zoomScale="90" zoomScaleNormal="90" workbookViewId="0">
      <selection activeCell="A2" sqref="A2:B103"/>
    </sheetView>
  </sheetViews>
  <sheetFormatPr defaultColWidth="8.77734375" defaultRowHeight="14.4"/>
  <cols>
    <col min="3" max="3" width="19.77734375" customWidth="1"/>
    <col min="4" max="4" width="11.21875" customWidth="1"/>
    <col min="5" max="5" width="14.21875" customWidth="1"/>
    <col min="6" max="6" width="13.77734375" customWidth="1"/>
    <col min="7" max="7" width="22.21875" customWidth="1"/>
    <col min="9" max="9" width="11.77734375" customWidth="1"/>
    <col min="12" max="12" width="11" customWidth="1"/>
    <col min="26" max="26" width="11.44140625" bestFit="1" customWidth="1"/>
    <col min="31" max="31" width="11.77734375" bestFit="1" customWidth="1"/>
  </cols>
  <sheetData>
    <row r="1" spans="1:64" ht="15" thickBot="1">
      <c r="A1" s="38" t="s">
        <v>0</v>
      </c>
      <c r="B1" s="39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396</v>
      </c>
      <c r="V1" s="6" t="s">
        <v>20</v>
      </c>
      <c r="W1" s="6" t="s">
        <v>21</v>
      </c>
      <c r="X1" s="6" t="s">
        <v>22</v>
      </c>
      <c r="Y1" s="6" t="s">
        <v>23</v>
      </c>
      <c r="Z1" s="18" t="s">
        <v>24</v>
      </c>
      <c r="AA1" s="18" t="s">
        <v>21</v>
      </c>
      <c r="AB1" s="18" t="s">
        <v>22</v>
      </c>
      <c r="AC1" s="18" t="s">
        <v>23</v>
      </c>
      <c r="AD1" s="18" t="s">
        <v>25</v>
      </c>
      <c r="AE1">
        <v>1</v>
      </c>
      <c r="AF1">
        <v>2</v>
      </c>
      <c r="AG1">
        <v>3</v>
      </c>
      <c r="AH1">
        <v>4</v>
      </c>
      <c r="AI1">
        <v>5</v>
      </c>
      <c r="AJ1">
        <v>6</v>
      </c>
      <c r="AK1">
        <v>7</v>
      </c>
      <c r="AL1">
        <v>8</v>
      </c>
      <c r="AM1">
        <v>9</v>
      </c>
      <c r="AN1">
        <v>10</v>
      </c>
      <c r="AO1">
        <v>11</v>
      </c>
      <c r="AP1">
        <v>12</v>
      </c>
      <c r="BA1">
        <v>1</v>
      </c>
      <c r="BB1">
        <v>2</v>
      </c>
      <c r="BC1">
        <v>3</v>
      </c>
      <c r="BD1">
        <v>4</v>
      </c>
      <c r="BE1">
        <v>5</v>
      </c>
      <c r="BF1">
        <v>6</v>
      </c>
      <c r="BG1">
        <v>7</v>
      </c>
      <c r="BH1">
        <v>8</v>
      </c>
      <c r="BI1">
        <v>9</v>
      </c>
      <c r="BJ1">
        <v>10</v>
      </c>
      <c r="BK1">
        <v>11</v>
      </c>
      <c r="BL1">
        <v>12</v>
      </c>
    </row>
    <row r="2" spans="1:64" ht="29.4" thickBot="1">
      <c r="A2" s="40" t="s">
        <v>326</v>
      </c>
      <c r="B2" s="30" t="s">
        <v>327</v>
      </c>
      <c r="C2" s="41" t="s">
        <v>28</v>
      </c>
      <c r="D2" s="8">
        <v>901474</v>
      </c>
      <c r="E2" s="3">
        <v>2940000</v>
      </c>
      <c r="F2" s="37">
        <f>D2</f>
        <v>901474</v>
      </c>
      <c r="G2" s="3">
        <v>20000000000</v>
      </c>
      <c r="H2" s="9">
        <f t="shared" ref="H2:H18" si="0">F2/G2</f>
        <v>4.5073700000000002E-5</v>
      </c>
      <c r="I2" s="51" vm="958">
        <v>42.54</v>
      </c>
      <c r="J2" s="51" vm="4102">
        <v>41.7913</v>
      </c>
      <c r="K2" s="51" vm="4103">
        <v>44.634999999999998</v>
      </c>
      <c r="L2" s="51" vm="4104">
        <v>41.97</v>
      </c>
      <c r="M2" s="51" vm="4105">
        <v>41.602600000000002</v>
      </c>
      <c r="N2" s="51" vm="4106">
        <v>46.997799999999998</v>
      </c>
      <c r="O2" s="51" vm="4107">
        <v>45.954999999999998</v>
      </c>
      <c r="P2" s="51" vm="4108">
        <v>49.782499999999999</v>
      </c>
      <c r="Q2" s="51" vm="4109">
        <v>57.102499999999999</v>
      </c>
      <c r="R2" s="51" vm="4110">
        <v>56.987499999999997</v>
      </c>
      <c r="S2" s="51" vm="4111">
        <v>54.762500000000003</v>
      </c>
      <c r="T2" s="51" vm="4112">
        <v>46.115000000000002</v>
      </c>
      <c r="U2" s="2" vm="4080">
        <v>38.722499999999997</v>
      </c>
      <c r="V2">
        <v>0.73</v>
      </c>
      <c r="W2">
        <v>0.73</v>
      </c>
      <c r="X2">
        <v>0.73</v>
      </c>
      <c r="Y2">
        <v>0.63</v>
      </c>
      <c r="Z2" s="1">
        <f t="shared" ref="Z2:Z33" si="1">((L2-I2)+V2)/I2</f>
        <v>3.7611659614480417E-3</v>
      </c>
      <c r="AA2" s="1">
        <f t="shared" ref="AA2:AA33" si="2">((O2-L2)+W2)/L2</f>
        <v>0.11234214915415773</v>
      </c>
      <c r="AB2" s="1">
        <f t="shared" ref="AB2:AB33" si="3">((R2-O2)+X2)/O2</f>
        <v>0.25595691437275597</v>
      </c>
      <c r="AC2" s="1">
        <f t="shared" ref="AC2:AC33" si="4">((U2-R2)+Y2)/R2</f>
        <v>-0.3094538275937706</v>
      </c>
      <c r="AD2" s="1">
        <f t="shared" ref="AD2:AD33" si="5">((U2-I2)+SUM(V2:Y2))/I2</f>
        <v>-2.3448519040902744E-2</v>
      </c>
      <c r="AE2" s="1">
        <f t="shared" ref="AE2:AE33" si="6">(J2-I2)/I2</f>
        <v>-1.7599905970850951E-2</v>
      </c>
      <c r="AF2" s="1">
        <f t="shared" ref="AF2:AF33" si="7">(K2-J2)/J2</f>
        <v>6.804526300928658E-2</v>
      </c>
      <c r="AG2" s="1">
        <f t="shared" ref="AG2:AG33" si="8">((L2-K2)+V2)/K2</f>
        <v>-4.3351629886860067E-2</v>
      </c>
      <c r="AH2" s="1">
        <f t="shared" ref="AH2:AH33" si="9">(M2-L2)/L2</f>
        <v>-8.7538718131998199E-3</v>
      </c>
      <c r="AI2" s="1">
        <f t="shared" ref="AI2:AI33" si="10">((N2-M2)+W2)/M2</f>
        <v>0.14723118266646787</v>
      </c>
      <c r="AJ2" s="1">
        <f t="shared" ref="AJ2:AJ33" si="11">((O2-N2)+W2)/N2</f>
        <v>-6.6556306890960806E-3</v>
      </c>
      <c r="AK2" s="1">
        <f t="shared" ref="AK2:AK33" si="12">(P2-O2)/O2</f>
        <v>8.3287999129583304E-2</v>
      </c>
      <c r="AL2" s="1">
        <f t="shared" ref="AL2:AL33" si="13">((Q2-P2)+X2)/P2</f>
        <v>0.16170340983277257</v>
      </c>
      <c r="AM2" s="1">
        <f t="shared" ref="AM2:AM33" si="14">((R2-Q2)+X2)/Q2</f>
        <v>1.0770106387636234E-2</v>
      </c>
      <c r="AN2" s="1">
        <f t="shared" ref="AN2:AN33" si="15">(S2-R2)/R2</f>
        <v>-3.9043649923228681E-2</v>
      </c>
      <c r="AO2" s="1">
        <f t="shared" ref="AO2:AO33" si="16">((T2-S2)+Y2)/S2</f>
        <v>-0.14640493038119151</v>
      </c>
      <c r="AP2" s="1">
        <f t="shared" ref="AP2:AP33" si="17">((U2-T2)+Y2)/T2</f>
        <v>-0.14664425891792271</v>
      </c>
      <c r="BA2">
        <v>9.6977547495682243E-2</v>
      </c>
      <c r="BB2">
        <v>8.5491616153664365E-2</v>
      </c>
      <c r="BC2">
        <v>6.3383856697367624E-2</v>
      </c>
      <c r="BD2">
        <v>9.6722566279311556E-3</v>
      </c>
      <c r="BE2">
        <v>7.5740868366643649E-2</v>
      </c>
      <c r="BF2">
        <v>-3.5059084677156051E-2</v>
      </c>
      <c r="BG2">
        <v>2.9127553837658745E-2</v>
      </c>
      <c r="BH2">
        <v>0.12488262910798135</v>
      </c>
      <c r="BI2">
        <v>-4.6237864077670027E-2</v>
      </c>
      <c r="BJ2">
        <v>0.10119279139115787</v>
      </c>
      <c r="BK2">
        <v>1.5305822099252275E-2</v>
      </c>
      <c r="BL2">
        <v>1.6063548102383102E-2</v>
      </c>
    </row>
    <row r="3" spans="1:64" ht="29.4" thickBot="1">
      <c r="A3" s="40" t="s">
        <v>328</v>
      </c>
      <c r="B3" s="30" t="s">
        <v>30</v>
      </c>
      <c r="C3" s="41" t="s">
        <v>31</v>
      </c>
      <c r="D3" s="8">
        <v>279337</v>
      </c>
      <c r="E3" s="8">
        <v>315900</v>
      </c>
      <c r="F3" s="37">
        <f t="shared" ref="F3:F69" si="18">D3</f>
        <v>279337</v>
      </c>
      <c r="G3" s="3">
        <v>1546000000</v>
      </c>
      <c r="H3" s="9">
        <f t="shared" si="0"/>
        <v>1.8068369987063389E-4</v>
      </c>
      <c r="I3" s="51" vm="3260">
        <v>97.14</v>
      </c>
      <c r="J3" s="2" vm="3401">
        <v>112.24</v>
      </c>
      <c r="K3" s="2" vm="3402">
        <v>115.91</v>
      </c>
      <c r="L3" s="2" vm="2694">
        <v>94</v>
      </c>
      <c r="M3" s="2" vm="3403">
        <v>102.1</v>
      </c>
      <c r="N3" s="2" vm="3404">
        <v>97.93</v>
      </c>
      <c r="O3" s="2" vm="3405">
        <v>92.06</v>
      </c>
      <c r="P3" s="2" vm="3318">
        <v>92.29</v>
      </c>
      <c r="Q3" s="2" vm="3406">
        <v>95.97</v>
      </c>
      <c r="R3" s="2" vm="3407">
        <v>94.74</v>
      </c>
      <c r="S3" s="2" vm="3408">
        <v>77.709999999999994</v>
      </c>
      <c r="T3" s="2" vm="3409">
        <v>94.318399999999997</v>
      </c>
      <c r="U3" s="2" vm="3330">
        <v>91.24</v>
      </c>
      <c r="V3" s="3">
        <v>0.96</v>
      </c>
      <c r="W3" s="3">
        <v>0.96</v>
      </c>
      <c r="X3" s="3">
        <v>0.96</v>
      </c>
      <c r="Y3" s="3">
        <v>0.71</v>
      </c>
      <c r="Z3" s="1">
        <f t="shared" si="1"/>
        <v>-2.2441836524603669E-2</v>
      </c>
      <c r="AA3" s="1">
        <f t="shared" si="2"/>
        <v>-1.0425531914893593E-2</v>
      </c>
      <c r="AB3" s="1">
        <f t="shared" si="3"/>
        <v>3.9539430805996006E-2</v>
      </c>
      <c r="AC3" s="1">
        <f t="shared" si="4"/>
        <v>-2.9449018366054468E-2</v>
      </c>
      <c r="AD3" s="1">
        <f t="shared" si="5"/>
        <v>-2.3780111179740642E-2</v>
      </c>
      <c r="AE3" s="1">
        <f t="shared" si="6"/>
        <v>0.15544574840436479</v>
      </c>
      <c r="AF3" s="1">
        <f t="shared" si="7"/>
        <v>3.269779044903779E-2</v>
      </c>
      <c r="AG3" s="1">
        <f t="shared" si="8"/>
        <v>-0.18074368044172198</v>
      </c>
      <c r="AH3" s="1">
        <f t="shared" si="9"/>
        <v>8.6170212765957391E-2</v>
      </c>
      <c r="AI3" s="1">
        <f t="shared" si="10"/>
        <v>-3.1439764936336802E-2</v>
      </c>
      <c r="AJ3" s="1">
        <f t="shared" si="11"/>
        <v>-5.0137853568875769E-2</v>
      </c>
      <c r="AK3" s="1">
        <f t="shared" si="12"/>
        <v>2.4983706278514446E-3</v>
      </c>
      <c r="AL3" s="1">
        <f t="shared" si="13"/>
        <v>5.0276302958066878E-2</v>
      </c>
      <c r="AM3" s="1">
        <f t="shared" si="14"/>
        <v>-2.8133791809941025E-3</v>
      </c>
      <c r="AN3" s="1">
        <f t="shared" si="15"/>
        <v>-0.179755119273802</v>
      </c>
      <c r="AO3" s="1">
        <f t="shared" si="16"/>
        <v>0.2228593488611505</v>
      </c>
      <c r="AP3" s="1">
        <f t="shared" si="17"/>
        <v>-2.5110688900575096E-2</v>
      </c>
      <c r="BA3">
        <v>-2.940241576605215E-2</v>
      </c>
      <c r="BB3">
        <v>1.7848370722122094E-2</v>
      </c>
      <c r="BC3">
        <v>6.499356499356497E-2</v>
      </c>
      <c r="BD3">
        <v>1.1649294911097565E-2</v>
      </c>
      <c r="BE3">
        <v>1.840909090909084E-2</v>
      </c>
      <c r="BF3">
        <v>0.11267074183080537</v>
      </c>
      <c r="BG3">
        <v>-3.7520615722924734E-2</v>
      </c>
      <c r="BH3">
        <v>9.3102955876053148E-2</v>
      </c>
      <c r="BI3">
        <v>0.19989416589495954</v>
      </c>
      <c r="BJ3">
        <v>1.1589034989971098E-2</v>
      </c>
      <c r="BK3">
        <v>7.8431372549019565E-2</v>
      </c>
      <c r="BL3">
        <v>6.790822101039231E-3</v>
      </c>
    </row>
    <row r="4" spans="1:64" ht="43.8" thickBot="1">
      <c r="A4" s="40" t="s">
        <v>329</v>
      </c>
      <c r="B4" s="30" t="s">
        <v>33</v>
      </c>
      <c r="C4" s="41" t="s">
        <v>34</v>
      </c>
      <c r="D4" s="3">
        <v>3138480</v>
      </c>
      <c r="E4" s="3">
        <v>227814</v>
      </c>
      <c r="F4" s="37">
        <f>D4</f>
        <v>3138480</v>
      </c>
      <c r="G4" s="3">
        <v>1770000000</v>
      </c>
      <c r="H4" s="9">
        <f>F4/G4</f>
        <v>1.7731525423728813E-3</v>
      </c>
      <c r="I4" s="51" vm="1405">
        <v>58.2</v>
      </c>
      <c r="J4" s="2" vm="1441">
        <v>61.75</v>
      </c>
      <c r="K4" s="2" vm="1442">
        <v>60.16</v>
      </c>
      <c r="L4" s="2" vm="1443">
        <v>59.82</v>
      </c>
      <c r="M4" s="2" vm="1444">
        <v>57.7</v>
      </c>
      <c r="N4" s="2" vm="1445">
        <v>61.96</v>
      </c>
      <c r="O4" s="2" vm="1000">
        <v>60.63</v>
      </c>
      <c r="P4" s="2" vm="1446">
        <v>65.349999999999994</v>
      </c>
      <c r="Q4" s="2" vm="1447">
        <v>66.739999999999995</v>
      </c>
      <c r="R4" s="2" vm="1448">
        <v>73.81</v>
      </c>
      <c r="S4" s="2" vm="1449">
        <v>69.09</v>
      </c>
      <c r="T4" s="2" vm="1450">
        <v>74.290000000000006</v>
      </c>
      <c r="U4" s="2" vm="818">
        <v>70.39</v>
      </c>
      <c r="V4" s="3">
        <v>0.28000000000000003</v>
      </c>
      <c r="W4" s="3">
        <v>0.28000000000000003</v>
      </c>
      <c r="X4" s="3">
        <v>0.28000000000000003</v>
      </c>
      <c r="Y4" s="3">
        <v>0.28000000000000003</v>
      </c>
      <c r="Z4" s="1">
        <f t="shared" si="1"/>
        <v>3.2646048109965589E-2</v>
      </c>
      <c r="AA4" s="1">
        <f t="shared" si="2"/>
        <v>1.8221330658642634E-2</v>
      </c>
      <c r="AB4" s="1">
        <f t="shared" si="3"/>
        <v>0.22200230908791024</v>
      </c>
      <c r="AC4" s="1">
        <f t="shared" si="4"/>
        <v>-4.2541661021541818E-2</v>
      </c>
      <c r="AD4" s="1">
        <f t="shared" si="5"/>
        <v>0.22869415807560134</v>
      </c>
      <c r="AE4" s="1">
        <f t="shared" si="6"/>
        <v>6.0996563573883111E-2</v>
      </c>
      <c r="AF4" s="1">
        <f t="shared" si="7"/>
        <v>-2.5748987854251067E-2</v>
      </c>
      <c r="AG4" s="1">
        <f t="shared" si="8"/>
        <v>-9.9734042553185302E-4</v>
      </c>
      <c r="AH4" s="1">
        <f t="shared" si="9"/>
        <v>-3.5439652290203905E-2</v>
      </c>
      <c r="AI4" s="1">
        <f t="shared" si="10"/>
        <v>7.868284228769494E-2</v>
      </c>
      <c r="AJ4" s="1">
        <f t="shared" si="11"/>
        <v>-1.6946417043253684E-2</v>
      </c>
      <c r="AK4" s="1">
        <f t="shared" si="12"/>
        <v>7.7849249546429022E-2</v>
      </c>
      <c r="AL4" s="1">
        <f t="shared" si="13"/>
        <v>2.5554705432287692E-2</v>
      </c>
      <c r="AM4" s="1">
        <f t="shared" si="14"/>
        <v>0.11012885825591862</v>
      </c>
      <c r="AN4" s="1">
        <f t="shared" si="15"/>
        <v>-6.3947974529196566E-2</v>
      </c>
      <c r="AO4" s="1">
        <f t="shared" si="16"/>
        <v>7.9316833116225255E-2</v>
      </c>
      <c r="AP4" s="1">
        <f t="shared" si="17"/>
        <v>-4.8727958002423008E-2</v>
      </c>
      <c r="BA4">
        <v>7.4458887905283933E-2</v>
      </c>
      <c r="BB4">
        <v>9.2989641050349306E-2</v>
      </c>
      <c r="BC4">
        <v>-1.4767467489530433E-2</v>
      </c>
      <c r="BD4">
        <v>-1.9135524538496203E-2</v>
      </c>
      <c r="BE4">
        <v>5.1182005967408836E-2</v>
      </c>
      <c r="BF4">
        <v>7.6669595782073677E-2</v>
      </c>
      <c r="BG4">
        <v>9.8501949517751687E-3</v>
      </c>
      <c r="BH4">
        <v>4.2674253200569001E-2</v>
      </c>
      <c r="BI4">
        <v>5.6633352929649217E-2</v>
      </c>
      <c r="BJ4">
        <v>4.6607009694258012E-3</v>
      </c>
      <c r="BK4">
        <v>4.9916496567081033E-2</v>
      </c>
      <c r="BL4">
        <v>3.8721136767318046E-2</v>
      </c>
    </row>
    <row r="5" spans="1:64" ht="29.4" thickBot="1">
      <c r="A5" s="40" t="s">
        <v>330</v>
      </c>
      <c r="B5" s="30" t="s">
        <v>36</v>
      </c>
      <c r="C5" s="41" t="s">
        <v>423</v>
      </c>
      <c r="D5" s="8">
        <v>8484</v>
      </c>
      <c r="E5" s="3">
        <v>5026</v>
      </c>
      <c r="F5" s="37">
        <f t="shared" si="18"/>
        <v>8484</v>
      </c>
      <c r="G5" s="3">
        <v>655000000</v>
      </c>
      <c r="H5" s="9">
        <f t="shared" si="0"/>
        <v>1.295267175572519E-5</v>
      </c>
      <c r="I5" s="51" vm="2559">
        <v>153.5</v>
      </c>
      <c r="J5" s="2" vm="4311">
        <v>160.155</v>
      </c>
      <c r="K5" s="2" vm="4312">
        <v>161.28</v>
      </c>
      <c r="L5" s="2" vm="4313">
        <v>151.82</v>
      </c>
      <c r="M5" s="2" vm="4314">
        <v>151.09</v>
      </c>
      <c r="N5" s="2" vm="4315">
        <v>156.94</v>
      </c>
      <c r="O5" s="2" vm="4316">
        <v>161.9</v>
      </c>
      <c r="P5" s="2" vm="4317">
        <v>160.31</v>
      </c>
      <c r="Q5" s="2" vm="4318">
        <v>168.76</v>
      </c>
      <c r="R5" s="2" vm="4319">
        <v>171.14</v>
      </c>
      <c r="S5" s="2" vm="4320">
        <v>157.9</v>
      </c>
      <c r="T5" s="2" vm="4321">
        <v>165.97</v>
      </c>
      <c r="U5" s="2" vm="4322">
        <v>138.93</v>
      </c>
      <c r="V5" s="3">
        <v>1.46</v>
      </c>
      <c r="W5" s="3">
        <v>1.33</v>
      </c>
      <c r="X5" s="3">
        <v>0</v>
      </c>
      <c r="Y5" s="3">
        <v>0</v>
      </c>
      <c r="Z5" s="1">
        <f t="shared" si="1"/>
        <v>-1.4332247557003704E-3</v>
      </c>
      <c r="AA5" s="1">
        <f t="shared" si="2"/>
        <v>7.5154788565406486E-2</v>
      </c>
      <c r="AB5" s="1">
        <f t="shared" si="3"/>
        <v>5.7072266831377269E-2</v>
      </c>
      <c r="AC5" s="1">
        <f t="shared" si="4"/>
        <v>-0.18820848428187439</v>
      </c>
      <c r="AD5" s="1">
        <f t="shared" si="5"/>
        <v>-7.6742671009771946E-2</v>
      </c>
      <c r="AE5" s="1">
        <f t="shared" si="6"/>
        <v>4.335504885993486E-2</v>
      </c>
      <c r="AF5" s="1">
        <f t="shared" si="7"/>
        <v>7.0244450688395615E-3</v>
      </c>
      <c r="AG5" s="1">
        <f t="shared" si="8"/>
        <v>-4.9603174603174649E-2</v>
      </c>
      <c r="AH5" s="1">
        <f t="shared" si="9"/>
        <v>-4.8083256487945585E-3</v>
      </c>
      <c r="AI5" s="1">
        <f t="shared" si="10"/>
        <v>4.7521344893771883E-2</v>
      </c>
      <c r="AJ5" s="1">
        <f t="shared" si="11"/>
        <v>4.0079011087039686E-2</v>
      </c>
      <c r="AK5" s="1">
        <f t="shared" si="12"/>
        <v>-9.8208770846201568E-3</v>
      </c>
      <c r="AL5" s="1">
        <f t="shared" si="13"/>
        <v>5.2710373651051017E-2</v>
      </c>
      <c r="AM5" s="1">
        <f t="shared" si="14"/>
        <v>1.4102867978193859E-2</v>
      </c>
      <c r="AN5" s="1">
        <f t="shared" si="15"/>
        <v>-7.7363561996026536E-2</v>
      </c>
      <c r="AO5" s="1">
        <f t="shared" si="16"/>
        <v>5.1108296390120288E-2</v>
      </c>
      <c r="AP5" s="1">
        <f t="shared" si="17"/>
        <v>-0.16292100982105195</v>
      </c>
      <c r="BA5">
        <v>-3.0499233259499048E-2</v>
      </c>
      <c r="BB5">
        <v>8.2952548330404205E-2</v>
      </c>
      <c r="BC5">
        <v>-3.0671859785783795E-2</v>
      </c>
      <c r="BD5">
        <v>2.8559322033898344E-2</v>
      </c>
      <c r="BE5">
        <v>4.029002224602457E-2</v>
      </c>
      <c r="BF5">
        <v>1.7609861522451485E-3</v>
      </c>
      <c r="BG5">
        <v>4.2642545630754335E-2</v>
      </c>
      <c r="BH5">
        <v>1.4329976762199801E-2</v>
      </c>
      <c r="BI5">
        <v>3.2684230622374966E-2</v>
      </c>
      <c r="BJ5">
        <v>5.1985506174665394E-2</v>
      </c>
      <c r="BK5">
        <v>3.8239842541824817E-2</v>
      </c>
      <c r="BL5">
        <v>3.9268788083954044E-2</v>
      </c>
    </row>
    <row r="6" spans="1:64" ht="29.4" thickBot="1">
      <c r="A6" s="40" t="s">
        <v>331</v>
      </c>
      <c r="B6" s="30" t="s">
        <v>332</v>
      </c>
      <c r="C6" s="41" t="s">
        <v>333</v>
      </c>
      <c r="D6" s="8">
        <v>119222</v>
      </c>
      <c r="E6" s="3">
        <v>349349</v>
      </c>
      <c r="F6" s="37">
        <f>D6</f>
        <v>119222</v>
      </c>
      <c r="G6" s="8">
        <v>96000000</v>
      </c>
      <c r="H6" s="9">
        <f t="shared" si="0"/>
        <v>1.2418958333333333E-3</v>
      </c>
      <c r="I6" s="51" vm="1700">
        <v>5.3360000000000003</v>
      </c>
      <c r="J6" s="2" vm="1701">
        <v>5.5460000000000003</v>
      </c>
      <c r="K6" s="2" vm="1702">
        <v>5.7039999999999997</v>
      </c>
      <c r="L6" s="2" vm="1703">
        <v>5.42</v>
      </c>
      <c r="M6" s="2" vm="1704">
        <v>6.0860000000000003</v>
      </c>
      <c r="N6" s="2" vm="1705">
        <v>5.3940000000000001</v>
      </c>
      <c r="O6" s="2" vm="1706">
        <v>5.09</v>
      </c>
      <c r="P6" s="2" vm="1707">
        <v>5.6420000000000003</v>
      </c>
      <c r="Q6" s="2" vm="1708">
        <v>5.1580000000000004</v>
      </c>
      <c r="R6" s="2" vm="1709">
        <v>5.5919999999999996</v>
      </c>
      <c r="S6" s="2" vm="1710">
        <v>5.4320000000000004</v>
      </c>
      <c r="T6" s="2" vm="1711">
        <v>5.032</v>
      </c>
      <c r="U6" s="2" vm="1712">
        <v>4.03</v>
      </c>
      <c r="V6">
        <v>0.72</v>
      </c>
      <c r="W6">
        <v>0.72</v>
      </c>
      <c r="X6">
        <v>0.72</v>
      </c>
      <c r="Y6">
        <v>0.72</v>
      </c>
      <c r="Z6" s="1">
        <f t="shared" si="1"/>
        <v>0.15067466266866558</v>
      </c>
      <c r="AA6" s="1">
        <f t="shared" si="2"/>
        <v>7.1955719557195555E-2</v>
      </c>
      <c r="AB6" s="1">
        <f t="shared" si="3"/>
        <v>0.24007858546168956</v>
      </c>
      <c r="AC6" s="1">
        <f t="shared" si="4"/>
        <v>-0.15057224606580821</v>
      </c>
      <c r="AD6" s="1">
        <f t="shared" si="5"/>
        <v>0.29497751124437777</v>
      </c>
      <c r="AE6" s="1">
        <f t="shared" si="6"/>
        <v>3.9355322338830573E-2</v>
      </c>
      <c r="AF6" s="1">
        <f t="shared" si="7"/>
        <v>2.8489001081860706E-2</v>
      </c>
      <c r="AG6" s="1">
        <f t="shared" si="8"/>
        <v>7.6437587657784037E-2</v>
      </c>
      <c r="AH6" s="1">
        <f t="shared" si="9"/>
        <v>0.12287822878228789</v>
      </c>
      <c r="AI6" s="1">
        <f t="shared" si="10"/>
        <v>4.6007229707525146E-3</v>
      </c>
      <c r="AJ6" s="1">
        <f t="shared" si="11"/>
        <v>7.7122728958101544E-2</v>
      </c>
      <c r="AK6" s="1">
        <f t="shared" si="12"/>
        <v>0.10844793713163074</v>
      </c>
      <c r="AL6" s="1">
        <f t="shared" si="13"/>
        <v>4.182913860333215E-2</v>
      </c>
      <c r="AM6" s="1">
        <f t="shared" si="14"/>
        <v>0.22373012795657216</v>
      </c>
      <c r="AN6" s="1">
        <f t="shared" si="15"/>
        <v>-2.8612303290414746E-2</v>
      </c>
      <c r="AO6" s="1">
        <f t="shared" si="16"/>
        <v>5.8910162002945431E-2</v>
      </c>
      <c r="AP6" s="1">
        <f t="shared" si="17"/>
        <v>-5.6041335453100118E-2</v>
      </c>
      <c r="BA6">
        <v>-2.2692307692307755E-2</v>
      </c>
      <c r="BB6">
        <v>-8.4612357339630372E-3</v>
      </c>
      <c r="BC6">
        <v>9.1486406032943154E-2</v>
      </c>
      <c r="BD6">
        <v>-1.673640167364018E-2</v>
      </c>
      <c r="BE6">
        <v>8.9999999999999858E-2</v>
      </c>
      <c r="BF6">
        <v>0.18623665682489224</v>
      </c>
      <c r="BG6">
        <v>5.2631578947368439E-2</v>
      </c>
      <c r="BH6">
        <v>0.1681434599156118</v>
      </c>
      <c r="BI6">
        <v>0.17562798422254502</v>
      </c>
      <c r="BJ6">
        <v>2.9132106008496892E-2</v>
      </c>
      <c r="BK6">
        <v>0.16866522508354628</v>
      </c>
      <c r="BL6">
        <v>0.15904306220095707</v>
      </c>
    </row>
    <row r="7" spans="1:64" ht="72.599999999999994" thickBot="1">
      <c r="A7" s="40" t="s">
        <v>334</v>
      </c>
      <c r="B7" s="30" t="s">
        <v>39</v>
      </c>
      <c r="C7" s="42" t="s">
        <v>424</v>
      </c>
      <c r="D7" s="8">
        <v>80000</v>
      </c>
      <c r="E7" s="3"/>
      <c r="F7" s="37">
        <f t="shared" si="18"/>
        <v>80000</v>
      </c>
      <c r="G7" s="8">
        <v>9100000000</v>
      </c>
      <c r="H7" s="9">
        <f t="shared" si="0"/>
        <v>8.7912087912087919E-6</v>
      </c>
      <c r="I7" s="51" vm="397">
        <v>60</v>
      </c>
      <c r="J7" s="2" vm="4330">
        <v>63.74</v>
      </c>
      <c r="K7" s="2" vm="3200">
        <v>57.34</v>
      </c>
      <c r="L7" s="2" vm="3578">
        <v>54.23</v>
      </c>
      <c r="M7" s="2" vm="4331">
        <v>55.9</v>
      </c>
      <c r="N7" s="2" vm="4332">
        <v>53.41</v>
      </c>
      <c r="O7" s="2" vm="4333">
        <v>52.84</v>
      </c>
      <c r="P7" s="2" vm="3461">
        <v>55.53</v>
      </c>
      <c r="Q7" s="2" vm="4334">
        <v>52.77</v>
      </c>
      <c r="R7" s="2" vm="3990">
        <v>53.44</v>
      </c>
      <c r="S7" s="2" vm="4335">
        <v>43.36</v>
      </c>
      <c r="T7" s="2" vm="55">
        <v>43.84</v>
      </c>
      <c r="U7" s="2" vm="3861">
        <v>38.9</v>
      </c>
      <c r="V7" s="3">
        <v>0.72</v>
      </c>
      <c r="W7" s="3">
        <v>0.72</v>
      </c>
      <c r="X7" s="3">
        <v>0.72</v>
      </c>
      <c r="Y7" s="3">
        <v>0.72</v>
      </c>
      <c r="Z7" s="1">
        <f t="shared" si="1"/>
        <v>-8.4166666666666723E-2</v>
      </c>
      <c r="AA7" s="1">
        <f t="shared" si="2"/>
        <v>-1.2354785174257671E-2</v>
      </c>
      <c r="AB7" s="1">
        <f t="shared" si="3"/>
        <v>2.4981074943224719E-2</v>
      </c>
      <c r="AC7" s="1">
        <f t="shared" si="4"/>
        <v>-0.25860778443113769</v>
      </c>
      <c r="AD7" s="1">
        <f t="shared" si="5"/>
        <v>-0.3036666666666667</v>
      </c>
      <c r="AE7" s="1">
        <f t="shared" si="6"/>
        <v>6.2333333333333366E-2</v>
      </c>
      <c r="AF7" s="1">
        <f t="shared" si="7"/>
        <v>-0.10040790712268588</v>
      </c>
      <c r="AG7" s="1">
        <f t="shared" si="8"/>
        <v>-4.1681199860481452E-2</v>
      </c>
      <c r="AH7" s="1">
        <f t="shared" si="9"/>
        <v>3.0794763046284378E-2</v>
      </c>
      <c r="AI7" s="1">
        <f t="shared" si="10"/>
        <v>-3.166368515205728E-2</v>
      </c>
      <c r="AJ7" s="1">
        <f t="shared" si="11"/>
        <v>2.8084628346752819E-3</v>
      </c>
      <c r="AK7" s="1">
        <f t="shared" si="12"/>
        <v>5.0908402725208128E-2</v>
      </c>
      <c r="AL7" s="1">
        <f t="shared" si="13"/>
        <v>-3.673689897352779E-2</v>
      </c>
      <c r="AM7" s="1">
        <f t="shared" si="14"/>
        <v>2.6340723896153013E-2</v>
      </c>
      <c r="AN7" s="1">
        <f t="shared" si="15"/>
        <v>-0.18862275449101795</v>
      </c>
      <c r="AO7" s="1">
        <f t="shared" si="16"/>
        <v>2.7675276752767618E-2</v>
      </c>
      <c r="AP7" s="1">
        <f t="shared" si="17"/>
        <v>-9.6259124087591352E-2</v>
      </c>
      <c r="BA7">
        <v>-1.8195602729340451E-2</v>
      </c>
      <c r="BB7">
        <v>-3.0888030888024743E-4</v>
      </c>
      <c r="BC7">
        <v>-2.4409083886914942E-2</v>
      </c>
      <c r="BD7">
        <v>-1.9862245715201059E-2</v>
      </c>
      <c r="BE7">
        <v>5.4584082366399812E-2</v>
      </c>
      <c r="BF7">
        <v>-4.2313117066290866E-3</v>
      </c>
      <c r="BG7">
        <v>4.6322827125119447E-2</v>
      </c>
      <c r="BH7">
        <v>-6.7396926821847031E-2</v>
      </c>
      <c r="BI7">
        <v>3.0703202377022128E-2</v>
      </c>
      <c r="BJ7">
        <v>5.1847051198963108E-2</v>
      </c>
      <c r="BK7">
        <v>-6.361675908810846E-2</v>
      </c>
      <c r="BL7">
        <v>1.0820709172631924E-2</v>
      </c>
    </row>
    <row r="8" spans="1:64" ht="29.4" thickBot="1">
      <c r="A8" s="40" t="s">
        <v>335</v>
      </c>
      <c r="B8" s="30" t="s">
        <v>42</v>
      </c>
      <c r="C8" s="41" t="s">
        <v>336</v>
      </c>
      <c r="D8" s="8">
        <v>612730</v>
      </c>
      <c r="E8" s="8">
        <v>2138705</v>
      </c>
      <c r="F8" s="37">
        <f t="shared" si="18"/>
        <v>612730</v>
      </c>
      <c r="G8" s="8">
        <v>353000000</v>
      </c>
      <c r="H8" s="9">
        <f t="shared" si="0"/>
        <v>1.7357790368271954E-3</v>
      </c>
      <c r="I8" s="51" vm="539">
        <v>104.07</v>
      </c>
      <c r="J8" s="2" vm="1451">
        <v>98.57</v>
      </c>
      <c r="K8" s="2" vm="1452">
        <v>92.33</v>
      </c>
      <c r="L8" s="2" vm="1453">
        <v>95.94</v>
      </c>
      <c r="M8" s="2" vm="1454">
        <v>97.6</v>
      </c>
      <c r="N8" s="2" vm="1455">
        <v>94.25</v>
      </c>
      <c r="O8" s="2" vm="1456">
        <v>91.04</v>
      </c>
      <c r="P8" s="2" vm="1457">
        <v>95.15</v>
      </c>
      <c r="Q8" s="2" vm="1458">
        <v>100.59</v>
      </c>
      <c r="R8" s="2" vm="1459">
        <v>99.13</v>
      </c>
      <c r="S8" s="2" vm="1460">
        <v>91</v>
      </c>
      <c r="T8" s="2" vm="1461">
        <v>89.68</v>
      </c>
      <c r="U8" s="2" vm="1300">
        <v>81.44</v>
      </c>
      <c r="V8" s="3">
        <v>0.46</v>
      </c>
      <c r="W8" s="3">
        <v>0.46</v>
      </c>
      <c r="X8" s="3">
        <v>0.46</v>
      </c>
      <c r="Y8" s="3">
        <v>0.46</v>
      </c>
      <c r="Z8" s="1">
        <f t="shared" si="1"/>
        <v>-7.3700393965600033E-2</v>
      </c>
      <c r="AA8" s="1">
        <f t="shared" si="2"/>
        <v>-4.627892432770473E-2</v>
      </c>
      <c r="AB8" s="1">
        <f t="shared" si="3"/>
        <v>9.3914762741651905E-2</v>
      </c>
      <c r="AC8" s="1">
        <f t="shared" si="4"/>
        <v>-0.17381216584283263</v>
      </c>
      <c r="AD8" s="1">
        <f t="shared" si="5"/>
        <v>-0.19976938599019889</v>
      </c>
      <c r="AE8" s="1">
        <f t="shared" si="6"/>
        <v>-5.284904391275104E-2</v>
      </c>
      <c r="AF8" s="1">
        <f t="shared" si="7"/>
        <v>-6.3305265293699856E-2</v>
      </c>
      <c r="AG8" s="1">
        <f t="shared" si="8"/>
        <v>4.4081013755009203E-2</v>
      </c>
      <c r="AH8" s="1">
        <f t="shared" si="9"/>
        <v>1.7302480717114828E-2</v>
      </c>
      <c r="AI8" s="1">
        <f t="shared" si="10"/>
        <v>-2.9610655737704862E-2</v>
      </c>
      <c r="AJ8" s="1">
        <f t="shared" si="11"/>
        <v>-2.9177718832891181E-2</v>
      </c>
      <c r="AK8" s="1">
        <f t="shared" si="12"/>
        <v>4.5144991212653772E-2</v>
      </c>
      <c r="AL8" s="1">
        <f t="shared" si="13"/>
        <v>6.2007356805044642E-2</v>
      </c>
      <c r="AM8" s="1">
        <f t="shared" si="14"/>
        <v>-9.941346058256367E-3</v>
      </c>
      <c r="AN8" s="1">
        <f t="shared" si="15"/>
        <v>-8.2013517603147346E-2</v>
      </c>
      <c r="AO8" s="1">
        <f t="shared" si="16"/>
        <v>-9.4505494505493764E-3</v>
      </c>
      <c r="AP8" s="1">
        <f t="shared" si="17"/>
        <v>-8.6752899197145503E-2</v>
      </c>
      <c r="BA8">
        <v>2.1216216216216124E-2</v>
      </c>
      <c r="BB8">
        <v>9.1967712055048348E-2</v>
      </c>
      <c r="BC8">
        <v>-6.3015026660202351E-3</v>
      </c>
      <c r="BD8">
        <v>-6.1319597743452739E-4</v>
      </c>
      <c r="BE8">
        <v>6.1234507301509408E-2</v>
      </c>
      <c r="BF8">
        <v>3.8246919321088098E-2</v>
      </c>
      <c r="BG8">
        <v>2.6111423747889786E-2</v>
      </c>
      <c r="BH8">
        <v>-1.5355928485248273E-3</v>
      </c>
      <c r="BI8">
        <v>1.7003422766920753E-2</v>
      </c>
      <c r="BJ8">
        <v>2.6404800872885843E-2</v>
      </c>
      <c r="BK8">
        <v>0.10088232167534818</v>
      </c>
      <c r="BL8">
        <v>1.3870029097963131E-2</v>
      </c>
    </row>
    <row r="9" spans="1:64" ht="29.4" thickBot="1">
      <c r="A9" s="40" t="s">
        <v>44</v>
      </c>
      <c r="B9" s="30" t="s">
        <v>45</v>
      </c>
      <c r="C9" s="41" t="s">
        <v>46</v>
      </c>
      <c r="D9" s="8">
        <v>629319</v>
      </c>
      <c r="E9" s="3">
        <v>244921</v>
      </c>
      <c r="F9" s="37">
        <f>D9</f>
        <v>629319</v>
      </c>
      <c r="G9" s="8">
        <v>661000000</v>
      </c>
      <c r="H9" s="9">
        <f t="shared" si="0"/>
        <v>9.5207110438729197E-4</v>
      </c>
      <c r="I9" s="51" vm="1919">
        <v>175.35</v>
      </c>
      <c r="J9" s="2" vm="1920">
        <v>185</v>
      </c>
      <c r="K9" s="2" vm="1921">
        <v>184.21</v>
      </c>
      <c r="L9" s="2" vm="1922">
        <v>169.92</v>
      </c>
      <c r="M9" s="2" vm="1923">
        <v>172.15</v>
      </c>
      <c r="N9" s="2" vm="1924">
        <v>180.75</v>
      </c>
      <c r="O9" s="2" vm="1925">
        <v>184.09</v>
      </c>
      <c r="P9" s="2" vm="1926">
        <v>196.33</v>
      </c>
      <c r="Q9" s="2" vm="1927">
        <v>199.25</v>
      </c>
      <c r="R9" s="2" vm="1928">
        <v>207.73</v>
      </c>
      <c r="S9" s="2" vm="1929">
        <v>192.81</v>
      </c>
      <c r="T9" s="2" vm="1930">
        <v>208.1</v>
      </c>
      <c r="U9" s="2" vm="1736">
        <v>192.52</v>
      </c>
      <c r="V9" s="3">
        <v>1.32</v>
      </c>
      <c r="W9" s="3">
        <v>1.32</v>
      </c>
      <c r="X9" s="3">
        <v>1.32</v>
      </c>
      <c r="Y9" s="3">
        <v>1.32</v>
      </c>
      <c r="Z9" s="1">
        <f t="shared" si="1"/>
        <v>-2.3438836612489345E-2</v>
      </c>
      <c r="AA9" s="1">
        <f t="shared" si="2"/>
        <v>9.1160546139359797E-2</v>
      </c>
      <c r="AB9" s="1">
        <f t="shared" si="3"/>
        <v>0.13558585474496163</v>
      </c>
      <c r="AC9" s="1">
        <f t="shared" si="4"/>
        <v>-6.6865642901843644E-2</v>
      </c>
      <c r="AD9" s="1">
        <f t="shared" si="5"/>
        <v>0.12802965497576285</v>
      </c>
      <c r="AE9" s="1">
        <f t="shared" si="6"/>
        <v>5.5032791559737705E-2</v>
      </c>
      <c r="AF9" s="1">
        <f t="shared" si="7"/>
        <v>-4.2702702702702268E-3</v>
      </c>
      <c r="AG9" s="1">
        <f t="shared" si="8"/>
        <v>-7.0408772596493238E-2</v>
      </c>
      <c r="AH9" s="1">
        <f t="shared" si="9"/>
        <v>1.3123822975517998E-2</v>
      </c>
      <c r="AI9" s="1">
        <f t="shared" si="10"/>
        <v>5.762416497240775E-2</v>
      </c>
      <c r="AJ9" s="1">
        <f t="shared" si="11"/>
        <v>2.5781466113416342E-2</v>
      </c>
      <c r="AK9" s="1">
        <f t="shared" si="12"/>
        <v>6.6489217230702419E-2</v>
      </c>
      <c r="AL9" s="1">
        <f t="shared" si="13"/>
        <v>2.1596291957418568E-2</v>
      </c>
      <c r="AM9" s="1">
        <f t="shared" si="14"/>
        <v>4.9184441656210741E-2</v>
      </c>
      <c r="AN9" s="1">
        <f t="shared" si="15"/>
        <v>-7.1824002310691706E-2</v>
      </c>
      <c r="AO9" s="1">
        <f t="shared" si="16"/>
        <v>8.6146984077589292E-2</v>
      </c>
      <c r="AP9" s="1">
        <f t="shared" si="17"/>
        <v>-6.8524747717443463E-2</v>
      </c>
      <c r="BA9">
        <v>7.2568646016502023E-2</v>
      </c>
      <c r="BB9">
        <v>0.12239107131597197</v>
      </c>
      <c r="BC9">
        <v>-6.769662921348317E-2</v>
      </c>
      <c r="BD9">
        <v>-5.7705157018768669E-3</v>
      </c>
      <c r="BE9">
        <v>-4.2521994134897365E-2</v>
      </c>
      <c r="BF9">
        <v>0.1193693693693693</v>
      </c>
      <c r="BG9">
        <v>1.2628164281990423E-2</v>
      </c>
      <c r="BH9">
        <v>2.660030890681302E-2</v>
      </c>
      <c r="BI9">
        <v>5.7314471763781384E-2</v>
      </c>
      <c r="BJ9">
        <v>-6.2717211142597387E-2</v>
      </c>
      <c r="BK9">
        <v>1.026811180832774E-3</v>
      </c>
      <c r="BL9">
        <v>1.4412034910427182E-2</v>
      </c>
    </row>
    <row r="10" spans="1:64" ht="29.4" thickBot="1">
      <c r="A10" s="40" t="s">
        <v>47</v>
      </c>
      <c r="B10" s="30" t="s">
        <v>48</v>
      </c>
      <c r="C10" s="41" t="s">
        <v>49</v>
      </c>
      <c r="D10" s="3">
        <v>78893033</v>
      </c>
      <c r="E10" s="3"/>
      <c r="F10" s="37">
        <f>(D10)*20</f>
        <v>1577860660</v>
      </c>
      <c r="G10" s="8">
        <v>10000000000</v>
      </c>
      <c r="H10" s="9">
        <f t="shared" si="0"/>
        <v>0.157786066</v>
      </c>
      <c r="I10" s="51" vm="88">
        <v>58.6</v>
      </c>
      <c r="J10" s="2" vm="89">
        <v>72.25</v>
      </c>
      <c r="K10" s="2" vm="90">
        <v>75.680000000000007</v>
      </c>
      <c r="L10" s="2" vm="91">
        <v>70.881</v>
      </c>
      <c r="M10" s="2" vm="92">
        <v>78.161000000000001</v>
      </c>
      <c r="N10" s="2" vm="93">
        <v>81.851500000000001</v>
      </c>
      <c r="O10" s="2" vm="94">
        <v>84.135000000000005</v>
      </c>
      <c r="P10" s="2" vm="95">
        <v>89.2</v>
      </c>
      <c r="Q10" s="2" vm="96">
        <v>101.325</v>
      </c>
      <c r="R10" s="2" vm="97">
        <v>101.09950000000001</v>
      </c>
      <c r="S10" s="2" vm="98">
        <v>81.176500000000004</v>
      </c>
      <c r="T10" s="2" vm="99">
        <v>88.472999999999999</v>
      </c>
      <c r="U10" s="2" vm="100">
        <v>73.260000000000005</v>
      </c>
      <c r="V10" s="3">
        <v>0</v>
      </c>
      <c r="W10" s="3">
        <v>0</v>
      </c>
      <c r="X10" s="3">
        <v>0</v>
      </c>
      <c r="Y10" s="3">
        <v>0</v>
      </c>
      <c r="Z10" s="1">
        <f t="shared" si="1"/>
        <v>0.20957337883959043</v>
      </c>
      <c r="AA10" s="1">
        <f t="shared" si="2"/>
        <v>0.18698946120963311</v>
      </c>
      <c r="AB10" s="1">
        <f t="shared" si="3"/>
        <v>0.20163427824329946</v>
      </c>
      <c r="AC10" s="1">
        <f t="shared" si="4"/>
        <v>-0.27536733613915004</v>
      </c>
      <c r="AD10" s="1">
        <f t="shared" si="5"/>
        <v>0.25017064846416387</v>
      </c>
      <c r="AE10" s="1">
        <f t="shared" si="6"/>
        <v>0.23293515358361772</v>
      </c>
      <c r="AF10" s="1">
        <f t="shared" si="7"/>
        <v>4.7474048442906668E-2</v>
      </c>
      <c r="AG10" s="1">
        <f t="shared" si="8"/>
        <v>-6.3411733615222066E-2</v>
      </c>
      <c r="AH10" s="1">
        <f t="shared" si="9"/>
        <v>0.10270735458021192</v>
      </c>
      <c r="AI10" s="1">
        <f t="shared" si="10"/>
        <v>4.7216642571103237E-2</v>
      </c>
      <c r="AJ10" s="1">
        <f t="shared" si="11"/>
        <v>2.7898083724794336E-2</v>
      </c>
      <c r="AK10" s="1">
        <f t="shared" si="12"/>
        <v>6.0200867653176414E-2</v>
      </c>
      <c r="AL10" s="1">
        <f t="shared" si="13"/>
        <v>0.13593049327354259</v>
      </c>
      <c r="AM10" s="1">
        <f t="shared" si="14"/>
        <v>-2.2255119664445762E-3</v>
      </c>
      <c r="AN10" s="1">
        <f t="shared" si="15"/>
        <v>-0.19706328913595023</v>
      </c>
      <c r="AO10" s="1">
        <f t="shared" si="16"/>
        <v>8.9884387723047854E-2</v>
      </c>
      <c r="AP10" s="1">
        <f t="shared" si="17"/>
        <v>-0.17195076464005962</v>
      </c>
      <c r="BA10">
        <v>9.4060059109140864E-2</v>
      </c>
      <c r="BB10">
        <v>2.8750256268014137E-2</v>
      </c>
      <c r="BC10">
        <v>4.097063478107954E-2</v>
      </c>
      <c r="BD10">
        <v>4.4819819819819869E-2</v>
      </c>
      <c r="BE10">
        <v>7.6298771286915215E-2</v>
      </c>
      <c r="BF10">
        <v>-2.5836429365405207E-2</v>
      </c>
      <c r="BG10">
        <v>2.3972285899320593E-2</v>
      </c>
      <c r="BH10">
        <v>-1.1956510827117512E-2</v>
      </c>
      <c r="BI10">
        <v>-2.0524283682178377E-2</v>
      </c>
      <c r="BJ10">
        <v>0.14668049792531121</v>
      </c>
      <c r="BK10">
        <v>6.0294915867559182E-2</v>
      </c>
      <c r="BL10">
        <v>-4.2660296062415877E-5</v>
      </c>
    </row>
    <row r="11" spans="1:64" ht="29.4" thickBot="1">
      <c r="A11" s="40" t="s">
        <v>56</v>
      </c>
      <c r="B11" s="30" t="s">
        <v>425</v>
      </c>
      <c r="C11" s="41" t="s">
        <v>58</v>
      </c>
      <c r="D11" s="8">
        <v>1313567</v>
      </c>
      <c r="E11" s="3">
        <v>1299417</v>
      </c>
      <c r="F11" s="37">
        <f t="shared" si="18"/>
        <v>1313567</v>
      </c>
      <c r="G11" s="8">
        <v>859000000</v>
      </c>
      <c r="H11" s="9">
        <f t="shared" si="0"/>
        <v>1.5291816065192085E-3</v>
      </c>
      <c r="I11" s="51" vm="1514">
        <v>99.73</v>
      </c>
      <c r="J11" s="2" vm="1515">
        <v>98.95</v>
      </c>
      <c r="K11" s="2" vm="1516">
        <v>97.82</v>
      </c>
      <c r="L11" s="2" vm="1517">
        <v>93.14</v>
      </c>
      <c r="M11" s="2" vm="1518">
        <v>98.82</v>
      </c>
      <c r="N11" s="2" vm="1519">
        <v>99.34</v>
      </c>
      <c r="O11" s="2" vm="1520">
        <v>97.4</v>
      </c>
      <c r="P11" s="2" vm="1521">
        <v>99.9</v>
      </c>
      <c r="Q11" s="2" vm="577">
        <v>106.35</v>
      </c>
      <c r="R11" s="2" vm="1522">
        <v>107.81</v>
      </c>
      <c r="S11" s="2" vm="1523">
        <v>103.26</v>
      </c>
      <c r="T11" s="2" vm="1524">
        <v>113.99</v>
      </c>
      <c r="U11" s="2" vm="1525">
        <v>93.91</v>
      </c>
      <c r="V11" s="3">
        <v>0.39</v>
      </c>
      <c r="W11" s="3">
        <v>0.35</v>
      </c>
      <c r="X11" s="3">
        <v>0.35</v>
      </c>
      <c r="Y11" s="3">
        <v>0.35</v>
      </c>
      <c r="Z11" s="1">
        <f t="shared" si="1"/>
        <v>-6.2167853203649891E-2</v>
      </c>
      <c r="AA11" s="1">
        <f t="shared" si="2"/>
        <v>4.9495383293966126E-2</v>
      </c>
      <c r="AB11" s="1">
        <f t="shared" si="3"/>
        <v>0.11047227926078024</v>
      </c>
      <c r="AC11" s="1">
        <f t="shared" si="4"/>
        <v>-0.1256840738335962</v>
      </c>
      <c r="AD11" s="1">
        <f t="shared" si="5"/>
        <v>-4.3918580166449492E-2</v>
      </c>
      <c r="AE11" s="1">
        <f t="shared" si="6"/>
        <v>-7.8211170159430566E-3</v>
      </c>
      <c r="AF11" s="1">
        <f t="shared" si="7"/>
        <v>-1.1419909044972306E-2</v>
      </c>
      <c r="AG11" s="1">
        <f t="shared" si="8"/>
        <v>-4.3856062154978462E-2</v>
      </c>
      <c r="AH11" s="1">
        <f t="shared" si="9"/>
        <v>6.0983465750483065E-2</v>
      </c>
      <c r="AI11" s="1">
        <f t="shared" si="10"/>
        <v>8.8038858530662852E-3</v>
      </c>
      <c r="AJ11" s="1">
        <f t="shared" si="11"/>
        <v>-1.6005637205556651E-2</v>
      </c>
      <c r="AK11" s="1">
        <f t="shared" si="12"/>
        <v>2.5667351129363448E-2</v>
      </c>
      <c r="AL11" s="1">
        <f t="shared" si="13"/>
        <v>6.806806806806795E-2</v>
      </c>
      <c r="AM11" s="1">
        <f t="shared" si="14"/>
        <v>1.7019275975552497E-2</v>
      </c>
      <c r="AN11" s="1">
        <f t="shared" si="15"/>
        <v>-4.2203877191355134E-2</v>
      </c>
      <c r="AO11" s="1">
        <f t="shared" si="16"/>
        <v>0.1073019562269997</v>
      </c>
      <c r="AP11" s="1">
        <f t="shared" si="17"/>
        <v>-0.17308535836476882</v>
      </c>
      <c r="BA11">
        <v>2.6171718520496646E-2</v>
      </c>
      <c r="BB11">
        <v>5.465191932335723E-2</v>
      </c>
      <c r="BC11">
        <v>-1.8383713756940104E-2</v>
      </c>
      <c r="BD11">
        <v>6.3155235569025076E-4</v>
      </c>
      <c r="BE11">
        <v>-2.0701842968947171E-2</v>
      </c>
      <c r="BF11">
        <v>0.10112650524407604</v>
      </c>
      <c r="BG11">
        <v>1.2162002597709307E-2</v>
      </c>
      <c r="BH11">
        <v>1.0965935604293087E-2</v>
      </c>
      <c r="BI11">
        <v>5.1905920519059144E-2</v>
      </c>
      <c r="BJ11">
        <v>6.4683768244139864E-2</v>
      </c>
      <c r="BK11">
        <v>2.2224530065427271E-2</v>
      </c>
      <c r="BL11">
        <v>2.0391517128874447E-2</v>
      </c>
    </row>
    <row r="12" spans="1:64" ht="29.4" thickBot="1">
      <c r="A12" s="40" t="s">
        <v>59</v>
      </c>
      <c r="B12" s="30" t="s">
        <v>60</v>
      </c>
      <c r="C12" s="41" t="s">
        <v>337</v>
      </c>
      <c r="D12" s="8">
        <v>143236</v>
      </c>
      <c r="E12" s="3">
        <v>97432</v>
      </c>
      <c r="F12" s="37">
        <f t="shared" si="18"/>
        <v>143236</v>
      </c>
      <c r="G12" s="8">
        <v>586000000</v>
      </c>
      <c r="H12" s="9">
        <f t="shared" si="0"/>
        <v>2.4443003412969285E-4</v>
      </c>
      <c r="I12" s="51" vm="2807">
        <v>295.75</v>
      </c>
      <c r="J12" s="2" vm="3081">
        <v>352.95</v>
      </c>
      <c r="K12" s="2" vm="3082">
        <v>362.33</v>
      </c>
      <c r="L12" s="2" vm="3083">
        <v>325.2</v>
      </c>
      <c r="M12" s="2" vm="3084">
        <v>332.5</v>
      </c>
      <c r="N12" s="2" vm="3085">
        <v>355.79</v>
      </c>
      <c r="O12" s="2" vm="3086">
        <v>330.69</v>
      </c>
      <c r="P12" s="2" vm="3087">
        <v>354.09</v>
      </c>
      <c r="Q12" s="2" vm="3088">
        <v>341.6</v>
      </c>
      <c r="R12" s="2" vm="3089">
        <v>375.16</v>
      </c>
      <c r="S12" s="2" vm="3090">
        <v>357.47</v>
      </c>
      <c r="T12" s="2" vm="3091">
        <v>364.31</v>
      </c>
      <c r="U12" s="2" vm="3092">
        <v>316.19</v>
      </c>
      <c r="V12" s="3">
        <v>1.71</v>
      </c>
      <c r="W12" s="3">
        <v>1.71</v>
      </c>
      <c r="X12" s="3">
        <v>1.71</v>
      </c>
      <c r="Y12" s="3">
        <v>1.71</v>
      </c>
      <c r="Z12" s="1">
        <f t="shared" si="1"/>
        <v>0.10535925612848686</v>
      </c>
      <c r="AA12" s="1">
        <f t="shared" si="2"/>
        <v>2.2140221402214052E-2</v>
      </c>
      <c r="AB12" s="1">
        <f t="shared" si="3"/>
        <v>0.1396474039130304</v>
      </c>
      <c r="AC12" s="1">
        <f t="shared" si="4"/>
        <v>-0.15262821196289589</v>
      </c>
      <c r="AD12" s="1">
        <f t="shared" si="5"/>
        <v>9.2240067624682995E-2</v>
      </c>
      <c r="AE12" s="1">
        <f t="shared" si="6"/>
        <v>0.19340659340659336</v>
      </c>
      <c r="AF12" s="1">
        <f t="shared" si="7"/>
        <v>2.6576002266609989E-2</v>
      </c>
      <c r="AG12" s="1">
        <f t="shared" si="8"/>
        <v>-9.7756189109375419E-2</v>
      </c>
      <c r="AH12" s="1">
        <f t="shared" si="9"/>
        <v>2.2447724477244808E-2</v>
      </c>
      <c r="AI12" s="1">
        <f t="shared" si="10"/>
        <v>7.5187969924812095E-2</v>
      </c>
      <c r="AJ12" s="1">
        <f t="shared" si="11"/>
        <v>-6.5741027010315131E-2</v>
      </c>
      <c r="AK12" s="1">
        <f t="shared" si="12"/>
        <v>7.0761135806949038E-2</v>
      </c>
      <c r="AL12" s="1">
        <f t="shared" si="13"/>
        <v>-3.0444237340788931E-2</v>
      </c>
      <c r="AM12" s="1">
        <f t="shared" si="14"/>
        <v>0.10324941451990632</v>
      </c>
      <c r="AN12" s="1">
        <f t="shared" si="15"/>
        <v>-4.7153214628425193E-2</v>
      </c>
      <c r="AO12" s="1">
        <f t="shared" si="16"/>
        <v>2.3918091028617718E-2</v>
      </c>
      <c r="AP12" s="1">
        <f t="shared" si="17"/>
        <v>-0.12739150723285114</v>
      </c>
      <c r="BA12">
        <v>5.0863723608445224E-2</v>
      </c>
      <c r="BB12">
        <v>0.10715372907153725</v>
      </c>
      <c r="BC12">
        <v>-1.6827055265328468E-2</v>
      </c>
      <c r="BD12">
        <v>4.0377230630223498E-2</v>
      </c>
      <c r="BE12">
        <v>2.6542908321120377E-2</v>
      </c>
      <c r="BF12">
        <v>6.6005015740888948E-2</v>
      </c>
      <c r="BG12">
        <v>0.22875750997122232</v>
      </c>
      <c r="BH12">
        <v>-8.2586901142246653E-3</v>
      </c>
      <c r="BI12">
        <v>6.968204957022453E-2</v>
      </c>
      <c r="BJ12">
        <v>1.429412919693703E-2</v>
      </c>
      <c r="BK12">
        <v>8.1032947462154822E-2</v>
      </c>
      <c r="BL12">
        <v>7.1889301286440166E-2</v>
      </c>
    </row>
    <row r="13" spans="1:64" ht="43.8" thickBot="1">
      <c r="A13" s="40" t="s">
        <v>62</v>
      </c>
      <c r="B13" s="30" t="s">
        <v>63</v>
      </c>
      <c r="C13" s="41" t="s">
        <v>64</v>
      </c>
      <c r="D13" s="8">
        <v>1175308</v>
      </c>
      <c r="E13" s="8">
        <v>1853170</v>
      </c>
      <c r="F13" s="37">
        <f t="shared" si="18"/>
        <v>1175308</v>
      </c>
      <c r="G13" s="8">
        <v>10237000000</v>
      </c>
      <c r="H13" s="9">
        <f t="shared" si="0"/>
        <v>1.1480980756080882E-4</v>
      </c>
      <c r="I13" s="51" vm="1486">
        <v>29.75</v>
      </c>
      <c r="J13" s="2" vm="3671">
        <v>32</v>
      </c>
      <c r="K13" s="2" vm="3672">
        <v>32.07</v>
      </c>
      <c r="L13" s="2" vm="3673">
        <v>29.8</v>
      </c>
      <c r="M13" s="2" vm="3674">
        <v>29.92</v>
      </c>
      <c r="N13" s="2" vm="3675">
        <v>29.49</v>
      </c>
      <c r="O13" s="2" vm="3676">
        <v>28.08</v>
      </c>
      <c r="P13" s="2" vm="3677">
        <v>31.22</v>
      </c>
      <c r="Q13" s="2" vm="3678">
        <v>30.91</v>
      </c>
      <c r="R13" s="2" vm="3679">
        <v>29.68</v>
      </c>
      <c r="S13" s="2" vm="3680">
        <v>27.77</v>
      </c>
      <c r="T13" s="2" vm="3681">
        <v>28.99</v>
      </c>
      <c r="U13" s="2" vm="3475">
        <v>24.08</v>
      </c>
      <c r="V13" s="3">
        <v>0.15</v>
      </c>
      <c r="W13" s="3">
        <v>0.15</v>
      </c>
      <c r="X13" s="3">
        <v>0.12</v>
      </c>
      <c r="Y13" s="3">
        <v>0.12</v>
      </c>
      <c r="Z13" s="1">
        <f t="shared" si="1"/>
        <v>6.7226890756302759E-3</v>
      </c>
      <c r="AA13" s="1">
        <f t="shared" si="2"/>
        <v>-5.2684563758389341E-2</v>
      </c>
      <c r="AB13" s="1">
        <f t="shared" si="3"/>
        <v>6.1253561253561309E-2</v>
      </c>
      <c r="AC13" s="1">
        <f t="shared" si="4"/>
        <v>-0.1846361185983828</v>
      </c>
      <c r="AD13" s="1">
        <f t="shared" si="5"/>
        <v>-0.17243697478991601</v>
      </c>
      <c r="AE13" s="1">
        <f t="shared" si="6"/>
        <v>7.5630252100840331E-2</v>
      </c>
      <c r="AF13" s="1">
        <f t="shared" si="7"/>
        <v>2.1875000000000089E-3</v>
      </c>
      <c r="AG13" s="1">
        <f t="shared" si="8"/>
        <v>-6.6105394449641391E-2</v>
      </c>
      <c r="AH13" s="1">
        <f t="shared" si="9"/>
        <v>4.026845637583926E-3</v>
      </c>
      <c r="AI13" s="1">
        <f t="shared" si="10"/>
        <v>-9.3582887700535845E-3</v>
      </c>
      <c r="AJ13" s="1">
        <f t="shared" si="11"/>
        <v>-4.2726347914547318E-2</v>
      </c>
      <c r="AK13" s="1">
        <f t="shared" si="12"/>
        <v>0.11182336182336185</v>
      </c>
      <c r="AL13" s="1">
        <f t="shared" si="13"/>
        <v>-6.0858424087123237E-3</v>
      </c>
      <c r="AM13" s="1">
        <f t="shared" si="14"/>
        <v>-3.5910708508573287E-2</v>
      </c>
      <c r="AN13" s="1">
        <f t="shared" si="15"/>
        <v>-6.4353099730458233E-2</v>
      </c>
      <c r="AO13" s="1">
        <f t="shared" si="16"/>
        <v>4.8253510983075225E-2</v>
      </c>
      <c r="AP13" s="1">
        <f t="shared" si="17"/>
        <v>-0.16522938944463608</v>
      </c>
      <c r="BA13">
        <v>1.6371681415929089E-2</v>
      </c>
      <c r="BB13">
        <v>0.10448410970831529</v>
      </c>
      <c r="BC13">
        <v>-6.1884115096570852E-2</v>
      </c>
      <c r="BD13">
        <v>-5.4968287526426648E-3</v>
      </c>
      <c r="BE13">
        <v>-3.7840136054421734E-2</v>
      </c>
      <c r="BF13">
        <v>9.4750889679715317E-2</v>
      </c>
      <c r="BG13">
        <v>-6.950122649223291E-3</v>
      </c>
      <c r="BH13">
        <v>-1.1115685467270505E-2</v>
      </c>
      <c r="BI13">
        <v>7.0292887029288806E-2</v>
      </c>
      <c r="BJ13">
        <v>8.5624509033778468E-2</v>
      </c>
      <c r="BK13">
        <v>2.6410998552821977E-2</v>
      </c>
      <c r="BL13">
        <v>5.7345132743362837E-2</v>
      </c>
    </row>
    <row r="14" spans="1:64" ht="15.6" thickBot="1">
      <c r="A14" s="40" t="s">
        <v>68</v>
      </c>
      <c r="B14" s="30" t="s">
        <v>426</v>
      </c>
      <c r="C14" s="42" t="s">
        <v>427</v>
      </c>
      <c r="D14" s="8">
        <v>8432</v>
      </c>
      <c r="E14" s="3">
        <v>3244</v>
      </c>
      <c r="F14" s="37">
        <f t="shared" si="18"/>
        <v>8432</v>
      </c>
      <c r="G14" s="3">
        <v>205000000</v>
      </c>
      <c r="H14" s="9">
        <f t="shared" si="0"/>
        <v>4.1131707317073174E-5</v>
      </c>
      <c r="I14" s="51" vm="2716">
        <v>321.14999999999998</v>
      </c>
      <c r="J14" s="2" vm="4125">
        <v>348.18</v>
      </c>
      <c r="K14" s="2" vm="4126">
        <v>288.11</v>
      </c>
      <c r="L14" s="2" vm="4127">
        <v>272.02</v>
      </c>
      <c r="M14" s="2" vm="4128">
        <v>274.89</v>
      </c>
      <c r="N14" s="2" vm="4129">
        <v>294.94</v>
      </c>
      <c r="O14" s="2" vm="4130">
        <v>290.3</v>
      </c>
      <c r="P14" s="2" vm="4131">
        <v>335.84</v>
      </c>
      <c r="Q14" s="2" vm="4132">
        <v>353.85</v>
      </c>
      <c r="R14" s="2" vm="4133">
        <v>355.3</v>
      </c>
      <c r="S14" s="2" vm="4134">
        <v>304.43</v>
      </c>
      <c r="T14" s="2" vm="4135">
        <v>335</v>
      </c>
      <c r="U14" s="2" vm="3868">
        <v>296.83999999999997</v>
      </c>
      <c r="V14" s="3">
        <v>0</v>
      </c>
      <c r="W14" s="3">
        <v>0</v>
      </c>
      <c r="X14" s="3">
        <v>0</v>
      </c>
      <c r="Y14" s="3">
        <v>0</v>
      </c>
      <c r="Z14" s="1">
        <f t="shared" si="1"/>
        <v>-0.15298147283200997</v>
      </c>
      <c r="AA14" s="1">
        <f t="shared" si="2"/>
        <v>6.7200941107271636E-2</v>
      </c>
      <c r="AB14" s="1">
        <f t="shared" si="3"/>
        <v>0.22390630382363072</v>
      </c>
      <c r="AC14" s="1">
        <f t="shared" si="4"/>
        <v>-0.16453701097663956</v>
      </c>
      <c r="AD14" s="1">
        <f t="shared" si="5"/>
        <v>-7.5696714930717751E-2</v>
      </c>
      <c r="AE14" s="1">
        <f t="shared" si="6"/>
        <v>8.4166277440448481E-2</v>
      </c>
      <c r="AF14" s="1">
        <f t="shared" si="7"/>
        <v>-0.17252570509506573</v>
      </c>
      <c r="AG14" s="1">
        <f t="shared" si="8"/>
        <v>-5.5846725209121623E-2</v>
      </c>
      <c r="AH14" s="1">
        <f t="shared" si="9"/>
        <v>1.0550694801852823E-2</v>
      </c>
      <c r="AI14" s="1">
        <f t="shared" si="10"/>
        <v>7.2938266215577183E-2</v>
      </c>
      <c r="AJ14" s="1">
        <f t="shared" si="11"/>
        <v>-1.5732013290838769E-2</v>
      </c>
      <c r="AK14" s="1">
        <f t="shared" si="12"/>
        <v>0.15687220117120207</v>
      </c>
      <c r="AL14" s="1">
        <f t="shared" si="13"/>
        <v>5.3626727012863418E-2</v>
      </c>
      <c r="AM14" s="1">
        <f t="shared" si="14"/>
        <v>4.0977815458527302E-3</v>
      </c>
      <c r="AN14" s="1">
        <f t="shared" si="15"/>
        <v>-0.14317478187447227</v>
      </c>
      <c r="AO14" s="1">
        <f t="shared" si="16"/>
        <v>0.10041717307755475</v>
      </c>
      <c r="AP14" s="1">
        <f t="shared" si="17"/>
        <v>-0.11391044776119411</v>
      </c>
      <c r="BA14">
        <v>-2.3931027226514596E-2</v>
      </c>
      <c r="BB14">
        <v>0.12881408170953051</v>
      </c>
      <c r="BC14">
        <v>-5.5124625090495427E-2</v>
      </c>
      <c r="BD14">
        <v>-9.9605954465847978E-3</v>
      </c>
      <c r="BE14">
        <v>-7.857011240095825E-2</v>
      </c>
      <c r="BF14">
        <v>9.0349158101027893E-2</v>
      </c>
      <c r="BG14">
        <v>6.6686229917100756E-2</v>
      </c>
      <c r="BH14">
        <v>9.0646492434663037E-2</v>
      </c>
      <c r="BI14">
        <v>-6.2113759616598159E-3</v>
      </c>
      <c r="BJ14">
        <v>-7.741362352866518E-3</v>
      </c>
      <c r="BK14">
        <v>2.5419664268585097E-2</v>
      </c>
      <c r="BL14">
        <v>1.4031805425631077E-3</v>
      </c>
    </row>
    <row r="15" spans="1:64" ht="58.2" thickBot="1">
      <c r="A15" s="40" t="s">
        <v>71</v>
      </c>
      <c r="B15" s="30" t="s">
        <v>338</v>
      </c>
      <c r="C15" s="42" t="s">
        <v>310</v>
      </c>
      <c r="D15" s="8">
        <v>224165</v>
      </c>
      <c r="E15" s="8"/>
      <c r="F15" s="37">
        <f t="shared" si="18"/>
        <v>224165</v>
      </c>
      <c r="G15" s="8">
        <v>1007000000</v>
      </c>
      <c r="H15" s="9">
        <f t="shared" si="0"/>
        <v>2.2260675273088381E-4</v>
      </c>
      <c r="I15" s="51" vm="1204">
        <v>54.27</v>
      </c>
      <c r="J15" s="2" vm="3174">
        <v>56.68</v>
      </c>
      <c r="K15" s="2" vm="3175">
        <v>57.04</v>
      </c>
      <c r="L15" s="2" vm="2832">
        <v>51.26</v>
      </c>
      <c r="M15" s="2" vm="2389">
        <v>54.39</v>
      </c>
      <c r="N15" s="2" vm="3176">
        <v>55.45</v>
      </c>
      <c r="O15" s="2" vm="3177">
        <v>53.47</v>
      </c>
      <c r="P15" s="2" vm="1360">
        <v>53.6</v>
      </c>
      <c r="Q15" s="2" vm="1032">
        <v>52.16</v>
      </c>
      <c r="R15" s="2" vm="3178">
        <v>51.15</v>
      </c>
      <c r="S15" s="2" vm="3179">
        <v>47.61</v>
      </c>
      <c r="T15" s="2" vm="3180">
        <v>51.8</v>
      </c>
      <c r="U15" s="2" vm="2820">
        <v>46.55</v>
      </c>
      <c r="V15" s="3">
        <v>0.28000000000000003</v>
      </c>
      <c r="W15" s="3">
        <v>0.28000000000000003</v>
      </c>
      <c r="X15" s="3">
        <v>0.24</v>
      </c>
      <c r="Y15" s="3">
        <v>0.24</v>
      </c>
      <c r="Z15" s="1">
        <f t="shared" si="1"/>
        <v>-5.0304035378662335E-2</v>
      </c>
      <c r="AA15" s="1">
        <f t="shared" si="2"/>
        <v>4.857588763168165E-2</v>
      </c>
      <c r="AB15" s="1">
        <f t="shared" si="3"/>
        <v>-3.8900317935290821E-2</v>
      </c>
      <c r="AC15" s="1">
        <f t="shared" si="4"/>
        <v>-8.5239491691104619E-2</v>
      </c>
      <c r="AD15" s="1">
        <f t="shared" si="5"/>
        <v>-0.12308826239174508</v>
      </c>
      <c r="AE15" s="1">
        <f t="shared" si="6"/>
        <v>4.44075916712732E-2</v>
      </c>
      <c r="AF15" s="1">
        <f t="shared" si="7"/>
        <v>6.3514467184191854E-3</v>
      </c>
      <c r="AG15" s="1">
        <f t="shared" si="8"/>
        <v>-9.6423562412342234E-2</v>
      </c>
      <c r="AH15" s="1">
        <f t="shared" si="9"/>
        <v>6.1061256340226348E-2</v>
      </c>
      <c r="AI15" s="1">
        <f t="shared" si="10"/>
        <v>2.4636881779738964E-2</v>
      </c>
      <c r="AJ15" s="1">
        <f t="shared" si="11"/>
        <v>-3.0658250676285012E-2</v>
      </c>
      <c r="AK15" s="1">
        <f t="shared" si="12"/>
        <v>2.431269870955724E-3</v>
      </c>
      <c r="AL15" s="1">
        <f t="shared" si="13"/>
        <v>-2.2388059701492626E-2</v>
      </c>
      <c r="AM15" s="1">
        <f t="shared" si="14"/>
        <v>-1.476226993865027E-2</v>
      </c>
      <c r="AN15" s="1">
        <f t="shared" si="15"/>
        <v>-6.9208211143695006E-2</v>
      </c>
      <c r="AO15" s="1">
        <f t="shared" si="16"/>
        <v>9.3047679059021171E-2</v>
      </c>
      <c r="AP15" s="1">
        <f t="shared" si="17"/>
        <v>-9.6718146718146714E-2</v>
      </c>
      <c r="BA15">
        <v>-6.1628149073495751E-2</v>
      </c>
      <c r="BB15">
        <v>6.4566230308409064E-2</v>
      </c>
      <c r="BC15">
        <v>-9.7957482284285122E-3</v>
      </c>
      <c r="BD15">
        <v>4.2345966546693053E-4</v>
      </c>
      <c r="BE15">
        <v>5.0793650793650976E-3</v>
      </c>
      <c r="BF15">
        <v>9.2776954035162076E-2</v>
      </c>
      <c r="BG15">
        <v>3.9758331709218456E-2</v>
      </c>
      <c r="BH15">
        <v>-1.237113402061853E-2</v>
      </c>
      <c r="BI15">
        <v>1.3346043851286821E-2</v>
      </c>
      <c r="BJ15">
        <v>-2.3436023436023339E-2</v>
      </c>
      <c r="BK15">
        <v>6.7544029417456936E-2</v>
      </c>
      <c r="BL15">
        <v>-7.4654042243262669E-3</v>
      </c>
    </row>
    <row r="16" spans="1:64" ht="29.4" thickBot="1">
      <c r="A16" s="40" t="s">
        <v>428</v>
      </c>
      <c r="B16" s="30" t="s">
        <v>429</v>
      </c>
      <c r="C16" s="42" t="s">
        <v>430</v>
      </c>
      <c r="D16" s="8">
        <v>22657</v>
      </c>
      <c r="E16" s="3"/>
      <c r="F16" s="37">
        <f t="shared" si="18"/>
        <v>22657</v>
      </c>
      <c r="G16" s="3">
        <v>48000000</v>
      </c>
      <c r="H16" s="9">
        <f t="shared" si="0"/>
        <v>4.7202083333333335E-4</v>
      </c>
      <c r="I16" s="52" vm="2499">
        <v>1750.09</v>
      </c>
      <c r="J16" s="52" vm="2500">
        <v>1903.99</v>
      </c>
      <c r="K16" s="52" vm="2501">
        <v>2034.61</v>
      </c>
      <c r="L16" s="52" vm="2502">
        <v>2070.4299999999998</v>
      </c>
      <c r="M16" s="52" vm="2503">
        <v>2170.4</v>
      </c>
      <c r="N16" s="52" vm="2504">
        <v>2120.9899999999998</v>
      </c>
      <c r="O16" s="52" vm="2505">
        <v>2012.67</v>
      </c>
      <c r="P16" s="53" vm="2506">
        <v>2030.65</v>
      </c>
      <c r="Q16" s="52" vm="2507">
        <v>1950.61</v>
      </c>
      <c r="R16" s="52" vm="2508">
        <v>1997.73</v>
      </c>
      <c r="S16" s="53" vm="2509">
        <v>1882.73</v>
      </c>
      <c r="T16" s="53" vm="2510">
        <v>1925.47</v>
      </c>
      <c r="U16" s="52" vm="2330">
        <v>1691.25</v>
      </c>
      <c r="V16" s="3">
        <v>0</v>
      </c>
      <c r="W16" s="3">
        <v>0</v>
      </c>
      <c r="X16" s="3">
        <v>0</v>
      </c>
      <c r="Y16" s="3">
        <v>0</v>
      </c>
      <c r="Z16" s="1">
        <f t="shared" si="1"/>
        <v>0.18304201498208661</v>
      </c>
      <c r="AA16" s="1">
        <f t="shared" si="2"/>
        <v>-2.789758649169485E-2</v>
      </c>
      <c r="AB16" s="1">
        <f t="shared" si="3"/>
        <v>-7.4229754505209765E-3</v>
      </c>
      <c r="AC16" s="1">
        <f t="shared" si="4"/>
        <v>-0.15341412503191124</v>
      </c>
      <c r="AD16" s="1">
        <f t="shared" si="5"/>
        <v>-3.3621128056271349E-2</v>
      </c>
      <c r="AE16" s="1">
        <f t="shared" si="6"/>
        <v>8.7938334599934914E-2</v>
      </c>
      <c r="AF16" s="1">
        <f t="shared" si="7"/>
        <v>6.8603301487927926E-2</v>
      </c>
      <c r="AG16" s="1">
        <f t="shared" si="8"/>
        <v>1.7605339598252213E-2</v>
      </c>
      <c r="AH16" s="1">
        <f t="shared" si="9"/>
        <v>4.8284655844438237E-2</v>
      </c>
      <c r="AI16" s="1">
        <f t="shared" si="10"/>
        <v>-2.2765388868411493E-2</v>
      </c>
      <c r="AJ16" s="1">
        <f t="shared" si="11"/>
        <v>-5.1070490667094008E-2</v>
      </c>
      <c r="AK16" s="1">
        <f t="shared" si="12"/>
        <v>8.9334068674944318E-3</v>
      </c>
      <c r="AL16" s="1">
        <f t="shared" si="13"/>
        <v>-3.9415950557703291E-2</v>
      </c>
      <c r="AM16" s="1">
        <f t="shared" si="14"/>
        <v>2.4156545901025894E-2</v>
      </c>
      <c r="AN16" s="1">
        <f t="shared" si="15"/>
        <v>-5.7565336657105816E-2</v>
      </c>
      <c r="AO16" s="1">
        <f t="shared" si="16"/>
        <v>2.2701077690375153E-2</v>
      </c>
      <c r="AP16" s="1">
        <f t="shared" si="17"/>
        <v>-0.12164302741668269</v>
      </c>
      <c r="BA16">
        <v>1.348737549223996E-2</v>
      </c>
      <c r="BB16">
        <v>7.1133484563651025E-2</v>
      </c>
      <c r="BC16">
        <v>5.8370408304793647E-2</v>
      </c>
      <c r="BD16">
        <v>-1.6355846774193571E-2</v>
      </c>
      <c r="BE16">
        <v>3.9542927416668837E-2</v>
      </c>
      <c r="BF16">
        <v>-8.0346228163576496E-4</v>
      </c>
      <c r="BG16">
        <v>4.036821256086319E-2</v>
      </c>
      <c r="BH16">
        <v>3.2756102649697437E-2</v>
      </c>
      <c r="BI16">
        <v>-4.4816345270890783E-2</v>
      </c>
      <c r="BJ16">
        <v>-2.2279476444320493E-2</v>
      </c>
      <c r="BK16">
        <v>-5.9974238461387198E-2</v>
      </c>
      <c r="BL16">
        <v>3.7807588713684247E-2</v>
      </c>
    </row>
    <row r="17" spans="1:64" ht="29.4" thickBot="1">
      <c r="A17" s="40" t="s">
        <v>339</v>
      </c>
      <c r="B17" s="30" t="s">
        <v>340</v>
      </c>
      <c r="C17" s="41" t="s">
        <v>341</v>
      </c>
      <c r="D17" s="8">
        <v>1086024</v>
      </c>
      <c r="E17" s="3">
        <v>20150</v>
      </c>
      <c r="F17" s="37">
        <f t="shared" si="18"/>
        <v>1086024</v>
      </c>
      <c r="G17" s="3">
        <v>162000000</v>
      </c>
      <c r="H17" s="9">
        <f t="shared" si="0"/>
        <v>6.7038518518518515E-3</v>
      </c>
      <c r="I17" s="51" vm="592">
        <v>518.78</v>
      </c>
      <c r="J17" s="2" vm="593">
        <v>561.41</v>
      </c>
      <c r="K17" s="2" vm="594">
        <v>548.6</v>
      </c>
      <c r="L17" s="2" vm="595">
        <v>537.76</v>
      </c>
      <c r="M17" s="2" vm="596">
        <v>517.97</v>
      </c>
      <c r="N17" s="2" vm="597">
        <v>540.65</v>
      </c>
      <c r="O17" s="2" vm="598">
        <v>494.06</v>
      </c>
      <c r="P17" s="2" vm="599">
        <v>505.185</v>
      </c>
      <c r="Q17" s="2" vm="600">
        <v>476.23</v>
      </c>
      <c r="R17" s="2" vm="601">
        <v>474.36</v>
      </c>
      <c r="S17" s="2" vm="602">
        <v>413.74</v>
      </c>
      <c r="T17" s="2" vm="603">
        <v>436.79</v>
      </c>
      <c r="U17" s="2" vm="604">
        <v>386.28</v>
      </c>
      <c r="V17">
        <v>3.13</v>
      </c>
      <c r="W17">
        <v>3.13</v>
      </c>
      <c r="X17">
        <v>2.88</v>
      </c>
      <c r="Y17" s="3">
        <v>2.88</v>
      </c>
      <c r="Z17" s="1">
        <f t="shared" si="1"/>
        <v>4.2619222020895214E-2</v>
      </c>
      <c r="AA17" s="1">
        <f t="shared" si="2"/>
        <v>-7.5442576614102919E-2</v>
      </c>
      <c r="AB17" s="1">
        <f t="shared" si="3"/>
        <v>-3.4044448042747824E-2</v>
      </c>
      <c r="AC17" s="1">
        <f t="shared" si="4"/>
        <v>-0.17961042246395151</v>
      </c>
      <c r="AD17" s="1">
        <f t="shared" si="5"/>
        <v>-0.23223717182620765</v>
      </c>
      <c r="AE17" s="1">
        <f t="shared" si="6"/>
        <v>8.2173561047071977E-2</v>
      </c>
      <c r="AF17" s="1">
        <f t="shared" si="7"/>
        <v>-2.2817548672093384E-2</v>
      </c>
      <c r="AG17" s="1">
        <f t="shared" si="8"/>
        <v>-1.4053955523149893E-2</v>
      </c>
      <c r="AH17" s="1">
        <f t="shared" si="9"/>
        <v>-3.6800803332341495E-2</v>
      </c>
      <c r="AI17" s="1">
        <f t="shared" si="10"/>
        <v>4.9829140683823284E-2</v>
      </c>
      <c r="AJ17" s="1">
        <f t="shared" si="11"/>
        <v>-8.0384722093775965E-2</v>
      </c>
      <c r="AK17" s="1">
        <f t="shared" si="12"/>
        <v>2.2517507994980368E-2</v>
      </c>
      <c r="AL17" s="1">
        <f t="shared" si="13"/>
        <v>-5.1614754990745935E-2</v>
      </c>
      <c r="AM17" s="1">
        <f t="shared" si="14"/>
        <v>2.1208239716103464E-3</v>
      </c>
      <c r="AN17" s="1">
        <f t="shared" si="15"/>
        <v>-0.12779323720381144</v>
      </c>
      <c r="AO17" s="1">
        <f t="shared" si="16"/>
        <v>6.2672209600232051E-2</v>
      </c>
      <c r="AP17" s="1">
        <f t="shared" si="17"/>
        <v>-0.10904553675679399</v>
      </c>
      <c r="BA17">
        <v>-2.4465706411523125E-2</v>
      </c>
      <c r="BB17">
        <v>5.0744916180272437E-2</v>
      </c>
      <c r="BC17">
        <v>-1.8490805326569475E-2</v>
      </c>
      <c r="BD17">
        <v>8.7799286142302702E-3</v>
      </c>
      <c r="BE17">
        <v>6.2525826446280949E-2</v>
      </c>
      <c r="BF17">
        <v>5.0871950622122179E-2</v>
      </c>
      <c r="BG17">
        <v>8.8044703230653644E-3</v>
      </c>
      <c r="BH17">
        <v>-1.0333511764842771E-2</v>
      </c>
      <c r="BI17">
        <v>6.6911329466082622E-2</v>
      </c>
      <c r="BJ17">
        <v>5.6909298014428247E-2</v>
      </c>
      <c r="BK17">
        <v>6.2002070962152191E-2</v>
      </c>
      <c r="BL17">
        <v>4.4009045970340332E-2</v>
      </c>
    </row>
    <row r="18" spans="1:64" ht="43.8" thickBot="1">
      <c r="A18" s="40" t="s">
        <v>74</v>
      </c>
      <c r="B18" s="30" t="s">
        <v>75</v>
      </c>
      <c r="C18" s="42" t="s">
        <v>397</v>
      </c>
      <c r="D18" s="8">
        <v>298307</v>
      </c>
      <c r="E18" s="3">
        <v>8040</v>
      </c>
      <c r="F18" s="37">
        <f t="shared" si="18"/>
        <v>298307</v>
      </c>
      <c r="G18" s="8">
        <v>1637000000</v>
      </c>
      <c r="H18" s="9">
        <f t="shared" si="0"/>
        <v>1.8222785583384238E-4</v>
      </c>
      <c r="I18" s="51" vm="2471">
        <v>61.4</v>
      </c>
      <c r="J18" s="2" vm="2618">
        <v>62.18</v>
      </c>
      <c r="K18" s="2" vm="3382">
        <v>66.099999999999994</v>
      </c>
      <c r="L18" s="2" vm="3383">
        <v>62.93</v>
      </c>
      <c r="M18" s="2" vm="3384">
        <v>51.98</v>
      </c>
      <c r="N18" s="2" vm="1201">
        <v>52.91</v>
      </c>
      <c r="O18" s="2" vm="3385">
        <v>55.17</v>
      </c>
      <c r="P18" s="2" vm="3386">
        <v>58.86</v>
      </c>
      <c r="Q18" s="2" vm="2955">
        <v>60.5</v>
      </c>
      <c r="R18" s="2" vm="3387">
        <v>62.37</v>
      </c>
      <c r="S18" s="2" vm="3388">
        <v>50.68</v>
      </c>
      <c r="T18" s="2" vm="3389">
        <v>53.58</v>
      </c>
      <c r="U18" s="2" vm="3190">
        <v>51.34</v>
      </c>
      <c r="V18" s="3">
        <v>0.4</v>
      </c>
      <c r="W18" s="3">
        <v>0.4</v>
      </c>
      <c r="X18" s="3">
        <v>0.4</v>
      </c>
      <c r="Y18" s="3">
        <v>0.4</v>
      </c>
      <c r="Z18" s="1">
        <f t="shared" si="1"/>
        <v>3.1433224755700345E-2</v>
      </c>
      <c r="AA18" s="1">
        <f>((O18-L18)+W18)/L18</f>
        <v>-0.116955347211187</v>
      </c>
      <c r="AB18" s="1">
        <f t="shared" si="3"/>
        <v>0.13775602682617358</v>
      </c>
      <c r="AC18" s="1">
        <f t="shared" si="4"/>
        <v>-0.170434503767837</v>
      </c>
      <c r="AD18" s="1">
        <f t="shared" si="5"/>
        <v>-0.13778501628664488</v>
      </c>
      <c r="AE18" s="1">
        <f t="shared" si="6"/>
        <v>1.2703583061889269E-2</v>
      </c>
      <c r="AF18" s="1">
        <f t="shared" si="7"/>
        <v>6.3042779028626483E-2</v>
      </c>
      <c r="AG18" s="1">
        <f t="shared" si="8"/>
        <v>-4.1906202723146671E-2</v>
      </c>
      <c r="AH18" s="1">
        <f t="shared" si="9"/>
        <v>-0.17400286032099163</v>
      </c>
      <c r="AI18" s="1">
        <f t="shared" si="10"/>
        <v>2.5586764140053862E-2</v>
      </c>
      <c r="AJ18" s="1">
        <f t="shared" si="11"/>
        <v>5.0274050274050373E-2</v>
      </c>
      <c r="AK18" s="1">
        <f t="shared" si="12"/>
        <v>6.688417618270795E-2</v>
      </c>
      <c r="AL18" s="1">
        <f t="shared" si="13"/>
        <v>3.4658511722731912E-2</v>
      </c>
      <c r="AM18" s="1">
        <f t="shared" si="14"/>
        <v>3.7520661157024751E-2</v>
      </c>
      <c r="AN18" s="1">
        <f t="shared" si="15"/>
        <v>-0.18742985409652074</v>
      </c>
      <c r="AO18" s="1">
        <f t="shared" si="16"/>
        <v>6.5114443567482208E-2</v>
      </c>
      <c r="AP18" s="1">
        <f t="shared" si="17"/>
        <v>-3.4341172079133911E-2</v>
      </c>
      <c r="BA18">
        <v>-0.1641714869003062</v>
      </c>
      <c r="BB18">
        <v>0.16018725829432112</v>
      </c>
      <c r="BC18">
        <v>-3.631578947368419E-2</v>
      </c>
      <c r="BD18">
        <v>3.3192737942417061E-2</v>
      </c>
      <c r="BE18">
        <v>-3.4433794817181458E-2</v>
      </c>
      <c r="BF18">
        <v>4.9444444444444499E-2</v>
      </c>
      <c r="BG18">
        <v>1.5638883952372409E-2</v>
      </c>
      <c r="BH18">
        <v>6.3167104111986019E-2</v>
      </c>
      <c r="BI18">
        <v>6.361829025844927E-2</v>
      </c>
      <c r="BJ18">
        <v>-3.0407523510971753E-2</v>
      </c>
      <c r="BK18">
        <v>2.7481409634658858E-2</v>
      </c>
      <c r="BL18">
        <v>-2.1532615579480656E-2</v>
      </c>
    </row>
    <row r="19" spans="1:64" ht="43.8" thickBot="1">
      <c r="A19" s="40" t="s">
        <v>77</v>
      </c>
      <c r="B19" s="30" t="s">
        <v>78</v>
      </c>
      <c r="C19" s="41" t="s">
        <v>342</v>
      </c>
      <c r="D19" s="8">
        <v>282511</v>
      </c>
      <c r="E19" s="3"/>
      <c r="F19" s="37">
        <f>D19</f>
        <v>282511</v>
      </c>
      <c r="G19" s="8">
        <f>D19/H19</f>
        <v>747383.59788359783</v>
      </c>
      <c r="H19" s="9">
        <v>0.378</v>
      </c>
      <c r="I19" s="51" vm="1">
        <v>198.87</v>
      </c>
      <c r="J19" s="2" vm="2">
        <v>214.49</v>
      </c>
      <c r="K19" s="2" vm="3">
        <v>206.82</v>
      </c>
      <c r="L19" s="2" vm="4">
        <v>199.01</v>
      </c>
      <c r="M19" s="2" vm="5">
        <v>193.76</v>
      </c>
      <c r="N19" s="2" vm="6">
        <v>192.9</v>
      </c>
      <c r="O19" s="2" vm="7">
        <v>186.09</v>
      </c>
      <c r="P19" s="2" vm="8">
        <v>198.8</v>
      </c>
      <c r="Q19" s="2" vm="9">
        <v>209.21</v>
      </c>
      <c r="R19" s="2" vm="10">
        <v>215.92</v>
      </c>
      <c r="S19" s="2" vm="11">
        <v>205.6</v>
      </c>
      <c r="T19" s="2" vm="12">
        <v>221.98</v>
      </c>
      <c r="U19" s="2" vm="13">
        <v>201.73</v>
      </c>
      <c r="V19">
        <v>0</v>
      </c>
      <c r="W19">
        <v>0</v>
      </c>
      <c r="X19">
        <v>0</v>
      </c>
      <c r="Y19">
        <v>0</v>
      </c>
      <c r="Z19" s="1">
        <f t="shared" si="1"/>
        <v>7.0397747272080429E-4</v>
      </c>
      <c r="AA19" s="1">
        <f t="shared" si="2"/>
        <v>-6.4921360735641365E-2</v>
      </c>
      <c r="AB19" s="1">
        <f t="shared" si="3"/>
        <v>0.16029878016013749</v>
      </c>
      <c r="AC19" s="1">
        <f t="shared" si="4"/>
        <v>-6.5718784735087063E-2</v>
      </c>
      <c r="AD19" s="1">
        <f t="shared" si="5"/>
        <v>1.4381254085583472E-2</v>
      </c>
      <c r="AE19" s="1">
        <f t="shared" si="6"/>
        <v>7.8543772313571694E-2</v>
      </c>
      <c r="AF19" s="1">
        <f t="shared" si="7"/>
        <v>-3.5759242855144834E-2</v>
      </c>
      <c r="AG19" s="1">
        <f t="shared" si="8"/>
        <v>-3.7762305386326286E-2</v>
      </c>
      <c r="AH19" s="1">
        <f t="shared" si="9"/>
        <v>-2.6380583890256774E-2</v>
      </c>
      <c r="AI19" s="1">
        <f t="shared" si="10"/>
        <v>-4.4384805945498823E-3</v>
      </c>
      <c r="AJ19" s="1">
        <f t="shared" si="11"/>
        <v>-3.530326594090203E-2</v>
      </c>
      <c r="AK19" s="1">
        <f t="shared" si="12"/>
        <v>6.8300284808426079E-2</v>
      </c>
      <c r="AL19" s="1">
        <f t="shared" si="13"/>
        <v>5.2364185110663965E-2</v>
      </c>
      <c r="AM19" s="1">
        <f t="shared" si="14"/>
        <v>3.2073036661727353E-2</v>
      </c>
      <c r="AN19" s="1">
        <f t="shared" si="15"/>
        <v>-4.7795479807336019E-2</v>
      </c>
      <c r="AO19" s="1">
        <f t="shared" si="16"/>
        <v>7.9669260700389086E-2</v>
      </c>
      <c r="AP19" s="1">
        <f t="shared" si="17"/>
        <v>-9.1224434633750795E-2</v>
      </c>
      <c r="BA19">
        <v>2.4948277960325947E-3</v>
      </c>
      <c r="BB19">
        <v>5.4324734446130431E-2</v>
      </c>
      <c r="BC19">
        <v>-4.0184225676453598E-2</v>
      </c>
      <c r="BD19">
        <v>-5.5182341650671035E-3</v>
      </c>
      <c r="BE19">
        <v>0</v>
      </c>
      <c r="BF19">
        <v>2.7744270205066309E-2</v>
      </c>
      <c r="BG19">
        <v>3.2453051643192496E-2</v>
      </c>
      <c r="BH19">
        <v>3.2228727334735335E-2</v>
      </c>
      <c r="BI19">
        <v>1.0187224669603494E-2</v>
      </c>
      <c r="BJ19">
        <v>2.5347506132461194E-2</v>
      </c>
      <c r="BK19">
        <v>2.9186602870813445E-2</v>
      </c>
      <c r="BL19">
        <v>2.7274136060746943E-2</v>
      </c>
    </row>
    <row r="20" spans="1:64" ht="29.4" thickBot="1">
      <c r="A20" s="40" t="s">
        <v>80</v>
      </c>
      <c r="B20" s="30" t="s">
        <v>81</v>
      </c>
      <c r="C20" s="41" t="s">
        <v>82</v>
      </c>
      <c r="D20" s="8">
        <v>279664</v>
      </c>
      <c r="E20" s="3"/>
      <c r="F20" s="37">
        <f t="shared" si="18"/>
        <v>279664</v>
      </c>
      <c r="G20" s="3">
        <v>2493000000</v>
      </c>
      <c r="H20" s="9">
        <f t="shared" ref="H20:H51" si="19">F20/G20</f>
        <v>1.1217970316887284E-4</v>
      </c>
      <c r="I20" s="51" vm="2918">
        <v>75.09</v>
      </c>
      <c r="J20" s="2" vm="3682">
        <v>78.27</v>
      </c>
      <c r="K20" s="2" vm="3683">
        <v>75.5</v>
      </c>
      <c r="L20" s="2" vm="3684">
        <v>68.33</v>
      </c>
      <c r="M20" s="2" vm="3685">
        <v>68.239999999999995</v>
      </c>
      <c r="N20" s="2" vm="3686">
        <v>67.489999999999995</v>
      </c>
      <c r="O20" s="2" vm="3448">
        <v>66.209999999999994</v>
      </c>
      <c r="P20" s="2" vm="3687">
        <v>72.5</v>
      </c>
      <c r="Q20" s="2" vm="3688">
        <v>70.989999999999995</v>
      </c>
      <c r="R20" s="2" vm="3689">
        <v>72.239999999999995</v>
      </c>
      <c r="S20" s="2" vm="3690">
        <v>66.09</v>
      </c>
      <c r="T20" s="2" vm="3691">
        <v>66.040000000000006</v>
      </c>
      <c r="U20" s="2" vm="3388">
        <v>50.68</v>
      </c>
      <c r="V20">
        <v>0.45</v>
      </c>
      <c r="W20">
        <v>0.45</v>
      </c>
      <c r="X20">
        <v>0.32</v>
      </c>
      <c r="Y20" s="3">
        <v>0.32</v>
      </c>
      <c r="Z20" s="1">
        <f t="shared" si="1"/>
        <v>-8.4032494340125247E-2</v>
      </c>
      <c r="AA20" s="1">
        <f t="shared" si="2"/>
        <v>-2.4440216595931576E-2</v>
      </c>
      <c r="AB20" s="1">
        <f t="shared" si="3"/>
        <v>9.590696269445706E-2</v>
      </c>
      <c r="AC20" s="1">
        <f t="shared" si="4"/>
        <v>-0.2940199335548172</v>
      </c>
      <c r="AD20" s="1">
        <f t="shared" si="5"/>
        <v>-0.30456785191104013</v>
      </c>
      <c r="AE20" s="1">
        <f t="shared" si="6"/>
        <v>4.2349180982820513E-2</v>
      </c>
      <c r="AF20" s="1">
        <f t="shared" si="7"/>
        <v>-3.5390315574294062E-2</v>
      </c>
      <c r="AG20" s="1">
        <f t="shared" si="8"/>
        <v>-8.9006622516556305E-2</v>
      </c>
      <c r="AH20" s="1">
        <f t="shared" si="9"/>
        <v>-1.3171374213376762E-3</v>
      </c>
      <c r="AI20" s="1">
        <f t="shared" si="10"/>
        <v>-4.3962485345838218E-3</v>
      </c>
      <c r="AJ20" s="1">
        <f t="shared" si="11"/>
        <v>-1.2298118239739239E-2</v>
      </c>
      <c r="AK20" s="1">
        <f t="shared" si="12"/>
        <v>9.5000755172934701E-2</v>
      </c>
      <c r="AL20" s="1">
        <f t="shared" si="13"/>
        <v>-1.6413793103448347E-2</v>
      </c>
      <c r="AM20" s="1">
        <f t="shared" si="14"/>
        <v>2.2115790956472745E-2</v>
      </c>
      <c r="AN20" s="1">
        <f t="shared" si="15"/>
        <v>-8.5132890365448396E-2</v>
      </c>
      <c r="AO20" s="1">
        <f t="shared" si="16"/>
        <v>4.0853381752156579E-3</v>
      </c>
      <c r="AP20" s="1">
        <f t="shared" si="17"/>
        <v>-0.22774076317383413</v>
      </c>
      <c r="BA20">
        <v>-6.526038233355308E-2</v>
      </c>
      <c r="BB20">
        <v>7.8984485190409098E-2</v>
      </c>
      <c r="BC20">
        <v>-1.3398692810457568E-2</v>
      </c>
      <c r="BD20">
        <v>-9.0105122643083461E-3</v>
      </c>
      <c r="BE20">
        <v>3.2833810405792217E-2</v>
      </c>
      <c r="BF20">
        <v>0.1116767942190835</v>
      </c>
      <c r="BG20">
        <v>2.751338488994659E-2</v>
      </c>
      <c r="BH20">
        <v>-9.5527572731220704E-3</v>
      </c>
      <c r="BI20">
        <v>7.7521656144472095E-2</v>
      </c>
      <c r="BJ20">
        <v>1.2590666484193264E-2</v>
      </c>
      <c r="BK20">
        <v>2.7571293418029448E-2</v>
      </c>
      <c r="BL20">
        <v>-3.9624884427419144E-3</v>
      </c>
    </row>
    <row r="21" spans="1:64" ht="29.4" thickBot="1">
      <c r="A21" s="40" t="s">
        <v>83</v>
      </c>
      <c r="B21" s="30" t="s">
        <v>431</v>
      </c>
      <c r="C21" s="42" t="s">
        <v>432</v>
      </c>
      <c r="D21" s="8">
        <v>320022</v>
      </c>
      <c r="E21" s="3">
        <v>59490</v>
      </c>
      <c r="F21" s="37">
        <f t="shared" si="18"/>
        <v>320022</v>
      </c>
      <c r="G21" s="3">
        <v>5990000000</v>
      </c>
      <c r="H21" s="9">
        <f t="shared" si="19"/>
        <v>5.3426043405676128E-5</v>
      </c>
      <c r="I21" s="51" vm="2703">
        <v>158.30000000000001</v>
      </c>
      <c r="J21" s="2" vm="4033">
        <v>161.24</v>
      </c>
      <c r="K21" s="2" vm="4034">
        <v>153.66999999999999</v>
      </c>
      <c r="L21" s="2" vm="4035">
        <v>146.44</v>
      </c>
      <c r="M21" s="2" vm="4036">
        <v>143.08000000000001</v>
      </c>
      <c r="N21" s="2" vm="3537">
        <v>153.30000000000001</v>
      </c>
      <c r="O21" s="2" vm="4037">
        <v>133.80000000000001</v>
      </c>
      <c r="P21" s="2" vm="4038">
        <v>142.97</v>
      </c>
      <c r="Q21" s="2" vm="4039">
        <v>137.86000000000001</v>
      </c>
      <c r="R21" s="2" vm="4040">
        <v>153.61000000000001</v>
      </c>
      <c r="S21" s="2" vm="3974">
        <v>122.59</v>
      </c>
      <c r="T21" s="2" vm="4041">
        <v>141.88</v>
      </c>
      <c r="U21" s="2" vm="2367">
        <v>124.03</v>
      </c>
      <c r="V21" s="3">
        <v>0.86</v>
      </c>
      <c r="W21" s="3">
        <v>0.86</v>
      </c>
      <c r="X21" s="3">
        <v>0.78</v>
      </c>
      <c r="Y21" s="3">
        <v>0.78</v>
      </c>
      <c r="Z21" s="1">
        <f t="shared" si="1"/>
        <v>-6.9488313329122003E-2</v>
      </c>
      <c r="AA21" s="1">
        <f t="shared" si="2"/>
        <v>-8.0442502048620509E-2</v>
      </c>
      <c r="AB21" s="1">
        <f t="shared" si="3"/>
        <v>0.15388639760837072</v>
      </c>
      <c r="AC21" s="1">
        <f t="shared" si="4"/>
        <v>-0.18748779376342692</v>
      </c>
      <c r="AD21" s="1">
        <f t="shared" si="5"/>
        <v>-0.19576753000631716</v>
      </c>
      <c r="AE21" s="1">
        <f t="shared" si="6"/>
        <v>1.8572331017056208E-2</v>
      </c>
      <c r="AF21" s="1">
        <f t="shared" si="7"/>
        <v>-4.6948647978169319E-2</v>
      </c>
      <c r="AG21" s="1">
        <f t="shared" si="8"/>
        <v>-4.1452463070215329E-2</v>
      </c>
      <c r="AH21" s="1">
        <f t="shared" si="9"/>
        <v>-2.2944550669215961E-2</v>
      </c>
      <c r="AI21" s="1">
        <f t="shared" si="10"/>
        <v>7.7439194856024587E-2</v>
      </c>
      <c r="AJ21" s="1">
        <f t="shared" si="11"/>
        <v>-0.12159165035877365</v>
      </c>
      <c r="AK21" s="1">
        <f t="shared" si="12"/>
        <v>6.853512705530633E-2</v>
      </c>
      <c r="AL21" s="1">
        <f t="shared" si="13"/>
        <v>-3.0286074001538679E-2</v>
      </c>
      <c r="AM21" s="1">
        <f t="shared" si="14"/>
        <v>0.11990425068910489</v>
      </c>
      <c r="AN21" s="1">
        <f t="shared" si="15"/>
        <v>-0.20193997786602438</v>
      </c>
      <c r="AO21" s="1">
        <f t="shared" si="16"/>
        <v>0.16371645321804382</v>
      </c>
      <c r="AP21" s="1">
        <f t="shared" si="17"/>
        <v>-0.12031294051310963</v>
      </c>
      <c r="BA21">
        <v>1.9255319148936193E-2</v>
      </c>
      <c r="BB21">
        <v>2.4945204049681667E-2</v>
      </c>
      <c r="BC21">
        <v>-4.9999999999999954E-2</v>
      </c>
      <c r="BD21">
        <v>0.11057016120307257</v>
      </c>
      <c r="BE21">
        <v>3.8772528007793378E-2</v>
      </c>
      <c r="BF21">
        <v>1.5127162711544002E-2</v>
      </c>
      <c r="BG21">
        <v>7.2857008731574413E-2</v>
      </c>
      <c r="BH21">
        <v>3.5004813161809742E-2</v>
      </c>
      <c r="BI21">
        <v>6.5452378925866125E-2</v>
      </c>
      <c r="BJ21">
        <v>9.0594855305466085E-2</v>
      </c>
      <c r="BK21">
        <v>4.9458244269182633E-2</v>
      </c>
      <c r="BL21">
        <v>0.12344632768361595</v>
      </c>
    </row>
    <row r="22" spans="1:64" ht="29.4" thickBot="1">
      <c r="A22" s="40" t="s">
        <v>344</v>
      </c>
      <c r="B22" s="30" t="s">
        <v>345</v>
      </c>
      <c r="C22" s="42" t="s">
        <v>433</v>
      </c>
      <c r="D22" s="8">
        <v>695352</v>
      </c>
      <c r="E22" s="3"/>
      <c r="F22" s="37">
        <f t="shared" si="18"/>
        <v>695352</v>
      </c>
      <c r="G22" s="3">
        <v>1637000000</v>
      </c>
      <c r="H22" s="9">
        <f t="shared" si="19"/>
        <v>4.247721441661576E-4</v>
      </c>
      <c r="I22" s="44">
        <v>64.09</v>
      </c>
      <c r="J22" s="44">
        <v>72.22</v>
      </c>
      <c r="K22" s="44">
        <v>71.599999999999994</v>
      </c>
      <c r="L22" s="44">
        <v>89.49</v>
      </c>
      <c r="M22" s="45">
        <v>94.45</v>
      </c>
      <c r="N22" s="45">
        <v>90.09</v>
      </c>
      <c r="O22" s="44">
        <v>79.42</v>
      </c>
      <c r="P22" s="45">
        <v>78.680000000000007</v>
      </c>
      <c r="Q22" s="44">
        <v>87.1</v>
      </c>
      <c r="R22" s="44">
        <v>89.21</v>
      </c>
      <c r="S22" s="44">
        <v>87.12</v>
      </c>
      <c r="T22" s="44">
        <v>101.16</v>
      </c>
      <c r="U22" s="54">
        <v>102.3</v>
      </c>
      <c r="V22" s="3">
        <v>0</v>
      </c>
      <c r="W22" s="3">
        <v>0</v>
      </c>
      <c r="X22" s="3">
        <v>0</v>
      </c>
      <c r="Y22" s="3">
        <v>0</v>
      </c>
      <c r="Z22" s="1">
        <f t="shared" si="1"/>
        <v>0.3963176782649398</v>
      </c>
      <c r="AA22" s="1">
        <f t="shared" si="2"/>
        <v>-0.11252653927813157</v>
      </c>
      <c r="AB22" s="1">
        <f t="shared" si="3"/>
        <v>0.12326869806094172</v>
      </c>
      <c r="AC22" s="1">
        <f t="shared" si="4"/>
        <v>0.14673242909987674</v>
      </c>
      <c r="AD22" s="1">
        <f>((U22-I22)+SUM(V22:Y22))/I22</f>
        <v>0.5961928537993445</v>
      </c>
      <c r="AE22" s="1">
        <f t="shared" si="6"/>
        <v>0.12685286316117952</v>
      </c>
      <c r="AF22" s="1">
        <f t="shared" si="7"/>
        <v>-8.5848795347549783E-3</v>
      </c>
      <c r="AG22" s="1">
        <f t="shared" si="8"/>
        <v>0.24986033519553075</v>
      </c>
      <c r="AH22" s="1">
        <f t="shared" si="9"/>
        <v>5.5425187171751128E-2</v>
      </c>
      <c r="AI22" s="1">
        <f t="shared" si="10"/>
        <v>-4.6161990471148752E-2</v>
      </c>
      <c r="AJ22" s="1">
        <f t="shared" si="11"/>
        <v>-0.11843711843711845</v>
      </c>
      <c r="AK22" s="1">
        <f t="shared" si="12"/>
        <v>-9.3175522538402784E-3</v>
      </c>
      <c r="AL22" s="1">
        <f t="shared" si="13"/>
        <v>0.1070157600406709</v>
      </c>
      <c r="AM22" s="1">
        <f t="shared" si="14"/>
        <v>2.4225028702640639E-2</v>
      </c>
      <c r="AN22" s="1">
        <f t="shared" si="15"/>
        <v>-2.3427866831072629E-2</v>
      </c>
      <c r="AO22" s="1">
        <f t="shared" si="16"/>
        <v>0.16115702479338834</v>
      </c>
      <c r="AP22" s="1">
        <f t="shared" si="17"/>
        <v>1.1269276393831559E-2</v>
      </c>
      <c r="BA22">
        <v>0.12685286316117952</v>
      </c>
      <c r="BB22">
        <v>-8.5848795347549783E-3</v>
      </c>
      <c r="BC22">
        <v>0.24986033519553075</v>
      </c>
      <c r="BD22">
        <v>5.5425187171751128E-2</v>
      </c>
      <c r="BE22">
        <v>-4.6161990471148752E-2</v>
      </c>
      <c r="BF22">
        <v>-0.11843711843711845</v>
      </c>
      <c r="BG22">
        <v>-9.3175522538402784E-3</v>
      </c>
      <c r="BH22">
        <v>0.1070157600406709</v>
      </c>
      <c r="BI22">
        <v>2.4225028702640639E-2</v>
      </c>
      <c r="BJ22">
        <v>-2.3427866831072629E-2</v>
      </c>
      <c r="BK22">
        <v>0.16115702479338834</v>
      </c>
      <c r="BL22">
        <v>1.1269276393831559E-2</v>
      </c>
    </row>
    <row r="23" spans="1:64" ht="43.8" thickBot="1">
      <c r="A23" s="40" t="s">
        <v>398</v>
      </c>
      <c r="B23" s="30" t="s">
        <v>399</v>
      </c>
      <c r="C23" s="42" t="s">
        <v>400</v>
      </c>
      <c r="D23" s="3">
        <v>945951</v>
      </c>
      <c r="E23" s="3"/>
      <c r="F23" s="37">
        <f t="shared" si="18"/>
        <v>945951</v>
      </c>
      <c r="G23" s="3">
        <v>236000000</v>
      </c>
      <c r="H23" s="9">
        <f t="shared" si="19"/>
        <v>4.0082669491525421E-3</v>
      </c>
      <c r="I23" s="51" vm="213">
        <v>338.43</v>
      </c>
      <c r="J23" s="2" vm="854">
        <v>376.11</v>
      </c>
      <c r="K23" s="2" vm="855">
        <v>342.72</v>
      </c>
      <c r="L23" s="2" vm="856">
        <v>308.91000000000003</v>
      </c>
      <c r="M23" s="2" vm="857">
        <v>270.58</v>
      </c>
      <c r="N23" s="2" vm="858">
        <v>261.7</v>
      </c>
      <c r="O23" s="2" vm="859">
        <v>292.13</v>
      </c>
      <c r="P23" s="2" vm="860">
        <v>304.99</v>
      </c>
      <c r="Q23" s="2" vm="861">
        <v>309.82</v>
      </c>
      <c r="R23" s="2" vm="862">
        <v>327.66000000000003</v>
      </c>
      <c r="S23" s="2" vm="863">
        <v>319.77999999999997</v>
      </c>
      <c r="T23" s="2" vm="864">
        <v>331.71</v>
      </c>
      <c r="U23" s="2" vm="865">
        <v>279.89</v>
      </c>
      <c r="V23" s="3">
        <v>0</v>
      </c>
      <c r="W23" s="3">
        <v>0</v>
      </c>
      <c r="X23" s="3">
        <v>0</v>
      </c>
      <c r="Y23" s="3">
        <v>0</v>
      </c>
      <c r="Z23" s="1">
        <f t="shared" si="1"/>
        <v>-8.7226309724315165E-2</v>
      </c>
      <c r="AA23" s="1">
        <f t="shared" si="2"/>
        <v>-5.4320028487261751E-2</v>
      </c>
      <c r="AB23" s="1">
        <f t="shared" si="3"/>
        <v>0.12162393454968688</v>
      </c>
      <c r="AC23" s="1">
        <f t="shared" si="4"/>
        <v>-0.14579136910211815</v>
      </c>
      <c r="AD23" s="1">
        <f t="shared" si="5"/>
        <v>-0.17297520905357094</v>
      </c>
      <c r="AE23" s="1">
        <f t="shared" si="6"/>
        <v>0.11133764737168693</v>
      </c>
      <c r="AF23" s="1">
        <f t="shared" si="7"/>
        <v>-8.8777219430485721E-2</v>
      </c>
      <c r="AG23" s="1">
        <f t="shared" si="8"/>
        <v>-9.8651960784313722E-2</v>
      </c>
      <c r="AH23" s="1">
        <f t="shared" si="9"/>
        <v>-0.12408144767084277</v>
      </c>
      <c r="AI23" s="1">
        <f t="shared" si="10"/>
        <v>-3.281839012491683E-2</v>
      </c>
      <c r="AJ23" s="1">
        <f t="shared" si="11"/>
        <v>0.11627818112342379</v>
      </c>
      <c r="AK23" s="1">
        <f t="shared" si="12"/>
        <v>4.4021497278608886E-2</v>
      </c>
      <c r="AL23" s="1">
        <f t="shared" si="13"/>
        <v>1.5836584806059161E-2</v>
      </c>
      <c r="AM23" s="1">
        <f t="shared" si="14"/>
        <v>5.7581821702924384E-2</v>
      </c>
      <c r="AN23" s="1">
        <f t="shared" si="15"/>
        <v>-2.404931941646845E-2</v>
      </c>
      <c r="AO23" s="1">
        <f t="shared" si="16"/>
        <v>3.7306898492713764E-2</v>
      </c>
      <c r="AP23" s="1">
        <f t="shared" si="17"/>
        <v>-0.15622079527297941</v>
      </c>
      <c r="BA23">
        <v>0.11580071664829111</v>
      </c>
      <c r="BB23">
        <v>5.8977921877411393E-3</v>
      </c>
      <c r="BC23">
        <v>5.3413555992141738E-3</v>
      </c>
      <c r="BD23">
        <v>5.7374045801526781E-2</v>
      </c>
      <c r="BE23">
        <v>6.0642813826555634E-4</v>
      </c>
      <c r="BF23">
        <v>-2.3780663780663808E-2</v>
      </c>
      <c r="BG23">
        <v>0.16135517057884463</v>
      </c>
      <c r="BH23">
        <v>1.550249465431227E-2</v>
      </c>
      <c r="BI23">
        <v>-8.6255734088687294E-2</v>
      </c>
      <c r="BJ23">
        <v>-7.9282343904312463E-2</v>
      </c>
      <c r="BK23">
        <v>-4.0760383767355961E-2</v>
      </c>
      <c r="BL23">
        <v>5.1220724358576164E-2</v>
      </c>
    </row>
    <row r="24" spans="1:64" ht="43.8" thickBot="1">
      <c r="A24" s="40" t="s">
        <v>86</v>
      </c>
      <c r="B24" s="30" t="s">
        <v>434</v>
      </c>
      <c r="C24" s="41" t="s">
        <v>88</v>
      </c>
      <c r="D24" s="8">
        <v>1491735</v>
      </c>
      <c r="E24" s="3">
        <v>2877713</v>
      </c>
      <c r="F24" s="37">
        <f t="shared" si="18"/>
        <v>1491735</v>
      </c>
      <c r="G24" s="3">
        <v>837000000</v>
      </c>
      <c r="H24" s="9">
        <f t="shared" si="19"/>
        <v>1.7822401433691757E-3</v>
      </c>
      <c r="I24" s="51" vm="1406">
        <v>75.430000000000007</v>
      </c>
      <c r="J24" s="2" vm="1407">
        <v>74.33</v>
      </c>
      <c r="K24" s="2" vm="1408">
        <v>68.87</v>
      </c>
      <c r="L24" s="2" vm="1409">
        <v>71.319999999999993</v>
      </c>
      <c r="M24" s="2" vm="1410">
        <v>64.78</v>
      </c>
      <c r="N24" s="2" vm="1411">
        <v>63.25</v>
      </c>
      <c r="O24" s="2" vm="1412">
        <v>64.599999999999994</v>
      </c>
      <c r="P24" s="2" vm="1413">
        <v>66.83</v>
      </c>
      <c r="Q24" s="2" vm="1414">
        <v>65.739999999999995</v>
      </c>
      <c r="R24" s="2" vm="1415">
        <v>66.959999999999994</v>
      </c>
      <c r="S24" s="2" vm="1416">
        <v>59.63</v>
      </c>
      <c r="T24" s="2" vm="1417">
        <v>63.46</v>
      </c>
      <c r="U24" s="2" vm="1418">
        <v>59.24</v>
      </c>
      <c r="V24" s="3">
        <v>0.42</v>
      </c>
      <c r="W24" s="3">
        <v>0.42</v>
      </c>
      <c r="X24" s="3">
        <v>0.42</v>
      </c>
      <c r="Y24" s="3">
        <v>0.4</v>
      </c>
      <c r="Z24" s="1">
        <f t="shared" si="1"/>
        <v>-4.8919528039241857E-2</v>
      </c>
      <c r="AA24" s="1">
        <f t="shared" si="2"/>
        <v>-8.8334268087492979E-2</v>
      </c>
      <c r="AB24" s="1">
        <f t="shared" si="3"/>
        <v>4.3034055727554171E-2</v>
      </c>
      <c r="AC24" s="1">
        <f t="shared" si="4"/>
        <v>-0.10931899641577049</v>
      </c>
      <c r="AD24" s="1">
        <f t="shared" si="5"/>
        <v>-0.1926289274824341</v>
      </c>
      <c r="AE24" s="1">
        <f t="shared" si="6"/>
        <v>-1.4583057139069447E-2</v>
      </c>
      <c r="AF24" s="1">
        <f t="shared" si="7"/>
        <v>-7.345620879860075E-2</v>
      </c>
      <c r="AG24" s="1">
        <f t="shared" si="8"/>
        <v>4.167271671264685E-2</v>
      </c>
      <c r="AH24" s="1">
        <f t="shared" si="9"/>
        <v>-9.169938306225453E-2</v>
      </c>
      <c r="AI24" s="1">
        <f t="shared" si="10"/>
        <v>-1.7134918184624901E-2</v>
      </c>
      <c r="AJ24" s="1">
        <f t="shared" si="11"/>
        <v>2.7984189723320067E-2</v>
      </c>
      <c r="AK24" s="1">
        <f t="shared" si="12"/>
        <v>3.4520123839009355E-2</v>
      </c>
      <c r="AL24" s="1">
        <f t="shared" si="13"/>
        <v>-1.0025437677689713E-2</v>
      </c>
      <c r="AM24" s="1">
        <f t="shared" si="14"/>
        <v>2.4946759963492531E-2</v>
      </c>
      <c r="AN24" s="1">
        <f t="shared" si="15"/>
        <v>-0.10946833930704886</v>
      </c>
      <c r="AO24" s="1">
        <f t="shared" si="16"/>
        <v>7.0937447593493186E-2</v>
      </c>
      <c r="AP24" s="1">
        <f t="shared" si="17"/>
        <v>-6.019539867633153E-2</v>
      </c>
      <c r="BA24">
        <v>-1.6168395363026271E-2</v>
      </c>
      <c r="BB24">
        <v>0.13255813953488368</v>
      </c>
      <c r="BC24">
        <v>6.433949349760399E-3</v>
      </c>
      <c r="BD24">
        <v>-1.1080711354309002E-2</v>
      </c>
      <c r="BE24">
        <v>6.4047586111495275E-2</v>
      </c>
      <c r="BF24">
        <v>-2.2745098039215643E-2</v>
      </c>
      <c r="BG24">
        <v>-2.999730965832666E-2</v>
      </c>
      <c r="BH24">
        <v>-4.1603106365279238E-4</v>
      </c>
      <c r="BI24">
        <v>2.4839519955344676E-2</v>
      </c>
      <c r="BJ24">
        <v>-3.1498219665844936E-2</v>
      </c>
      <c r="BK24">
        <v>3.0967194570135834E-2</v>
      </c>
      <c r="BL24">
        <v>4.5786788029237364E-2</v>
      </c>
    </row>
    <row r="25" spans="1:64" ht="29.4" thickBot="1">
      <c r="A25" s="40" t="s">
        <v>89</v>
      </c>
      <c r="B25" s="30" t="s">
        <v>435</v>
      </c>
      <c r="C25" s="41" t="s">
        <v>91</v>
      </c>
      <c r="D25" s="8">
        <v>34644635</v>
      </c>
      <c r="E25" s="3">
        <v>9444375</v>
      </c>
      <c r="F25" s="37">
        <f>(D25)*2</f>
        <v>69289270</v>
      </c>
      <c r="G25" s="3">
        <v>4640000000</v>
      </c>
      <c r="H25" s="9">
        <f t="shared" si="19"/>
        <v>1.4933032327586207E-2</v>
      </c>
      <c r="I25" s="51" vm="429">
        <v>40.39</v>
      </c>
      <c r="J25" s="2" vm="430">
        <v>42.164999999999999</v>
      </c>
      <c r="K25" s="2" vm="431">
        <v>36.44</v>
      </c>
      <c r="L25" s="2" vm="432">
        <v>34.090000000000003</v>
      </c>
      <c r="M25" s="2" vm="433">
        <v>31.38</v>
      </c>
      <c r="N25" s="2" vm="434">
        <v>31.34</v>
      </c>
      <c r="O25" s="2" vm="435">
        <v>32.44</v>
      </c>
      <c r="P25" s="2" vm="436">
        <v>35.9</v>
      </c>
      <c r="Q25" s="2" vm="437">
        <v>36.75</v>
      </c>
      <c r="R25" s="2" vm="438">
        <v>35.53</v>
      </c>
      <c r="S25" s="2" vm="439">
        <v>38.1</v>
      </c>
      <c r="T25" s="2" vm="61">
        <v>39.090000000000003</v>
      </c>
      <c r="U25" s="2" vm="440">
        <v>33.49</v>
      </c>
      <c r="V25" s="3">
        <v>0.19</v>
      </c>
      <c r="W25" s="3">
        <v>0.19</v>
      </c>
      <c r="X25" s="3">
        <v>0.19</v>
      </c>
      <c r="Y25" s="3">
        <v>0.1575</v>
      </c>
      <c r="Z25" s="1">
        <f t="shared" si="1"/>
        <v>-0.15127506808615987</v>
      </c>
      <c r="AA25" s="1">
        <f t="shared" si="2"/>
        <v>-4.2827808741566609E-2</v>
      </c>
      <c r="AB25" s="1">
        <f t="shared" si="3"/>
        <v>0.10110974106041934</v>
      </c>
      <c r="AC25" s="1">
        <f t="shared" si="4"/>
        <v>-5.2983394314663639E-2</v>
      </c>
      <c r="AD25" s="1">
        <f t="shared" si="5"/>
        <v>-0.15282248081208216</v>
      </c>
      <c r="AE25" s="1">
        <f t="shared" si="6"/>
        <v>4.394652141619209E-2</v>
      </c>
      <c r="AF25" s="1">
        <f t="shared" si="7"/>
        <v>-0.13577611763310807</v>
      </c>
      <c r="AG25" s="1">
        <f t="shared" si="8"/>
        <v>-5.9275521405049249E-2</v>
      </c>
      <c r="AH25" s="1">
        <f t="shared" si="9"/>
        <v>-7.9495453212085773E-2</v>
      </c>
      <c r="AI25" s="1">
        <f t="shared" si="10"/>
        <v>4.7801147227533739E-3</v>
      </c>
      <c r="AJ25" s="1">
        <f t="shared" si="11"/>
        <v>4.1161455009572363E-2</v>
      </c>
      <c r="AK25" s="1">
        <f t="shared" si="12"/>
        <v>0.10665844636251545</v>
      </c>
      <c r="AL25" s="1">
        <f t="shared" si="13"/>
        <v>2.8969359331476364E-2</v>
      </c>
      <c r="AM25" s="1">
        <f t="shared" si="14"/>
        <v>-2.8027210884353712E-2</v>
      </c>
      <c r="AN25" s="1">
        <f t="shared" si="15"/>
        <v>7.2333239515902065E-2</v>
      </c>
      <c r="AO25" s="1">
        <f t="shared" si="16"/>
        <v>3.0118110236220522E-2</v>
      </c>
      <c r="AP25" s="1">
        <f t="shared" si="17"/>
        <v>-0.13922998209260684</v>
      </c>
      <c r="BA25">
        <v>8.0665996842256421E-2</v>
      </c>
      <c r="BB25">
        <v>1.9922964537121991E-3</v>
      </c>
      <c r="BC25">
        <v>-1.5906680805938495E-3</v>
      </c>
      <c r="BD25">
        <v>5.2041633306645393E-2</v>
      </c>
      <c r="BE25">
        <v>6.0882800608828024E-2</v>
      </c>
      <c r="BF25">
        <v>-5.6689887100648671E-2</v>
      </c>
      <c r="BG25">
        <v>3.3776867963152518E-2</v>
      </c>
      <c r="BH25">
        <v>1.3861386138613973E-2</v>
      </c>
      <c r="BI25">
        <v>-5.322541084130504E-2</v>
      </c>
      <c r="BJ25">
        <v>-5.6235355376204027E-2</v>
      </c>
      <c r="BK25">
        <v>2.9172413793103407E-2</v>
      </c>
      <c r="BL25">
        <v>9.1453566621803567E-2</v>
      </c>
    </row>
    <row r="26" spans="1:64" ht="58.2" thickBot="1">
      <c r="A26" s="40" t="s">
        <v>92</v>
      </c>
      <c r="B26" s="30" t="s">
        <v>93</v>
      </c>
      <c r="C26" s="41" t="s">
        <v>94</v>
      </c>
      <c r="D26" s="8">
        <v>2386782</v>
      </c>
      <c r="E26" s="3">
        <v>2805330</v>
      </c>
      <c r="F26" s="37">
        <f t="shared" si="18"/>
        <v>2386782</v>
      </c>
      <c r="G26" s="3">
        <v>483000000</v>
      </c>
      <c r="H26" s="9">
        <f t="shared" si="19"/>
        <v>4.9415776397515529E-3</v>
      </c>
      <c r="I26" s="51" vm="753">
        <v>100.08</v>
      </c>
      <c r="J26" s="2" vm="754">
        <v>103.77</v>
      </c>
      <c r="K26" s="2" vm="755">
        <v>98.01</v>
      </c>
      <c r="L26" s="2" vm="756">
        <v>95.53</v>
      </c>
      <c r="M26" s="2" vm="757">
        <v>90.35</v>
      </c>
      <c r="N26" s="2" vm="758">
        <v>94.94</v>
      </c>
      <c r="O26" s="2" vm="759">
        <v>92.22</v>
      </c>
      <c r="P26" s="2" vm="760">
        <v>94.51</v>
      </c>
      <c r="Q26" s="2" vm="761">
        <v>99.24</v>
      </c>
      <c r="R26" s="2" vm="762">
        <v>95.58</v>
      </c>
      <c r="S26" s="2" vm="763">
        <v>89.31</v>
      </c>
      <c r="T26" s="2" vm="764">
        <v>90.67</v>
      </c>
      <c r="U26" s="2" vm="716">
        <v>74.489999999999995</v>
      </c>
      <c r="V26" s="3">
        <v>0.4</v>
      </c>
      <c r="W26" s="3">
        <v>0.4</v>
      </c>
      <c r="X26" s="3">
        <v>0.4</v>
      </c>
      <c r="Y26" s="3">
        <v>0.4</v>
      </c>
      <c r="Z26" s="1">
        <f t="shared" si="1"/>
        <v>-4.1466826538768951E-2</v>
      </c>
      <c r="AA26" s="1">
        <f t="shared" si="2"/>
        <v>-3.0461635088453912E-2</v>
      </c>
      <c r="AB26" s="1">
        <f t="shared" si="3"/>
        <v>4.0772066796790275E-2</v>
      </c>
      <c r="AC26" s="1">
        <f t="shared" si="4"/>
        <v>-0.21646788030968828</v>
      </c>
      <c r="AD26" s="1">
        <f t="shared" si="5"/>
        <v>-0.23970823341326941</v>
      </c>
      <c r="AE26" s="1">
        <f t="shared" si="6"/>
        <v>3.6870503597122281E-2</v>
      </c>
      <c r="AF26" s="1">
        <f t="shared" si="7"/>
        <v>-5.5507372072853341E-2</v>
      </c>
      <c r="AG26" s="1">
        <f t="shared" si="8"/>
        <v>-2.1222324252627323E-2</v>
      </c>
      <c r="AH26" s="1">
        <f t="shared" si="9"/>
        <v>-5.4223804040615581E-2</v>
      </c>
      <c r="AI26" s="1">
        <f t="shared" si="10"/>
        <v>5.5229662423907075E-2</v>
      </c>
      <c r="AJ26" s="1">
        <f t="shared" si="11"/>
        <v>-2.4436486201811661E-2</v>
      </c>
      <c r="AK26" s="1">
        <f t="shared" si="12"/>
        <v>2.4831923660811172E-2</v>
      </c>
      <c r="AL26" s="1">
        <f t="shared" si="13"/>
        <v>5.4279970373505342E-2</v>
      </c>
      <c r="AM26" s="1">
        <f t="shared" si="14"/>
        <v>-3.2849657396211172E-2</v>
      </c>
      <c r="AN26" s="1">
        <f t="shared" si="15"/>
        <v>-6.5599497802887596E-2</v>
      </c>
      <c r="AO26" s="1">
        <f t="shared" si="16"/>
        <v>1.9706639793976032E-2</v>
      </c>
      <c r="AP26" s="1">
        <f t="shared" si="17"/>
        <v>-0.17403771920150002</v>
      </c>
      <c r="BA26">
        <v>-5.081874647092071E-3</v>
      </c>
      <c r="BB26">
        <v>7.8320090805902451E-2</v>
      </c>
      <c r="BC26">
        <v>-8.1263157894736884E-2</v>
      </c>
      <c r="BD26">
        <v>-6.5722836095764209E-2</v>
      </c>
      <c r="BE26">
        <v>-4.0778612787975954E-2</v>
      </c>
      <c r="BF26">
        <v>8.2106893880712739E-2</v>
      </c>
      <c r="BG26">
        <v>3.85998561496044E-2</v>
      </c>
      <c r="BH26">
        <v>-7.3638042474607576E-2</v>
      </c>
      <c r="BI26">
        <v>6.9120961682945223E-2</v>
      </c>
      <c r="BJ26">
        <v>9.0374205695457663E-2</v>
      </c>
      <c r="BK26">
        <v>-8.6337146557295219E-4</v>
      </c>
      <c r="BL26">
        <v>9.004122369277491E-2</v>
      </c>
    </row>
    <row r="27" spans="1:64" ht="29.4" thickBot="1">
      <c r="A27" s="40" t="s">
        <v>95</v>
      </c>
      <c r="B27" s="30" t="s">
        <v>96</v>
      </c>
      <c r="C27" s="41" t="s">
        <v>97</v>
      </c>
      <c r="D27" s="8">
        <v>107260</v>
      </c>
      <c r="E27" s="3">
        <v>474549</v>
      </c>
      <c r="F27" s="37">
        <f t="shared" si="18"/>
        <v>107260</v>
      </c>
      <c r="G27" s="3">
        <v>1176000000</v>
      </c>
      <c r="H27" s="9">
        <f t="shared" si="19"/>
        <v>9.1207482993197272E-5</v>
      </c>
      <c r="I27" s="51" vm="3850">
        <v>55.09</v>
      </c>
      <c r="J27" s="2" vm="786">
        <v>59</v>
      </c>
      <c r="K27" s="2" vm="3851">
        <v>54.5</v>
      </c>
      <c r="L27" s="2" vm="3852">
        <v>59.27</v>
      </c>
      <c r="M27" s="2" vm="3853">
        <v>65.05</v>
      </c>
      <c r="N27" s="2" vm="3854">
        <v>67.760000000000005</v>
      </c>
      <c r="O27" s="2" vm="3855">
        <v>68.91</v>
      </c>
      <c r="P27" s="2" vm="3856">
        <v>71.52</v>
      </c>
      <c r="Q27" s="2" vm="3857">
        <v>73.930000000000007</v>
      </c>
      <c r="R27" s="2" vm="3858">
        <v>77.77</v>
      </c>
      <c r="S27" s="2" vm="3859">
        <v>70.2</v>
      </c>
      <c r="T27" s="2" vm="3860">
        <v>68.099999999999994</v>
      </c>
      <c r="U27" s="2" vm="3830">
        <v>60.69</v>
      </c>
      <c r="V27" s="3">
        <v>0.30499999999999999</v>
      </c>
      <c r="W27" s="3">
        <v>0.28499999999999998</v>
      </c>
      <c r="X27" s="3">
        <v>0.28499999999999998</v>
      </c>
      <c r="Y27" s="3">
        <v>0.28499999999999998</v>
      </c>
      <c r="Z27" s="1">
        <f t="shared" si="1"/>
        <v>8.1412234525322189E-2</v>
      </c>
      <c r="AA27" s="1">
        <f t="shared" si="2"/>
        <v>0.16745402395815748</v>
      </c>
      <c r="AB27" s="1">
        <f t="shared" si="3"/>
        <v>0.13270933101146423</v>
      </c>
      <c r="AC27" s="1">
        <f t="shared" si="4"/>
        <v>-0.21595731001671595</v>
      </c>
      <c r="AD27" s="1">
        <f t="shared" si="5"/>
        <v>0.12270829551642756</v>
      </c>
      <c r="AE27" s="1">
        <f t="shared" si="6"/>
        <v>7.0974768560537235E-2</v>
      </c>
      <c r="AF27" s="1">
        <f t="shared" si="7"/>
        <v>-7.6271186440677971E-2</v>
      </c>
      <c r="AG27" s="1">
        <f t="shared" si="8"/>
        <v>9.3119266055045918E-2</v>
      </c>
      <c r="AH27" s="1">
        <f t="shared" si="9"/>
        <v>9.7519824531803509E-2</v>
      </c>
      <c r="AI27" s="1">
        <f t="shared" si="10"/>
        <v>4.6041506533435944E-2</v>
      </c>
      <c r="AJ27" s="1">
        <f t="shared" si="11"/>
        <v>2.1177685950413094E-2</v>
      </c>
      <c r="AK27" s="1">
        <f t="shared" si="12"/>
        <v>3.7875489769264255E-2</v>
      </c>
      <c r="AL27" s="1">
        <f t="shared" si="13"/>
        <v>3.7681767337807759E-2</v>
      </c>
      <c r="AM27" s="1">
        <f t="shared" si="14"/>
        <v>5.5796023265250766E-2</v>
      </c>
      <c r="AN27" s="1">
        <f t="shared" si="15"/>
        <v>-9.7338305259097258E-2</v>
      </c>
      <c r="AO27" s="1">
        <f t="shared" si="16"/>
        <v>-2.5854700854700978E-2</v>
      </c>
      <c r="AP27" s="1">
        <f t="shared" si="17"/>
        <v>-0.1046255506607929</v>
      </c>
      <c r="BA27">
        <v>-3.5812672176308548E-2</v>
      </c>
      <c r="BB27">
        <v>-2.0408163265306121E-2</v>
      </c>
      <c r="BC27">
        <v>4.5937499999999971E-2</v>
      </c>
      <c r="BD27">
        <v>-4.0080160320641281E-2</v>
      </c>
      <c r="BE27">
        <v>-5.8768267223382076E-2</v>
      </c>
      <c r="BF27">
        <v>-6.8080357142856329E-3</v>
      </c>
      <c r="BG27">
        <v>2.5333634924225232E-2</v>
      </c>
      <c r="BH27">
        <v>-2.8347672622986993E-2</v>
      </c>
      <c r="BI27">
        <v>0.13882541133455209</v>
      </c>
      <c r="BJ27">
        <v>4.5610494450050561E-2</v>
      </c>
      <c r="BK27">
        <v>-2.8951939779973534E-4</v>
      </c>
      <c r="BL27">
        <v>7.5033973985633967E-2</v>
      </c>
    </row>
    <row r="28" spans="1:64" ht="43.8" thickBot="1">
      <c r="A28" s="40" t="s">
        <v>98</v>
      </c>
      <c r="B28" s="30" t="s">
        <v>436</v>
      </c>
      <c r="C28" s="41" t="s">
        <v>100</v>
      </c>
      <c r="D28" s="8">
        <v>318631</v>
      </c>
      <c r="E28" s="3">
        <v>38106</v>
      </c>
      <c r="F28" s="37">
        <f t="shared" si="18"/>
        <v>318631</v>
      </c>
      <c r="G28" s="3">
        <v>442000000</v>
      </c>
      <c r="H28" s="9">
        <f t="shared" si="19"/>
        <v>7.2088461538461542E-4</v>
      </c>
      <c r="I28" s="51" vm="2107">
        <v>187.23</v>
      </c>
      <c r="J28" s="2" vm="2108">
        <v>193.41</v>
      </c>
      <c r="K28" s="2" vm="2109">
        <v>191.31</v>
      </c>
      <c r="L28" s="2" vm="2110">
        <v>186.91</v>
      </c>
      <c r="M28" s="2" vm="2111">
        <v>196.49</v>
      </c>
      <c r="N28" s="2" vm="2112">
        <v>195.45</v>
      </c>
      <c r="O28" s="2" vm="2113">
        <v>208.42</v>
      </c>
      <c r="P28" s="2" vm="2114">
        <v>218.65</v>
      </c>
      <c r="Q28" s="2" vm="2115">
        <v>233.14</v>
      </c>
      <c r="R28" s="2" vm="2116">
        <v>235.81</v>
      </c>
      <c r="S28" s="2" vm="2117">
        <v>228.18</v>
      </c>
      <c r="T28" s="2" vm="2118">
        <v>230.72</v>
      </c>
      <c r="U28" s="2" vm="2119">
        <v>200.5</v>
      </c>
      <c r="V28" s="3">
        <v>0.56999999999999995</v>
      </c>
      <c r="W28" s="3">
        <v>0.56999999999999995</v>
      </c>
      <c r="X28" s="3">
        <v>0.56999999999999995</v>
      </c>
      <c r="Y28" s="3">
        <v>0.5</v>
      </c>
      <c r="Z28" s="1">
        <f t="shared" si="1"/>
        <v>1.335256102120423E-3</v>
      </c>
      <c r="AA28" s="1">
        <f t="shared" si="2"/>
        <v>0.11813172114921615</v>
      </c>
      <c r="AB28" s="1">
        <f t="shared" si="3"/>
        <v>0.13415219268784193</v>
      </c>
      <c r="AC28" s="1">
        <f t="shared" si="4"/>
        <v>-0.14761884568084477</v>
      </c>
      <c r="AD28" s="1">
        <f t="shared" si="5"/>
        <v>8.2679057843294407E-2</v>
      </c>
      <c r="AE28" s="1">
        <f t="shared" si="6"/>
        <v>3.3007530844415996E-2</v>
      </c>
      <c r="AF28" s="1">
        <f t="shared" si="7"/>
        <v>-1.0857763300760014E-2</v>
      </c>
      <c r="AG28" s="1">
        <f t="shared" si="8"/>
        <v>-2.001986304950084E-2</v>
      </c>
      <c r="AH28" s="1">
        <f t="shared" si="9"/>
        <v>5.1254614520357462E-2</v>
      </c>
      <c r="AI28" s="1">
        <f t="shared" si="10"/>
        <v>-2.3919792355846124E-3</v>
      </c>
      <c r="AJ28" s="1">
        <f t="shared" si="11"/>
        <v>6.9276029675108722E-2</v>
      </c>
      <c r="AK28" s="1">
        <f t="shared" si="12"/>
        <v>4.9083581230208326E-2</v>
      </c>
      <c r="AL28" s="1">
        <f t="shared" si="13"/>
        <v>6.8877201006174157E-2</v>
      </c>
      <c r="AM28" s="1">
        <f t="shared" si="14"/>
        <v>1.3897229132710028E-2</v>
      </c>
      <c r="AN28" s="1">
        <f t="shared" si="15"/>
        <v>-3.2356558246045525E-2</v>
      </c>
      <c r="AO28" s="1">
        <f t="shared" si="16"/>
        <v>1.3322815321237583E-2</v>
      </c>
      <c r="AP28" s="1">
        <f t="shared" si="17"/>
        <v>-0.12881414701803051</v>
      </c>
      <c r="BA28">
        <v>1.985695171407962E-2</v>
      </c>
      <c r="BB28">
        <v>8.258046489771409E-2</v>
      </c>
      <c r="BC28">
        <v>-5.0949701401748815E-2</v>
      </c>
      <c r="BD28">
        <v>6.4146777154766119E-2</v>
      </c>
      <c r="BE28">
        <v>5.720247601506126E-2</v>
      </c>
      <c r="BF28">
        <v>-0.11077927105801667</v>
      </c>
      <c r="BG28">
        <v>-6.9284064665127865E-3</v>
      </c>
      <c r="BH28">
        <v>-5.908233815210503E-3</v>
      </c>
      <c r="BI28">
        <v>5.0130084396217932E-2</v>
      </c>
      <c r="BJ28">
        <v>-1.7887460586951183E-2</v>
      </c>
      <c r="BK28">
        <v>0.13453108600358085</v>
      </c>
      <c r="BL28">
        <v>2.4391574811742874E-2</v>
      </c>
    </row>
    <row r="29" spans="1:64" ht="29.4" thickBot="1">
      <c r="A29" s="40" t="s">
        <v>101</v>
      </c>
      <c r="B29" s="30" t="s">
        <v>102</v>
      </c>
      <c r="C29" s="41" t="s">
        <v>347</v>
      </c>
      <c r="D29" s="8">
        <v>139189</v>
      </c>
      <c r="E29" s="3">
        <v>355149</v>
      </c>
      <c r="F29" s="37">
        <f t="shared" si="18"/>
        <v>139189</v>
      </c>
      <c r="G29" s="3">
        <v>4881000000</v>
      </c>
      <c r="H29" s="9">
        <f t="shared" si="19"/>
        <v>2.8516492522024175E-5</v>
      </c>
      <c r="I29" s="51" vm="996">
        <v>38.67</v>
      </c>
      <c r="J29" s="2" vm="4207">
        <v>41.09</v>
      </c>
      <c r="K29" s="2" vm="744">
        <v>44.68</v>
      </c>
      <c r="L29" s="2" vm="4208">
        <v>42.52</v>
      </c>
      <c r="M29" s="2" vm="4209">
        <v>43.91</v>
      </c>
      <c r="N29" s="2" vm="4210">
        <v>42.91</v>
      </c>
      <c r="O29" s="2" vm="1596">
        <v>42.56</v>
      </c>
      <c r="P29" s="2" vm="686">
        <v>41.99</v>
      </c>
      <c r="Q29" s="2" vm="4211">
        <v>47.84</v>
      </c>
      <c r="R29" s="2" vm="3239">
        <v>49</v>
      </c>
      <c r="S29" s="2" vm="3819">
        <v>45.67</v>
      </c>
      <c r="T29" s="2" vm="3242">
        <v>48.32</v>
      </c>
      <c r="U29" s="2" vm="4212">
        <v>42.28</v>
      </c>
      <c r="V29" s="3">
        <v>0.33</v>
      </c>
      <c r="W29" s="3">
        <v>0.33</v>
      </c>
      <c r="X29" s="3">
        <v>0.33</v>
      </c>
      <c r="Y29" s="3">
        <v>0.28999999999999998</v>
      </c>
      <c r="Z29" s="1">
        <f t="shared" si="1"/>
        <v>0.10809412981639517</v>
      </c>
      <c r="AA29" s="1">
        <f t="shared" si="2"/>
        <v>8.7017873941674304E-3</v>
      </c>
      <c r="AB29" s="1">
        <f t="shared" si="3"/>
        <v>0.15906954887218039</v>
      </c>
      <c r="AC29" s="1">
        <f t="shared" si="4"/>
        <v>-0.13122448979591833</v>
      </c>
      <c r="AD29" s="1">
        <f t="shared" si="5"/>
        <v>0.12645461598138091</v>
      </c>
      <c r="AE29" s="1">
        <f t="shared" si="6"/>
        <v>6.2580811998965646E-2</v>
      </c>
      <c r="AF29" s="1">
        <f t="shared" si="7"/>
        <v>8.7369189583840254E-2</v>
      </c>
      <c r="AG29" s="1">
        <f t="shared" si="8"/>
        <v>-4.0957923008057222E-2</v>
      </c>
      <c r="AH29" s="1">
        <f t="shared" si="9"/>
        <v>3.2690498588899185E-2</v>
      </c>
      <c r="AI29" s="1">
        <f t="shared" si="10"/>
        <v>-1.5258483261216123E-2</v>
      </c>
      <c r="AJ29" s="1">
        <f t="shared" si="11"/>
        <v>-4.6609182008842465E-4</v>
      </c>
      <c r="AK29" s="1">
        <f t="shared" si="12"/>
        <v>-1.3392857142857149E-2</v>
      </c>
      <c r="AL29" s="1">
        <f t="shared" si="13"/>
        <v>0.14717789949988094</v>
      </c>
      <c r="AM29" s="1">
        <f t="shared" si="14"/>
        <v>3.1145484949832703E-2</v>
      </c>
      <c r="AN29" s="1">
        <f t="shared" si="15"/>
        <v>-6.7959183673469356E-2</v>
      </c>
      <c r="AO29" s="1">
        <f t="shared" si="16"/>
        <v>6.4374863148675243E-2</v>
      </c>
      <c r="AP29" s="1">
        <f t="shared" si="17"/>
        <v>-0.1189983443708609</v>
      </c>
      <c r="BA29">
        <v>1.570628910108661E-2</v>
      </c>
      <c r="BB29">
        <v>0.11129121146302719</v>
      </c>
      <c r="BC29">
        <v>-7.2928821470244539E-3</v>
      </c>
      <c r="BD29">
        <v>1.2166172106824824E-2</v>
      </c>
      <c r="BE29">
        <v>-6.6256229844620346E-2</v>
      </c>
      <c r="BF29">
        <v>-3.1725888324873001E-3</v>
      </c>
      <c r="BG29">
        <v>1.6082341588935348E-2</v>
      </c>
      <c r="BH29">
        <v>3.0389363722697026E-2</v>
      </c>
      <c r="BI29">
        <v>5.3382991930477984E-2</v>
      </c>
      <c r="BJ29">
        <v>2.0232073787563216E-2</v>
      </c>
      <c r="BK29">
        <v>9.0113735783027255E-2</v>
      </c>
      <c r="BL29">
        <v>5.0417902399568566E-2</v>
      </c>
    </row>
    <row r="30" spans="1:64" ht="29.4" thickBot="1">
      <c r="A30" s="40" t="s">
        <v>104</v>
      </c>
      <c r="B30" s="30" t="s">
        <v>348</v>
      </c>
      <c r="C30" s="41" t="s">
        <v>106</v>
      </c>
      <c r="D30" s="8">
        <v>2916541</v>
      </c>
      <c r="E30" s="3">
        <v>1416466</v>
      </c>
      <c r="F30" s="37">
        <f t="shared" si="18"/>
        <v>2916541</v>
      </c>
      <c r="G30" s="3">
        <v>1044000000</v>
      </c>
      <c r="H30" s="9">
        <f t="shared" si="19"/>
        <v>2.7936216475095785E-3</v>
      </c>
      <c r="I30" s="51" vm="189">
        <v>73.06</v>
      </c>
      <c r="J30" s="2" vm="1084">
        <v>78.3</v>
      </c>
      <c r="K30" s="2" vm="1085">
        <v>67.7</v>
      </c>
      <c r="L30" s="2" vm="1086">
        <v>62.06</v>
      </c>
      <c r="M30" s="2" vm="1087">
        <v>69.23</v>
      </c>
      <c r="N30" s="2" vm="1088">
        <v>63.85</v>
      </c>
      <c r="O30" s="2" vm="1089">
        <v>63.94</v>
      </c>
      <c r="P30" s="2" vm="1090">
        <v>65</v>
      </c>
      <c r="Q30" s="2" vm="1091">
        <v>74.98</v>
      </c>
      <c r="R30" s="2" vm="1092">
        <v>79.05</v>
      </c>
      <c r="S30" s="2" vm="1093">
        <v>72.739999999999995</v>
      </c>
      <c r="T30" s="2" vm="1094">
        <v>80.2</v>
      </c>
      <c r="U30" s="2" vm="1095">
        <v>64.86</v>
      </c>
      <c r="V30" s="3">
        <v>0.5</v>
      </c>
      <c r="W30" s="3">
        <v>0.5</v>
      </c>
      <c r="X30" s="3">
        <v>0.5</v>
      </c>
      <c r="Y30" s="3">
        <v>0.5</v>
      </c>
      <c r="Z30" s="1">
        <f t="shared" si="1"/>
        <v>-0.14371749247194088</v>
      </c>
      <c r="AA30" s="1">
        <f t="shared" si="2"/>
        <v>3.8349983886561315E-2</v>
      </c>
      <c r="AB30" s="1">
        <f t="shared" si="3"/>
        <v>0.24413512668126369</v>
      </c>
      <c r="AC30" s="1">
        <f t="shared" si="4"/>
        <v>-0.17318153067678682</v>
      </c>
      <c r="AD30" s="1">
        <f t="shared" si="5"/>
        <v>-8.4861757459622267E-2</v>
      </c>
      <c r="AE30" s="1">
        <f t="shared" si="6"/>
        <v>7.1721872433616135E-2</v>
      </c>
      <c r="AF30" s="1">
        <f t="shared" si="7"/>
        <v>-0.13537675606641117</v>
      </c>
      <c r="AG30" s="1">
        <f t="shared" si="8"/>
        <v>-7.592319054652881E-2</v>
      </c>
      <c r="AH30" s="1">
        <f t="shared" si="9"/>
        <v>0.11553335481791817</v>
      </c>
      <c r="AI30" s="1">
        <f t="shared" si="10"/>
        <v>-7.0489672107467899E-2</v>
      </c>
      <c r="AJ30" s="1">
        <f t="shared" si="11"/>
        <v>9.2404072043852196E-3</v>
      </c>
      <c r="AK30" s="1">
        <f t="shared" si="12"/>
        <v>1.6578041914294687E-2</v>
      </c>
      <c r="AL30" s="1">
        <f t="shared" si="13"/>
        <v>0.16123076923076929</v>
      </c>
      <c r="AM30" s="1">
        <f t="shared" si="14"/>
        <v>6.0949586556414949E-2</v>
      </c>
      <c r="AN30" s="1">
        <f t="shared" si="15"/>
        <v>-7.98228969006958E-2</v>
      </c>
      <c r="AO30" s="1">
        <f t="shared" si="16"/>
        <v>0.10943084960131988</v>
      </c>
      <c r="AP30" s="1">
        <f t="shared" si="17"/>
        <v>-0.18503740648379055</v>
      </c>
      <c r="BA30">
        <v>-1.1686353355114257E-2</v>
      </c>
      <c r="BB30">
        <v>3.1150667514303731E-2</v>
      </c>
      <c r="BC30">
        <v>-2.7373612823674464E-2</v>
      </c>
      <c r="BD30">
        <v>5.1798928298035243E-2</v>
      </c>
      <c r="BE30">
        <v>-6.1863173216884941E-2</v>
      </c>
      <c r="BF30">
        <v>5.7652264445601148E-2</v>
      </c>
      <c r="BG30">
        <v>-1.0771325987371429E-2</v>
      </c>
      <c r="BH30">
        <v>-2.3279098873591982E-2</v>
      </c>
      <c r="BI30">
        <v>5.5584214598916527E-2</v>
      </c>
      <c r="BJ30">
        <v>-0.15402581438229873</v>
      </c>
      <c r="BK30">
        <v>0.10607381575123528</v>
      </c>
      <c r="BL30">
        <v>-2.7241470510447001E-2</v>
      </c>
    </row>
    <row r="31" spans="1:64" ht="43.8" thickBot="1">
      <c r="A31" s="40" t="s">
        <v>107</v>
      </c>
      <c r="B31" s="30" t="s">
        <v>437</v>
      </c>
      <c r="C31" s="42" t="s">
        <v>438</v>
      </c>
      <c r="D31" s="8">
        <v>1067637</v>
      </c>
      <c r="E31" s="3">
        <v>6049</v>
      </c>
      <c r="F31" s="37">
        <f t="shared" si="18"/>
        <v>1067637</v>
      </c>
      <c r="G31" s="3">
        <v>1914000000</v>
      </c>
      <c r="H31" s="9">
        <f t="shared" si="19"/>
        <v>5.5780407523510977E-4</v>
      </c>
      <c r="I31" s="51" vm="1500">
        <v>125.71</v>
      </c>
      <c r="J31" s="2" vm="2364">
        <v>125.6</v>
      </c>
      <c r="K31" s="2" vm="2365">
        <v>111.53</v>
      </c>
      <c r="L31" s="2" vm="2366">
        <v>113.89</v>
      </c>
      <c r="M31" s="2" vm="2367">
        <v>124.03</v>
      </c>
      <c r="N31" s="2" vm="2368">
        <v>125.49</v>
      </c>
      <c r="O31" s="2" vm="2369">
        <v>125.28</v>
      </c>
      <c r="P31" s="2" vm="2370">
        <v>125.31</v>
      </c>
      <c r="Q31" s="2" vm="2371">
        <v>118.93</v>
      </c>
      <c r="R31" s="2" vm="2372">
        <v>123.11</v>
      </c>
      <c r="S31" s="2" vm="2373">
        <v>111.765</v>
      </c>
      <c r="T31" s="2" vm="2374">
        <v>120.77</v>
      </c>
      <c r="U31" s="2" vm="2375">
        <v>107.34</v>
      </c>
      <c r="V31" s="3">
        <v>1.1200000000000001</v>
      </c>
      <c r="W31" s="3">
        <v>1.1200000000000001</v>
      </c>
      <c r="X31" s="3">
        <v>1.1200000000000001</v>
      </c>
      <c r="Y31" s="3">
        <v>1.1200000000000001</v>
      </c>
      <c r="Z31" s="1">
        <f t="shared" si="1"/>
        <v>-8.511653806379757E-2</v>
      </c>
      <c r="AA31" s="1">
        <f t="shared" si="2"/>
        <v>0.10984283080165073</v>
      </c>
      <c r="AB31" s="1">
        <f t="shared" si="3"/>
        <v>-8.3812260536398602E-3</v>
      </c>
      <c r="AC31" s="1">
        <f t="shared" si="4"/>
        <v>-0.1189992689464706</v>
      </c>
      <c r="AD31" s="1">
        <f t="shared" si="5"/>
        <v>-0.11049240315010732</v>
      </c>
      <c r="AE31" s="1">
        <f t="shared" si="6"/>
        <v>-8.7502983056240101E-4</v>
      </c>
      <c r="AF31" s="1">
        <f t="shared" si="7"/>
        <v>-0.11202229299363052</v>
      </c>
      <c r="AG31" s="1">
        <f t="shared" si="8"/>
        <v>3.1202367076123012E-2</v>
      </c>
      <c r="AH31" s="1">
        <f t="shared" si="9"/>
        <v>8.9033277724119772E-2</v>
      </c>
      <c r="AI31" s="1">
        <f t="shared" si="10"/>
        <v>2.0801419011529418E-2</v>
      </c>
      <c r="AJ31" s="1">
        <f t="shared" si="11"/>
        <v>7.2515738305841612E-3</v>
      </c>
      <c r="AK31" s="1">
        <f t="shared" si="12"/>
        <v>2.3946360153257612E-4</v>
      </c>
      <c r="AL31" s="1">
        <f t="shared" si="13"/>
        <v>-4.1975899768573896E-2</v>
      </c>
      <c r="AM31" s="1">
        <f t="shared" si="14"/>
        <v>4.4564029260909716E-2</v>
      </c>
      <c r="AN31" s="1">
        <f t="shared" si="15"/>
        <v>-9.215335878482657E-2</v>
      </c>
      <c r="AO31" s="1">
        <f t="shared" si="16"/>
        <v>9.0591866863508216E-2</v>
      </c>
      <c r="AP31" s="1">
        <f t="shared" si="17"/>
        <v>-0.10192928707460455</v>
      </c>
      <c r="BA31">
        <v>-6.0652137185335298E-2</v>
      </c>
      <c r="BB31">
        <v>1.5467625899280565E-2</v>
      </c>
      <c r="BC31">
        <v>-4.0559688274884896E-2</v>
      </c>
      <c r="BD31">
        <v>-8.9535534415220459E-3</v>
      </c>
      <c r="BE31">
        <v>-1.36457745153398E-2</v>
      </c>
      <c r="BF31">
        <v>1.6105699681743631E-2</v>
      </c>
      <c r="BG31">
        <v>5.0844205679201955E-2</v>
      </c>
      <c r="BH31">
        <v>-6.7555230965857154E-3</v>
      </c>
      <c r="BI31">
        <v>9.1567607726597278E-2</v>
      </c>
      <c r="BJ31">
        <v>-1.0307507301151396E-3</v>
      </c>
      <c r="BK31">
        <v>3.9810834049871069E-2</v>
      </c>
      <c r="BL31">
        <v>5.8592771888823898E-2</v>
      </c>
    </row>
    <row r="32" spans="1:64" ht="43.8" thickBot="1">
      <c r="A32" s="40" t="s">
        <v>350</v>
      </c>
      <c r="B32" s="30" t="s">
        <v>439</v>
      </c>
      <c r="C32" s="41" t="s">
        <v>352</v>
      </c>
      <c r="D32" s="8">
        <v>557647</v>
      </c>
      <c r="E32" s="3">
        <v>386055</v>
      </c>
      <c r="F32" s="37">
        <f t="shared" si="18"/>
        <v>557647</v>
      </c>
      <c r="G32" s="3">
        <v>710000000</v>
      </c>
      <c r="H32" s="9">
        <f t="shared" si="19"/>
        <v>7.854183098591549E-4</v>
      </c>
      <c r="I32" s="51" vm="2002">
        <v>93.18</v>
      </c>
      <c r="J32" s="2" vm="2062">
        <v>100.92</v>
      </c>
      <c r="K32" s="2" vm="2063">
        <v>97.75</v>
      </c>
      <c r="L32" s="2" vm="2064">
        <v>97.62</v>
      </c>
      <c r="M32" s="2" vm="2065">
        <v>100.35</v>
      </c>
      <c r="N32" s="2" vm="2066">
        <v>100.1</v>
      </c>
      <c r="O32" s="2" vm="2067">
        <v>98.18</v>
      </c>
      <c r="P32" s="2" vm="2068">
        <v>102.6</v>
      </c>
      <c r="Q32" s="2" vm="2069">
        <v>103.66</v>
      </c>
      <c r="R32" s="2" vm="2070">
        <v>109.18</v>
      </c>
      <c r="S32" s="2" vm="2071">
        <v>99.39</v>
      </c>
      <c r="T32" s="2" vm="2072">
        <v>110.5</v>
      </c>
      <c r="U32" s="2" vm="2073">
        <v>101.66</v>
      </c>
      <c r="V32">
        <v>0.16</v>
      </c>
      <c r="W32">
        <v>0.16</v>
      </c>
      <c r="X32">
        <v>0.16</v>
      </c>
      <c r="Y32" s="3">
        <v>0.16</v>
      </c>
      <c r="Z32" s="1">
        <f t="shared" si="1"/>
        <v>4.9366816913500727E-2</v>
      </c>
      <c r="AA32" s="1">
        <f t="shared" si="2"/>
        <v>7.3755377996312464E-3</v>
      </c>
      <c r="AB32" s="1">
        <f t="shared" si="3"/>
        <v>0.11366877164391932</v>
      </c>
      <c r="AC32" s="1">
        <f t="shared" si="4"/>
        <v>-6.7411613848690322E-2</v>
      </c>
      <c r="AD32" s="1">
        <f t="shared" si="5"/>
        <v>9.7875080489375293E-2</v>
      </c>
      <c r="AE32" s="1">
        <f t="shared" si="6"/>
        <v>8.3065035415325117E-2</v>
      </c>
      <c r="AF32" s="1">
        <f t="shared" si="7"/>
        <v>-3.1411018628616741E-2</v>
      </c>
      <c r="AG32" s="1">
        <f t="shared" si="8"/>
        <v>3.0690537084403631E-4</v>
      </c>
      <c r="AH32" s="1">
        <f t="shared" si="9"/>
        <v>2.7965580823601614E-2</v>
      </c>
      <c r="AI32" s="1">
        <f t="shared" si="10"/>
        <v>-8.9686098654708521E-4</v>
      </c>
      <c r="AJ32" s="1">
        <f t="shared" si="11"/>
        <v>-1.7582417582417461E-2</v>
      </c>
      <c r="AK32" s="1">
        <f t="shared" si="12"/>
        <v>4.5019352210225988E-2</v>
      </c>
      <c r="AL32" s="1">
        <f t="shared" si="13"/>
        <v>1.1890838206627702E-2</v>
      </c>
      <c r="AM32" s="1">
        <f t="shared" si="14"/>
        <v>5.4794520547945307E-2</v>
      </c>
      <c r="AN32" s="1">
        <f t="shared" si="15"/>
        <v>-8.9668437442755142E-2</v>
      </c>
      <c r="AO32" s="1">
        <f t="shared" si="16"/>
        <v>0.11339168930475903</v>
      </c>
      <c r="AP32" s="1">
        <f t="shared" si="17"/>
        <v>-7.8552036199095052E-2</v>
      </c>
      <c r="BA32">
        <v>7.7893931667516569E-2</v>
      </c>
      <c r="BB32">
        <v>2.365464222353637E-2</v>
      </c>
      <c r="BC32">
        <v>-8.434430964760261E-3</v>
      </c>
      <c r="BD32">
        <v>-2.4398785897735274E-2</v>
      </c>
      <c r="BE32">
        <v>2.225679071437122E-2</v>
      </c>
      <c r="BF32">
        <v>-3.8700598100151855E-3</v>
      </c>
      <c r="BG32">
        <v>-3.8216560509554076E-2</v>
      </c>
      <c r="BH32">
        <v>2.4405199901888618E-2</v>
      </c>
      <c r="BI32">
        <v>3.3465275278877236E-2</v>
      </c>
      <c r="BJ32">
        <v>7.4069767441860515E-2</v>
      </c>
      <c r="BK32">
        <v>2.4683338746346112E-2</v>
      </c>
      <c r="BL32">
        <v>-1.2170600063498658E-2</v>
      </c>
    </row>
    <row r="33" spans="1:64" ht="43.8" thickBot="1">
      <c r="A33" s="40" t="s">
        <v>113</v>
      </c>
      <c r="B33" s="30" t="s">
        <v>114</v>
      </c>
      <c r="C33" s="41" t="s">
        <v>115</v>
      </c>
      <c r="D33" s="8">
        <v>1188092</v>
      </c>
      <c r="E33" s="3">
        <v>2785925</v>
      </c>
      <c r="F33" s="37">
        <f t="shared" si="18"/>
        <v>1188092</v>
      </c>
      <c r="G33" s="3">
        <v>1507000000</v>
      </c>
      <c r="H33" s="9">
        <f t="shared" si="19"/>
        <v>7.8838221632382215E-4</v>
      </c>
      <c r="I33" s="51" vm="1942">
        <v>108.95</v>
      </c>
      <c r="J33" s="2" vm="2052">
        <v>108.62</v>
      </c>
      <c r="K33" s="2" vm="570">
        <v>103.2</v>
      </c>
      <c r="L33" s="2" vm="2053">
        <v>100.18</v>
      </c>
      <c r="M33" s="2" vm="2053">
        <v>100.18</v>
      </c>
      <c r="N33" s="2" vm="2054">
        <v>99.69</v>
      </c>
      <c r="O33" s="2" vm="2055">
        <v>104.15</v>
      </c>
      <c r="P33" s="2" vm="2056">
        <v>113.68</v>
      </c>
      <c r="Q33" s="2" vm="2057">
        <v>111.8</v>
      </c>
      <c r="R33" s="2" vm="2058">
        <v>117.28</v>
      </c>
      <c r="S33" s="2" vm="2059">
        <v>115.2</v>
      </c>
      <c r="T33" s="2" vm="2060">
        <v>116.65</v>
      </c>
      <c r="U33" s="2" vm="2061">
        <v>108.1</v>
      </c>
      <c r="V33" s="3">
        <v>0.88</v>
      </c>
      <c r="W33" s="3">
        <v>0.84</v>
      </c>
      <c r="X33" s="3">
        <v>0</v>
      </c>
      <c r="Y33" s="3">
        <v>0</v>
      </c>
      <c r="Z33" s="1">
        <f t="shared" si="1"/>
        <v>-7.2418540614960961E-2</v>
      </c>
      <c r="AA33" s="1">
        <f t="shared" si="2"/>
        <v>4.8013575563984813E-2</v>
      </c>
      <c r="AB33" s="1">
        <f t="shared" si="3"/>
        <v>0.12606817090734512</v>
      </c>
      <c r="AC33" s="1">
        <f t="shared" si="4"/>
        <v>-7.8274215552523937E-2</v>
      </c>
      <c r="AD33" s="1">
        <f t="shared" si="5"/>
        <v>7.985314364387255E-3</v>
      </c>
      <c r="AE33" s="1">
        <f t="shared" si="6"/>
        <v>-3.0289123451124212E-3</v>
      </c>
      <c r="AF33" s="1">
        <f t="shared" si="7"/>
        <v>-4.9898729515742972E-2</v>
      </c>
      <c r="AG33" s="1">
        <f t="shared" si="8"/>
        <v>-2.0736434108527095E-2</v>
      </c>
      <c r="AH33" s="1">
        <f t="shared" si="9"/>
        <v>0</v>
      </c>
      <c r="AI33" s="1">
        <f t="shared" si="10"/>
        <v>3.4937113196245842E-3</v>
      </c>
      <c r="AJ33" s="1">
        <f t="shared" si="11"/>
        <v>5.3164810913832961E-2</v>
      </c>
      <c r="AK33" s="1">
        <f t="shared" si="12"/>
        <v>9.1502640422467599E-2</v>
      </c>
      <c r="AL33" s="1">
        <f t="shared" si="13"/>
        <v>-1.6537649542575736E-2</v>
      </c>
      <c r="AM33" s="1">
        <f t="shared" si="14"/>
        <v>4.9016100178890916E-2</v>
      </c>
      <c r="AN33" s="1">
        <f t="shared" si="15"/>
        <v>-1.7735334242837637E-2</v>
      </c>
      <c r="AO33" s="1">
        <f t="shared" si="16"/>
        <v>1.258680555555558E-2</v>
      </c>
      <c r="AP33" s="1">
        <f t="shared" si="17"/>
        <v>-7.3296185169309996E-2</v>
      </c>
      <c r="BA33">
        <v>5.1377018043684677E-2</v>
      </c>
      <c r="BB33">
        <v>-4.5163038569232374E-4</v>
      </c>
      <c r="BC33">
        <v>3.0724742454364812E-2</v>
      </c>
      <c r="BD33">
        <v>2.1293514755257082E-2</v>
      </c>
      <c r="BE33">
        <v>-6.0731897222943157E-2</v>
      </c>
      <c r="BF33">
        <v>-1.2067205049661087E-3</v>
      </c>
      <c r="BG33">
        <v>3.0161109029599089E-2</v>
      </c>
      <c r="BH33">
        <v>-7.5741043826150198E-2</v>
      </c>
      <c r="BI33">
        <v>-2.3020167240531266E-2</v>
      </c>
      <c r="BJ33">
        <v>-1.1881985701339309E-2</v>
      </c>
      <c r="BK33">
        <v>6.5729134821155638E-2</v>
      </c>
      <c r="BL33">
        <v>4.1786192388602074E-2</v>
      </c>
    </row>
    <row r="34" spans="1:64" ht="29.4" thickBot="1">
      <c r="A34" s="40" t="s">
        <v>353</v>
      </c>
      <c r="B34" s="30" t="s">
        <v>354</v>
      </c>
      <c r="C34" s="41" t="s">
        <v>355</v>
      </c>
      <c r="D34" s="8">
        <v>120876</v>
      </c>
      <c r="E34" s="3">
        <v>120950</v>
      </c>
      <c r="F34" s="37">
        <f t="shared" si="18"/>
        <v>120876</v>
      </c>
      <c r="G34" s="3">
        <v>708000000</v>
      </c>
      <c r="H34" s="9">
        <f t="shared" si="19"/>
        <v>1.7072881355932202E-4</v>
      </c>
      <c r="I34" s="51" vm="3465">
        <v>84.28</v>
      </c>
      <c r="J34" s="2" vm="3466">
        <v>78.319999999999993</v>
      </c>
      <c r="K34" s="2" vm="3467">
        <v>75.349999999999994</v>
      </c>
      <c r="L34" s="2" vm="3468">
        <v>77.55</v>
      </c>
      <c r="M34" s="2" vm="3469">
        <v>80.16</v>
      </c>
      <c r="N34" s="2" vm="3470">
        <v>77.12</v>
      </c>
      <c r="O34" s="2" vm="3471">
        <v>79.209999999999994</v>
      </c>
      <c r="P34" s="2" vm="1834">
        <v>81.14</v>
      </c>
      <c r="Q34" s="2" vm="3472">
        <v>81.38</v>
      </c>
      <c r="R34" s="2" vm="3473">
        <v>79.91</v>
      </c>
      <c r="S34" s="2" vm="3474">
        <v>82.57</v>
      </c>
      <c r="T34" s="2" vm="2609">
        <v>88</v>
      </c>
      <c r="U34" s="2" vm="3128">
        <v>86.11</v>
      </c>
      <c r="V34" s="3">
        <v>0.92749999999999999</v>
      </c>
      <c r="W34" s="3">
        <v>0.92749999999999999</v>
      </c>
      <c r="X34" s="3">
        <v>0.89</v>
      </c>
      <c r="Y34" s="3">
        <v>0.89</v>
      </c>
      <c r="Z34" s="1">
        <f t="shared" ref="Z34:Z65" si="20">((L34-I34)+V34)/I34</f>
        <v>-6.8847887992406306E-2</v>
      </c>
      <c r="AA34" s="1">
        <f t="shared" ref="AA34:AA65" si="21">((O34-L34)+W34)/L34</f>
        <v>3.3365570599613113E-2</v>
      </c>
      <c r="AB34" s="1">
        <f t="shared" ref="AB34:AB65" si="22">((R34-O34)+X34)/O34</f>
        <v>2.0073223077894244E-2</v>
      </c>
      <c r="AC34" s="1">
        <f t="shared" ref="AC34:AC65" si="23">((U34-R34)+Y34)/R34</f>
        <v>8.8724815417344546E-2</v>
      </c>
      <c r="AD34" s="1">
        <f t="shared" ref="AD34:AD65" si="24">((U34-I34)+SUM(V34:Y34))/I34</f>
        <v>6.4843379212149957E-2</v>
      </c>
      <c r="AE34" s="1">
        <f t="shared" ref="AE34:AE65" si="25">(J34-I34)/I34</f>
        <v>-7.0716658756525955E-2</v>
      </c>
      <c r="AF34" s="1">
        <f t="shared" ref="AF34:AF65" si="26">(K34-J34)/J34</f>
        <v>-3.792134831460673E-2</v>
      </c>
      <c r="AG34" s="1">
        <f t="shared" ref="AG34:AG65" si="27">((L34-K34)+V34)/K34</f>
        <v>4.1506303915063082E-2</v>
      </c>
      <c r="AH34" s="1">
        <f t="shared" ref="AH34:AH65" si="28">(M34-L34)/L34</f>
        <v>3.3655705996131519E-2</v>
      </c>
      <c r="AI34" s="1">
        <f t="shared" ref="AI34:AI65" si="29">((N34-M34)+W34)/M34</f>
        <v>-2.6353542914171555E-2</v>
      </c>
      <c r="AJ34" s="1">
        <f t="shared" ref="AJ34:AJ65" si="30">((O34-N34)+W34)/N34</f>
        <v>3.9127334024896127E-2</v>
      </c>
      <c r="AK34" s="1">
        <f t="shared" ref="AK34:AK65" si="31">(P34-O34)/O34</f>
        <v>2.4365610402727018E-2</v>
      </c>
      <c r="AL34" s="1">
        <f t="shared" ref="AL34:AL65" si="32">((Q34-P34)+X34)/P34</f>
        <v>1.3926546709391113E-2</v>
      </c>
      <c r="AM34" s="1">
        <f t="shared" ref="AM34:AM65" si="33">((R34-Q34)+X34)/Q34</f>
        <v>-7.1270582452690944E-3</v>
      </c>
      <c r="AN34" s="1">
        <f t="shared" ref="AN34:AN65" si="34">(S34-R34)/R34</f>
        <v>3.3287448379426814E-2</v>
      </c>
      <c r="AO34" s="1">
        <f t="shared" ref="AO34:AO65" si="35">((T34-S34)+Y34)/S34</f>
        <v>7.6541116628315448E-2</v>
      </c>
      <c r="AP34" s="1">
        <f t="shared" ref="AP34:AP65" si="36">((U34-T34)+Y34)/T34</f>
        <v>-1.1363636363636369E-2</v>
      </c>
      <c r="BA34">
        <v>6.3103670315517689E-3</v>
      </c>
      <c r="BB34">
        <v>4.4279498336319348E-2</v>
      </c>
      <c r="BC34">
        <v>1.5042892156862886E-2</v>
      </c>
      <c r="BD34">
        <v>7.4481074481074407E-3</v>
      </c>
      <c r="BE34">
        <v>4.7236698581990047E-2</v>
      </c>
      <c r="BF34">
        <v>-9.0372016846046194E-3</v>
      </c>
      <c r="BG34">
        <v>1.6352351396514735E-2</v>
      </c>
      <c r="BH34">
        <v>3.7815619495008786E-2</v>
      </c>
      <c r="BI34">
        <v>-2.880658436214004E-2</v>
      </c>
      <c r="BJ34">
        <v>5.3407874390389076E-2</v>
      </c>
      <c r="BK34">
        <v>1.9421860885275501E-2</v>
      </c>
      <c r="BL34">
        <v>-4.720886005145989E-2</v>
      </c>
    </row>
    <row r="35" spans="1:64" ht="29.4" thickBot="1">
      <c r="A35" s="40" t="s">
        <v>401</v>
      </c>
      <c r="B35" s="30" t="s">
        <v>402</v>
      </c>
      <c r="C35" s="42" t="s">
        <v>349</v>
      </c>
      <c r="D35" s="8">
        <v>67520</v>
      </c>
      <c r="E35" s="3">
        <v>460680</v>
      </c>
      <c r="F35" s="37">
        <f t="shared" si="18"/>
        <v>67520</v>
      </c>
      <c r="G35" s="3">
        <v>772000000</v>
      </c>
      <c r="H35" s="9">
        <f t="shared" si="19"/>
        <v>8.7461139896373059E-5</v>
      </c>
      <c r="I35" s="51" vm="802">
        <v>70.06</v>
      </c>
      <c r="J35" s="2" vm="3902">
        <v>71.430000000000007</v>
      </c>
      <c r="K35" s="2" vm="3903">
        <v>70.959999999999994</v>
      </c>
      <c r="L35" s="2" vm="3646">
        <v>68.05</v>
      </c>
      <c r="M35" s="2" vm="3904">
        <v>66.44</v>
      </c>
      <c r="N35" s="2" vm="3905">
        <v>71.55</v>
      </c>
      <c r="O35" s="2" vm="2293">
        <v>68.5</v>
      </c>
      <c r="P35" s="2" vm="3906">
        <v>71.98</v>
      </c>
      <c r="Q35" s="2" vm="3907">
        <v>76.7</v>
      </c>
      <c r="R35" s="2" vm="3470">
        <v>77.12</v>
      </c>
      <c r="S35" s="2" vm="3908">
        <v>68.39</v>
      </c>
      <c r="T35" s="2" vm="3909">
        <v>69.38</v>
      </c>
      <c r="U35" s="2" vm="778">
        <v>58.8</v>
      </c>
      <c r="V35" s="3">
        <v>0</v>
      </c>
      <c r="W35" s="3">
        <v>0</v>
      </c>
      <c r="X35" s="3">
        <v>0</v>
      </c>
      <c r="Y35" s="3">
        <v>0</v>
      </c>
      <c r="Z35" s="1">
        <f t="shared" si="20"/>
        <v>-2.8689694547530759E-2</v>
      </c>
      <c r="AA35" s="1">
        <f t="shared" si="21"/>
        <v>6.6127847171198071E-3</v>
      </c>
      <c r="AB35" s="1">
        <f t="shared" si="22"/>
        <v>0.12583941605839422</v>
      </c>
      <c r="AC35" s="1">
        <f t="shared" si="23"/>
        <v>-0.23755186721991708</v>
      </c>
      <c r="AD35" s="1">
        <f t="shared" si="24"/>
        <v>-0.16071938338566949</v>
      </c>
      <c r="AE35" s="1">
        <f t="shared" si="25"/>
        <v>1.955466742791899E-2</v>
      </c>
      <c r="AF35" s="1">
        <f t="shared" si="26"/>
        <v>-6.5798684026321299E-3</v>
      </c>
      <c r="AG35" s="1">
        <f t="shared" si="27"/>
        <v>-4.1009019165727127E-2</v>
      </c>
      <c r="AH35" s="1">
        <f t="shared" si="28"/>
        <v>-2.3659074210139595E-2</v>
      </c>
      <c r="AI35" s="1">
        <f t="shared" si="29"/>
        <v>7.6911499096929556E-2</v>
      </c>
      <c r="AJ35" s="1">
        <f t="shared" si="30"/>
        <v>-4.2627533193570891E-2</v>
      </c>
      <c r="AK35" s="1">
        <f t="shared" si="31"/>
        <v>5.0802919708029255E-2</v>
      </c>
      <c r="AL35" s="1">
        <f t="shared" si="32"/>
        <v>6.5573770491803254E-2</v>
      </c>
      <c r="AM35" s="1">
        <f t="shared" si="33"/>
        <v>5.4758800521512606E-3</v>
      </c>
      <c r="AN35" s="1">
        <f t="shared" si="34"/>
        <v>-0.11320020746887971</v>
      </c>
      <c r="AO35" s="1">
        <f t="shared" si="35"/>
        <v>1.4475800555636714E-2</v>
      </c>
      <c r="AP35" s="1">
        <f t="shared" si="36"/>
        <v>-0.15249351398097433</v>
      </c>
      <c r="BA35">
        <v>-4.0350702401115983E-2</v>
      </c>
      <c r="BB35">
        <v>-6.1254152823919149E-3</v>
      </c>
      <c r="BC35">
        <v>4.8051812389010105E-3</v>
      </c>
      <c r="BD35">
        <v>1.1435700176733636E-2</v>
      </c>
      <c r="BE35">
        <v>1.6342892383595323E-2</v>
      </c>
      <c r="BF35">
        <v>-2.5182038834951407E-2</v>
      </c>
      <c r="BG35">
        <v>-3.4028426185288944E-2</v>
      </c>
      <c r="BH35">
        <v>2.4916765116528915E-2</v>
      </c>
      <c r="BI35">
        <v>8.1735303363720726E-3</v>
      </c>
      <c r="BJ35">
        <v>1.0289990645463145E-2</v>
      </c>
      <c r="BK35">
        <v>-7.993827160493823E-2</v>
      </c>
      <c r="BL35">
        <v>6.7091580006709159E-2</v>
      </c>
    </row>
    <row r="36" spans="1:64" ht="43.8" thickBot="1">
      <c r="A36" s="40" t="s">
        <v>128</v>
      </c>
      <c r="B36" s="30" t="s">
        <v>129</v>
      </c>
      <c r="C36" s="42" t="s">
        <v>130</v>
      </c>
      <c r="D36" s="8">
        <v>2861391</v>
      </c>
      <c r="E36" s="8"/>
      <c r="F36" s="37">
        <f t="shared" si="18"/>
        <v>2861391</v>
      </c>
      <c r="G36" s="3">
        <v>635000000</v>
      </c>
      <c r="H36" s="9">
        <f t="shared" si="19"/>
        <v>4.5061275590551177E-3</v>
      </c>
      <c r="I36" s="51" vm="803">
        <v>28.194800000000001</v>
      </c>
      <c r="J36" s="2" vm="804">
        <v>27.474599999999999</v>
      </c>
      <c r="K36" s="2" vm="805">
        <v>26.511900000000001</v>
      </c>
      <c r="L36" s="2" vm="806">
        <v>27.881</v>
      </c>
      <c r="M36" s="2" vm="807">
        <v>28.5228</v>
      </c>
      <c r="N36" s="2" vm="808">
        <v>29.513999999999999</v>
      </c>
      <c r="O36" s="2" vm="809">
        <v>30.4267</v>
      </c>
      <c r="P36" s="2" vm="810">
        <v>30.077300000000001</v>
      </c>
      <c r="Q36" s="2" vm="811">
        <v>31.439299999999999</v>
      </c>
      <c r="R36" s="2" vm="812">
        <v>30.99</v>
      </c>
      <c r="S36" s="2" vm="813">
        <v>31.3323</v>
      </c>
      <c r="T36" s="2" vm="814">
        <v>33.050800000000002</v>
      </c>
      <c r="U36" s="2" vm="815">
        <v>31.9313</v>
      </c>
      <c r="V36" s="3">
        <v>0.49</v>
      </c>
      <c r="W36" s="3">
        <v>0.48499999999999999</v>
      </c>
      <c r="X36" s="3">
        <v>0.48499999999999999</v>
      </c>
      <c r="Y36" s="3">
        <v>0.48499999999999999</v>
      </c>
      <c r="Z36" s="1">
        <f t="shared" si="20"/>
        <v>6.249379318172126E-3</v>
      </c>
      <c r="AA36" s="1">
        <f t="shared" si="21"/>
        <v>0.10870126609519028</v>
      </c>
      <c r="AB36" s="1">
        <f t="shared" si="22"/>
        <v>3.4453292667295438E-2</v>
      </c>
      <c r="AC36" s="1">
        <f t="shared" si="23"/>
        <v>4.6024524040012962E-2</v>
      </c>
      <c r="AD36" s="1">
        <f t="shared" si="24"/>
        <v>0.2015087888546824</v>
      </c>
      <c r="AE36" s="1">
        <f t="shared" si="25"/>
        <v>-2.5543717281200858E-2</v>
      </c>
      <c r="AF36" s="1">
        <f t="shared" si="26"/>
        <v>-3.5039636609814087E-2</v>
      </c>
      <c r="AG36" s="1">
        <f t="shared" si="27"/>
        <v>7.0123227682663242E-2</v>
      </c>
      <c r="AH36" s="1">
        <f t="shared" si="28"/>
        <v>2.3019260428248624E-2</v>
      </c>
      <c r="AI36" s="1">
        <f t="shared" si="29"/>
        <v>5.1755087158343469E-2</v>
      </c>
      <c r="AJ36" s="1">
        <f t="shared" si="30"/>
        <v>4.7357186420004097E-2</v>
      </c>
      <c r="AK36" s="1">
        <f t="shared" si="31"/>
        <v>-1.1483335360062026E-2</v>
      </c>
      <c r="AL36" s="1">
        <f t="shared" si="32"/>
        <v>6.1408437592470007E-2</v>
      </c>
      <c r="AM36" s="1">
        <f t="shared" si="33"/>
        <v>1.1355214651725409E-3</v>
      </c>
      <c r="AN36" s="1">
        <f t="shared" si="34"/>
        <v>1.1045498547918736E-2</v>
      </c>
      <c r="AO36" s="1">
        <f t="shared" si="35"/>
        <v>7.0326787372775132E-2</v>
      </c>
      <c r="AP36" s="1">
        <f t="shared" si="36"/>
        <v>-1.9197719873649113E-2</v>
      </c>
      <c r="BA36">
        <v>0.04</v>
      </c>
      <c r="BB36">
        <v>3.8461538461538464E-2</v>
      </c>
      <c r="BC36">
        <v>-7.5720164609053963E-3</v>
      </c>
      <c r="BD36">
        <v>4.3478260869566077E-3</v>
      </c>
      <c r="BE36">
        <v>-4.578754578754664E-3</v>
      </c>
      <c r="BF36">
        <v>1.256323777403044E-2</v>
      </c>
      <c r="BG36">
        <v>-1.8468770987239663E-3</v>
      </c>
      <c r="BH36">
        <v>4.9621530698064787E-3</v>
      </c>
      <c r="BI36">
        <v>6.9102261221734726E-2</v>
      </c>
      <c r="BJ36">
        <v>2.6880865277556943E-2</v>
      </c>
      <c r="BK36">
        <v>1.293370508054514E-2</v>
      </c>
      <c r="BL36">
        <v>8.6812509628716783E-2</v>
      </c>
    </row>
    <row r="37" spans="1:64" ht="15.6" thickBot="1">
      <c r="A37" s="40" t="s">
        <v>131</v>
      </c>
      <c r="B37" s="30" t="s">
        <v>132</v>
      </c>
      <c r="C37" s="42" t="s">
        <v>133</v>
      </c>
      <c r="D37" s="8">
        <v>589478</v>
      </c>
      <c r="E37" s="3">
        <v>509000</v>
      </c>
      <c r="F37" s="37">
        <f t="shared" si="18"/>
        <v>589478</v>
      </c>
      <c r="G37" s="3">
        <v>969000000</v>
      </c>
      <c r="H37" s="9">
        <f t="shared" si="19"/>
        <v>6.0833642930856549E-4</v>
      </c>
      <c r="I37" s="51" vm="1785">
        <v>12.3803</v>
      </c>
      <c r="J37" s="2" vm="2269">
        <v>10.95</v>
      </c>
      <c r="K37" s="2" vm="2270">
        <v>10.65</v>
      </c>
      <c r="L37" s="2" vm="2271">
        <v>11.06</v>
      </c>
      <c r="M37" s="2" vm="2272">
        <v>11.25</v>
      </c>
      <c r="N37" s="2" vm="2273">
        <v>11.67</v>
      </c>
      <c r="O37" s="2" vm="2274">
        <v>11.02</v>
      </c>
      <c r="P37" s="2" vm="2275">
        <v>10.06</v>
      </c>
      <c r="Q37" s="2" vm="2276">
        <v>9.5299999999999994</v>
      </c>
      <c r="R37" s="2" vm="2277">
        <v>9.43</v>
      </c>
      <c r="S37" s="2" vm="2278">
        <v>9.5399999999999991</v>
      </c>
      <c r="T37" s="2" vm="2279">
        <v>9.7100000000000009</v>
      </c>
      <c r="U37" s="2" vm="2280">
        <v>7.53</v>
      </c>
      <c r="V37">
        <v>0.34499999999999997</v>
      </c>
      <c r="W37">
        <v>0.34499999999999997</v>
      </c>
      <c r="X37">
        <v>0.34499999999999997</v>
      </c>
      <c r="Y37">
        <v>0.34499999999999997</v>
      </c>
      <c r="Z37" s="1">
        <f t="shared" si="20"/>
        <v>-7.8778381783963194E-2</v>
      </c>
      <c r="AA37" s="1">
        <f t="shared" si="21"/>
        <v>2.7576853526220527E-2</v>
      </c>
      <c r="AB37" s="1">
        <f t="shared" si="22"/>
        <v>-0.11297640653357531</v>
      </c>
      <c r="AC37" s="1">
        <f t="shared" si="23"/>
        <v>-0.164899257688229</v>
      </c>
      <c r="AD37" s="1">
        <f t="shared" si="24"/>
        <v>-0.28030823162605106</v>
      </c>
      <c r="AE37" s="1">
        <f t="shared" si="25"/>
        <v>-0.11553031832831198</v>
      </c>
      <c r="AF37" s="1">
        <f t="shared" si="26"/>
        <v>-2.7397260273972508E-2</v>
      </c>
      <c r="AG37" s="1">
        <f t="shared" si="27"/>
        <v>7.089201877934273E-2</v>
      </c>
      <c r="AH37" s="1">
        <f t="shared" si="28"/>
        <v>1.7179023508137388E-2</v>
      </c>
      <c r="AI37" s="1">
        <f t="shared" si="29"/>
        <v>6.7999999999999991E-2</v>
      </c>
      <c r="AJ37" s="1">
        <f t="shared" si="30"/>
        <v>-2.613538988860329E-2</v>
      </c>
      <c r="AK37" s="1">
        <f t="shared" si="31"/>
        <v>-8.711433756805799E-2</v>
      </c>
      <c r="AL37" s="1">
        <f t="shared" si="32"/>
        <v>-1.8389662027833115E-2</v>
      </c>
      <c r="AM37" s="1">
        <f t="shared" si="33"/>
        <v>2.5708289611752397E-2</v>
      </c>
      <c r="AN37" s="1">
        <f t="shared" si="34"/>
        <v>1.1664899257688169E-2</v>
      </c>
      <c r="AO37" s="1">
        <f t="shared" si="35"/>
        <v>5.3983228511530576E-2</v>
      </c>
      <c r="AP37" s="1">
        <f t="shared" si="36"/>
        <v>-0.18898043254376937</v>
      </c>
      <c r="BA37">
        <v>-2.7914071837444423E-4</v>
      </c>
      <c r="BB37">
        <v>1.8507084681907062E-2</v>
      </c>
      <c r="BC37">
        <v>3.1352925050290789E-3</v>
      </c>
      <c r="BD37">
        <v>-3.6161639015560805E-2</v>
      </c>
      <c r="BE37">
        <v>6.0138660104662962E-2</v>
      </c>
      <c r="BF37">
        <v>1.196573922193672E-2</v>
      </c>
      <c r="BG37">
        <v>6.2983523869663147E-2</v>
      </c>
      <c r="BH37">
        <v>-1.1990276578142847E-3</v>
      </c>
      <c r="BI37">
        <v>9.0610103100403402E-3</v>
      </c>
      <c r="BJ37">
        <v>6.638428556592435E-2</v>
      </c>
      <c r="BK37">
        <v>5.0937358700566884E-2</v>
      </c>
      <c r="BL37">
        <v>-4.4548969719288234E-2</v>
      </c>
    </row>
    <row r="38" spans="1:64" ht="43.8" thickBot="1">
      <c r="A38" s="40" t="s">
        <v>134</v>
      </c>
      <c r="B38" s="30" t="s">
        <v>440</v>
      </c>
      <c r="C38" s="42" t="s">
        <v>441</v>
      </c>
      <c r="D38" s="8">
        <v>471352</v>
      </c>
      <c r="E38" s="3">
        <v>1063</v>
      </c>
      <c r="F38" s="37">
        <f t="shared" si="18"/>
        <v>471352</v>
      </c>
      <c r="G38" s="3">
        <v>3998000000</v>
      </c>
      <c r="H38" s="9">
        <f t="shared" si="19"/>
        <v>1.1789694847423712E-4</v>
      </c>
      <c r="I38" s="51" vm="163">
        <v>177</v>
      </c>
      <c r="J38" s="2" vm="163">
        <v>177</v>
      </c>
      <c r="K38" s="2" vm="168">
        <v>170</v>
      </c>
      <c r="L38" s="2" vm="169">
        <v>151</v>
      </c>
      <c r="M38" s="2" vm="170">
        <v>176</v>
      </c>
      <c r="N38" s="2" vm="171">
        <v>189</v>
      </c>
      <c r="O38" s="2" vm="172">
        <v>190</v>
      </c>
      <c r="P38" s="2" vm="173">
        <v>172</v>
      </c>
      <c r="Q38" s="2" vm="168">
        <v>170</v>
      </c>
      <c r="R38" s="2" vm="174">
        <v>160</v>
      </c>
      <c r="S38" s="2" vm="155">
        <v>153</v>
      </c>
      <c r="T38" s="2" vm="175">
        <v>144.4</v>
      </c>
      <c r="U38" s="2" vm="164">
        <v>132</v>
      </c>
      <c r="V38" s="3">
        <v>0.15</v>
      </c>
      <c r="W38" s="3">
        <v>0.15</v>
      </c>
      <c r="X38" s="3">
        <v>0.15</v>
      </c>
      <c r="Y38" s="3">
        <v>0.15</v>
      </c>
      <c r="Z38" s="1">
        <f t="shared" si="20"/>
        <v>-0.14604519774011301</v>
      </c>
      <c r="AA38" s="1">
        <f t="shared" si="21"/>
        <v>0.25927152317880792</v>
      </c>
      <c r="AB38" s="1">
        <f t="shared" si="22"/>
        <v>-0.15710526315789475</v>
      </c>
      <c r="AC38" s="1">
        <f t="shared" si="23"/>
        <v>-0.17406250000000001</v>
      </c>
      <c r="AD38" s="1">
        <f t="shared" si="24"/>
        <v>-0.25084745762711863</v>
      </c>
      <c r="AE38" s="1">
        <f t="shared" si="25"/>
        <v>0</v>
      </c>
      <c r="AF38" s="1">
        <f t="shared" si="26"/>
        <v>-3.954802259887006E-2</v>
      </c>
      <c r="AG38" s="1">
        <f t="shared" si="27"/>
        <v>-0.11088235294117647</v>
      </c>
      <c r="AH38" s="1">
        <f t="shared" si="28"/>
        <v>0.16556291390728478</v>
      </c>
      <c r="AI38" s="1">
        <f t="shared" si="29"/>
        <v>7.4715909090909097E-2</v>
      </c>
      <c r="AJ38" s="1">
        <f t="shared" si="30"/>
        <v>6.0846560846560841E-3</v>
      </c>
      <c r="AK38" s="1">
        <f t="shared" si="31"/>
        <v>-9.4736842105263161E-2</v>
      </c>
      <c r="AL38" s="1">
        <f t="shared" si="32"/>
        <v>-1.0755813953488373E-2</v>
      </c>
      <c r="AM38" s="1">
        <f t="shared" si="33"/>
        <v>-5.7941176470588232E-2</v>
      </c>
      <c r="AN38" s="1">
        <f t="shared" si="34"/>
        <v>-4.3749999999999997E-2</v>
      </c>
      <c r="AO38" s="1">
        <f t="shared" si="35"/>
        <v>-5.5228758169934604E-2</v>
      </c>
      <c r="AP38" s="1">
        <f t="shared" si="36"/>
        <v>-8.4833795013850452E-2</v>
      </c>
      <c r="BA38">
        <v>2.0490886031880189E-2</v>
      </c>
      <c r="BB38">
        <v>1.686283110363827E-2</v>
      </c>
      <c r="BC38">
        <v>-6.858539624721427E-2</v>
      </c>
      <c r="BD38">
        <v>-1.2884336365452862E-2</v>
      </c>
      <c r="BE38">
        <v>-7.6836416764950255E-3</v>
      </c>
      <c r="BF38">
        <v>2.3254977751809135E-2</v>
      </c>
      <c r="BG38">
        <v>-2.2006195919239347E-2</v>
      </c>
      <c r="BH38">
        <v>1.99526670307663E-2</v>
      </c>
      <c r="BI38">
        <v>8.6918373254215239E-2</v>
      </c>
      <c r="BJ38">
        <v>3.333024329813504E-2</v>
      </c>
      <c r="BK38">
        <v>2.997977425458349E-2</v>
      </c>
      <c r="BL38">
        <v>4.0948137701134332E-3</v>
      </c>
    </row>
    <row r="39" spans="1:64" ht="29.4" thickBot="1">
      <c r="A39" s="40" t="s">
        <v>137</v>
      </c>
      <c r="B39" s="30" t="s">
        <v>138</v>
      </c>
      <c r="C39" s="42" t="s">
        <v>139</v>
      </c>
      <c r="D39" s="8">
        <v>392712180</v>
      </c>
      <c r="E39" s="3"/>
      <c r="F39" s="37">
        <f t="shared" si="18"/>
        <v>392712180</v>
      </c>
      <c r="G39" s="3">
        <v>2956000000</v>
      </c>
      <c r="H39" s="9">
        <f t="shared" si="19"/>
        <v>0.13285256427604872</v>
      </c>
      <c r="I39" s="51" vm="330">
        <v>250.83</v>
      </c>
      <c r="J39" s="2" vm="331">
        <v>258.14999999999998</v>
      </c>
      <c r="K39" s="2" vm="332">
        <v>246.35</v>
      </c>
      <c r="L39" s="2" vm="333">
        <v>239.19</v>
      </c>
      <c r="M39" s="2" vm="334">
        <v>247.23</v>
      </c>
      <c r="N39" s="2" vm="335">
        <v>251.57</v>
      </c>
      <c r="O39" s="2" vm="336">
        <v>225.37</v>
      </c>
      <c r="P39" s="2" vm="337">
        <v>245.7</v>
      </c>
      <c r="Q39" s="2" vm="338">
        <v>243.9</v>
      </c>
      <c r="R39" s="2" vm="339">
        <v>242.48</v>
      </c>
      <c r="S39" s="2" vm="340">
        <v>221</v>
      </c>
      <c r="T39" s="2" vm="341">
        <v>232.66</v>
      </c>
      <c r="U39" s="2" vm="305">
        <v>158.52000000000001</v>
      </c>
      <c r="V39" s="3">
        <v>0</v>
      </c>
      <c r="W39" s="3">
        <v>0</v>
      </c>
      <c r="X39" s="3">
        <v>0</v>
      </c>
      <c r="Y39" s="3">
        <v>0</v>
      </c>
      <c r="Z39" s="1">
        <f t="shared" si="20"/>
        <v>-4.6405932304748293E-2</v>
      </c>
      <c r="AA39" s="1">
        <f t="shared" si="21"/>
        <v>-5.7778335214682862E-2</v>
      </c>
      <c r="AB39" s="1">
        <f t="shared" si="22"/>
        <v>7.591959888183869E-2</v>
      </c>
      <c r="AC39" s="1">
        <f t="shared" si="23"/>
        <v>-0.34625536126690853</v>
      </c>
      <c r="AD39" s="1">
        <f t="shared" si="24"/>
        <v>-0.3680181796435833</v>
      </c>
      <c r="AE39" s="1">
        <f t="shared" si="25"/>
        <v>2.9183112067934315E-2</v>
      </c>
      <c r="AF39" s="1">
        <f t="shared" si="26"/>
        <v>-4.5709858609335595E-2</v>
      </c>
      <c r="AG39" s="1">
        <f t="shared" si="27"/>
        <v>-2.9064339354576807E-2</v>
      </c>
      <c r="AH39" s="1">
        <f t="shared" si="28"/>
        <v>3.3613445378151224E-2</v>
      </c>
      <c r="AI39" s="1">
        <f t="shared" si="29"/>
        <v>1.7554503903248003E-2</v>
      </c>
      <c r="AJ39" s="1">
        <f t="shared" si="30"/>
        <v>-0.10414596335016095</v>
      </c>
      <c r="AK39" s="1">
        <f t="shared" si="31"/>
        <v>9.0207214802324992E-2</v>
      </c>
      <c r="AL39" s="1">
        <f t="shared" si="32"/>
        <v>-7.3260073260072566E-3</v>
      </c>
      <c r="AM39" s="1">
        <f t="shared" si="33"/>
        <v>-5.8220582205822709E-3</v>
      </c>
      <c r="AN39" s="1">
        <f t="shared" si="34"/>
        <v>-8.8584625536126657E-2</v>
      </c>
      <c r="AO39" s="1">
        <f t="shared" si="35"/>
        <v>5.2760180995475095E-2</v>
      </c>
      <c r="AP39" s="1">
        <f t="shared" si="36"/>
        <v>-0.3186624258574744</v>
      </c>
      <c r="BA39">
        <v>9.9068585944115301E-2</v>
      </c>
      <c r="BB39">
        <v>6.3174114021571554E-2</v>
      </c>
      <c r="BC39">
        <v>3.8405797101449354E-2</v>
      </c>
      <c r="BD39">
        <v>6.7690160502442337E-2</v>
      </c>
      <c r="BE39">
        <v>-1.9607843137254902E-2</v>
      </c>
      <c r="BF39">
        <v>-4.1333333333333257E-2</v>
      </c>
      <c r="BG39">
        <v>0.15020862308762165</v>
      </c>
      <c r="BH39">
        <v>-2.418379685610675E-3</v>
      </c>
      <c r="BI39">
        <v>1.8181818181818181E-2</v>
      </c>
      <c r="BJ39">
        <v>9.2261904761904767E-2</v>
      </c>
      <c r="BK39">
        <v>-4.741144414168931E-2</v>
      </c>
      <c r="BL39">
        <v>1.2585812356979338E-2</v>
      </c>
    </row>
    <row r="40" spans="1:64" ht="15.6" thickBot="1">
      <c r="A40" s="40" t="s">
        <v>143</v>
      </c>
      <c r="B40" s="30" t="s">
        <v>144</v>
      </c>
      <c r="C40" s="42" t="s">
        <v>145</v>
      </c>
      <c r="D40" s="8">
        <v>19451851</v>
      </c>
      <c r="E40" s="8">
        <v>1417555</v>
      </c>
      <c r="F40" s="37">
        <f t="shared" si="18"/>
        <v>19451851</v>
      </c>
      <c r="G40" s="3">
        <v>272000000</v>
      </c>
      <c r="H40" s="9">
        <f t="shared" si="19"/>
        <v>7.1514158088235288E-2</v>
      </c>
      <c r="I40" s="51" t="e" cm="1" vm="4419">
        <f t="array" aca="1" ref="I40" ca="1">TRANSPOSE(_xlfn.STOCKHISTORY(A40,"1-1-2018","01-01-2019",2,0,2))</f>
        <v>#VALUE!</v>
      </c>
      <c r="J40" s="2">
        <v>251.5</v>
      </c>
      <c r="K40" s="2">
        <v>248.42</v>
      </c>
      <c r="L40" s="2">
        <v>254.92</v>
      </c>
      <c r="M40" s="2">
        <v>255.93</v>
      </c>
      <c r="N40" s="2">
        <v>252.37</v>
      </c>
      <c r="O40" s="2">
        <v>249.19</v>
      </c>
      <c r="P40" s="2">
        <v>255.93</v>
      </c>
      <c r="Q40" s="2">
        <v>244.93</v>
      </c>
      <c r="R40" s="2">
        <v>256.64</v>
      </c>
      <c r="S40" s="2">
        <v>259.23</v>
      </c>
      <c r="T40" s="2">
        <v>260.41000000000003</v>
      </c>
      <c r="U40" s="2">
        <v>261.32</v>
      </c>
      <c r="V40" s="3">
        <v>0.65</v>
      </c>
      <c r="W40" s="3">
        <v>0.65</v>
      </c>
      <c r="X40" s="3">
        <v>0.65</v>
      </c>
      <c r="Y40" s="3">
        <v>0.5</v>
      </c>
      <c r="Z40" s="1" t="e" vm="4420">
        <f t="shared" ca="1" si="20"/>
        <v>#VALUE!</v>
      </c>
      <c r="AA40" s="1">
        <f t="shared" si="21"/>
        <v>-1.9927820492703554E-2</v>
      </c>
      <c r="AB40" s="1">
        <f t="shared" si="22"/>
        <v>3.250531722781809E-2</v>
      </c>
      <c r="AC40" s="1">
        <f t="shared" si="23"/>
        <v>2.0183915211970101E-2</v>
      </c>
      <c r="AD40" s="1" t="e" vm="4420">
        <f t="shared" ca="1" si="24"/>
        <v>#VALUE!</v>
      </c>
      <c r="AE40" s="1" t="e" vm="4420">
        <f t="shared" ca="1" si="25"/>
        <v>#VALUE!</v>
      </c>
      <c r="AF40" s="1">
        <f t="shared" si="26"/>
        <v>-1.2246520874751541E-2</v>
      </c>
      <c r="AG40" s="1">
        <f t="shared" si="27"/>
        <v>2.8781901618227197E-2</v>
      </c>
      <c r="AH40" s="1">
        <f t="shared" si="28"/>
        <v>3.9620273026832707E-3</v>
      </c>
      <c r="AI40" s="1">
        <f t="shared" si="29"/>
        <v>-1.1370296565467128E-2</v>
      </c>
      <c r="AJ40" s="1">
        <f t="shared" si="30"/>
        <v>-1.0024963347466049E-2</v>
      </c>
      <c r="AK40" s="1">
        <f t="shared" si="31"/>
        <v>2.7047634335246235E-2</v>
      </c>
      <c r="AL40" s="1">
        <f t="shared" si="32"/>
        <v>-4.0440745516352128E-2</v>
      </c>
      <c r="AM40" s="1">
        <f t="shared" si="33"/>
        <v>5.0463397705466782E-2</v>
      </c>
      <c r="AN40" s="1">
        <f t="shared" si="34"/>
        <v>1.0091957605985162E-2</v>
      </c>
      <c r="AO40" s="1">
        <f t="shared" si="35"/>
        <v>6.4807313968290965E-3</v>
      </c>
      <c r="AP40" s="1">
        <f t="shared" si="36"/>
        <v>5.4145386121883495E-3</v>
      </c>
      <c r="BA40">
        <v>1.4524835437189585E-2</v>
      </c>
      <c r="BB40">
        <v>2.9638630600168983E-2</v>
      </c>
      <c r="BC40">
        <v>8.3123813433220138E-3</v>
      </c>
      <c r="BD40">
        <v>-3.037884203002153E-2</v>
      </c>
      <c r="BE40">
        <v>2.8013269443420655E-2</v>
      </c>
      <c r="BF40">
        <v>0.12622057765443517</v>
      </c>
      <c r="BG40">
        <v>-4.3617556867591195E-2</v>
      </c>
      <c r="BH40">
        <v>3.2589969372128623E-2</v>
      </c>
      <c r="BI40">
        <v>5.1320193380438764E-2</v>
      </c>
      <c r="BJ40">
        <v>6.6072457984125282E-3</v>
      </c>
      <c r="BK40">
        <v>2.2995594713656382E-2</v>
      </c>
      <c r="BL40">
        <v>8.4627999309511537E-2</v>
      </c>
    </row>
    <row r="41" spans="1:64" ht="43.8" thickBot="1">
      <c r="A41" s="40" t="s">
        <v>357</v>
      </c>
      <c r="B41" s="30" t="s">
        <v>442</v>
      </c>
      <c r="C41" s="42" t="s">
        <v>403</v>
      </c>
      <c r="D41" s="8">
        <v>2179992</v>
      </c>
      <c r="E41" s="8">
        <v>1644</v>
      </c>
      <c r="F41" s="37">
        <f t="shared" si="18"/>
        <v>2179992</v>
      </c>
      <c r="G41" s="3">
        <v>621000000</v>
      </c>
      <c r="H41" s="9">
        <f t="shared" si="19"/>
        <v>3.5104541062801931E-3</v>
      </c>
      <c r="I41" s="51">
        <v>30.49</v>
      </c>
      <c r="J41" s="2">
        <v>29.39</v>
      </c>
      <c r="K41" s="2">
        <v>28.91</v>
      </c>
      <c r="L41" s="2">
        <v>31.19</v>
      </c>
      <c r="M41" s="2">
        <v>32.92</v>
      </c>
      <c r="N41" s="2">
        <v>31.1</v>
      </c>
      <c r="O41" s="2">
        <v>32.43</v>
      </c>
      <c r="P41" s="2">
        <v>34.53</v>
      </c>
      <c r="Q41" s="2">
        <v>33.11</v>
      </c>
      <c r="R41" s="2">
        <v>32.94</v>
      </c>
      <c r="S41" s="2">
        <v>33.42</v>
      </c>
      <c r="T41" s="2">
        <v>34.554000000000002</v>
      </c>
      <c r="U41" s="2">
        <v>35.909999999999997</v>
      </c>
      <c r="V41" s="3">
        <v>0</v>
      </c>
      <c r="W41" s="3">
        <v>0</v>
      </c>
      <c r="X41" s="3">
        <v>0</v>
      </c>
      <c r="Y41" s="3">
        <v>0</v>
      </c>
      <c r="Z41" s="1">
        <f t="shared" si="20"/>
        <v>2.2958346999016166E-2</v>
      </c>
      <c r="AA41" s="1">
        <f t="shared" si="21"/>
        <v>3.9756332157742817E-2</v>
      </c>
      <c r="AB41" s="1">
        <f t="shared" si="22"/>
        <v>1.5726179463459698E-2</v>
      </c>
      <c r="AC41" s="1">
        <f t="shared" si="23"/>
        <v>9.0163934426229483E-2</v>
      </c>
      <c r="AD41" s="1">
        <f t="shared" si="24"/>
        <v>0.17776320104952439</v>
      </c>
      <c r="AE41" s="1">
        <f t="shared" si="25"/>
        <v>-3.6077402427025188E-2</v>
      </c>
      <c r="AF41" s="1">
        <f t="shared" si="26"/>
        <v>-1.6332085743450166E-2</v>
      </c>
      <c r="AG41" s="1">
        <f t="shared" si="27"/>
        <v>7.8865444482877939E-2</v>
      </c>
      <c r="AH41" s="1">
        <f t="shared" si="28"/>
        <v>5.5466495671689653E-2</v>
      </c>
      <c r="AI41" s="1">
        <f t="shared" si="29"/>
        <v>-5.5285540704738768E-2</v>
      </c>
      <c r="AJ41" s="1">
        <f t="shared" si="30"/>
        <v>4.2765273311897049E-2</v>
      </c>
      <c r="AK41" s="1">
        <f t="shared" si="31"/>
        <v>6.4754856614246112E-2</v>
      </c>
      <c r="AL41" s="1">
        <f t="shared" si="32"/>
        <v>-4.1123660584998598E-2</v>
      </c>
      <c r="AM41" s="1">
        <f t="shared" si="33"/>
        <v>-5.134400483237744E-3</v>
      </c>
      <c r="AN41" s="1">
        <f t="shared" si="34"/>
        <v>1.4571948998178628E-2</v>
      </c>
      <c r="AO41" s="1">
        <f t="shared" si="35"/>
        <v>3.3931777378815087E-2</v>
      </c>
      <c r="AP41" s="1">
        <f t="shared" si="36"/>
        <v>3.9242924118770457E-2</v>
      </c>
      <c r="BA41">
        <v>-3.6077402427025188E-2</v>
      </c>
      <c r="BB41">
        <v>-1.6332085743450166E-2</v>
      </c>
      <c r="BC41">
        <v>7.8865444482877939E-2</v>
      </c>
      <c r="BD41">
        <v>5.5466495671689653E-2</v>
      </c>
      <c r="BE41">
        <v>-5.5285540704738768E-2</v>
      </c>
      <c r="BF41">
        <v>4.2765273311897049E-2</v>
      </c>
      <c r="BG41">
        <v>6.4754856614246112E-2</v>
      </c>
      <c r="BH41">
        <v>-4.1123660584998598E-2</v>
      </c>
      <c r="BI41">
        <v>-5.134400483237744E-3</v>
      </c>
      <c r="BJ41">
        <v>1.4571948998178628E-2</v>
      </c>
      <c r="BK41">
        <v>3.3931777378815087E-2</v>
      </c>
      <c r="BL41">
        <v>3.9242924118770457E-2</v>
      </c>
    </row>
    <row r="42" spans="1:64" ht="43.8" thickBot="1">
      <c r="A42" s="40" t="s">
        <v>146</v>
      </c>
      <c r="B42" s="30" t="s">
        <v>443</v>
      </c>
      <c r="C42" s="42" t="s">
        <v>403</v>
      </c>
      <c r="D42" s="8">
        <v>2179992</v>
      </c>
      <c r="E42" s="3">
        <v>1644</v>
      </c>
      <c r="F42" s="37">
        <f t="shared" si="18"/>
        <v>2179992</v>
      </c>
      <c r="G42" s="3">
        <v>621000000</v>
      </c>
      <c r="H42" s="9">
        <f t="shared" si="19"/>
        <v>3.5104541062801931E-3</v>
      </c>
      <c r="I42" s="51">
        <v>30.49</v>
      </c>
      <c r="J42" s="2">
        <v>29.39</v>
      </c>
      <c r="K42" s="2">
        <v>28.91</v>
      </c>
      <c r="L42" s="2">
        <v>31.19</v>
      </c>
      <c r="M42" s="2">
        <v>32.92</v>
      </c>
      <c r="N42" s="2">
        <v>31.1</v>
      </c>
      <c r="O42" s="2">
        <v>32.43</v>
      </c>
      <c r="P42" s="2">
        <v>34.53</v>
      </c>
      <c r="Q42" s="2">
        <v>33.11</v>
      </c>
      <c r="R42" s="2">
        <v>32.94</v>
      </c>
      <c r="S42" s="2">
        <v>33.42</v>
      </c>
      <c r="T42" s="2">
        <v>34.554000000000002</v>
      </c>
      <c r="U42" s="2">
        <v>35.909999999999997</v>
      </c>
      <c r="V42" s="3">
        <v>0</v>
      </c>
      <c r="W42" s="3">
        <v>0</v>
      </c>
      <c r="X42" s="3">
        <v>0</v>
      </c>
      <c r="Y42" s="3">
        <v>0</v>
      </c>
      <c r="Z42" s="1">
        <f t="shared" si="20"/>
        <v>2.2958346999016166E-2</v>
      </c>
      <c r="AA42" s="1">
        <f t="shared" si="21"/>
        <v>3.9756332157742817E-2</v>
      </c>
      <c r="AB42" s="1">
        <f t="shared" si="22"/>
        <v>1.5726179463459698E-2</v>
      </c>
      <c r="AC42" s="1">
        <f t="shared" si="23"/>
        <v>9.0163934426229483E-2</v>
      </c>
      <c r="AD42" s="1">
        <f t="shared" si="24"/>
        <v>0.17776320104952439</v>
      </c>
      <c r="AE42" s="1">
        <f t="shared" si="25"/>
        <v>-3.6077402427025188E-2</v>
      </c>
      <c r="AF42" s="1">
        <f t="shared" si="26"/>
        <v>-1.6332085743450166E-2</v>
      </c>
      <c r="AG42" s="1">
        <f t="shared" si="27"/>
        <v>7.8865444482877939E-2</v>
      </c>
      <c r="AH42" s="1">
        <f t="shared" si="28"/>
        <v>5.5466495671689653E-2</v>
      </c>
      <c r="AI42" s="1">
        <f t="shared" si="29"/>
        <v>-5.5285540704738768E-2</v>
      </c>
      <c r="AJ42" s="1">
        <f t="shared" si="30"/>
        <v>4.2765273311897049E-2</v>
      </c>
      <c r="AK42" s="1">
        <f t="shared" si="31"/>
        <v>6.4754856614246112E-2</v>
      </c>
      <c r="AL42" s="1">
        <f t="shared" si="32"/>
        <v>-4.1123660584998598E-2</v>
      </c>
      <c r="AM42" s="1">
        <f t="shared" si="33"/>
        <v>-5.134400483237744E-3</v>
      </c>
      <c r="AN42" s="1">
        <f t="shared" si="34"/>
        <v>1.4571948998178628E-2</v>
      </c>
      <c r="AO42" s="1">
        <f t="shared" si="35"/>
        <v>3.3931777378815087E-2</v>
      </c>
      <c r="AP42" s="1">
        <f t="shared" si="36"/>
        <v>3.9242924118770457E-2</v>
      </c>
      <c r="BA42">
        <v>-3.6077402427025188E-2</v>
      </c>
      <c r="BB42">
        <v>-1.6332085743450166E-2</v>
      </c>
      <c r="BC42">
        <v>7.8865444482877939E-2</v>
      </c>
      <c r="BD42">
        <v>5.5466495671689653E-2</v>
      </c>
      <c r="BE42">
        <v>-5.5285540704738768E-2</v>
      </c>
      <c r="BF42">
        <v>4.2765273311897049E-2</v>
      </c>
      <c r="BG42">
        <v>6.4754856614246112E-2</v>
      </c>
      <c r="BH42">
        <v>-4.1123660584998598E-2</v>
      </c>
      <c r="BI42">
        <v>-5.134400483237744E-3</v>
      </c>
      <c r="BJ42">
        <v>1.4571948998178628E-2</v>
      </c>
      <c r="BK42">
        <v>3.3931777378815087E-2</v>
      </c>
      <c r="BL42">
        <v>3.9242924118770457E-2</v>
      </c>
    </row>
    <row r="43" spans="1:64" ht="29.4" thickBot="1">
      <c r="A43" s="40" t="s">
        <v>149</v>
      </c>
      <c r="B43" s="30" t="s">
        <v>150</v>
      </c>
      <c r="C43" s="42" t="s">
        <v>151</v>
      </c>
      <c r="D43" s="8">
        <v>424592</v>
      </c>
      <c r="E43" s="3">
        <v>20060</v>
      </c>
      <c r="F43" s="37">
        <f t="shared" si="18"/>
        <v>424592</v>
      </c>
      <c r="G43" s="3">
        <v>2990000000</v>
      </c>
      <c r="H43" s="9">
        <f t="shared" si="19"/>
        <v>1.4200401337792642E-4</v>
      </c>
      <c r="I43" s="51" vm="1338">
        <v>105.4943</v>
      </c>
      <c r="J43" s="2" vm="3563">
        <v>96.373099999999994</v>
      </c>
      <c r="K43" s="2" vm="3564">
        <v>84.971500000000006</v>
      </c>
      <c r="L43" s="2" vm="3565">
        <v>80.710999999999999</v>
      </c>
      <c r="M43" s="2" vm="3566">
        <v>84.491500000000002</v>
      </c>
      <c r="N43" s="2" vm="3567">
        <v>84.611500000000007</v>
      </c>
      <c r="O43" s="2" vm="3568">
        <v>80.891000000000005</v>
      </c>
      <c r="P43" s="2" vm="3569">
        <v>81.311000000000007</v>
      </c>
      <c r="Q43" s="2" vm="3570">
        <v>77.290499999999994</v>
      </c>
      <c r="R43" s="2" vm="3571">
        <v>78.130600000000001</v>
      </c>
      <c r="S43" s="2" vm="3572">
        <v>60.068199999999997</v>
      </c>
      <c r="T43" s="2" vm="3573">
        <v>45.246099999999998</v>
      </c>
      <c r="U43" s="2" vm="2521">
        <v>44.766100000000002</v>
      </c>
      <c r="V43" s="3">
        <v>0.93</v>
      </c>
      <c r="W43" s="3">
        <v>0.93</v>
      </c>
      <c r="X43" s="3">
        <v>0.93</v>
      </c>
      <c r="Y43" s="3">
        <v>0.84</v>
      </c>
      <c r="Z43" s="1">
        <f t="shared" si="20"/>
        <v>-0.22610984669313886</v>
      </c>
      <c r="AA43" s="1">
        <f t="shared" si="21"/>
        <v>1.3752772236746008E-2</v>
      </c>
      <c r="AB43" s="1">
        <f t="shared" si="22"/>
        <v>-2.2627980863136863E-2</v>
      </c>
      <c r="AC43" s="1">
        <f t="shared" si="23"/>
        <v>-0.41628376078002721</v>
      </c>
      <c r="AD43" s="1">
        <f t="shared" si="24"/>
        <v>-0.54124440846567057</v>
      </c>
      <c r="AE43" s="1">
        <f t="shared" si="25"/>
        <v>-8.6461543419881479E-2</v>
      </c>
      <c r="AF43" s="1">
        <f t="shared" si="26"/>
        <v>-0.11830687193833123</v>
      </c>
      <c r="AG43" s="1">
        <f t="shared" si="27"/>
        <v>-3.9195494960074934E-2</v>
      </c>
      <c r="AH43" s="1">
        <f t="shared" si="28"/>
        <v>4.6839959856772972E-2</v>
      </c>
      <c r="AI43" s="1">
        <f t="shared" si="29"/>
        <v>1.2427285584940552E-2</v>
      </c>
      <c r="AJ43" s="1">
        <f t="shared" si="30"/>
        <v>-3.298015045236169E-2</v>
      </c>
      <c r="AK43" s="1">
        <f t="shared" si="31"/>
        <v>5.1921721823194383E-3</v>
      </c>
      <c r="AL43" s="1">
        <f t="shared" si="32"/>
        <v>-3.8008387549040255E-2</v>
      </c>
      <c r="AM43" s="1">
        <f t="shared" si="33"/>
        <v>2.290190903151108E-2</v>
      </c>
      <c r="AN43" s="1">
        <f t="shared" si="34"/>
        <v>-0.2311821488635695</v>
      </c>
      <c r="AO43" s="1">
        <f t="shared" si="35"/>
        <v>-0.23277041762529924</v>
      </c>
      <c r="AP43" s="1">
        <f t="shared" si="36"/>
        <v>7.956486857430875E-3</v>
      </c>
      <c r="BA43">
        <v>3.9681174379264959E-2</v>
      </c>
      <c r="BB43">
        <v>5.0686669240527261E-2</v>
      </c>
      <c r="BC43">
        <v>-1.0971128608923937E-2</v>
      </c>
      <c r="BD43">
        <v>3.6057179432472899E-2</v>
      </c>
      <c r="BE43">
        <v>5.0710461285008168E-2</v>
      </c>
      <c r="BF43">
        <v>-1.3831462886395004E-2</v>
      </c>
      <c r="BG43">
        <v>-1.2335773743857085E-2</v>
      </c>
      <c r="BH43">
        <v>2.9142973192526411E-2</v>
      </c>
      <c r="BI43">
        <v>2.7704812410169977E-2</v>
      </c>
      <c r="BJ43">
        <v>-1.3854575400862344E-2</v>
      </c>
      <c r="BK43">
        <v>2.1515940462740191E-2</v>
      </c>
      <c r="BL43">
        <v>-1.3181401187774716E-2</v>
      </c>
    </row>
    <row r="44" spans="1:64" ht="29.4" thickBot="1">
      <c r="A44" s="40" t="s">
        <v>152</v>
      </c>
      <c r="B44" s="30" t="s">
        <v>444</v>
      </c>
      <c r="C44" s="42" t="s">
        <v>445</v>
      </c>
      <c r="D44" s="8">
        <v>141800</v>
      </c>
      <c r="E44" s="8">
        <v>600000</v>
      </c>
      <c r="F44" s="37">
        <f t="shared" si="18"/>
        <v>141800</v>
      </c>
      <c r="G44" s="3">
        <v>1086000000</v>
      </c>
      <c r="H44" s="9">
        <f t="shared" si="19"/>
        <v>1.305709023941068E-4</v>
      </c>
      <c r="I44" s="51" vm="679">
        <v>72.19</v>
      </c>
      <c r="J44" s="2" vm="3593">
        <v>83.2</v>
      </c>
      <c r="K44" s="2" vm="3594">
        <v>78.94</v>
      </c>
      <c r="L44" s="2" vm="3595">
        <v>74.930000000000007</v>
      </c>
      <c r="M44" s="2" vm="1530">
        <v>72.290000000000006</v>
      </c>
      <c r="N44" s="2" vm="3596">
        <v>67.62</v>
      </c>
      <c r="O44" s="2" vm="3597">
        <v>70.7</v>
      </c>
      <c r="P44" s="2" vm="2671">
        <v>77.5</v>
      </c>
      <c r="Q44" s="2" vm="3598">
        <v>75.36</v>
      </c>
      <c r="R44" s="2" vm="185">
        <v>77.319999999999993</v>
      </c>
      <c r="S44" s="2" vm="3599">
        <v>68.2</v>
      </c>
      <c r="T44" s="2" vm="1093">
        <v>72.739999999999995</v>
      </c>
      <c r="U44" s="2" vm="3600">
        <v>61.76</v>
      </c>
      <c r="V44" s="3">
        <v>7.6923000000000005E-2</v>
      </c>
      <c r="W44" s="3">
        <v>0.92307700000000004</v>
      </c>
      <c r="X44" s="3">
        <v>0.92307700000000004</v>
      </c>
      <c r="Y44" s="3">
        <v>0.92307700000000004</v>
      </c>
      <c r="Z44" s="1">
        <f t="shared" si="20"/>
        <v>3.902095858152111E-2</v>
      </c>
      <c r="AA44" s="1">
        <f t="shared" si="21"/>
        <v>-4.4133497931402692E-2</v>
      </c>
      <c r="AB44" s="1">
        <f t="shared" si="22"/>
        <v>0.10669132956152744</v>
      </c>
      <c r="AC44" s="1">
        <f t="shared" si="23"/>
        <v>-0.18930319451629588</v>
      </c>
      <c r="AD44" s="1">
        <f t="shared" si="24"/>
        <v>-0.10505396869372489</v>
      </c>
      <c r="AE44" s="1">
        <f t="shared" si="25"/>
        <v>0.15251419864247134</v>
      </c>
      <c r="AF44" s="1">
        <f t="shared" si="26"/>
        <v>-5.1201923076923138E-2</v>
      </c>
      <c r="AG44" s="1">
        <f t="shared" si="27"/>
        <v>-4.9823625538383473E-2</v>
      </c>
      <c r="AH44" s="1">
        <f t="shared" si="28"/>
        <v>-3.5232884025090089E-2</v>
      </c>
      <c r="AI44" s="1">
        <f t="shared" si="29"/>
        <v>-5.1831830128648518E-2</v>
      </c>
      <c r="AJ44" s="1">
        <f t="shared" si="30"/>
        <v>5.9199600709849129E-2</v>
      </c>
      <c r="AK44" s="1">
        <f t="shared" si="31"/>
        <v>9.6181046676096144E-2</v>
      </c>
      <c r="AL44" s="1">
        <f t="shared" si="32"/>
        <v>-1.5702232258064521E-2</v>
      </c>
      <c r="AM44" s="1">
        <f t="shared" si="33"/>
        <v>3.8257391188959579E-2</v>
      </c>
      <c r="AN44" s="1">
        <f t="shared" si="34"/>
        <v>-0.11795137092602161</v>
      </c>
      <c r="AO44" s="1">
        <f t="shared" si="35"/>
        <v>8.0103768328445624E-2</v>
      </c>
      <c r="AP44" s="1">
        <f t="shared" si="36"/>
        <v>-0.13825849601319767</v>
      </c>
      <c r="BA44">
        <v>-6.1256812831433319E-2</v>
      </c>
      <c r="BB44">
        <v>8.4089948555023178E-3</v>
      </c>
      <c r="BC44">
        <v>-6.9107648284310987E-3</v>
      </c>
      <c r="BD44">
        <v>-2.5201557584601658E-2</v>
      </c>
      <c r="BE44">
        <v>-4.6403699142251106E-2</v>
      </c>
      <c r="BF44">
        <v>-7.1311236085736824E-3</v>
      </c>
      <c r="BG44">
        <v>-5.6332566582465125E-2</v>
      </c>
      <c r="BH44">
        <v>-3.418590528403935E-2</v>
      </c>
      <c r="BI44">
        <v>-9.1940319739873388E-3</v>
      </c>
      <c r="BJ44">
        <v>-0.17134616350522253</v>
      </c>
      <c r="BK44">
        <v>-8.1522954458082816E-2</v>
      </c>
      <c r="BL44">
        <v>-2.987853582983355E-2</v>
      </c>
    </row>
    <row r="45" spans="1:64" ht="29.4" thickBot="1">
      <c r="A45" s="40" t="s">
        <v>155</v>
      </c>
      <c r="B45" s="30" t="s">
        <v>156</v>
      </c>
      <c r="C45" s="42" t="s">
        <v>359</v>
      </c>
      <c r="D45" s="3">
        <f>F45-E45</f>
        <v>1157347</v>
      </c>
      <c r="E45" s="3">
        <v>1792907</v>
      </c>
      <c r="F45" s="3">
        <v>2950254</v>
      </c>
      <c r="G45" s="3">
        <v>1308000000</v>
      </c>
      <c r="H45" s="9">
        <f t="shared" si="19"/>
        <v>2.2555458715596329E-3</v>
      </c>
      <c r="I45" s="51" vm="1231">
        <v>41.24</v>
      </c>
      <c r="J45" s="2" vm="1232">
        <v>42.12</v>
      </c>
      <c r="K45" s="2" vm="1233">
        <v>39.590000000000003</v>
      </c>
      <c r="L45" s="2" vm="1234">
        <v>36.1</v>
      </c>
      <c r="M45" s="2" vm="1235">
        <v>36.76</v>
      </c>
      <c r="N45" s="2" vm="1236">
        <v>42.98</v>
      </c>
      <c r="O45" s="2" vm="424">
        <v>39.08</v>
      </c>
      <c r="P45" s="2" vm="1237">
        <v>37.89</v>
      </c>
      <c r="Q45" s="2" vm="1238">
        <v>36</v>
      </c>
      <c r="R45" s="2" vm="1239">
        <v>34.299999999999997</v>
      </c>
      <c r="S45" s="2" vm="1240">
        <v>36.24</v>
      </c>
      <c r="T45" s="2" vm="1173">
        <v>39</v>
      </c>
      <c r="U45" s="2" vm="1169">
        <v>32.85</v>
      </c>
      <c r="V45">
        <v>0.56999999999999995</v>
      </c>
      <c r="W45">
        <v>0.56999999999999995</v>
      </c>
      <c r="X45">
        <v>0.56999999999999995</v>
      </c>
      <c r="Y45">
        <v>0.56999999999999995</v>
      </c>
      <c r="Z45" s="1">
        <f t="shared" si="20"/>
        <v>-0.11081474296799224</v>
      </c>
      <c r="AA45" s="1">
        <f t="shared" si="21"/>
        <v>9.8337950138504063E-2</v>
      </c>
      <c r="AB45" s="1">
        <f t="shared" si="22"/>
        <v>-0.10772773797338794</v>
      </c>
      <c r="AC45" s="1">
        <f t="shared" si="23"/>
        <v>-2.565597667638472E-2</v>
      </c>
      <c r="AD45" s="1">
        <f t="shared" si="24"/>
        <v>-0.14815712900096994</v>
      </c>
      <c r="AE45" s="1">
        <f t="shared" si="25"/>
        <v>2.1338506304558569E-2</v>
      </c>
      <c r="AF45" s="1">
        <f t="shared" si="26"/>
        <v>-6.0066476733143262E-2</v>
      </c>
      <c r="AG45" s="1">
        <f t="shared" si="27"/>
        <v>-7.3755998989643898E-2</v>
      </c>
      <c r="AH45" s="1">
        <f t="shared" si="28"/>
        <v>1.8282548476454198E-2</v>
      </c>
      <c r="AI45" s="1">
        <f t="shared" si="29"/>
        <v>0.18471164309031554</v>
      </c>
      <c r="AJ45" s="1">
        <f t="shared" si="30"/>
        <v>-7.7477896696137721E-2</v>
      </c>
      <c r="AK45" s="1">
        <f t="shared" si="31"/>
        <v>-3.0450358239508642E-2</v>
      </c>
      <c r="AL45" s="1">
        <f t="shared" si="32"/>
        <v>-3.4837688044338892E-2</v>
      </c>
      <c r="AM45" s="1">
        <f t="shared" si="33"/>
        <v>-3.1388888888888973E-2</v>
      </c>
      <c r="AN45" s="1">
        <f t="shared" si="34"/>
        <v>5.6559766763848544E-2</v>
      </c>
      <c r="AO45" s="1">
        <f t="shared" si="35"/>
        <v>9.1887417218542988E-2</v>
      </c>
      <c r="AP45" s="1">
        <f t="shared" si="36"/>
        <v>-0.14307692307692305</v>
      </c>
      <c r="BA45">
        <v>5.2529720763062684E-3</v>
      </c>
      <c r="BB45">
        <v>-2.6127612761276207E-2</v>
      </c>
      <c r="BC45">
        <v>-3.3888731996611118E-2</v>
      </c>
      <c r="BD45">
        <v>1.0169491525423905E-2</v>
      </c>
      <c r="BE45">
        <v>-4.3186460461044664E-2</v>
      </c>
      <c r="BF45">
        <v>0.10259960006152891</v>
      </c>
      <c r="BG45">
        <v>7.3688651385177828E-2</v>
      </c>
      <c r="BH45">
        <v>9.927963326784553E-2</v>
      </c>
      <c r="BI45">
        <v>-1.8953934740882989E-2</v>
      </c>
      <c r="BJ45">
        <v>-8.0285679103558633E-2</v>
      </c>
      <c r="BK45">
        <v>4.2843754183960366E-3</v>
      </c>
      <c r="BL45">
        <v>-2.2568511552928536E-2</v>
      </c>
    </row>
    <row r="46" spans="1:64" ht="29.4" thickBot="1">
      <c r="A46" s="40" t="s">
        <v>158</v>
      </c>
      <c r="B46" s="30" t="s">
        <v>159</v>
      </c>
      <c r="C46" s="42" t="s">
        <v>360</v>
      </c>
      <c r="D46" s="3">
        <v>696981</v>
      </c>
      <c r="E46" s="3">
        <v>1779360</v>
      </c>
      <c r="F46" s="37">
        <f t="shared" si="18"/>
        <v>696981</v>
      </c>
      <c r="G46" s="3">
        <v>1431000000</v>
      </c>
      <c r="H46" s="9">
        <f t="shared" si="19"/>
        <v>4.8705870020964359E-4</v>
      </c>
      <c r="I46" s="51" vm="1629">
        <v>52.417000000000002</v>
      </c>
      <c r="J46" s="2" vm="2465">
        <v>58.130499999999998</v>
      </c>
      <c r="K46" s="2" vm="2466">
        <v>55.393500000000003</v>
      </c>
      <c r="L46" s="2" vm="2467">
        <v>51.140999999999998</v>
      </c>
      <c r="M46" s="2" vm="2468">
        <v>50.683</v>
      </c>
      <c r="N46" s="2" vm="2469">
        <v>54.967500000000001</v>
      </c>
      <c r="O46" s="2" vm="2470">
        <v>54.95</v>
      </c>
      <c r="P46" s="2" vm="2471">
        <v>61.4</v>
      </c>
      <c r="Q46" s="2" vm="2472">
        <v>60.213500000000003</v>
      </c>
      <c r="R46" s="2" vm="2473">
        <v>59.994500000000002</v>
      </c>
      <c r="S46" s="2" vm="2474">
        <v>53.79</v>
      </c>
      <c r="T46" s="2" vm="2475">
        <v>56.156999999999996</v>
      </c>
      <c r="U46" s="2" vm="2476">
        <v>50.828499999999998</v>
      </c>
      <c r="V46" s="3">
        <v>0.38</v>
      </c>
      <c r="W46" s="3">
        <v>0.38</v>
      </c>
      <c r="X46" s="3">
        <v>0.38</v>
      </c>
      <c r="Y46" s="3">
        <v>0.38</v>
      </c>
      <c r="Z46" s="1">
        <f t="shared" si="20"/>
        <v>-1.7093690978117849E-2</v>
      </c>
      <c r="AA46" s="1">
        <f t="shared" si="21"/>
        <v>8.1910795643417314E-2</v>
      </c>
      <c r="AB46" s="1">
        <f t="shared" si="22"/>
        <v>9.8717015468607811E-2</v>
      </c>
      <c r="AC46" s="1">
        <f t="shared" si="23"/>
        <v>-0.1464467576194485</v>
      </c>
      <c r="AD46" s="1">
        <f t="shared" si="24"/>
        <v>-1.3068279375012559E-3</v>
      </c>
      <c r="AE46" s="1">
        <f t="shared" si="25"/>
        <v>0.10900089665566508</v>
      </c>
      <c r="AF46" s="1">
        <f t="shared" si="26"/>
        <v>-4.708371680959212E-2</v>
      </c>
      <c r="AG46" s="1">
        <f t="shared" si="27"/>
        <v>-6.9908924332277342E-2</v>
      </c>
      <c r="AH46" s="1">
        <f t="shared" si="28"/>
        <v>-8.9556324671007295E-3</v>
      </c>
      <c r="AI46" s="1">
        <f t="shared" si="29"/>
        <v>9.203283152141746E-2</v>
      </c>
      <c r="AJ46" s="1">
        <f t="shared" si="30"/>
        <v>6.5948060217401504E-3</v>
      </c>
      <c r="AK46" s="1">
        <f t="shared" si="31"/>
        <v>0.11737943585077334</v>
      </c>
      <c r="AL46" s="1">
        <f t="shared" si="32"/>
        <v>-1.3135179153094385E-2</v>
      </c>
      <c r="AM46" s="1">
        <f t="shared" si="33"/>
        <v>2.673818994079381E-3</v>
      </c>
      <c r="AN46" s="1">
        <f t="shared" si="34"/>
        <v>-0.10341781329955251</v>
      </c>
      <c r="AO46" s="1">
        <f t="shared" si="35"/>
        <v>5.1068971927867579E-2</v>
      </c>
      <c r="AP46" s="1">
        <f t="shared" si="36"/>
        <v>-8.8119023452107467E-2</v>
      </c>
      <c r="BA46">
        <v>4.8599199542595853E-2</v>
      </c>
      <c r="BB46">
        <v>1.4176663031624948E-2</v>
      </c>
      <c r="BC46">
        <v>-4.005376344086034E-2</v>
      </c>
      <c r="BD46">
        <v>-1.9813189923577577E-2</v>
      </c>
      <c r="BE46">
        <v>-5.4865723361247551E-3</v>
      </c>
      <c r="BF46">
        <v>2.4662360540223159E-2</v>
      </c>
      <c r="BG46">
        <v>3.7369640787948986E-2</v>
      </c>
      <c r="BH46">
        <v>3.6302708740575104E-2</v>
      </c>
      <c r="BI46">
        <v>0.12687176694799895</v>
      </c>
      <c r="BJ46">
        <v>4.1697147037307994E-2</v>
      </c>
      <c r="BK46">
        <v>1.9897003745318328E-2</v>
      </c>
      <c r="BL46">
        <v>-3.6351007177587311E-2</v>
      </c>
    </row>
    <row r="47" spans="1:64" ht="29.4" thickBot="1">
      <c r="A47" s="40" t="s">
        <v>161</v>
      </c>
      <c r="B47" s="30" t="s">
        <v>446</v>
      </c>
      <c r="C47" s="42" t="s">
        <v>447</v>
      </c>
      <c r="D47" s="3">
        <v>16332</v>
      </c>
      <c r="E47" s="3"/>
      <c r="F47" s="37">
        <f t="shared" si="18"/>
        <v>16332</v>
      </c>
      <c r="G47" s="3">
        <v>15003000000</v>
      </c>
      <c r="H47" s="9">
        <f t="shared" si="19"/>
        <v>1.0885822835432914E-6</v>
      </c>
      <c r="I47" s="51" vm="1641">
        <v>52.651000000000003</v>
      </c>
      <c r="J47" s="2" vm="4368">
        <v>58.799500000000002</v>
      </c>
      <c r="K47" s="2" vm="4369">
        <v>55.476999999999997</v>
      </c>
      <c r="L47" s="2" vm="4370">
        <v>51.381</v>
      </c>
      <c r="M47" s="2" vm="4371">
        <v>50.814999999999998</v>
      </c>
      <c r="N47" s="2" vm="4372">
        <v>55.643500000000003</v>
      </c>
      <c r="O47" s="2" vm="4373">
        <v>55.767499999999998</v>
      </c>
      <c r="P47" s="2" vm="4374">
        <v>61.955500000000001</v>
      </c>
      <c r="Q47" s="2" vm="4375">
        <v>61.125999999999998</v>
      </c>
      <c r="R47" s="2" vm="4376">
        <v>60.65</v>
      </c>
      <c r="S47" s="2" vm="400">
        <v>54.57</v>
      </c>
      <c r="T47" s="2" vm="4377">
        <v>56.607999999999997</v>
      </c>
      <c r="U47" s="2" vm="343">
        <v>51.36</v>
      </c>
      <c r="V47" s="3">
        <v>0</v>
      </c>
      <c r="W47" s="3">
        <v>0</v>
      </c>
      <c r="X47" s="3">
        <v>0</v>
      </c>
      <c r="Y47" s="3">
        <v>0</v>
      </c>
      <c r="Z47" s="1">
        <f t="shared" si="20"/>
        <v>-2.4121099314353061E-2</v>
      </c>
      <c r="AA47" s="1">
        <f t="shared" si="21"/>
        <v>8.5372024678383021E-2</v>
      </c>
      <c r="AB47" s="1">
        <f t="shared" si="22"/>
        <v>8.7550992961850552E-2</v>
      </c>
      <c r="AC47" s="1">
        <f t="shared" si="23"/>
        <v>-0.15317394888705688</v>
      </c>
      <c r="AD47" s="1">
        <f t="shared" si="24"/>
        <v>-2.4519952137661276E-2</v>
      </c>
      <c r="AE47" s="1">
        <f t="shared" si="25"/>
        <v>0.11677840876716489</v>
      </c>
      <c r="AF47" s="1">
        <f t="shared" si="26"/>
        <v>-5.6505582530463783E-2</v>
      </c>
      <c r="AG47" s="1">
        <f t="shared" si="27"/>
        <v>-7.3832399012203204E-2</v>
      </c>
      <c r="AH47" s="1">
        <f t="shared" si="28"/>
        <v>-1.1015745119791412E-2</v>
      </c>
      <c r="AI47" s="1">
        <f t="shared" si="29"/>
        <v>9.5021155170717422E-2</v>
      </c>
      <c r="AJ47" s="1">
        <f t="shared" si="30"/>
        <v>2.2284723283042085E-3</v>
      </c>
      <c r="AK47" s="1">
        <f t="shared" si="31"/>
        <v>0.1109606849867755</v>
      </c>
      <c r="AL47" s="1">
        <f t="shared" si="32"/>
        <v>-1.3388641847777889E-2</v>
      </c>
      <c r="AM47" s="1">
        <f t="shared" si="33"/>
        <v>-7.7871936655432893E-3</v>
      </c>
      <c r="AN47" s="1">
        <f t="shared" si="34"/>
        <v>-0.10024732069249791</v>
      </c>
      <c r="AO47" s="1">
        <f t="shared" si="35"/>
        <v>3.7346527396005073E-2</v>
      </c>
      <c r="AP47" s="1">
        <f t="shared" si="36"/>
        <v>-9.27077444884115E-2</v>
      </c>
      <c r="BA47">
        <v>2.6797293306454761E-2</v>
      </c>
      <c r="BB47">
        <v>3.6477090836334554E-2</v>
      </c>
      <c r="BC47">
        <v>4.4640164082755538E-4</v>
      </c>
      <c r="BD47">
        <v>8.7696871759002509E-2</v>
      </c>
      <c r="BE47">
        <v>7.4295407676785524E-2</v>
      </c>
      <c r="BF47">
        <v>-5.8589194488879642E-2</v>
      </c>
      <c r="BG47">
        <v>2.2144752132254555E-2</v>
      </c>
      <c r="BH47">
        <v>9.3845856839486052E-3</v>
      </c>
      <c r="BI47">
        <v>2.0029113937500717E-2</v>
      </c>
      <c r="BJ47">
        <v>5.9615825329694352E-2</v>
      </c>
      <c r="BK47">
        <v>-1.3861444539476149E-3</v>
      </c>
      <c r="BL47">
        <v>3.2033864934042186E-2</v>
      </c>
    </row>
    <row r="48" spans="1:64" ht="29.4" thickBot="1">
      <c r="A48" s="40" t="s">
        <v>362</v>
      </c>
      <c r="B48" s="30" t="s">
        <v>448</v>
      </c>
      <c r="C48" s="42" t="s">
        <v>163</v>
      </c>
      <c r="D48" s="8">
        <v>19952558</v>
      </c>
      <c r="E48" s="3"/>
      <c r="F48" s="37">
        <f t="shared" si="18"/>
        <v>19952558</v>
      </c>
      <c r="G48" s="3">
        <v>15003000000</v>
      </c>
      <c r="H48" s="9">
        <f t="shared" si="19"/>
        <v>1.3299045524228488E-3</v>
      </c>
      <c r="I48" s="51" vm="630">
        <v>257.77</v>
      </c>
      <c r="J48" s="2" vm="1605">
        <v>266.14999999999998</v>
      </c>
      <c r="K48" s="2" vm="1606">
        <v>262.61</v>
      </c>
      <c r="L48" s="2" vm="1607">
        <v>251.26</v>
      </c>
      <c r="M48" s="2" vm="1608">
        <v>237.51</v>
      </c>
      <c r="N48" s="2" vm="1609">
        <v>228.4</v>
      </c>
      <c r="O48" s="2" vm="1610">
        <v>219.75</v>
      </c>
      <c r="P48" s="2" vm="1611">
        <v>238.5</v>
      </c>
      <c r="Q48" s="2" vm="1612">
        <v>237.76</v>
      </c>
      <c r="R48" s="2" vm="1613">
        <v>226.22</v>
      </c>
      <c r="S48" s="2" vm="1614">
        <v>225.76</v>
      </c>
      <c r="T48" s="2" vm="1615">
        <v>194</v>
      </c>
      <c r="U48" s="2" vm="1616">
        <v>164.33</v>
      </c>
      <c r="V48" s="3">
        <v>0</v>
      </c>
      <c r="W48" s="3">
        <v>0</v>
      </c>
      <c r="X48" s="3">
        <v>0</v>
      </c>
      <c r="Y48" s="3">
        <v>0</v>
      </c>
      <c r="Z48" s="1">
        <f t="shared" si="20"/>
        <v>-2.525507235132091E-2</v>
      </c>
      <c r="AA48" s="1">
        <f t="shared" si="21"/>
        <v>-0.12540794396242932</v>
      </c>
      <c r="AB48" s="1">
        <f t="shared" si="22"/>
        <v>2.9442548350398175E-2</v>
      </c>
      <c r="AC48" s="1">
        <f t="shared" si="23"/>
        <v>-0.27358323755636099</v>
      </c>
      <c r="AD48" s="1">
        <f t="shared" si="24"/>
        <v>-0.36249369593048059</v>
      </c>
      <c r="AE48" s="1">
        <f t="shared" si="25"/>
        <v>3.2509601582806365E-2</v>
      </c>
      <c r="AF48" s="1">
        <f t="shared" si="26"/>
        <v>-1.3300770242344407E-2</v>
      </c>
      <c r="AG48" s="1">
        <f t="shared" si="27"/>
        <v>-4.3219984006702038E-2</v>
      </c>
      <c r="AH48" s="1">
        <f t="shared" si="28"/>
        <v>-5.4724190081986791E-2</v>
      </c>
      <c r="AI48" s="1">
        <f t="shared" si="29"/>
        <v>-3.835627973559002E-2</v>
      </c>
      <c r="AJ48" s="1">
        <f t="shared" si="30"/>
        <v>-3.7872154115586712E-2</v>
      </c>
      <c r="AK48" s="1">
        <f t="shared" si="31"/>
        <v>8.5324232081911269E-2</v>
      </c>
      <c r="AL48" s="1">
        <f t="shared" si="32"/>
        <v>-3.1027253668763485E-3</v>
      </c>
      <c r="AM48" s="1">
        <f t="shared" si="33"/>
        <v>-4.8536339165545055E-2</v>
      </c>
      <c r="AN48" s="1">
        <f t="shared" si="34"/>
        <v>-2.0334187958624701E-3</v>
      </c>
      <c r="AO48" s="1">
        <f t="shared" si="35"/>
        <v>-0.14068036853295532</v>
      </c>
      <c r="AP48" s="1">
        <f t="shared" si="36"/>
        <v>-0.15293814432989683</v>
      </c>
      <c r="BA48">
        <v>2.920236816467248E-2</v>
      </c>
      <c r="BB48">
        <v>3.3228155339805818E-2</v>
      </c>
      <c r="BC48">
        <v>-3.0891023984590338E-3</v>
      </c>
      <c r="BD48">
        <v>8.8836524300441894E-2</v>
      </c>
      <c r="BE48">
        <v>7.2293458854082102E-2</v>
      </c>
      <c r="BF48">
        <v>-5.8266731250504571E-2</v>
      </c>
      <c r="BG48">
        <v>1.5634041276440743E-2</v>
      </c>
      <c r="BH48">
        <v>1.0191916101328261E-2</v>
      </c>
      <c r="BI48">
        <v>1.8987540079584718E-2</v>
      </c>
      <c r="BJ48">
        <v>6.2180085071490886E-2</v>
      </c>
      <c r="BK48">
        <v>-5.6990338854172769E-3</v>
      </c>
      <c r="BL48">
        <v>2.194272182917489E-2</v>
      </c>
    </row>
    <row r="49" spans="1:64" ht="29.4" thickBot="1">
      <c r="A49" s="40" t="s">
        <v>164</v>
      </c>
      <c r="B49" s="30" t="s">
        <v>165</v>
      </c>
      <c r="C49" s="42" t="s">
        <v>166</v>
      </c>
      <c r="D49" s="8">
        <v>2329798</v>
      </c>
      <c r="E49" s="3">
        <v>15156</v>
      </c>
      <c r="F49" s="37">
        <f t="shared" si="18"/>
        <v>2329798</v>
      </c>
      <c r="G49" s="3">
        <v>390000000</v>
      </c>
      <c r="H49" s="9">
        <f t="shared" si="19"/>
        <v>5.9738410256410255E-3</v>
      </c>
      <c r="I49" s="51" vm="680">
        <v>48.92</v>
      </c>
      <c r="J49" s="2" vm="681">
        <v>53.63</v>
      </c>
      <c r="K49" s="2" vm="682">
        <v>45.93</v>
      </c>
      <c r="L49" s="2" vm="683">
        <v>46.69</v>
      </c>
      <c r="M49" s="2" vm="684">
        <v>52.66</v>
      </c>
      <c r="N49" s="2" vm="685">
        <v>50</v>
      </c>
      <c r="O49" s="2" vm="665">
        <v>44.88</v>
      </c>
      <c r="P49" s="2" vm="686">
        <v>41.99</v>
      </c>
      <c r="Q49" s="2" vm="485">
        <v>39.92</v>
      </c>
      <c r="R49" s="2" vm="687">
        <v>40.72</v>
      </c>
      <c r="S49" s="2" vm="688">
        <v>34.9</v>
      </c>
      <c r="T49" s="2" vm="689">
        <v>32.35</v>
      </c>
      <c r="U49" s="2" vm="690">
        <v>26.11</v>
      </c>
      <c r="V49" s="3">
        <v>0.8</v>
      </c>
      <c r="W49" s="3">
        <v>0.8</v>
      </c>
      <c r="X49" s="3">
        <v>0.8</v>
      </c>
      <c r="Y49" s="3">
        <v>0.75</v>
      </c>
      <c r="Z49" s="1">
        <f t="shared" si="20"/>
        <v>-2.9231398201144804E-2</v>
      </c>
      <c r="AA49" s="1">
        <f t="shared" si="21"/>
        <v>-2.163204112229589E-2</v>
      </c>
      <c r="AB49" s="1">
        <f t="shared" si="22"/>
        <v>-7.4866310160427885E-2</v>
      </c>
      <c r="AC49" s="1">
        <f t="shared" si="23"/>
        <v>-0.34037328094302555</v>
      </c>
      <c r="AD49" s="1">
        <f t="shared" si="24"/>
        <v>-0.40188062142273107</v>
      </c>
      <c r="AE49" s="1">
        <f t="shared" si="25"/>
        <v>9.6279640228945237E-2</v>
      </c>
      <c r="AF49" s="1">
        <f t="shared" si="26"/>
        <v>-0.14357635651687492</v>
      </c>
      <c r="AG49" s="1">
        <f t="shared" si="27"/>
        <v>3.3964728935336343E-2</v>
      </c>
      <c r="AH49" s="1">
        <f t="shared" si="28"/>
        <v>0.12786463910901691</v>
      </c>
      <c r="AI49" s="1">
        <f t="shared" si="29"/>
        <v>-3.5320926699582166E-2</v>
      </c>
      <c r="AJ49" s="1">
        <f t="shared" si="30"/>
        <v>-8.6399999999999949E-2</v>
      </c>
      <c r="AK49" s="1">
        <f t="shared" si="31"/>
        <v>-6.4393939393939406E-2</v>
      </c>
      <c r="AL49" s="1">
        <f t="shared" si="32"/>
        <v>-3.0245296499166473E-2</v>
      </c>
      <c r="AM49" s="1">
        <f t="shared" si="33"/>
        <v>4.0080160320641212E-2</v>
      </c>
      <c r="AN49" s="1">
        <f t="shared" si="34"/>
        <v>-0.14292730844793713</v>
      </c>
      <c r="AO49" s="1">
        <f t="shared" si="35"/>
        <v>-5.1575931232091608E-2</v>
      </c>
      <c r="AP49" s="1">
        <f t="shared" si="36"/>
        <v>-0.16970633693972184</v>
      </c>
      <c r="BA49">
        <v>-5.0226617222908936E-2</v>
      </c>
      <c r="BB49">
        <v>0.10064639278122432</v>
      </c>
      <c r="BC49">
        <v>-9.0299948760395751E-2</v>
      </c>
      <c r="BD49">
        <v>-2.2173913043478235E-2</v>
      </c>
      <c r="BE49">
        <v>-5.1089373054690933E-2</v>
      </c>
      <c r="BF49">
        <v>5.9498612482949978E-2</v>
      </c>
      <c r="BG49">
        <v>1.1717009712198145E-2</v>
      </c>
      <c r="BH49">
        <v>-7.6621603769430266E-3</v>
      </c>
      <c r="BI49">
        <v>5.989757292362493E-2</v>
      </c>
      <c r="BJ49">
        <v>2.8204047217537935E-2</v>
      </c>
      <c r="BK49">
        <v>2.7225388494813298E-2</v>
      </c>
      <c r="BL49">
        <v>3.4990791896869169E-2</v>
      </c>
    </row>
    <row r="50" spans="1:64" ht="29.4" thickBot="1">
      <c r="A50" s="40" t="s">
        <v>167</v>
      </c>
      <c r="B50" s="30" t="s">
        <v>168</v>
      </c>
      <c r="C50" s="42" t="s">
        <v>169</v>
      </c>
      <c r="D50" s="8">
        <v>1455623</v>
      </c>
      <c r="E50" s="3">
        <v>115847</v>
      </c>
      <c r="F50" s="37">
        <f t="shared" si="18"/>
        <v>1455623</v>
      </c>
      <c r="G50" s="3">
        <v>877000000</v>
      </c>
      <c r="H50" s="9">
        <f t="shared" si="19"/>
        <v>1.659775370581528E-3</v>
      </c>
      <c r="I50" s="51" vm="1462">
        <v>190.21</v>
      </c>
      <c r="J50" s="2" vm="1463">
        <v>199.34</v>
      </c>
      <c r="K50" s="2" vm="1464">
        <v>182.75</v>
      </c>
      <c r="L50" s="2" vm="1465">
        <v>177.15</v>
      </c>
      <c r="M50" s="2" vm="1466">
        <v>184.73</v>
      </c>
      <c r="N50" s="2" vm="1467">
        <v>187.21</v>
      </c>
      <c r="O50" s="2" vm="1468">
        <v>193.82</v>
      </c>
      <c r="P50" s="2" vm="1469">
        <v>196.86</v>
      </c>
      <c r="Q50" s="2" vm="1470">
        <v>200.69</v>
      </c>
      <c r="R50" s="2" vm="1471">
        <v>208.52</v>
      </c>
      <c r="S50" s="2" vm="1472">
        <v>176.84</v>
      </c>
      <c r="T50" s="2" vm="1473">
        <v>183.29</v>
      </c>
      <c r="U50" s="2" vm="1474">
        <v>169.71</v>
      </c>
      <c r="V50" s="3">
        <v>0.18</v>
      </c>
      <c r="W50" s="3">
        <v>0.18</v>
      </c>
      <c r="X50" s="3">
        <v>0.18</v>
      </c>
      <c r="Y50" s="3"/>
      <c r="Z50" s="1">
        <f t="shared" si="20"/>
        <v>-6.771463119709796E-2</v>
      </c>
      <c r="AA50" s="1">
        <f t="shared" si="21"/>
        <v>9.5117132373694541E-2</v>
      </c>
      <c r="AB50" s="1">
        <f t="shared" si="22"/>
        <v>7.67722629243629E-2</v>
      </c>
      <c r="AC50" s="1">
        <f t="shared" si="23"/>
        <v>-0.18612123537310571</v>
      </c>
      <c r="AD50" s="1">
        <f t="shared" si="24"/>
        <v>-0.10493664896693129</v>
      </c>
      <c r="AE50" s="1">
        <f t="shared" si="25"/>
        <v>4.7999579412228564E-2</v>
      </c>
      <c r="AF50" s="1">
        <f t="shared" si="26"/>
        <v>-8.3224641316343953E-2</v>
      </c>
      <c r="AG50" s="1">
        <f t="shared" si="27"/>
        <v>-2.9658002735978083E-2</v>
      </c>
      <c r="AH50" s="1">
        <f t="shared" si="28"/>
        <v>4.2788597233982407E-2</v>
      </c>
      <c r="AI50" s="1">
        <f t="shared" si="29"/>
        <v>1.4399393709738638E-2</v>
      </c>
      <c r="AJ50" s="1">
        <f t="shared" si="30"/>
        <v>3.6269430051813392E-2</v>
      </c>
      <c r="AK50" s="1">
        <f t="shared" si="31"/>
        <v>1.5684655866267778E-2</v>
      </c>
      <c r="AL50" s="1">
        <f t="shared" si="32"/>
        <v>2.0369805953469388E-2</v>
      </c>
      <c r="AM50" s="1">
        <f t="shared" si="33"/>
        <v>3.9912302556181237E-2</v>
      </c>
      <c r="AN50" s="1">
        <f t="shared" si="34"/>
        <v>-0.151927872626127</v>
      </c>
      <c r="AO50" s="1">
        <f t="shared" si="35"/>
        <v>3.6473648495815358E-2</v>
      </c>
      <c r="AP50" s="1">
        <f t="shared" si="36"/>
        <v>-7.4090239511157105E-2</v>
      </c>
      <c r="BA50">
        <v>4.0393013100436657E-2</v>
      </c>
      <c r="BB50">
        <v>-5.6138509968520475E-2</v>
      </c>
      <c r="BC50">
        <v>-8.0229757272558794E-2</v>
      </c>
      <c r="BD50">
        <v>-7.1168621107966096E-2</v>
      </c>
      <c r="BE50">
        <v>-1.0013060513713552E-2</v>
      </c>
      <c r="BF50">
        <v>-4.8123620309050756E-2</v>
      </c>
      <c r="BG50">
        <v>-1.0246856078248667E-2</v>
      </c>
      <c r="BH50">
        <v>-7.8352941176470542E-2</v>
      </c>
      <c r="BI50">
        <v>0.16465760451397779</v>
      </c>
      <c r="BJ50">
        <v>-4.5987176652664129E-2</v>
      </c>
      <c r="BK50">
        <v>-2.9663962920046378E-2</v>
      </c>
      <c r="BL50">
        <v>0.16837831382851695</v>
      </c>
    </row>
    <row r="51" spans="1:64" ht="29.4" thickBot="1">
      <c r="A51" s="40" t="s">
        <v>170</v>
      </c>
      <c r="B51" s="30" t="s">
        <v>171</v>
      </c>
      <c r="C51" s="42" t="s">
        <v>172</v>
      </c>
      <c r="D51" s="8">
        <v>796587</v>
      </c>
      <c r="E51" s="3">
        <v>10946</v>
      </c>
      <c r="F51" s="37">
        <f t="shared" si="18"/>
        <v>796587</v>
      </c>
      <c r="G51" s="3">
        <v>1184000000</v>
      </c>
      <c r="H51" s="9">
        <f t="shared" si="19"/>
        <v>6.7279307432432434E-4</v>
      </c>
      <c r="I51" s="51" vm="2209">
        <v>147.27430000000001</v>
      </c>
      <c r="J51" s="2" vm="2210">
        <v>152.2338</v>
      </c>
      <c r="K51" s="2" vm="2211">
        <v>144.89019999999999</v>
      </c>
      <c r="L51" s="2" vm="2212">
        <v>137.71899999999999</v>
      </c>
      <c r="M51" s="2" vm="2213">
        <v>138.22640000000001</v>
      </c>
      <c r="N51" s="2" vm="2214">
        <v>142.51580000000001</v>
      </c>
      <c r="O51" s="2" vm="2215">
        <v>137.2594</v>
      </c>
      <c r="P51" s="2" vm="2216">
        <v>153.1147</v>
      </c>
      <c r="Q51" s="2" vm="2217">
        <v>152.30080000000001</v>
      </c>
      <c r="R51" s="2" vm="2218">
        <v>161.08109999999999</v>
      </c>
      <c r="S51" s="2" vm="2219">
        <v>145.44</v>
      </c>
      <c r="T51" s="2" vm="2220">
        <v>150</v>
      </c>
      <c r="U51" s="2" vm="2221">
        <v>130.19</v>
      </c>
      <c r="V51" s="3">
        <v>1.03</v>
      </c>
      <c r="W51" s="3">
        <v>1.03</v>
      </c>
      <c r="X51" s="3">
        <v>1.03</v>
      </c>
      <c r="Y51" s="3">
        <v>1.03</v>
      </c>
      <c r="Z51" s="1">
        <f t="shared" si="20"/>
        <v>-5.7887221327821738E-2</v>
      </c>
      <c r="AA51" s="1">
        <f t="shared" si="21"/>
        <v>4.1417669312150494E-3</v>
      </c>
      <c r="AB51" s="1">
        <f t="shared" si="22"/>
        <v>0.18105645223569383</v>
      </c>
      <c r="AC51" s="1">
        <f t="shared" si="23"/>
        <v>-0.18537929030780145</v>
      </c>
      <c r="AD51" s="1">
        <f t="shared" si="24"/>
        <v>-8.802825747601592E-2</v>
      </c>
      <c r="AE51" s="1">
        <f t="shared" si="25"/>
        <v>3.3675257665458203E-2</v>
      </c>
      <c r="AF51" s="1">
        <f t="shared" si="26"/>
        <v>-4.8238958759487111E-2</v>
      </c>
      <c r="AG51" s="1">
        <f t="shared" si="27"/>
        <v>-4.2385199275037228E-2</v>
      </c>
      <c r="AH51" s="1">
        <f t="shared" si="28"/>
        <v>3.6843137112527562E-3</v>
      </c>
      <c r="AI51" s="1">
        <f t="shared" si="29"/>
        <v>3.848324198561201E-2</v>
      </c>
      <c r="AJ51" s="1">
        <f t="shared" si="30"/>
        <v>-2.9655659232169437E-2</v>
      </c>
      <c r="AK51" s="1">
        <f t="shared" si="31"/>
        <v>0.11551340017514283</v>
      </c>
      <c r="AL51" s="1">
        <f t="shared" si="32"/>
        <v>1.4113602417012239E-3</v>
      </c>
      <c r="AM51" s="1">
        <f t="shared" si="33"/>
        <v>6.4413975501113468E-2</v>
      </c>
      <c r="AN51" s="1">
        <f t="shared" si="34"/>
        <v>-9.7100777186150303E-2</v>
      </c>
      <c r="AO51" s="1">
        <f t="shared" si="35"/>
        <v>3.8435093509350954E-2</v>
      </c>
      <c r="AP51" s="1">
        <f t="shared" si="36"/>
        <v>-0.12520000000000001</v>
      </c>
      <c r="BA51">
        <v>1.8948926720947463E-2</v>
      </c>
      <c r="BB51">
        <v>6.5814325148917635E-2</v>
      </c>
      <c r="BC51">
        <v>8.5196292257360886E-3</v>
      </c>
      <c r="BD51">
        <v>6.3155029263645038E-2</v>
      </c>
      <c r="BE51">
        <v>-1.0690052490078022E-2</v>
      </c>
      <c r="BF51">
        <v>1.2376237623762221E-2</v>
      </c>
      <c r="BG51">
        <v>-2.687997927326885E-2</v>
      </c>
      <c r="BH51">
        <v>6.9888178913736802E-3</v>
      </c>
      <c r="BI51">
        <v>9.9627312658059353E-2</v>
      </c>
      <c r="BJ51">
        <v>1.3520097442143721E-2</v>
      </c>
      <c r="BK51">
        <v>8.9712774906862192E-2</v>
      </c>
      <c r="BL51">
        <v>6.0559006211180204E-2</v>
      </c>
    </row>
    <row r="52" spans="1:64" ht="29.4" thickBot="1">
      <c r="A52" s="40" t="s">
        <v>173</v>
      </c>
      <c r="B52" s="30" t="s">
        <v>174</v>
      </c>
      <c r="C52" s="42" t="s">
        <v>404</v>
      </c>
      <c r="D52" s="8">
        <v>38456</v>
      </c>
      <c r="E52" s="3">
        <v>583509</v>
      </c>
      <c r="F52" s="37">
        <f t="shared" si="18"/>
        <v>38456</v>
      </c>
      <c r="G52" s="3">
        <v>753000000</v>
      </c>
      <c r="H52" s="9">
        <f t="shared" ref="H52:H83" si="37">F52/G52</f>
        <v>5.1070385126162017E-5</v>
      </c>
      <c r="I52" s="51" vm="3288">
        <v>154.5</v>
      </c>
      <c r="J52" s="2" vm="4049">
        <v>163.19</v>
      </c>
      <c r="K52" s="2" vm="4050">
        <v>155.53</v>
      </c>
      <c r="L52" s="2" vm="4051">
        <v>153.34</v>
      </c>
      <c r="M52" s="2" vm="4052">
        <v>144.65</v>
      </c>
      <c r="N52" s="2" vm="735">
        <v>142.43</v>
      </c>
      <c r="O52" s="2" vm="4053">
        <v>138.28</v>
      </c>
      <c r="P52" s="2" vm="4054">
        <v>144.76</v>
      </c>
      <c r="Q52" s="2" vm="4055">
        <v>145.97999999999999</v>
      </c>
      <c r="R52" s="2" vm="4056">
        <v>151.71</v>
      </c>
      <c r="S52" s="2" vm="2977">
        <v>115.5</v>
      </c>
      <c r="T52" s="2" vm="4057">
        <v>125.67</v>
      </c>
      <c r="U52" s="2" vm="2990">
        <v>112.01</v>
      </c>
      <c r="V52" s="3">
        <v>0.82</v>
      </c>
      <c r="W52" s="3">
        <v>0.745</v>
      </c>
      <c r="X52" s="3">
        <v>0.745</v>
      </c>
      <c r="Y52" s="3">
        <v>0.745</v>
      </c>
      <c r="Z52" s="1">
        <f t="shared" si="20"/>
        <v>-2.2006472491909166E-3</v>
      </c>
      <c r="AA52" s="1">
        <f t="shared" si="21"/>
        <v>-9.3354636754923712E-2</v>
      </c>
      <c r="AB52" s="1">
        <f t="shared" si="22"/>
        <v>0.10250940121492629</v>
      </c>
      <c r="AC52" s="1">
        <f t="shared" si="23"/>
        <v>-0.25677279019181337</v>
      </c>
      <c r="AD52" s="1">
        <f t="shared" si="24"/>
        <v>-0.2552427184466019</v>
      </c>
      <c r="AE52" s="1">
        <f t="shared" si="25"/>
        <v>5.6245954692556617E-2</v>
      </c>
      <c r="AF52" s="1">
        <f t="shared" si="26"/>
        <v>-4.6939150683252627E-2</v>
      </c>
      <c r="AG52" s="1">
        <f t="shared" si="27"/>
        <v>-8.8085899826399923E-3</v>
      </c>
      <c r="AH52" s="1">
        <f t="shared" si="28"/>
        <v>-5.6671449067431837E-2</v>
      </c>
      <c r="AI52" s="1">
        <f t="shared" si="29"/>
        <v>-1.0197027307293457E-2</v>
      </c>
      <c r="AJ52" s="1">
        <f t="shared" si="30"/>
        <v>-2.390648037632525E-2</v>
      </c>
      <c r="AK52" s="1">
        <f t="shared" si="31"/>
        <v>4.6861440555394776E-2</v>
      </c>
      <c r="AL52" s="1">
        <f t="shared" si="32"/>
        <v>1.357419176568112E-2</v>
      </c>
      <c r="AM52" s="1">
        <f t="shared" si="33"/>
        <v>4.4355391149472657E-2</v>
      </c>
      <c r="AN52" s="1">
        <f t="shared" si="34"/>
        <v>-0.23867905873047265</v>
      </c>
      <c r="AO52" s="1">
        <f t="shared" si="35"/>
        <v>9.4502164502164504E-2</v>
      </c>
      <c r="AP52" s="1">
        <f t="shared" si="36"/>
        <v>-0.10276915731678203</v>
      </c>
      <c r="BA52">
        <v>1.783339557200924E-2</v>
      </c>
      <c r="BB52">
        <v>5.6019665963682443E-2</v>
      </c>
      <c r="BC52">
        <v>1.806284336482102E-3</v>
      </c>
      <c r="BD52">
        <v>5.0509034333649797E-2</v>
      </c>
      <c r="BE52">
        <v>2.5246683846920963E-2</v>
      </c>
      <c r="BF52">
        <v>8.5965823248074641E-3</v>
      </c>
      <c r="BG52">
        <v>1.8068995958066037E-2</v>
      </c>
      <c r="BH52">
        <v>1.9934476057410531E-2</v>
      </c>
      <c r="BI52">
        <v>3.1080373792248053E-2</v>
      </c>
      <c r="BJ52">
        <v>1.9603712899179931E-2</v>
      </c>
      <c r="BK52">
        <v>8.2220071223733399E-2</v>
      </c>
      <c r="BL52">
        <v>-7.0770079081369681E-3</v>
      </c>
    </row>
    <row r="53" spans="1:64" ht="58.2" thickBot="1">
      <c r="A53" s="40" t="s">
        <v>179</v>
      </c>
      <c r="B53" s="30" t="s">
        <v>180</v>
      </c>
      <c r="C53" s="42" t="s">
        <v>405</v>
      </c>
      <c r="D53" s="8">
        <v>205858</v>
      </c>
      <c r="E53" s="3">
        <v>301417</v>
      </c>
      <c r="F53" s="37">
        <f t="shared" si="18"/>
        <v>205858</v>
      </c>
      <c r="G53" s="3">
        <v>916000000</v>
      </c>
      <c r="H53" s="9">
        <f t="shared" si="37"/>
        <v>2.24735807860262E-4</v>
      </c>
      <c r="I53" s="51" vm="2827">
        <v>46.38</v>
      </c>
      <c r="J53" s="2" vm="3141">
        <v>47.695</v>
      </c>
      <c r="K53" s="2" vm="3142">
        <v>49.5</v>
      </c>
      <c r="L53" s="2" vm="3143">
        <v>51.69</v>
      </c>
      <c r="M53" s="2" vm="3144">
        <v>51.64</v>
      </c>
      <c r="N53" s="2" vm="3145">
        <v>55.84</v>
      </c>
      <c r="O53" s="2" vm="3146">
        <v>49.04</v>
      </c>
      <c r="P53" s="2" vm="3147">
        <v>48.055</v>
      </c>
      <c r="Q53" s="2" vm="3148">
        <v>48.38</v>
      </c>
      <c r="R53" s="2" vm="3149">
        <v>46.79</v>
      </c>
      <c r="S53" s="2" vm="2774">
        <v>46.95</v>
      </c>
      <c r="T53" s="2" vm="685">
        <v>50</v>
      </c>
      <c r="U53" s="2" vm="3150">
        <v>45.96</v>
      </c>
      <c r="V53" s="3">
        <v>1.57</v>
      </c>
      <c r="W53" s="3">
        <v>1.57</v>
      </c>
      <c r="X53" s="3">
        <v>1.57</v>
      </c>
      <c r="Y53" s="3">
        <v>1.5</v>
      </c>
      <c r="Z53" s="1">
        <f t="shared" si="20"/>
        <v>0.14833980163863725</v>
      </c>
      <c r="AA53" s="1">
        <f t="shared" si="21"/>
        <v>-2.0893789901334853E-2</v>
      </c>
      <c r="AB53" s="1">
        <f t="shared" si="22"/>
        <v>-1.3866231647634583E-2</v>
      </c>
      <c r="AC53" s="1">
        <f t="shared" si="23"/>
        <v>1.4319298995511898E-2</v>
      </c>
      <c r="AD53" s="1">
        <f t="shared" si="24"/>
        <v>0.1248382923673997</v>
      </c>
      <c r="AE53" s="1">
        <f t="shared" si="25"/>
        <v>2.8352738249245314E-2</v>
      </c>
      <c r="AF53" s="1">
        <f t="shared" si="26"/>
        <v>3.7844637802704681E-2</v>
      </c>
      <c r="AG53" s="1">
        <f t="shared" si="27"/>
        <v>7.5959595959595921E-2</v>
      </c>
      <c r="AH53" s="1">
        <f t="shared" si="28"/>
        <v>-9.6730508802470808E-4</v>
      </c>
      <c r="AI53" s="1">
        <f t="shared" si="29"/>
        <v>0.11173508907823398</v>
      </c>
      <c r="AJ53" s="1">
        <f t="shared" si="30"/>
        <v>-9.3660458452722126E-2</v>
      </c>
      <c r="AK53" s="1">
        <f t="shared" si="31"/>
        <v>-2.0085644371941262E-2</v>
      </c>
      <c r="AL53" s="1">
        <f t="shared" si="32"/>
        <v>3.943398189574452E-2</v>
      </c>
      <c r="AM53" s="1">
        <f t="shared" si="33"/>
        <v>-4.1339396444818827E-4</v>
      </c>
      <c r="AN53" s="1">
        <f t="shared" si="34"/>
        <v>3.4195340884805234E-3</v>
      </c>
      <c r="AO53" s="1">
        <f t="shared" si="35"/>
        <v>9.6911608093716656E-2</v>
      </c>
      <c r="AP53" s="1">
        <f t="shared" si="36"/>
        <v>-5.0799999999999984E-2</v>
      </c>
      <c r="BA53">
        <v>4.790419161676647E-2</v>
      </c>
      <c r="BB53">
        <v>3.1314285714285656E-2</v>
      </c>
      <c r="BC53">
        <v>-2.8202570921985796E-2</v>
      </c>
      <c r="BD53">
        <v>-7.9219882637210803E-2</v>
      </c>
      <c r="BE53">
        <v>-3.5488909715713834E-2</v>
      </c>
      <c r="BF53">
        <v>1.5379581151832468E-2</v>
      </c>
      <c r="BG53">
        <v>-5.5866649303294776E-2</v>
      </c>
      <c r="BH53">
        <v>-3.1034482758621391E-3</v>
      </c>
      <c r="BI53">
        <v>2.7556301580640683E-2</v>
      </c>
      <c r="BJ53">
        <v>6.0199518403852771E-2</v>
      </c>
      <c r="BK53">
        <v>1.1680726800778789E-2</v>
      </c>
      <c r="BL53">
        <v>1.0362694300518097E-2</v>
      </c>
    </row>
    <row r="54" spans="1:64" ht="29.4" thickBot="1">
      <c r="A54" s="40" t="s">
        <v>182</v>
      </c>
      <c r="B54" s="30" t="s">
        <v>449</v>
      </c>
      <c r="C54" s="42" t="s">
        <v>214</v>
      </c>
      <c r="D54" s="3">
        <v>1280</v>
      </c>
      <c r="E54" s="3"/>
      <c r="F54" s="37">
        <f t="shared" si="18"/>
        <v>1280</v>
      </c>
      <c r="G54" s="3">
        <v>4701000000</v>
      </c>
      <c r="H54" s="9">
        <f t="shared" si="37"/>
        <v>2.7228249308657735E-7</v>
      </c>
      <c r="I54" s="51" vm="3632">
        <v>139.66</v>
      </c>
      <c r="J54" s="2" vm="4378">
        <v>137.53</v>
      </c>
      <c r="K54" s="2" vm="4379">
        <v>129.11000000000001</v>
      </c>
      <c r="L54" s="2" vm="4380">
        <v>127.82</v>
      </c>
      <c r="M54" s="2" vm="4381">
        <v>126.32</v>
      </c>
      <c r="N54" s="2" vm="4382">
        <v>120.38</v>
      </c>
      <c r="O54" s="2" vm="4383">
        <v>121.34</v>
      </c>
      <c r="P54" s="2" vm="4384">
        <v>132.38999999999999</v>
      </c>
      <c r="Q54" s="2" vm="4385">
        <v>134.69</v>
      </c>
      <c r="R54" s="2" vm="4386">
        <v>138.26</v>
      </c>
      <c r="S54" s="2" vm="4387">
        <v>140.07</v>
      </c>
      <c r="T54" s="2" vm="4388">
        <v>145.57</v>
      </c>
      <c r="U54" s="2" vm="3513">
        <v>128.13</v>
      </c>
      <c r="V54">
        <v>0.3</v>
      </c>
      <c r="W54">
        <v>0.3</v>
      </c>
      <c r="X54">
        <v>0.3</v>
      </c>
      <c r="Y54">
        <v>0.3</v>
      </c>
      <c r="Z54" s="1">
        <f t="shared" si="20"/>
        <v>-8.2629242445940165E-2</v>
      </c>
      <c r="AA54" s="1">
        <f t="shared" si="21"/>
        <v>-4.8349241120325383E-2</v>
      </c>
      <c r="AB54" s="1">
        <f t="shared" si="22"/>
        <v>0.14191527938025372</v>
      </c>
      <c r="AC54" s="1">
        <f t="shared" si="23"/>
        <v>-7.1097931433530992E-2</v>
      </c>
      <c r="AD54" s="1">
        <f t="shared" si="24"/>
        <v>-7.3965344407847647E-2</v>
      </c>
      <c r="AE54" s="1">
        <f t="shared" si="25"/>
        <v>-1.5251324645567775E-2</v>
      </c>
      <c r="AF54" s="1">
        <f t="shared" si="26"/>
        <v>-6.122300588962399E-2</v>
      </c>
      <c r="AG54" s="1">
        <f t="shared" si="27"/>
        <v>-7.6678801022385589E-3</v>
      </c>
      <c r="AH54" s="1">
        <f t="shared" si="28"/>
        <v>-1.1735252699108122E-2</v>
      </c>
      <c r="AI54" s="1">
        <f t="shared" si="29"/>
        <v>-4.464851171627611E-2</v>
      </c>
      <c r="AJ54" s="1">
        <f t="shared" si="30"/>
        <v>1.046685495929563E-2</v>
      </c>
      <c r="AK54" s="1">
        <f t="shared" si="31"/>
        <v>9.1066424921707453E-2</v>
      </c>
      <c r="AL54" s="1">
        <f t="shared" si="32"/>
        <v>1.9638945539693416E-2</v>
      </c>
      <c r="AM54" s="1">
        <f t="shared" si="33"/>
        <v>2.8732645333729254E-2</v>
      </c>
      <c r="AN54" s="1">
        <f t="shared" si="34"/>
        <v>1.3091277303630858E-2</v>
      </c>
      <c r="AO54" s="1">
        <f t="shared" si="35"/>
        <v>4.1407867494824016E-2</v>
      </c>
      <c r="AP54" s="1">
        <f t="shared" si="36"/>
        <v>-0.11774404066771998</v>
      </c>
      <c r="BA54">
        <v>5.7361376673040389E-3</v>
      </c>
      <c r="BB54">
        <v>-2.6344378055404641E-2</v>
      </c>
      <c r="BC54">
        <v>1.7852161785216075E-2</v>
      </c>
      <c r="BD54">
        <v>-2.2105554020447169E-3</v>
      </c>
      <c r="BE54">
        <v>8.5848795347548603E-3</v>
      </c>
      <c r="BF54">
        <v>-6.3953488372093012E-2</v>
      </c>
      <c r="BG54">
        <v>6.4159952253058747E-2</v>
      </c>
      <c r="BH54">
        <v>-3.365114974761487E-3</v>
      </c>
      <c r="BI54">
        <v>9.0238365493756953E-2</v>
      </c>
      <c r="BJ54">
        <v>0.20592864637985314</v>
      </c>
      <c r="BK54">
        <v>-2.0448118338046595E-2</v>
      </c>
      <c r="BL54">
        <v>4.3594902749832458E-2</v>
      </c>
    </row>
    <row r="55" spans="1:64" ht="43.8" thickBot="1">
      <c r="A55" s="40" t="s">
        <v>185</v>
      </c>
      <c r="B55" s="30" t="s">
        <v>450</v>
      </c>
      <c r="C55" s="42" t="s">
        <v>187</v>
      </c>
      <c r="D55" s="8">
        <v>338096</v>
      </c>
      <c r="E55" s="3">
        <v>1966381</v>
      </c>
      <c r="F55" s="37">
        <f t="shared" si="18"/>
        <v>338096</v>
      </c>
      <c r="G55" s="3">
        <v>2729000000</v>
      </c>
      <c r="H55" s="9">
        <f t="shared" si="37"/>
        <v>1.2389006962257236E-4</v>
      </c>
      <c r="I55" s="51" vm="1375">
        <v>107.63</v>
      </c>
      <c r="J55" s="2" vm="3612">
        <v>115.77</v>
      </c>
      <c r="K55" s="2" vm="3613">
        <v>115.48</v>
      </c>
      <c r="L55" s="2" vm="3614">
        <v>109.96</v>
      </c>
      <c r="M55" s="2" vm="3615">
        <v>108.45</v>
      </c>
      <c r="N55" s="2" vm="3616">
        <v>108.34</v>
      </c>
      <c r="O55" s="2" vm="3617">
        <v>103.72</v>
      </c>
      <c r="P55" s="2" vm="3618">
        <v>115.75</v>
      </c>
      <c r="Q55" s="2" vm="3619">
        <v>114.34</v>
      </c>
      <c r="R55" s="2" vm="3620">
        <v>113.37</v>
      </c>
      <c r="S55" s="2" vm="3621">
        <v>109.62</v>
      </c>
      <c r="T55" s="2" vm="3622">
        <v>112.38</v>
      </c>
      <c r="U55" s="2" vm="1180">
        <v>95.95</v>
      </c>
      <c r="V55" s="3">
        <v>0.9</v>
      </c>
      <c r="W55" s="3">
        <v>0.9</v>
      </c>
      <c r="X55" s="3">
        <v>0.9</v>
      </c>
      <c r="Y55" s="3">
        <v>0.84</v>
      </c>
      <c r="Z55" s="1">
        <f t="shared" si="20"/>
        <v>3.0010220198829308E-2</v>
      </c>
      <c r="AA55" s="1">
        <f t="shared" si="21"/>
        <v>-4.8563113859585255E-2</v>
      </c>
      <c r="AB55" s="1">
        <f t="shared" si="22"/>
        <v>0.10171615888931745</v>
      </c>
      <c r="AC55" s="1">
        <f t="shared" si="23"/>
        <v>-0.14624680250507191</v>
      </c>
      <c r="AD55" s="1">
        <f t="shared" si="24"/>
        <v>-7.5629471336987775E-2</v>
      </c>
      <c r="AE55" s="1">
        <f t="shared" si="25"/>
        <v>7.5629471336987844E-2</v>
      </c>
      <c r="AF55" s="1">
        <f t="shared" si="26"/>
        <v>-2.5049667444069453E-3</v>
      </c>
      <c r="AG55" s="1">
        <f t="shared" si="27"/>
        <v>-4.0006927606512033E-2</v>
      </c>
      <c r="AH55" s="1">
        <f t="shared" si="28"/>
        <v>-1.3732266278646699E-2</v>
      </c>
      <c r="AI55" s="1">
        <f t="shared" si="29"/>
        <v>7.2844628861226425E-3</v>
      </c>
      <c r="AJ55" s="1">
        <f t="shared" si="30"/>
        <v>-3.4336348532398045E-2</v>
      </c>
      <c r="AK55" s="1">
        <f t="shared" si="31"/>
        <v>0.11598534516004629</v>
      </c>
      <c r="AL55" s="1">
        <f t="shared" si="32"/>
        <v>-4.4060475161986747E-3</v>
      </c>
      <c r="AM55" s="1">
        <f t="shared" si="33"/>
        <v>-6.1220920062969076E-4</v>
      </c>
      <c r="AN55" s="1">
        <f t="shared" si="34"/>
        <v>-3.3077533739084411E-2</v>
      </c>
      <c r="AO55" s="1">
        <f t="shared" si="35"/>
        <v>3.2840722495894821E-2</v>
      </c>
      <c r="AP55" s="1">
        <f t="shared" si="36"/>
        <v>-0.13872575191315176</v>
      </c>
      <c r="BA55">
        <v>-2.8502332008982528E-2</v>
      </c>
      <c r="BB55">
        <v>8.8993598862019824E-2</v>
      </c>
      <c r="BC55">
        <v>2.5634745693526077E-2</v>
      </c>
      <c r="BD55">
        <v>-1.0663032149442782E-2</v>
      </c>
      <c r="BE55">
        <v>4.7163695299837827E-2</v>
      </c>
      <c r="BF55">
        <v>4.1848503740648378E-2</v>
      </c>
      <c r="BG55">
        <v>2.8616612696738871E-3</v>
      </c>
      <c r="BH55">
        <v>2.4780355936022142E-3</v>
      </c>
      <c r="BI55">
        <v>-1.1613876319758657E-2</v>
      </c>
      <c r="BJ55">
        <v>7.429317762753547E-2</v>
      </c>
      <c r="BK55">
        <v>4.1478938711290896E-3</v>
      </c>
      <c r="BL55">
        <v>6.6633230636956612E-3</v>
      </c>
    </row>
    <row r="56" spans="1:64" ht="43.8" thickBot="1">
      <c r="A56" s="40" t="s">
        <v>188</v>
      </c>
      <c r="B56" s="30" t="s">
        <v>451</v>
      </c>
      <c r="C56" s="42" t="s">
        <v>190</v>
      </c>
      <c r="D56" s="8">
        <v>7420582</v>
      </c>
      <c r="E56" s="3">
        <v>1493369</v>
      </c>
      <c r="F56" s="37">
        <f t="shared" si="18"/>
        <v>7420582</v>
      </c>
      <c r="G56" s="3">
        <v>3414000000</v>
      </c>
      <c r="H56" s="9">
        <f t="shared" si="37"/>
        <v>2.1735741066198008E-3</v>
      </c>
      <c r="I56" s="51" vm="1241">
        <v>78.22</v>
      </c>
      <c r="J56" s="2" vm="1242">
        <v>78.12</v>
      </c>
      <c r="K56" s="2" vm="1243">
        <v>67.14</v>
      </c>
      <c r="L56" s="2" vm="1244">
        <v>61.94</v>
      </c>
      <c r="M56" s="2" vm="1245">
        <v>56.32</v>
      </c>
      <c r="N56" s="2" vm="1246">
        <v>57.64</v>
      </c>
      <c r="O56" s="2" vm="1247">
        <v>62.5</v>
      </c>
      <c r="P56" s="2" vm="397">
        <v>60</v>
      </c>
      <c r="Q56" s="2" vm="1248">
        <v>58.45</v>
      </c>
      <c r="R56" s="2" vm="394">
        <v>55.49</v>
      </c>
      <c r="S56" s="2" vm="1249">
        <v>55.13</v>
      </c>
      <c r="T56" s="2" vm="1250">
        <v>51.4</v>
      </c>
      <c r="U56" s="2" vm="743">
        <v>42.75</v>
      </c>
      <c r="V56" s="3">
        <v>0.8</v>
      </c>
      <c r="W56" s="3">
        <v>0.56000000000000005</v>
      </c>
      <c r="X56" s="3">
        <v>0.56000000000000005</v>
      </c>
      <c r="Y56" s="3">
        <v>0.56000000000000005</v>
      </c>
      <c r="Z56" s="1">
        <f t="shared" si="20"/>
        <v>-0.19790334952697522</v>
      </c>
      <c r="AA56" s="1">
        <f t="shared" si="21"/>
        <v>1.8082014853083667E-2</v>
      </c>
      <c r="AB56" s="1">
        <f t="shared" si="22"/>
        <v>-0.10319999999999996</v>
      </c>
      <c r="AC56" s="1">
        <f t="shared" si="23"/>
        <v>-0.21949900883041992</v>
      </c>
      <c r="AD56" s="1">
        <f t="shared" si="24"/>
        <v>-0.42175914088468419</v>
      </c>
      <c r="AE56" s="1">
        <f t="shared" si="25"/>
        <v>-1.2784454103809042E-3</v>
      </c>
      <c r="AF56" s="1">
        <f t="shared" si="26"/>
        <v>-0.1405529953917051</v>
      </c>
      <c r="AG56" s="1">
        <f t="shared" si="27"/>
        <v>-6.5534703604408745E-2</v>
      </c>
      <c r="AH56" s="1">
        <f t="shared" si="28"/>
        <v>-9.07329673877946E-2</v>
      </c>
      <c r="AI56" s="1">
        <f t="shared" si="29"/>
        <v>3.3380681818181823E-2</v>
      </c>
      <c r="AJ56" s="1">
        <f t="shared" si="30"/>
        <v>9.4031922276197083E-2</v>
      </c>
      <c r="AK56" s="1">
        <f t="shared" si="31"/>
        <v>-0.04</v>
      </c>
      <c r="AL56" s="1">
        <f t="shared" si="32"/>
        <v>-1.6499999999999952E-2</v>
      </c>
      <c r="AM56" s="1">
        <f t="shared" si="33"/>
        <v>-4.1060735671514123E-2</v>
      </c>
      <c r="AN56" s="1">
        <f t="shared" si="34"/>
        <v>-6.4876554334114154E-3</v>
      </c>
      <c r="AO56" s="1">
        <f t="shared" si="35"/>
        <v>-5.7500453473607903E-2</v>
      </c>
      <c r="AP56" s="1">
        <f t="shared" si="36"/>
        <v>-0.15739299610894938</v>
      </c>
      <c r="BA56">
        <v>-2.0609113808106219E-2</v>
      </c>
      <c r="BB56">
        <v>8.4755669862052838E-2</v>
      </c>
      <c r="BC56">
        <v>-4.310809354456311E-2</v>
      </c>
      <c r="BD56">
        <v>-7.1599045346061544E-3</v>
      </c>
      <c r="BE56">
        <v>-4.9679487179487239E-2</v>
      </c>
      <c r="BF56">
        <v>0.11714770797962661</v>
      </c>
      <c r="BG56">
        <v>1.0157273918741728E-2</v>
      </c>
      <c r="BH56">
        <v>-7.35214617796513E-3</v>
      </c>
      <c r="BI56">
        <v>5.5671232876712287E-2</v>
      </c>
      <c r="BJ56">
        <v>5.5654171452438117E-2</v>
      </c>
      <c r="BK56">
        <v>4.3125618199802297E-2</v>
      </c>
      <c r="BL56">
        <v>3.1363203050524209E-2</v>
      </c>
    </row>
    <row r="57" spans="1:64" ht="29.4" thickBot="1">
      <c r="A57" s="40" t="s">
        <v>364</v>
      </c>
      <c r="B57" s="30" t="s">
        <v>365</v>
      </c>
      <c r="C57" s="42" t="s">
        <v>366</v>
      </c>
      <c r="D57" s="8">
        <v>57252</v>
      </c>
      <c r="E57" s="3"/>
      <c r="F57" s="37">
        <f t="shared" si="18"/>
        <v>57252</v>
      </c>
      <c r="G57" s="3">
        <v>1219000000</v>
      </c>
      <c r="H57" s="9">
        <f t="shared" si="37"/>
        <v>4.6966365873666938E-5</v>
      </c>
      <c r="I57" s="51" vm="239">
        <v>18.32</v>
      </c>
      <c r="J57" s="2" vm="4090">
        <v>18.02</v>
      </c>
      <c r="K57" s="2" vm="4091">
        <v>16.18</v>
      </c>
      <c r="L57" s="2" vm="4092">
        <v>15.02</v>
      </c>
      <c r="M57" s="2" vm="3291">
        <v>15.79</v>
      </c>
      <c r="N57" s="2" vm="4093">
        <v>16.73</v>
      </c>
      <c r="O57" s="2" vm="4094">
        <v>17.600000000000001</v>
      </c>
      <c r="P57" s="2" vm="4095">
        <v>17.7</v>
      </c>
      <c r="Q57" s="2" vm="4096">
        <v>17.66</v>
      </c>
      <c r="R57" s="2" vm="4097">
        <v>17.760000000000002</v>
      </c>
      <c r="S57" s="2" vm="4098">
        <v>17.09</v>
      </c>
      <c r="T57" s="2" vm="4099">
        <v>17.22</v>
      </c>
      <c r="U57" s="2" vm="1048">
        <v>15.2</v>
      </c>
      <c r="V57" s="3">
        <v>0.625</v>
      </c>
      <c r="W57" s="3">
        <v>0.625</v>
      </c>
      <c r="X57" s="3">
        <v>0.625</v>
      </c>
      <c r="Y57" s="3">
        <v>0.625</v>
      </c>
      <c r="Z57" s="1">
        <f t="shared" si="20"/>
        <v>-0.1460152838427948</v>
      </c>
      <c r="AA57" s="1">
        <f t="shared" si="21"/>
        <v>0.21338215712383501</v>
      </c>
      <c r="AB57" s="1">
        <f t="shared" si="22"/>
        <v>4.4602272727272733E-2</v>
      </c>
      <c r="AC57" s="1">
        <f t="shared" si="23"/>
        <v>-0.10895270270270282</v>
      </c>
      <c r="AD57" s="1">
        <f t="shared" si="24"/>
        <v>-3.3842794759825379E-2</v>
      </c>
      <c r="AE57" s="1">
        <f t="shared" si="25"/>
        <v>-1.6375545851528422E-2</v>
      </c>
      <c r="AF57" s="1">
        <f t="shared" si="26"/>
        <v>-0.10210876803551609</v>
      </c>
      <c r="AG57" s="1">
        <f t="shared" si="27"/>
        <v>-3.3065512978986411E-2</v>
      </c>
      <c r="AH57" s="1">
        <f t="shared" si="28"/>
        <v>5.126498002663113E-2</v>
      </c>
      <c r="AI57" s="1">
        <f t="shared" si="29"/>
        <v>9.9113362887903816E-2</v>
      </c>
      <c r="AJ57" s="1">
        <f t="shared" si="30"/>
        <v>8.9360430364614524E-2</v>
      </c>
      <c r="AK57" s="1">
        <f t="shared" si="31"/>
        <v>5.6818181818180605E-3</v>
      </c>
      <c r="AL57" s="1">
        <f t="shared" si="32"/>
        <v>3.3050847457627167E-2</v>
      </c>
      <c r="AM57" s="1">
        <f t="shared" si="33"/>
        <v>4.1053227633069164E-2</v>
      </c>
      <c r="AN57" s="1">
        <f t="shared" si="34"/>
        <v>-3.7725225225225319E-2</v>
      </c>
      <c r="AO57" s="1">
        <f t="shared" si="35"/>
        <v>4.4177881802223463E-2</v>
      </c>
      <c r="AP57" s="1">
        <f t="shared" si="36"/>
        <v>-8.1010452961672461E-2</v>
      </c>
      <c r="BA57">
        <v>1.1838360842344978E-2</v>
      </c>
      <c r="BB57">
        <v>3.2399595005062384E-2</v>
      </c>
      <c r="BC57">
        <v>-3.7593984962405892E-3</v>
      </c>
      <c r="BD57">
        <v>-1.6519823788545317E-3</v>
      </c>
      <c r="BE57">
        <v>2.5648097076668378E-2</v>
      </c>
      <c r="BF57">
        <v>-6.2425554953979438E-2</v>
      </c>
      <c r="BG57">
        <v>1.6519311307584945E-2</v>
      </c>
      <c r="BH57">
        <v>-6.872281986724646E-2</v>
      </c>
      <c r="BI57">
        <v>-3.1888544891640905E-2</v>
      </c>
      <c r="BJ57">
        <v>2.0631850419084025E-3</v>
      </c>
      <c r="BK57">
        <v>4.9736198687427735E-2</v>
      </c>
      <c r="BL57">
        <v>-2.6003705991352735E-2</v>
      </c>
    </row>
    <row r="58" spans="1:64" ht="29.4" thickBot="1">
      <c r="A58" s="40" t="s">
        <v>367</v>
      </c>
      <c r="B58" s="30" t="s">
        <v>452</v>
      </c>
      <c r="C58" s="42" t="s">
        <v>453</v>
      </c>
      <c r="D58" s="8">
        <f>F58-E58</f>
        <v>7009034</v>
      </c>
      <c r="E58" s="3">
        <v>754717</v>
      </c>
      <c r="F58" s="8">
        <v>7763751</v>
      </c>
      <c r="G58" s="3">
        <v>2216000000</v>
      </c>
      <c r="H58" s="9">
        <f t="shared" si="37"/>
        <v>3.5034977436823106E-3</v>
      </c>
      <c r="I58" s="51" vm="905">
        <v>45.91</v>
      </c>
      <c r="J58" s="2" vm="906">
        <v>47.41</v>
      </c>
      <c r="K58" s="2" vm="907">
        <v>43.1</v>
      </c>
      <c r="L58" s="2" vm="54">
        <v>43.44</v>
      </c>
      <c r="M58" s="2" vm="908">
        <v>42.96</v>
      </c>
      <c r="N58" s="2" vm="907">
        <v>43.1</v>
      </c>
      <c r="O58" s="2" vm="909">
        <v>43.78</v>
      </c>
      <c r="P58" s="2" vm="910">
        <v>46.45</v>
      </c>
      <c r="Q58" s="2" vm="911">
        <v>44.6</v>
      </c>
      <c r="R58" s="2" vm="912">
        <v>46.17</v>
      </c>
      <c r="S58" s="2" vm="913">
        <v>47.81</v>
      </c>
      <c r="T58" s="2" vm="914">
        <v>49.87</v>
      </c>
      <c r="U58" s="2" vm="915">
        <v>46.94</v>
      </c>
      <c r="V58" s="3">
        <v>0.2</v>
      </c>
      <c r="W58" s="3">
        <v>0.2</v>
      </c>
      <c r="X58" s="3">
        <v>0.2</v>
      </c>
      <c r="Y58" s="3">
        <v>0.125</v>
      </c>
      <c r="Z58" s="1">
        <f t="shared" si="20"/>
        <v>-4.9444565454149395E-2</v>
      </c>
      <c r="AA58" s="1">
        <f t="shared" si="21"/>
        <v>1.2430939226519415E-2</v>
      </c>
      <c r="AB58" s="1">
        <f t="shared" si="22"/>
        <v>5.915943353129284E-2</v>
      </c>
      <c r="AC58" s="1">
        <f t="shared" si="23"/>
        <v>1.9384881957981288E-2</v>
      </c>
      <c r="AD58" s="1">
        <f t="shared" si="24"/>
        <v>3.8226965802657401E-2</v>
      </c>
      <c r="AE58" s="1">
        <f t="shared" si="25"/>
        <v>3.2672620344151602E-2</v>
      </c>
      <c r="AF58" s="1">
        <f t="shared" si="26"/>
        <v>-9.0909090909090814E-2</v>
      </c>
      <c r="AG58" s="1">
        <f t="shared" si="27"/>
        <v>1.2529002320185528E-2</v>
      </c>
      <c r="AH58" s="1">
        <f t="shared" si="28"/>
        <v>-1.1049723756906006E-2</v>
      </c>
      <c r="AI58" s="1">
        <f t="shared" si="29"/>
        <v>7.9143389199255246E-3</v>
      </c>
      <c r="AJ58" s="1">
        <f t="shared" si="30"/>
        <v>2.0417633410672844E-2</v>
      </c>
      <c r="AK58" s="1">
        <f t="shared" si="31"/>
        <v>6.0986751941525849E-2</v>
      </c>
      <c r="AL58" s="1">
        <f t="shared" si="32"/>
        <v>-3.5522066738428448E-2</v>
      </c>
      <c r="AM58" s="1">
        <f t="shared" si="33"/>
        <v>3.9686098654708526E-2</v>
      </c>
      <c r="AN58" s="1">
        <f t="shared" si="34"/>
        <v>3.5520901017977051E-2</v>
      </c>
      <c r="AO58" s="1">
        <f t="shared" si="35"/>
        <v>4.5701736038485569E-2</v>
      </c>
      <c r="AP58" s="1">
        <f t="shared" si="36"/>
        <v>-5.6246240224583917E-2</v>
      </c>
      <c r="BA58">
        <v>7.4569789674952133E-2</v>
      </c>
      <c r="BB58">
        <v>-4.314946619217077E-2</v>
      </c>
      <c r="BC58">
        <v>1.9990701999070052E-2</v>
      </c>
      <c r="BD58">
        <v>-5.1977920883164629E-2</v>
      </c>
      <c r="BE58">
        <v>-7.957302280446385E-2</v>
      </c>
      <c r="BF58">
        <v>3.1965903036760904E-2</v>
      </c>
      <c r="BG58">
        <v>6.7814293166405692E-2</v>
      </c>
      <c r="BH58">
        <v>-4.5920859794821724E-2</v>
      </c>
      <c r="BI58">
        <v>-3.6213140196585396E-3</v>
      </c>
      <c r="BJ58">
        <v>-4.2497376705141594E-2</v>
      </c>
      <c r="BK58">
        <v>-4.5205479452054755E-2</v>
      </c>
      <c r="BL58">
        <v>6.6184971098265863E-2</v>
      </c>
    </row>
    <row r="59" spans="1:64" ht="43.8" thickBot="1">
      <c r="A59" s="40" t="s">
        <v>191</v>
      </c>
      <c r="B59" s="30" t="s">
        <v>192</v>
      </c>
      <c r="C59" s="42" t="s">
        <v>408</v>
      </c>
      <c r="D59" s="8">
        <v>1088475</v>
      </c>
      <c r="E59" s="3">
        <v>989702</v>
      </c>
      <c r="F59" s="37">
        <f t="shared" si="18"/>
        <v>1088475</v>
      </c>
      <c r="G59" s="3">
        <v>4299000000</v>
      </c>
      <c r="H59" s="9">
        <f t="shared" si="37"/>
        <v>2.5319260293091419E-4</v>
      </c>
      <c r="I59" s="51" vm="3059">
        <v>84.46</v>
      </c>
      <c r="J59" s="2" vm="530">
        <v>81.540000000000006</v>
      </c>
      <c r="K59" s="2" vm="2383">
        <v>77.06</v>
      </c>
      <c r="L59" s="2" vm="3060">
        <v>76.88</v>
      </c>
      <c r="M59" s="2" vm="3061">
        <v>80.680000000000007</v>
      </c>
      <c r="N59" s="2" vm="3062">
        <v>85.2</v>
      </c>
      <c r="O59" s="2" vm="3063">
        <v>85.06</v>
      </c>
      <c r="P59" s="2" vm="3064">
        <v>98.74</v>
      </c>
      <c r="Q59" s="2" vm="3065">
        <v>105.31</v>
      </c>
      <c r="R59" s="2" vm="2591">
        <v>107.67</v>
      </c>
      <c r="S59" s="2" vm="3066">
        <v>108.74</v>
      </c>
      <c r="T59" s="2" vm="987">
        <v>118.64</v>
      </c>
      <c r="U59" s="2" vm="3067">
        <v>114.79</v>
      </c>
      <c r="V59" s="3">
        <v>0.39</v>
      </c>
      <c r="W59" s="3">
        <v>0.39</v>
      </c>
      <c r="X59" s="3">
        <v>0.39</v>
      </c>
      <c r="Y59" s="3">
        <v>0.39</v>
      </c>
      <c r="Z59" s="1">
        <f t="shared" si="20"/>
        <v>-8.5129055174046869E-2</v>
      </c>
      <c r="AA59" s="1">
        <f t="shared" si="21"/>
        <v>0.11147242455775244</v>
      </c>
      <c r="AB59" s="1">
        <f t="shared" si="22"/>
        <v>0.27039736656477781</v>
      </c>
      <c r="AC59" s="1">
        <f t="shared" si="23"/>
        <v>6.9750162533667726E-2</v>
      </c>
      <c r="AD59" s="1">
        <f t="shared" si="24"/>
        <v>0.37757518351882563</v>
      </c>
      <c r="AE59" s="1">
        <f t="shared" si="25"/>
        <v>-3.4572578735495949E-2</v>
      </c>
      <c r="AF59" s="1">
        <f t="shared" si="26"/>
        <v>-5.4942359578121214E-2</v>
      </c>
      <c r="AG59" s="1">
        <f t="shared" si="27"/>
        <v>2.7251492343627459E-3</v>
      </c>
      <c r="AH59" s="1">
        <f t="shared" si="28"/>
        <v>4.942767950052044E-2</v>
      </c>
      <c r="AI59" s="1">
        <f t="shared" si="29"/>
        <v>6.0857709469509115E-2</v>
      </c>
      <c r="AJ59" s="1">
        <f t="shared" si="30"/>
        <v>2.9342723004694769E-3</v>
      </c>
      <c r="AK59" s="1">
        <f t="shared" si="31"/>
        <v>0.16082765106983296</v>
      </c>
      <c r="AL59" s="1">
        <f t="shared" si="32"/>
        <v>7.0488150698805013E-2</v>
      </c>
      <c r="AM59" s="1">
        <f t="shared" si="33"/>
        <v>2.6113379546101979E-2</v>
      </c>
      <c r="AN59" s="1">
        <f t="shared" si="34"/>
        <v>9.9377728243706994E-3</v>
      </c>
      <c r="AO59" s="1">
        <f t="shared" si="35"/>
        <v>9.4629391208387037E-2</v>
      </c>
      <c r="AP59" s="1">
        <f t="shared" si="36"/>
        <v>-2.9163857046527259E-2</v>
      </c>
      <c r="BA59">
        <v>4.8192771084344882E-4</v>
      </c>
      <c r="BB59">
        <v>1.1801541425818759E-2</v>
      </c>
      <c r="BC59">
        <v>2.2851701975720076E-2</v>
      </c>
      <c r="BD59">
        <v>1.3386566463128236E-2</v>
      </c>
      <c r="BE59">
        <v>6.2340672074160011E-2</v>
      </c>
      <c r="BF59">
        <v>1.1001100110010252E-3</v>
      </c>
      <c r="BG59">
        <v>1.9064508978053635E-2</v>
      </c>
      <c r="BH59">
        <v>1.3051990428540727E-3</v>
      </c>
      <c r="BI59">
        <v>-4.3821209465381991E-3</v>
      </c>
      <c r="BJ59">
        <v>1.5538290788013383E-2</v>
      </c>
      <c r="BK59">
        <v>9.6174863387977517E-3</v>
      </c>
      <c r="BL59">
        <v>1.0917030567685579E-2</v>
      </c>
    </row>
    <row r="60" spans="1:64" ht="43.8" thickBot="1">
      <c r="A60" s="40" t="s">
        <v>194</v>
      </c>
      <c r="B60" s="30" t="s">
        <v>195</v>
      </c>
      <c r="C60" s="42" t="s">
        <v>409</v>
      </c>
      <c r="D60" s="8">
        <v>136553</v>
      </c>
      <c r="E60" s="3"/>
      <c r="F60" s="37">
        <f t="shared" si="18"/>
        <v>136553</v>
      </c>
      <c r="G60" s="3">
        <v>1034000000</v>
      </c>
      <c r="H60" s="9">
        <f t="shared" si="37"/>
        <v>1.3206286266924565E-4</v>
      </c>
      <c r="I60" s="51" vm="3360">
        <v>322</v>
      </c>
      <c r="J60" s="2" vm="3581">
        <v>354.26</v>
      </c>
      <c r="K60" s="2" vm="3582">
        <v>352.46</v>
      </c>
      <c r="L60" s="2" vm="3583">
        <v>337.06</v>
      </c>
      <c r="M60" s="2" vm="3584">
        <v>320.49</v>
      </c>
      <c r="N60" s="2" vm="3585">
        <v>316.92</v>
      </c>
      <c r="O60" s="2" vm="3586">
        <v>294.17</v>
      </c>
      <c r="P60" s="2" vm="3587">
        <v>325.58999999999997</v>
      </c>
      <c r="Q60" s="2" vm="3588">
        <v>320</v>
      </c>
      <c r="R60" s="2" vm="3589">
        <v>347.09</v>
      </c>
      <c r="S60" s="2" vm="3590">
        <v>295.73</v>
      </c>
      <c r="T60" s="2" vm="3591">
        <v>304.94</v>
      </c>
      <c r="U60" s="2" vm="3592">
        <v>258.36</v>
      </c>
      <c r="V60" s="3">
        <v>0.5625</v>
      </c>
      <c r="W60" s="3">
        <v>0.5625</v>
      </c>
      <c r="X60" s="3">
        <v>0.5625</v>
      </c>
      <c r="Y60" s="3">
        <v>0.5625</v>
      </c>
      <c r="Z60" s="1">
        <f t="shared" si="20"/>
        <v>4.8517080745341619E-2</v>
      </c>
      <c r="AA60" s="1">
        <f t="shared" si="21"/>
        <v>-0.12557853201210462</v>
      </c>
      <c r="AB60" s="1">
        <f t="shared" si="22"/>
        <v>0.18180813815140889</v>
      </c>
      <c r="AC60" s="1">
        <f t="shared" si="23"/>
        <v>-0.25401913048488856</v>
      </c>
      <c r="AD60" s="1">
        <f t="shared" si="24"/>
        <v>-0.19065217391304343</v>
      </c>
      <c r="AE60" s="1">
        <f t="shared" si="25"/>
        <v>0.10018633540372668</v>
      </c>
      <c r="AF60" s="1">
        <f t="shared" si="26"/>
        <v>-5.0810139445605241E-3</v>
      </c>
      <c r="AG60" s="1">
        <f t="shared" si="27"/>
        <v>-4.2096975543324006E-2</v>
      </c>
      <c r="AH60" s="1">
        <f t="shared" si="28"/>
        <v>-4.9160386874740385E-2</v>
      </c>
      <c r="AI60" s="1">
        <f t="shared" si="29"/>
        <v>-9.3840681456519495E-3</v>
      </c>
      <c r="AJ60" s="1">
        <f t="shared" si="30"/>
        <v>-7.0009781648365521E-2</v>
      </c>
      <c r="AK60" s="1">
        <f t="shared" si="31"/>
        <v>0.10680898800013583</v>
      </c>
      <c r="AL60" s="1">
        <f t="shared" si="32"/>
        <v>-1.5441199054024924E-2</v>
      </c>
      <c r="AM60" s="1">
        <f t="shared" si="33"/>
        <v>8.6414062499999916E-2</v>
      </c>
      <c r="AN60" s="1">
        <f t="shared" si="34"/>
        <v>-0.14797314817482485</v>
      </c>
      <c r="AO60" s="1">
        <f t="shared" si="35"/>
        <v>3.3045345416427077E-2</v>
      </c>
      <c r="AP60" s="1">
        <f t="shared" si="36"/>
        <v>-0.15090673575129529</v>
      </c>
      <c r="BA60">
        <v>5.3556938057884883E-2</v>
      </c>
      <c r="BB60">
        <v>7.1116816431322102E-2</v>
      </c>
      <c r="BC60">
        <v>1.5010786193672073E-2</v>
      </c>
      <c r="BD60">
        <v>-2.4248187329133392E-2</v>
      </c>
      <c r="BE60">
        <v>-2.3480326470946632E-2</v>
      </c>
      <c r="BF60">
        <v>4.2368090452261337E-2</v>
      </c>
      <c r="BG60">
        <v>5.460502366217727E-3</v>
      </c>
      <c r="BH60">
        <v>-9.1419261404778324E-3</v>
      </c>
      <c r="BI60">
        <v>5.8897473632572903E-2</v>
      </c>
      <c r="BJ60">
        <v>-4.2084401958498475E-2</v>
      </c>
      <c r="BK60">
        <v>4.1042959717658541E-2</v>
      </c>
      <c r="BL60">
        <v>5.0011767474687882E-4</v>
      </c>
    </row>
    <row r="61" spans="1:64" ht="29.4" thickBot="1">
      <c r="A61" s="40" t="s">
        <v>197</v>
      </c>
      <c r="B61" s="30" t="s">
        <v>454</v>
      </c>
      <c r="C61" s="42" t="s">
        <v>199</v>
      </c>
      <c r="D61" s="8">
        <v>236572</v>
      </c>
      <c r="E61" s="3">
        <v>41701</v>
      </c>
      <c r="F61" s="37">
        <f t="shared" si="18"/>
        <v>236572</v>
      </c>
      <c r="G61" s="3">
        <v>287000000</v>
      </c>
      <c r="H61" s="9">
        <f t="shared" si="37"/>
        <v>8.2429268292682925E-4</v>
      </c>
      <c r="I61" s="51" vm="2003">
        <v>93.02</v>
      </c>
      <c r="J61" s="2" vm="2004">
        <v>103.84</v>
      </c>
      <c r="K61" s="2" vm="2005">
        <v>89.57</v>
      </c>
      <c r="L61" s="2" vm="2006">
        <v>87.35</v>
      </c>
      <c r="M61" s="2" vm="2007">
        <v>81.75</v>
      </c>
      <c r="N61" s="2" vm="2008">
        <v>95.44</v>
      </c>
      <c r="O61" s="2" vm="2009">
        <v>95.36</v>
      </c>
      <c r="P61" s="2" vm="2010">
        <v>98.99</v>
      </c>
      <c r="Q61" s="2" vm="2011">
        <v>108.39</v>
      </c>
      <c r="R61" s="2" vm="2012">
        <v>115.58</v>
      </c>
      <c r="S61" s="2" vm="2013">
        <v>95.29</v>
      </c>
      <c r="T61" s="2" vm="2014">
        <v>95.49</v>
      </c>
      <c r="U61" s="2" vm="2015">
        <v>91.22</v>
      </c>
      <c r="V61" s="3">
        <v>2.2000000000000002</v>
      </c>
      <c r="W61" s="3">
        <v>2</v>
      </c>
      <c r="X61" s="3">
        <v>2</v>
      </c>
      <c r="Y61" s="3">
        <v>2</v>
      </c>
      <c r="Z61" s="1">
        <f t="shared" si="20"/>
        <v>-3.7303805633197178E-2</v>
      </c>
      <c r="AA61" s="1">
        <f t="shared" si="21"/>
        <v>0.11459645105895828</v>
      </c>
      <c r="AB61" s="1">
        <f t="shared" si="22"/>
        <v>0.23301174496644295</v>
      </c>
      <c r="AC61" s="1">
        <f t="shared" si="23"/>
        <v>-0.19345907596469977</v>
      </c>
      <c r="AD61" s="1">
        <f t="shared" si="24"/>
        <v>6.8802408084282979E-2</v>
      </c>
      <c r="AE61" s="1">
        <f t="shared" si="25"/>
        <v>0.11631907116749095</v>
      </c>
      <c r="AF61" s="1">
        <f t="shared" si="26"/>
        <v>-0.13742295839753477</v>
      </c>
      <c r="AG61" s="1">
        <f t="shared" si="27"/>
        <v>-2.2328904767219702E-4</v>
      </c>
      <c r="AH61" s="1">
        <f t="shared" si="28"/>
        <v>-6.4109902690326209E-2</v>
      </c>
      <c r="AI61" s="1">
        <f t="shared" si="29"/>
        <v>0.19192660550458712</v>
      </c>
      <c r="AJ61" s="1">
        <f t="shared" si="30"/>
        <v>2.011735121542332E-2</v>
      </c>
      <c r="AK61" s="1">
        <f t="shared" si="31"/>
        <v>3.8066275167785185E-2</v>
      </c>
      <c r="AL61" s="1">
        <f t="shared" si="32"/>
        <v>0.11516314779270639</v>
      </c>
      <c r="AM61" s="1">
        <f t="shared" si="33"/>
        <v>8.4786419411384789E-2</v>
      </c>
      <c r="AN61" s="1">
        <f t="shared" si="34"/>
        <v>-0.17554940301090147</v>
      </c>
      <c r="AO61" s="1">
        <f t="shared" si="35"/>
        <v>2.3087417357540021E-2</v>
      </c>
      <c r="AP61" s="1">
        <f t="shared" si="36"/>
        <v>-2.3772122735364918E-2</v>
      </c>
      <c r="BA61">
        <v>-1.4729299363056376E-3</v>
      </c>
      <c r="BB61">
        <v>7.2798309612087719E-2</v>
      </c>
      <c r="BC61">
        <v>2.6385224274408114E-3</v>
      </c>
      <c r="BD61">
        <v>7.2869955156950241E-3</v>
      </c>
      <c r="BE61">
        <v>5.0565757744388776E-2</v>
      </c>
      <c r="BF61">
        <v>-6.3660288782986718E-3</v>
      </c>
      <c r="BG61">
        <v>5.9627239626518697E-2</v>
      </c>
      <c r="BH61">
        <v>4.773245330520863E-2</v>
      </c>
      <c r="BI61">
        <v>2.2323179500588448E-2</v>
      </c>
      <c r="BJ61">
        <v>-5.5986357347405291E-3</v>
      </c>
      <c r="BK61">
        <v>3.8861025723992852E-2</v>
      </c>
      <c r="BL61">
        <v>1.5482981257443735E-2</v>
      </c>
    </row>
    <row r="62" spans="1:64" ht="15.6" thickBot="1">
      <c r="A62" s="40" t="s">
        <v>200</v>
      </c>
      <c r="B62" s="30" t="s">
        <v>201</v>
      </c>
      <c r="C62" s="42" t="s">
        <v>202</v>
      </c>
      <c r="D62" s="8">
        <v>1769751</v>
      </c>
      <c r="E62" s="3">
        <v>1019238</v>
      </c>
      <c r="F62" s="37">
        <f t="shared" si="18"/>
        <v>1769751</v>
      </c>
      <c r="G62" s="3">
        <v>840000000</v>
      </c>
      <c r="H62" s="9">
        <f t="shared" si="37"/>
        <v>2.1068464285714287E-3</v>
      </c>
      <c r="I62" s="51" vm="1264">
        <v>152.01</v>
      </c>
      <c r="J62" s="2" vm="1265">
        <v>172.51</v>
      </c>
      <c r="K62" s="2" vm="1266">
        <v>176.35</v>
      </c>
      <c r="L62" s="2" vm="1267">
        <v>174.64</v>
      </c>
      <c r="M62" s="2" vm="1268">
        <v>178.27</v>
      </c>
      <c r="N62" s="2" vm="1269">
        <v>192.03</v>
      </c>
      <c r="O62" s="2" vm="1270">
        <v>195.74</v>
      </c>
      <c r="P62" s="2" vm="1271">
        <v>199.27</v>
      </c>
      <c r="Q62" s="2" vm="1272">
        <v>215.68</v>
      </c>
      <c r="R62" s="2" vm="1273">
        <v>224.84</v>
      </c>
      <c r="S62" s="2" vm="1274">
        <v>198.89</v>
      </c>
      <c r="T62" s="2" vm="1275">
        <v>206.01</v>
      </c>
      <c r="U62" s="2" vm="1276">
        <v>185.83</v>
      </c>
      <c r="V62" s="3">
        <v>0.48</v>
      </c>
      <c r="W62" s="3">
        <v>0.48</v>
      </c>
      <c r="X62" s="3">
        <v>0.41</v>
      </c>
      <c r="Y62" s="3">
        <v>0.41</v>
      </c>
      <c r="Z62" s="1">
        <f t="shared" si="20"/>
        <v>0.15202947174527989</v>
      </c>
      <c r="AA62" s="1">
        <f t="shared" si="21"/>
        <v>0.12356848373797541</v>
      </c>
      <c r="AB62" s="1">
        <f t="shared" si="22"/>
        <v>0.1507612138551139</v>
      </c>
      <c r="AC62" s="1">
        <f t="shared" si="23"/>
        <v>-0.17167763743106207</v>
      </c>
      <c r="AD62" s="1">
        <f t="shared" si="24"/>
        <v>0.23419511874218818</v>
      </c>
      <c r="AE62" s="1">
        <f t="shared" si="25"/>
        <v>0.13485954871390041</v>
      </c>
      <c r="AF62" s="1">
        <f t="shared" si="26"/>
        <v>2.2259579154831625E-2</v>
      </c>
      <c r="AG62" s="1">
        <f t="shared" si="27"/>
        <v>-6.9747660901616562E-3</v>
      </c>
      <c r="AH62" s="1">
        <f t="shared" si="28"/>
        <v>2.0785616124599313E-2</v>
      </c>
      <c r="AI62" s="1">
        <f t="shared" si="29"/>
        <v>7.9878835474280527E-2</v>
      </c>
      <c r="AJ62" s="1">
        <f t="shared" si="30"/>
        <v>2.181950736864036E-2</v>
      </c>
      <c r="AK62" s="1">
        <f t="shared" si="31"/>
        <v>1.8034126903034641E-2</v>
      </c>
      <c r="AL62" s="1">
        <f t="shared" si="32"/>
        <v>8.44080895267727E-2</v>
      </c>
      <c r="AM62" s="1">
        <f t="shared" si="33"/>
        <v>4.437129080118693E-2</v>
      </c>
      <c r="AN62" s="1">
        <f t="shared" si="34"/>
        <v>-0.115415406511297</v>
      </c>
      <c r="AO62" s="1">
        <f t="shared" si="35"/>
        <v>3.7860123686459878E-2</v>
      </c>
      <c r="AP62" s="1">
        <f t="shared" si="36"/>
        <v>-9.5966215232270183E-2</v>
      </c>
      <c r="BA62">
        <v>1.6734067772974523E-2</v>
      </c>
      <c r="BB62">
        <v>0.11479906734330003</v>
      </c>
      <c r="BC62">
        <v>2.8420275590551158E-2</v>
      </c>
      <c r="BD62">
        <v>2.0815786307303623E-2</v>
      </c>
      <c r="BE62">
        <v>-6.5888731730315966E-2</v>
      </c>
      <c r="BF62">
        <v>-3.6816046718293268E-3</v>
      </c>
      <c r="BG62">
        <v>-9.35897435897441E-3</v>
      </c>
      <c r="BH62">
        <v>-3.4554160735084744E-2</v>
      </c>
      <c r="BI62">
        <v>8.4377948510581058E-2</v>
      </c>
      <c r="BJ62">
        <v>-5.2473763118440989E-3</v>
      </c>
      <c r="BK62">
        <v>5.0615423260487194E-2</v>
      </c>
      <c r="BL62">
        <v>0.12241710716001925</v>
      </c>
    </row>
    <row r="63" spans="1:64" ht="29.4" thickBot="1">
      <c r="A63" s="40" t="s">
        <v>203</v>
      </c>
      <c r="B63" s="30" t="s">
        <v>410</v>
      </c>
      <c r="C63" s="42" t="s">
        <v>205</v>
      </c>
      <c r="D63" s="8">
        <v>282001</v>
      </c>
      <c r="E63" s="3">
        <v>1489700</v>
      </c>
      <c r="F63" s="37">
        <f t="shared" si="18"/>
        <v>282001</v>
      </c>
      <c r="G63" s="3">
        <v>1047000000</v>
      </c>
      <c r="H63" s="9">
        <f t="shared" si="37"/>
        <v>2.6934192932187204E-4</v>
      </c>
      <c r="I63" s="51" vm="2989">
        <v>173.73</v>
      </c>
      <c r="J63" s="2" vm="3020">
        <v>170.27</v>
      </c>
      <c r="K63" s="2" vm="3021">
        <v>157.80000000000001</v>
      </c>
      <c r="L63" s="2" vm="3022">
        <v>158.27000000000001</v>
      </c>
      <c r="M63" s="2" vm="3023">
        <v>166.38</v>
      </c>
      <c r="N63" s="2" vm="3024">
        <v>159.9</v>
      </c>
      <c r="O63" s="2" vm="276">
        <v>155.99</v>
      </c>
      <c r="P63" s="2" vm="3025">
        <v>156.57</v>
      </c>
      <c r="Q63" s="2" vm="3026">
        <v>161.81</v>
      </c>
      <c r="R63" s="2" vm="3027">
        <v>168.37</v>
      </c>
      <c r="S63" s="2" vm="3028">
        <v>176.67</v>
      </c>
      <c r="T63" s="2" vm="48">
        <v>188.1</v>
      </c>
      <c r="U63" s="2" vm="2352">
        <v>175.41</v>
      </c>
      <c r="V63" s="3">
        <v>0.25</v>
      </c>
      <c r="W63" s="3">
        <v>0.25</v>
      </c>
      <c r="X63" s="3">
        <v>0.25</v>
      </c>
      <c r="Y63" s="3">
        <v>0.25</v>
      </c>
      <c r="Z63" s="1">
        <f t="shared" si="20"/>
        <v>-8.7549646002417436E-2</v>
      </c>
      <c r="AA63" s="1">
        <f t="shared" si="21"/>
        <v>-1.2826183104820883E-2</v>
      </c>
      <c r="AB63" s="1">
        <f t="shared" si="22"/>
        <v>8.0966728636451019E-2</v>
      </c>
      <c r="AC63" s="1">
        <f t="shared" si="23"/>
        <v>4.3297499554552428E-2</v>
      </c>
      <c r="AD63" s="1">
        <f t="shared" si="24"/>
        <v>1.5426236113509509E-2</v>
      </c>
      <c r="AE63" s="1">
        <f t="shared" si="25"/>
        <v>-1.9915961549530764E-2</v>
      </c>
      <c r="AF63" s="1">
        <f t="shared" si="26"/>
        <v>-7.3236624185117741E-2</v>
      </c>
      <c r="AG63" s="1">
        <f t="shared" si="27"/>
        <v>4.5627376425855437E-3</v>
      </c>
      <c r="AH63" s="1">
        <f t="shared" si="28"/>
        <v>5.1241549251279363E-2</v>
      </c>
      <c r="AI63" s="1">
        <f t="shared" si="29"/>
        <v>-3.7444404375525847E-2</v>
      </c>
      <c r="AJ63" s="1">
        <f t="shared" si="30"/>
        <v>-2.2889305816135061E-2</v>
      </c>
      <c r="AK63" s="1">
        <f t="shared" si="31"/>
        <v>3.7181870632731844E-3</v>
      </c>
      <c r="AL63" s="1">
        <f t="shared" si="32"/>
        <v>3.5064188541866319E-2</v>
      </c>
      <c r="AM63" s="1">
        <f t="shared" si="33"/>
        <v>4.2086397626846316E-2</v>
      </c>
      <c r="AN63" s="1">
        <f t="shared" si="34"/>
        <v>4.9296192908475277E-2</v>
      </c>
      <c r="AO63" s="1">
        <f t="shared" si="35"/>
        <v>6.6111960151695293E-2</v>
      </c>
      <c r="AP63" s="1">
        <f t="shared" si="36"/>
        <v>-6.6135034556087172E-2</v>
      </c>
      <c r="BA63">
        <v>2.1262331194330034E-2</v>
      </c>
      <c r="BB63">
        <v>4.4921691831567162E-2</v>
      </c>
      <c r="BC63">
        <v>1.3731825525040398E-2</v>
      </c>
      <c r="BD63">
        <v>3.4072759538598077E-2</v>
      </c>
      <c r="BE63">
        <v>5.5860648704307451E-2</v>
      </c>
      <c r="BF63">
        <v>-2.4429967426709866E-3</v>
      </c>
      <c r="BG63">
        <v>5.2433537832310813E-2</v>
      </c>
      <c r="BH63">
        <v>4.2204259288046067E-2</v>
      </c>
      <c r="BI63">
        <v>6.2089061566049028E-2</v>
      </c>
      <c r="BJ63">
        <v>5.6730091613812421E-2</v>
      </c>
      <c r="BK63">
        <v>4.6682227409137519E-3</v>
      </c>
      <c r="BL63">
        <v>1.2367021276595646E-2</v>
      </c>
    </row>
    <row r="64" spans="1:64" ht="29.4" thickBot="1">
      <c r="A64" s="40" t="s">
        <v>206</v>
      </c>
      <c r="B64" s="30" t="s">
        <v>207</v>
      </c>
      <c r="C64" s="42" t="s">
        <v>411</v>
      </c>
      <c r="D64" s="8">
        <v>234040</v>
      </c>
      <c r="E64" s="3">
        <v>7903</v>
      </c>
      <c r="F64" s="37">
        <f t="shared" si="18"/>
        <v>234040</v>
      </c>
      <c r="G64" s="3">
        <v>782000000</v>
      </c>
      <c r="H64" s="9">
        <f t="shared" si="37"/>
        <v>2.9928388746803066E-4</v>
      </c>
      <c r="I64" s="51" vm="891">
        <v>43.22</v>
      </c>
      <c r="J64" s="2" vm="2956">
        <v>44.36</v>
      </c>
      <c r="K64" s="2" vm="2957">
        <v>43.97</v>
      </c>
      <c r="L64" s="2" vm="2958">
        <v>41.57</v>
      </c>
      <c r="M64" s="2" vm="422">
        <v>39.42</v>
      </c>
      <c r="N64" s="2" vm="994">
        <v>39.380000000000003</v>
      </c>
      <c r="O64" s="2" vm="2959">
        <v>40.93</v>
      </c>
      <c r="P64" s="2" vm="2960">
        <v>43.28</v>
      </c>
      <c r="Q64" s="2" vm="890">
        <v>42.68</v>
      </c>
      <c r="R64" s="2" vm="2961">
        <v>43.02</v>
      </c>
      <c r="S64" s="2" vm="2962">
        <v>42.03</v>
      </c>
      <c r="T64" s="2" vm="1021">
        <v>44.83</v>
      </c>
      <c r="U64" s="2" vm="2963">
        <v>39.700000000000003</v>
      </c>
      <c r="V64" s="3">
        <v>1.1599999999999999</v>
      </c>
      <c r="W64" s="3">
        <v>1.01</v>
      </c>
      <c r="X64" s="3">
        <v>1.01</v>
      </c>
      <c r="Y64" s="3">
        <v>1.01</v>
      </c>
      <c r="Z64" s="1">
        <f t="shared" si="20"/>
        <v>-1.1337343822304459E-2</v>
      </c>
      <c r="AA64" s="1">
        <f t="shared" si="21"/>
        <v>8.9006495068558924E-3</v>
      </c>
      <c r="AB64" s="1">
        <f t="shared" si="22"/>
        <v>7.5739066699242685E-2</v>
      </c>
      <c r="AC64" s="1">
        <f t="shared" si="23"/>
        <v>-5.3695955369595545E-2</v>
      </c>
      <c r="AD64" s="1">
        <f t="shared" si="24"/>
        <v>1.5502082369273565E-2</v>
      </c>
      <c r="AE64" s="1">
        <f t="shared" si="25"/>
        <v>2.6376677464136987E-2</v>
      </c>
      <c r="AF64" s="1">
        <f t="shared" si="26"/>
        <v>-8.7917042380523131E-3</v>
      </c>
      <c r="AG64" s="1">
        <f t="shared" si="27"/>
        <v>-2.8201046167841682E-2</v>
      </c>
      <c r="AH64" s="1">
        <f t="shared" si="28"/>
        <v>-5.1719990377676175E-2</v>
      </c>
      <c r="AI64" s="1">
        <f t="shared" si="29"/>
        <v>2.4606798579401339E-2</v>
      </c>
      <c r="AJ64" s="1">
        <f t="shared" si="30"/>
        <v>6.500761808024369E-2</v>
      </c>
      <c r="AK64" s="1">
        <f t="shared" si="31"/>
        <v>5.7415098949425883E-2</v>
      </c>
      <c r="AL64" s="1">
        <f t="shared" si="32"/>
        <v>9.4731977818853647E-3</v>
      </c>
      <c r="AM64" s="1">
        <f t="shared" si="33"/>
        <v>3.1630740393627073E-2</v>
      </c>
      <c r="AN64" s="1">
        <f t="shared" si="34"/>
        <v>-2.3012552301255276E-2</v>
      </c>
      <c r="AO64" s="1">
        <f t="shared" si="35"/>
        <v>9.0649536045681586E-2</v>
      </c>
      <c r="AP64" s="1">
        <f t="shared" si="36"/>
        <v>-9.1902743698416139E-2</v>
      </c>
      <c r="BA64">
        <v>3.2824552765473703E-4</v>
      </c>
      <c r="BB64">
        <v>5.0205086136177232E-2</v>
      </c>
      <c r="BC64">
        <v>2.0621777847211292E-2</v>
      </c>
      <c r="BD64">
        <v>8.0000000000000099E-2</v>
      </c>
      <c r="BE64">
        <v>8.5371085371085204E-2</v>
      </c>
      <c r="BF64">
        <v>2.4272166589296412E-2</v>
      </c>
      <c r="BG64">
        <v>1.0036496350364911E-2</v>
      </c>
      <c r="BH64">
        <v>3.806942831333085E-2</v>
      </c>
      <c r="BI64">
        <v>-1.7889535247388531E-2</v>
      </c>
      <c r="BJ64">
        <v>6.23076923076923E-2</v>
      </c>
      <c r="BK64">
        <v>4.8636253922278612E-2</v>
      </c>
      <c r="BL64">
        <v>1.1402442553683969E-2</v>
      </c>
    </row>
    <row r="65" spans="1:64" ht="58.2" thickBot="1">
      <c r="A65" s="40" t="s">
        <v>209</v>
      </c>
      <c r="B65" s="30" t="s">
        <v>210</v>
      </c>
      <c r="C65" s="42" t="s">
        <v>455</v>
      </c>
      <c r="D65" s="8">
        <v>76798</v>
      </c>
      <c r="E65" s="3">
        <v>349135</v>
      </c>
      <c r="F65" s="37">
        <f t="shared" si="18"/>
        <v>76798</v>
      </c>
      <c r="G65" s="3">
        <v>1486000000</v>
      </c>
      <c r="H65" s="9">
        <f t="shared" si="37"/>
        <v>5.1681022880215343E-5</v>
      </c>
      <c r="I65" s="51" vm="1954">
        <v>82.16</v>
      </c>
      <c r="J65" s="2" vm="3610">
        <v>85.38</v>
      </c>
      <c r="K65" s="2" vm="4042">
        <v>79.790000000000006</v>
      </c>
      <c r="L65" s="2" vm="4042">
        <v>79.790000000000006</v>
      </c>
      <c r="M65" s="2" vm="2685">
        <v>79.599999999999994</v>
      </c>
      <c r="N65" s="2" vm="2329">
        <v>86.85</v>
      </c>
      <c r="O65" s="2" vm="4043">
        <v>84.38</v>
      </c>
      <c r="P65" s="2" vm="4044">
        <v>89.96</v>
      </c>
      <c r="Q65" s="2" vm="4045">
        <v>96.57</v>
      </c>
      <c r="R65" s="2" vm="4046">
        <v>98.72</v>
      </c>
      <c r="S65" s="2" vm="4047">
        <v>90.13</v>
      </c>
      <c r="T65" s="2" vm="4048">
        <v>98</v>
      </c>
      <c r="U65" s="2" vm="1144">
        <v>89.53</v>
      </c>
      <c r="V65" s="3">
        <v>0.26</v>
      </c>
      <c r="W65" s="3">
        <v>0.26</v>
      </c>
      <c r="X65" s="3">
        <v>0.22</v>
      </c>
      <c r="Y65" s="3">
        <v>0.22</v>
      </c>
      <c r="Z65" s="1">
        <f t="shared" si="20"/>
        <v>-2.5681596884128417E-2</v>
      </c>
      <c r="AA65" s="1">
        <f t="shared" si="21"/>
        <v>6.0784559468604948E-2</v>
      </c>
      <c r="AB65" s="1">
        <f t="shared" si="22"/>
        <v>0.17255273761554876</v>
      </c>
      <c r="AC65" s="1">
        <f t="shared" si="23"/>
        <v>-9.086304700162072E-2</v>
      </c>
      <c r="AD65" s="1">
        <f t="shared" si="24"/>
        <v>0.10138753651411886</v>
      </c>
      <c r="AE65" s="1">
        <f t="shared" si="25"/>
        <v>3.9191820837390444E-2</v>
      </c>
      <c r="AF65" s="1">
        <f t="shared" si="26"/>
        <v>-6.5472007495900555E-2</v>
      </c>
      <c r="AG65" s="1">
        <f t="shared" si="27"/>
        <v>3.258553703471613E-3</v>
      </c>
      <c r="AH65" s="1">
        <f t="shared" si="28"/>
        <v>-2.3812507833063283E-3</v>
      </c>
      <c r="AI65" s="1">
        <f t="shared" si="29"/>
        <v>9.4346733668341717E-2</v>
      </c>
      <c r="AJ65" s="1">
        <f t="shared" si="30"/>
        <v>-2.5446171560161188E-2</v>
      </c>
      <c r="AK65" s="1">
        <f t="shared" si="31"/>
        <v>6.6129414553211641E-2</v>
      </c>
      <c r="AL65" s="1">
        <f t="shared" si="32"/>
        <v>7.5922632281013785E-2</v>
      </c>
      <c r="AM65" s="1">
        <f t="shared" si="33"/>
        <v>2.454178316247288E-2</v>
      </c>
      <c r="AN65" s="1">
        <f t="shared" si="34"/>
        <v>-8.7013776337115115E-2</v>
      </c>
      <c r="AO65" s="1">
        <f t="shared" si="35"/>
        <v>8.9759236658160491E-2</v>
      </c>
      <c r="AP65" s="1">
        <f t="shared" si="36"/>
        <v>-8.4183673469387738E-2</v>
      </c>
      <c r="BA65">
        <v>-1.1854171326325233E-2</v>
      </c>
      <c r="BB65">
        <v>-4.5269352648264209E-4</v>
      </c>
      <c r="BC65">
        <v>-1.5172101449275357E-2</v>
      </c>
      <c r="BD65">
        <v>4.1869072403423607E-2</v>
      </c>
      <c r="BE65">
        <v>4.1518650088809936E-2</v>
      </c>
      <c r="BF65">
        <v>-6.2593783494105035E-2</v>
      </c>
      <c r="BG65">
        <v>1.3112491373360945E-2</v>
      </c>
      <c r="BH65">
        <v>-6.8801089918256134E-2</v>
      </c>
      <c r="BI65">
        <v>7.3547438097578517E-4</v>
      </c>
      <c r="BJ65">
        <v>3.0788177339901478E-2</v>
      </c>
      <c r="BK65">
        <v>2.5089605734766984E-2</v>
      </c>
      <c r="BL65">
        <v>1.7806935332708509E-2</v>
      </c>
    </row>
    <row r="66" spans="1:64" ht="29.4" thickBot="1">
      <c r="A66" s="40" t="s">
        <v>212</v>
      </c>
      <c r="B66" s="30" t="s">
        <v>456</v>
      </c>
      <c r="C66" s="42" t="s">
        <v>214</v>
      </c>
      <c r="D66" s="26">
        <v>1364906</v>
      </c>
      <c r="E66" s="26">
        <v>1260073</v>
      </c>
      <c r="F66" s="37">
        <f t="shared" si="18"/>
        <v>1364906</v>
      </c>
      <c r="G66" s="3">
        <v>1368000000</v>
      </c>
      <c r="H66" s="9">
        <f t="shared" si="37"/>
        <v>9.9773830409356735E-4</v>
      </c>
      <c r="I66" s="51" vm="1440">
        <v>50.81</v>
      </c>
      <c r="J66" s="2" vm="1884">
        <v>48.01</v>
      </c>
      <c r="K66" s="2" vm="1885">
        <v>46.23</v>
      </c>
      <c r="L66" s="2" vm="1886">
        <v>45.85</v>
      </c>
      <c r="M66" s="2" vm="1887">
        <v>47.59</v>
      </c>
      <c r="N66" s="2" vm="1888">
        <v>46.75</v>
      </c>
      <c r="O66" s="2" vm="1889">
        <v>43.31</v>
      </c>
      <c r="P66" s="2" vm="1890">
        <v>45.98</v>
      </c>
      <c r="Q66" s="2" vm="1891">
        <v>45.76</v>
      </c>
      <c r="R66" s="2" vm="1892">
        <v>46.98</v>
      </c>
      <c r="S66" s="2" vm="1893">
        <v>41.54</v>
      </c>
      <c r="T66" s="2" vm="1564">
        <v>45.3</v>
      </c>
      <c r="U66" s="2" vm="56">
        <v>40.61</v>
      </c>
      <c r="V66" s="3">
        <v>0.5</v>
      </c>
      <c r="W66" s="3">
        <v>0.5</v>
      </c>
      <c r="X66" s="3">
        <v>0.5</v>
      </c>
      <c r="Y66" s="3">
        <v>0.46</v>
      </c>
      <c r="Z66" s="1">
        <f t="shared" ref="Z66:Z97" si="38">((L66-I66)+V66)/I66</f>
        <v>-8.7777996457390289E-2</v>
      </c>
      <c r="AA66" s="1">
        <f t="shared" ref="AA66:AA97" si="39">((O66-L66)+W66)/L66</f>
        <v>-4.4492911668484167E-2</v>
      </c>
      <c r="AB66" s="1">
        <f t="shared" ref="AB66:AB97" si="40">((R66-O66)+X66)/O66</f>
        <v>9.6282613715077223E-2</v>
      </c>
      <c r="AC66" s="1">
        <f t="shared" ref="AC66:AC97" si="41">((U66-R66)+Y66)/R66</f>
        <v>-0.12579821200510852</v>
      </c>
      <c r="AD66" s="1">
        <f t="shared" ref="AD66:AD97" si="42">((U66-I66)+SUM(V66:Y66))/I66</f>
        <v>-0.1621728006297973</v>
      </c>
      <c r="AE66" s="1">
        <f t="shared" ref="AE66:AE97" si="43">(J66-I66)/I66</f>
        <v>-5.5107262349931199E-2</v>
      </c>
      <c r="AF66" s="1">
        <f t="shared" ref="AF66:AF97" si="44">(K66-J66)/J66</f>
        <v>-3.7075609248073342E-2</v>
      </c>
      <c r="AG66" s="1">
        <f t="shared" ref="AG66:AG97" si="45">((L66-K66)+V66)/K66</f>
        <v>2.5957170668398132E-3</v>
      </c>
      <c r="AH66" s="1">
        <f t="shared" ref="AH66:AH97" si="46">(M66-L66)/L66</f>
        <v>3.7949836423118909E-2</v>
      </c>
      <c r="AI66" s="1">
        <f t="shared" ref="AI66:AI97" si="47">((N66-M66)+W66)/M66</f>
        <v>-7.1443580584157045E-3</v>
      </c>
      <c r="AJ66" s="1">
        <f t="shared" ref="AJ66:AJ97" si="48">((O66-N66)+W66)/N66</f>
        <v>-6.2887700534759311E-2</v>
      </c>
      <c r="AK66" s="1">
        <f t="shared" ref="AK66:AK97" si="49">(P66-O66)/O66</f>
        <v>6.1648580004617745E-2</v>
      </c>
      <c r="AL66" s="1">
        <f t="shared" ref="AL66:AL97" si="50">((Q66-P66)+X66)/P66</f>
        <v>6.0896041757286029E-3</v>
      </c>
      <c r="AM66" s="1">
        <f t="shared" ref="AM66:AM97" si="51">((R66-Q66)+X66)/Q66</f>
        <v>3.7587412587412564E-2</v>
      </c>
      <c r="AN66" s="1">
        <f t="shared" ref="AN66:AN97" si="52">(S66-R66)/R66</f>
        <v>-0.1157939548744146</v>
      </c>
      <c r="AO66" s="1">
        <f t="shared" ref="AO66:AO97" si="53">((T66-S66)+Y66)/S66</f>
        <v>0.10158883004333168</v>
      </c>
      <c r="AP66" s="1">
        <f t="shared" ref="AP66:AP97" si="54">((U66-T66)+Y66)/T66</f>
        <v>-9.3377483443708567E-2</v>
      </c>
      <c r="BA66">
        <v>7.1601423487544502E-2</v>
      </c>
      <c r="BB66">
        <v>8.0100956429330517E-2</v>
      </c>
      <c r="BC66">
        <v>4.9194441028154031E-4</v>
      </c>
      <c r="BD66">
        <v>2.6716141001855424E-2</v>
      </c>
      <c r="BE66">
        <v>2.5298156848572392E-2</v>
      </c>
      <c r="BF66">
        <v>5.5430800141827177E-2</v>
      </c>
      <c r="BG66">
        <v>-5.2815315315315289E-2</v>
      </c>
      <c r="BH66">
        <v>-3.4597550826298853E-2</v>
      </c>
      <c r="BI66">
        <v>-2.6517967781908309E-2</v>
      </c>
      <c r="BJ66">
        <v>3.0233153984114775E-2</v>
      </c>
      <c r="BK66">
        <v>3.1086794329768613E-2</v>
      </c>
      <c r="BL66">
        <v>1.9403347077371195E-3</v>
      </c>
    </row>
    <row r="67" spans="1:64" ht="29.4" thickBot="1">
      <c r="A67" s="40" t="s">
        <v>215</v>
      </c>
      <c r="B67" s="30" t="s">
        <v>457</v>
      </c>
      <c r="C67" s="42" t="s">
        <v>217</v>
      </c>
      <c r="D67" s="8">
        <v>1924007</v>
      </c>
      <c r="E67" s="3">
        <v>1611054</v>
      </c>
      <c r="F67" s="37">
        <f>(D67)*1.122</f>
        <v>2158735.8540000003</v>
      </c>
      <c r="G67" s="3">
        <v>1041000000</v>
      </c>
      <c r="H67" s="9">
        <f t="shared" si="37"/>
        <v>2.0737135965417869E-3</v>
      </c>
      <c r="I67" s="51" vm="1313">
        <v>235.78</v>
      </c>
      <c r="J67" s="2" vm="1314">
        <v>247.44</v>
      </c>
      <c r="K67" s="2" vm="1315">
        <v>236.15</v>
      </c>
      <c r="L67" s="2" vm="1316">
        <v>218.05</v>
      </c>
      <c r="M67" s="2" vm="1317">
        <v>194.03</v>
      </c>
      <c r="N67" s="2" vm="1318">
        <v>198.75</v>
      </c>
      <c r="O67" s="2" vm="1319">
        <v>195.46</v>
      </c>
      <c r="P67" s="2" vm="1320">
        <v>210.98</v>
      </c>
      <c r="Q67" s="2" vm="1321">
        <v>210.55</v>
      </c>
      <c r="R67" s="2" vm="1322">
        <v>212.4</v>
      </c>
      <c r="S67" s="2" vm="1323">
        <v>190.61</v>
      </c>
      <c r="T67" s="2" vm="1324">
        <v>211.21</v>
      </c>
      <c r="U67" s="2" vm="1325">
        <v>187.82</v>
      </c>
      <c r="V67" s="3">
        <v>0.42</v>
      </c>
      <c r="W67" s="3">
        <v>0.42</v>
      </c>
      <c r="X67" s="3">
        <v>0.42</v>
      </c>
      <c r="Y67" s="3">
        <v>0.4</v>
      </c>
      <c r="Z67" s="1">
        <f t="shared" si="38"/>
        <v>-7.3415896174399808E-2</v>
      </c>
      <c r="AA67" s="1">
        <f t="shared" si="39"/>
        <v>-0.10167392799816556</v>
      </c>
      <c r="AB67" s="1">
        <f t="shared" si="40"/>
        <v>8.8816126061598277E-2</v>
      </c>
      <c r="AC67" s="1">
        <f t="shared" si="41"/>
        <v>-0.11384180790960458</v>
      </c>
      <c r="AD67" s="1">
        <f t="shared" si="42"/>
        <v>-0.19636949698871833</v>
      </c>
      <c r="AE67" s="1">
        <f t="shared" si="43"/>
        <v>4.9452879803206361E-2</v>
      </c>
      <c r="AF67" s="1">
        <f t="shared" si="44"/>
        <v>-4.5627222761073359E-2</v>
      </c>
      <c r="AG67" s="1">
        <f t="shared" si="45"/>
        <v>-7.4867668854541575E-2</v>
      </c>
      <c r="AH67" s="1">
        <f t="shared" si="46"/>
        <v>-0.11015822059160747</v>
      </c>
      <c r="AI67" s="1">
        <f t="shared" si="47"/>
        <v>2.6490748853270105E-2</v>
      </c>
      <c r="AJ67" s="1">
        <f t="shared" si="48"/>
        <v>-1.4440251572327005E-2</v>
      </c>
      <c r="AK67" s="1">
        <f t="shared" si="49"/>
        <v>7.9402435280875788E-2</v>
      </c>
      <c r="AL67" s="1">
        <f t="shared" si="50"/>
        <v>-4.7397857616733415E-5</v>
      </c>
      <c r="AM67" s="1">
        <f t="shared" si="51"/>
        <v>1.0781287105200637E-2</v>
      </c>
      <c r="AN67" s="1">
        <f t="shared" si="52"/>
        <v>-0.10258945386064026</v>
      </c>
      <c r="AO67" s="1">
        <f t="shared" si="53"/>
        <v>0.11017260374586849</v>
      </c>
      <c r="AP67" s="1">
        <f t="shared" si="54"/>
        <v>-0.10884901283083194</v>
      </c>
      <c r="BA67">
        <v>1.1007402771716324E-2</v>
      </c>
      <c r="BB67">
        <v>-3.1210866789788901E-2</v>
      </c>
      <c r="BC67">
        <v>-3.510003510003905E-4</v>
      </c>
      <c r="BD67">
        <v>-1.6446196140987884E-2</v>
      </c>
      <c r="BE67">
        <v>-1.3619805764100313E-2</v>
      </c>
      <c r="BF67">
        <v>9.7959165658901698E-2</v>
      </c>
      <c r="BG67">
        <v>2.5297058000802791E-3</v>
      </c>
      <c r="BH67">
        <v>-4.0207365352031801E-2</v>
      </c>
      <c r="BI67">
        <v>0.11285866099893732</v>
      </c>
      <c r="BJ67">
        <v>3.9468617635733623E-2</v>
      </c>
      <c r="BK67">
        <v>7.0383404334135374E-3</v>
      </c>
      <c r="BL67">
        <v>-5.1139521956642515E-2</v>
      </c>
    </row>
    <row r="68" spans="1:64" ht="29.4" thickBot="1">
      <c r="A68" s="40" t="s">
        <v>218</v>
      </c>
      <c r="B68" s="30" t="s">
        <v>219</v>
      </c>
      <c r="C68" s="42" t="s">
        <v>220</v>
      </c>
      <c r="D68" s="8">
        <v>254311</v>
      </c>
      <c r="E68" s="3">
        <v>48549</v>
      </c>
      <c r="F68" s="37">
        <f t="shared" si="18"/>
        <v>254311</v>
      </c>
      <c r="G68" s="3">
        <v>602000000</v>
      </c>
      <c r="H68" s="9">
        <f t="shared" si="37"/>
        <v>4.2244352159468438E-4</v>
      </c>
      <c r="I68" s="51" vm="2595">
        <v>71.510000000000005</v>
      </c>
      <c r="J68" s="2" vm="2596">
        <v>69.900000000000006</v>
      </c>
      <c r="K68" s="2" vm="2597">
        <v>62.75</v>
      </c>
      <c r="L68" s="2" vm="2598">
        <v>62.52</v>
      </c>
      <c r="M68" s="2" vm="2599">
        <v>55.72</v>
      </c>
      <c r="N68" s="2" vm="393">
        <v>55.91</v>
      </c>
      <c r="O68" s="2" vm="2600">
        <v>56.4</v>
      </c>
      <c r="P68" s="2" vm="2601">
        <v>58.52</v>
      </c>
      <c r="Q68" s="2" vm="2602">
        <v>58.64</v>
      </c>
      <c r="R68" s="2" vm="2603">
        <v>60.34</v>
      </c>
      <c r="S68" s="2" vm="2604">
        <v>64.7</v>
      </c>
      <c r="T68" s="2" vm="2605">
        <v>54.7</v>
      </c>
      <c r="U68" s="2" vm="2098">
        <v>48.91</v>
      </c>
      <c r="V68" s="3">
        <v>1.36</v>
      </c>
      <c r="W68" s="3">
        <v>1.36</v>
      </c>
      <c r="X68" s="3">
        <v>1.36</v>
      </c>
      <c r="Y68" s="3">
        <v>1.36</v>
      </c>
      <c r="Z68" s="1">
        <f t="shared" si="38"/>
        <v>-0.1066983638651937</v>
      </c>
      <c r="AA68" s="1">
        <f t="shared" si="39"/>
        <v>-7.6135636596289247E-2</v>
      </c>
      <c r="AB68" s="1">
        <f t="shared" si="40"/>
        <v>9.3971631205673853E-2</v>
      </c>
      <c r="AC68" s="1">
        <f t="shared" si="41"/>
        <v>-0.16688763672522386</v>
      </c>
      <c r="AD68" s="1">
        <f t="shared" si="42"/>
        <v>-0.23996643826038325</v>
      </c>
      <c r="AE68" s="1">
        <f t="shared" si="43"/>
        <v>-2.2514333659628013E-2</v>
      </c>
      <c r="AF68" s="1">
        <f t="shared" si="44"/>
        <v>-0.10228898426323327</v>
      </c>
      <c r="AG68" s="1">
        <f t="shared" si="45"/>
        <v>1.8007968127490091E-2</v>
      </c>
      <c r="AH68" s="1">
        <f t="shared" si="46"/>
        <v>-0.10876519513755604</v>
      </c>
      <c r="AI68" s="1">
        <f t="shared" si="47"/>
        <v>2.7817659727207428E-2</v>
      </c>
      <c r="AJ68" s="1">
        <f t="shared" si="48"/>
        <v>3.3088892863530714E-2</v>
      </c>
      <c r="AK68" s="1">
        <f t="shared" si="49"/>
        <v>3.7588652482269586E-2</v>
      </c>
      <c r="AL68" s="1">
        <f t="shared" si="50"/>
        <v>2.5290498974709457E-2</v>
      </c>
      <c r="AM68" s="1">
        <f t="shared" si="51"/>
        <v>5.2182810368349306E-2</v>
      </c>
      <c r="AN68" s="1">
        <f t="shared" si="52"/>
        <v>7.2257209148160417E-2</v>
      </c>
      <c r="AO68" s="1">
        <f t="shared" si="53"/>
        <v>-0.13353941267387945</v>
      </c>
      <c r="AP68" s="1">
        <f t="shared" si="54"/>
        <v>-8.0987202925045812E-2</v>
      </c>
      <c r="BA68">
        <v>-2.046636470390888E-2</v>
      </c>
      <c r="BB68">
        <v>7.3699834446537799E-2</v>
      </c>
      <c r="BC68">
        <v>2.7381965121224969E-2</v>
      </c>
      <c r="BD68">
        <v>1.8919059780059391E-2</v>
      </c>
      <c r="BE68">
        <v>5.1713554987212272E-2</v>
      </c>
      <c r="BF68">
        <v>3.0599755201958317E-2</v>
      </c>
      <c r="BG68">
        <v>-3.2753179688247085E-2</v>
      </c>
      <c r="BH68">
        <v>1.8191704978001988E-2</v>
      </c>
      <c r="BI68">
        <v>3.6557353013049097E-2</v>
      </c>
      <c r="BJ68">
        <v>9.6189436719973473E-2</v>
      </c>
      <c r="BK68">
        <v>5.8658008658008645E-2</v>
      </c>
      <c r="BL68">
        <v>-2.4877667667256041E-2</v>
      </c>
    </row>
    <row r="69" spans="1:64" ht="29.4" thickBot="1">
      <c r="A69" s="40" t="s">
        <v>221</v>
      </c>
      <c r="B69" s="30" t="s">
        <v>222</v>
      </c>
      <c r="C69" s="42" t="s">
        <v>458</v>
      </c>
      <c r="D69" s="8">
        <v>208993</v>
      </c>
      <c r="E69" s="3"/>
      <c r="F69" s="37">
        <f t="shared" si="18"/>
        <v>208993</v>
      </c>
      <c r="G69" s="3">
        <v>1888000000</v>
      </c>
      <c r="H69" s="9">
        <f t="shared" si="37"/>
        <v>1.1069544491525424E-4</v>
      </c>
      <c r="I69" s="51" vm="3213">
        <v>53.960299999999997</v>
      </c>
      <c r="J69" s="2" vm="3715">
        <v>56.420400000000001</v>
      </c>
      <c r="K69" s="2" vm="3716">
        <v>51.738500000000002</v>
      </c>
      <c r="L69" s="2" vm="3717">
        <v>51.872</v>
      </c>
      <c r="M69" s="2" vm="3718">
        <v>56.258299999999998</v>
      </c>
      <c r="N69" s="2" vm="3719">
        <v>57.106900000000003</v>
      </c>
      <c r="O69" s="2" vm="3720">
        <v>57.736199999999997</v>
      </c>
      <c r="P69" s="2" vm="3721">
        <v>62.656500000000001</v>
      </c>
      <c r="Q69" s="2" vm="3722">
        <v>65.192800000000005</v>
      </c>
      <c r="R69" s="2" vm="3723">
        <v>67.767399999999995</v>
      </c>
      <c r="S69" s="2" vm="3724">
        <v>70.370500000000007</v>
      </c>
      <c r="T69" s="2" vm="3725">
        <v>75.824700000000007</v>
      </c>
      <c r="U69" s="2" vm="2901">
        <v>71.791300000000007</v>
      </c>
      <c r="V69" s="3">
        <v>0.8</v>
      </c>
      <c r="W69" s="3">
        <v>0.8</v>
      </c>
      <c r="X69" s="3">
        <v>0.7</v>
      </c>
      <c r="Y69" s="3">
        <v>0.7</v>
      </c>
      <c r="Z69" s="1">
        <f t="shared" si="38"/>
        <v>-2.3874959924240539E-2</v>
      </c>
      <c r="AA69" s="1">
        <f t="shared" si="39"/>
        <v>0.12847393584207273</v>
      </c>
      <c r="AB69" s="1">
        <f t="shared" si="40"/>
        <v>0.18586605976839485</v>
      </c>
      <c r="AC69" s="1">
        <f t="shared" si="41"/>
        <v>6.9707558501580585E-2</v>
      </c>
      <c r="AD69" s="1">
        <f t="shared" si="42"/>
        <v>0.38604307240693642</v>
      </c>
      <c r="AE69" s="1">
        <f t="shared" si="43"/>
        <v>4.5590925180178841E-2</v>
      </c>
      <c r="AF69" s="1">
        <f t="shared" si="44"/>
        <v>-8.2982396438167738E-2</v>
      </c>
      <c r="AG69" s="1">
        <f t="shared" si="45"/>
        <v>1.804265682228897E-2</v>
      </c>
      <c r="AH69" s="1">
        <f t="shared" si="46"/>
        <v>8.4560070943861781E-2</v>
      </c>
      <c r="AI69" s="1">
        <f t="shared" si="47"/>
        <v>2.9304120458670185E-2</v>
      </c>
      <c r="AJ69" s="1">
        <f t="shared" si="48"/>
        <v>2.5028499183110859E-2</v>
      </c>
      <c r="AK69" s="1">
        <f t="shared" si="49"/>
        <v>8.5220364346805036E-2</v>
      </c>
      <c r="AL69" s="1">
        <f t="shared" si="50"/>
        <v>5.1651464732310366E-2</v>
      </c>
      <c r="AM69" s="1">
        <f t="shared" si="51"/>
        <v>5.0229473193358617E-2</v>
      </c>
      <c r="AN69" s="1">
        <f t="shared" si="52"/>
        <v>3.8412274928653192E-2</v>
      </c>
      <c r="AO69" s="1">
        <f t="shared" si="53"/>
        <v>8.7454259952679025E-2</v>
      </c>
      <c r="AP69" s="1">
        <f t="shared" si="54"/>
        <v>-4.3961927973338498E-2</v>
      </c>
      <c r="BA69">
        <v>3.2772364924712118E-2</v>
      </c>
      <c r="BB69">
        <v>7.1755288736420966E-2</v>
      </c>
      <c r="BC69">
        <v>-3.4409175780208183E-2</v>
      </c>
      <c r="BD69">
        <v>2.0949720670391859E-3</v>
      </c>
      <c r="BE69">
        <v>5.7560975609756072E-2</v>
      </c>
      <c r="BF69">
        <v>5.7272242940862479E-3</v>
      </c>
      <c r="BG69">
        <v>-0.12729219649310658</v>
      </c>
      <c r="BH69">
        <v>-1.5337423312883479E-2</v>
      </c>
      <c r="BI69">
        <v>8.6614173228346681E-3</v>
      </c>
      <c r="BJ69">
        <v>1.9100236779794805E-2</v>
      </c>
      <c r="BK69">
        <v>6.3506815365551292E-2</v>
      </c>
      <c r="BL69">
        <v>6.2536786344908946E-2</v>
      </c>
    </row>
    <row r="70" spans="1:64" ht="29.4" thickBot="1">
      <c r="A70" s="40" t="s">
        <v>227</v>
      </c>
      <c r="B70" s="30" t="s">
        <v>228</v>
      </c>
      <c r="C70" s="42" t="s">
        <v>229</v>
      </c>
      <c r="D70" s="8">
        <v>714597</v>
      </c>
      <c r="E70" s="8">
        <v>3443821</v>
      </c>
      <c r="F70" s="37">
        <f t="shared" ref="F70:F103" si="55">D70</f>
        <v>714597</v>
      </c>
      <c r="G70" s="3">
        <v>2679000000</v>
      </c>
      <c r="H70" s="9">
        <f t="shared" si="37"/>
        <v>2.6674020156774916E-4</v>
      </c>
      <c r="I70" s="51" vm="2782">
        <v>52.76</v>
      </c>
      <c r="J70" s="2" vm="3038">
        <v>56.5</v>
      </c>
      <c r="K70" s="2" vm="3039">
        <v>55.89</v>
      </c>
      <c r="L70" s="2" vm="3040">
        <v>53.83</v>
      </c>
      <c r="M70" s="2" vm="3041">
        <v>51.39</v>
      </c>
      <c r="N70" s="2" vm="3042">
        <v>50.93</v>
      </c>
      <c r="O70" s="2" vm="3043">
        <v>46.96</v>
      </c>
      <c r="P70" s="2" vm="3044">
        <v>50.94</v>
      </c>
      <c r="Q70" s="2" vm="3045">
        <v>48.86</v>
      </c>
      <c r="R70" s="2" vm="3046">
        <v>46.92</v>
      </c>
      <c r="S70" s="2" vm="3047">
        <v>45.82</v>
      </c>
      <c r="T70" s="2" vm="1194">
        <v>45.07</v>
      </c>
      <c r="U70" s="2" vm="2399">
        <v>39.020000000000003</v>
      </c>
      <c r="V70" s="3">
        <v>0.55000000000000004</v>
      </c>
      <c r="W70" s="3">
        <v>0.48</v>
      </c>
      <c r="X70" s="3">
        <v>0.48</v>
      </c>
      <c r="Y70" s="3">
        <v>0.48</v>
      </c>
      <c r="Z70" s="1">
        <f t="shared" si="38"/>
        <v>3.0705079605761947E-2</v>
      </c>
      <c r="AA70" s="1">
        <f t="shared" si="39"/>
        <v>-0.11870704068363361</v>
      </c>
      <c r="AB70" s="1">
        <f t="shared" si="40"/>
        <v>9.3696763202725901E-3</v>
      </c>
      <c r="AC70" s="1">
        <f t="shared" si="41"/>
        <v>-0.1581415174765558</v>
      </c>
      <c r="AD70" s="1">
        <f t="shared" si="42"/>
        <v>-0.22270659590598929</v>
      </c>
      <c r="AE70" s="1">
        <f t="shared" si="43"/>
        <v>7.0887035633055387E-2</v>
      </c>
      <c r="AF70" s="1">
        <f t="shared" si="44"/>
        <v>-1.079646017699114E-2</v>
      </c>
      <c r="AG70" s="1">
        <f t="shared" si="45"/>
        <v>-2.7017355519771018E-2</v>
      </c>
      <c r="AH70" s="1">
        <f t="shared" si="46"/>
        <v>-4.532788407950953E-2</v>
      </c>
      <c r="AI70" s="1">
        <f t="shared" si="47"/>
        <v>3.8918077446972423E-4</v>
      </c>
      <c r="AJ70" s="1">
        <f t="shared" si="48"/>
        <v>-6.8525427056744526E-2</v>
      </c>
      <c r="AK70" s="1">
        <f t="shared" si="49"/>
        <v>8.4752981260647287E-2</v>
      </c>
      <c r="AL70" s="1">
        <f t="shared" si="50"/>
        <v>-3.1409501374165656E-2</v>
      </c>
      <c r="AM70" s="1">
        <f t="shared" si="51"/>
        <v>-2.9881293491608632E-2</v>
      </c>
      <c r="AN70" s="1">
        <f t="shared" si="52"/>
        <v>-2.3444160272804805E-2</v>
      </c>
      <c r="AO70" s="1">
        <f t="shared" si="53"/>
        <v>-5.8926233085988657E-3</v>
      </c>
      <c r="AP70" s="1">
        <f t="shared" si="54"/>
        <v>-0.12358553361437756</v>
      </c>
      <c r="BA70">
        <v>4.9197447576562935E-2</v>
      </c>
      <c r="BB70">
        <v>6.4613923526558856E-2</v>
      </c>
      <c r="BC70">
        <v>-3.1227132827616619E-2</v>
      </c>
      <c r="BD70">
        <v>-1.8603759110088217E-2</v>
      </c>
      <c r="BE70">
        <v>5.3710417607299568E-2</v>
      </c>
      <c r="BF70">
        <v>-1.1317112782827139E-2</v>
      </c>
      <c r="BG70">
        <v>2.976205141345173E-3</v>
      </c>
      <c r="BH70">
        <v>3.9564981715933629E-3</v>
      </c>
      <c r="BI70">
        <v>1.4475789016813633E-2</v>
      </c>
      <c r="BJ70">
        <v>-0.13502552828690983</v>
      </c>
      <c r="BK70">
        <v>6.5427849038220444E-3</v>
      </c>
      <c r="BL70">
        <v>3.0566619214926004E-2</v>
      </c>
    </row>
    <row r="71" spans="1:64" ht="29.4" thickBot="1">
      <c r="A71" s="40" t="s">
        <v>230</v>
      </c>
      <c r="B71" s="30" t="s">
        <v>231</v>
      </c>
      <c r="C71" s="42" t="s">
        <v>232</v>
      </c>
      <c r="D71" s="8">
        <v>640352</v>
      </c>
      <c r="E71" s="3">
        <v>694405</v>
      </c>
      <c r="F71" s="37">
        <f t="shared" si="55"/>
        <v>640352</v>
      </c>
      <c r="G71" s="3">
        <v>16000000000</v>
      </c>
      <c r="H71" s="9">
        <f t="shared" si="37"/>
        <v>4.0021999999999997E-5</v>
      </c>
      <c r="I71" s="51" vm="3935">
        <v>86.125</v>
      </c>
      <c r="J71" s="2" vm="4136">
        <v>94.79</v>
      </c>
      <c r="K71" s="2" vm="4137">
        <v>93.99</v>
      </c>
      <c r="L71" s="2" vm="4138">
        <v>90.47</v>
      </c>
      <c r="M71" s="2" vm="4139">
        <v>93.21</v>
      </c>
      <c r="N71" s="2" vm="4140">
        <v>99.279799999999994</v>
      </c>
      <c r="O71" s="2" vm="4141">
        <v>98.1</v>
      </c>
      <c r="P71" s="2" vm="4142">
        <v>106.03</v>
      </c>
      <c r="Q71" s="2" vm="4143">
        <v>110.85</v>
      </c>
      <c r="R71" s="2" vm="4144">
        <v>114.75</v>
      </c>
      <c r="S71" s="2" vm="4145">
        <v>107.05</v>
      </c>
      <c r="T71" s="2" vm="4146">
        <v>113</v>
      </c>
      <c r="U71" s="2" vm="3623">
        <v>99.55</v>
      </c>
      <c r="V71" s="3">
        <v>0.3</v>
      </c>
      <c r="W71" s="3">
        <v>0.3</v>
      </c>
      <c r="X71" s="3">
        <v>0.25</v>
      </c>
      <c r="Y71" s="3">
        <v>0.25</v>
      </c>
      <c r="Z71" s="1">
        <f t="shared" si="38"/>
        <v>5.3933236574745996E-2</v>
      </c>
      <c r="AA71" s="1">
        <f t="shared" si="39"/>
        <v>8.7653365756604346E-2</v>
      </c>
      <c r="AB71" s="1">
        <f t="shared" si="40"/>
        <v>0.17227319062181454</v>
      </c>
      <c r="AC71" s="1">
        <f t="shared" si="41"/>
        <v>-0.13028322440087148</v>
      </c>
      <c r="AD71" s="1">
        <f t="shared" si="42"/>
        <v>0.16865021770682145</v>
      </c>
      <c r="AE71" s="1">
        <f t="shared" si="43"/>
        <v>0.10060957910014522</v>
      </c>
      <c r="AF71" s="1">
        <f t="shared" si="44"/>
        <v>-8.4397088300454826E-3</v>
      </c>
      <c r="AG71" s="1">
        <f t="shared" si="45"/>
        <v>-3.4258963719544594E-2</v>
      </c>
      <c r="AH71" s="1">
        <f t="shared" si="46"/>
        <v>3.0286282745661489E-2</v>
      </c>
      <c r="AI71" s="1">
        <f t="shared" si="47"/>
        <v>6.8338161141508438E-2</v>
      </c>
      <c r="AJ71" s="1">
        <f t="shared" si="48"/>
        <v>-8.8618228481523956E-3</v>
      </c>
      <c r="AK71" s="1">
        <f t="shared" si="49"/>
        <v>8.0835881753313021E-2</v>
      </c>
      <c r="AL71" s="1">
        <f t="shared" si="50"/>
        <v>4.78166556634914E-2</v>
      </c>
      <c r="AM71" s="1">
        <f t="shared" si="51"/>
        <v>3.7437979251240469E-2</v>
      </c>
      <c r="AN71" s="1">
        <f t="shared" si="52"/>
        <v>-6.710239651416125E-2</v>
      </c>
      <c r="AO71" s="1">
        <f t="shared" si="53"/>
        <v>5.7916861279775834E-2</v>
      </c>
      <c r="AP71" s="1">
        <f t="shared" si="54"/>
        <v>-0.11681415929203542</v>
      </c>
      <c r="BA71">
        <v>4.8735205384078375E-3</v>
      </c>
      <c r="BB71">
        <v>8.4295612009238019E-2</v>
      </c>
      <c r="BC71">
        <v>-8.1789137380191709E-2</v>
      </c>
      <c r="BD71">
        <v>2.219107685120289E-2</v>
      </c>
      <c r="BE71">
        <v>-3.3820840950639877E-2</v>
      </c>
      <c r="BF71">
        <v>7.9085278704144904E-2</v>
      </c>
      <c r="BG71">
        <v>0.05</v>
      </c>
      <c r="BH71">
        <v>-2.9841269841269769E-2</v>
      </c>
      <c r="BI71">
        <v>6.075893836367615E-2</v>
      </c>
      <c r="BJ71">
        <v>4.3857825815838691E-2</v>
      </c>
      <c r="BK71">
        <v>3.8032656312226278E-2</v>
      </c>
      <c r="BL71">
        <v>2.1781033153430905E-2</v>
      </c>
    </row>
    <row r="72" spans="1:64" ht="29.4" thickBot="1">
      <c r="A72" s="40" t="s">
        <v>233</v>
      </c>
      <c r="B72" s="30" t="s">
        <v>234</v>
      </c>
      <c r="C72" s="42" t="s">
        <v>235</v>
      </c>
      <c r="D72" s="8">
        <v>756663</v>
      </c>
      <c r="E72" s="3">
        <v>2097271</v>
      </c>
      <c r="F72" s="37">
        <f t="shared" si="55"/>
        <v>756663</v>
      </c>
      <c r="G72" s="3">
        <v>7795000000</v>
      </c>
      <c r="H72" s="9">
        <f t="shared" si="37"/>
        <v>9.7070301475304685E-5</v>
      </c>
      <c r="I72" s="51" vm="3080">
        <v>39.107500000000002</v>
      </c>
      <c r="J72" s="2" vm="3820">
        <v>39.652500000000003</v>
      </c>
      <c r="K72" s="2" vm="3821">
        <v>38.174999999999997</v>
      </c>
      <c r="L72" s="2" vm="3822">
        <v>40.984999999999999</v>
      </c>
      <c r="M72" s="2" vm="3823">
        <v>40.922499999999999</v>
      </c>
      <c r="N72" s="2" vm="3824">
        <v>41.417499999999997</v>
      </c>
      <c r="O72" s="2" vm="3825">
        <v>41.91</v>
      </c>
      <c r="P72" s="2" vm="3826">
        <v>41.767499999999998</v>
      </c>
      <c r="Q72" s="2" vm="1596">
        <v>42.56</v>
      </c>
      <c r="R72" s="2" vm="3827">
        <v>41.847499999999997</v>
      </c>
      <c r="S72" s="2" vm="3828">
        <v>43.38</v>
      </c>
      <c r="T72" s="2" vm="3829">
        <v>45.102499999999999</v>
      </c>
      <c r="U72" s="2" vm="3369">
        <v>43.17</v>
      </c>
      <c r="V72" s="3">
        <v>0.46</v>
      </c>
      <c r="W72" s="3">
        <v>0.42</v>
      </c>
      <c r="X72" s="3">
        <v>0.42</v>
      </c>
      <c r="Y72" s="3">
        <v>0.42</v>
      </c>
      <c r="Z72" s="1">
        <f t="shared" si="38"/>
        <v>5.9771143642523748E-2</v>
      </c>
      <c r="AA72" s="1">
        <f t="shared" si="39"/>
        <v>3.2816884225936246E-2</v>
      </c>
      <c r="AB72" s="1">
        <f t="shared" si="40"/>
        <v>8.5301837270341206E-3</v>
      </c>
      <c r="AC72" s="1">
        <f t="shared" si="41"/>
        <v>4.1639285500926104E-2</v>
      </c>
      <c r="AD72" s="1">
        <f t="shared" si="42"/>
        <v>0.14786166336380488</v>
      </c>
      <c r="AE72" s="1">
        <f t="shared" si="43"/>
        <v>1.3935945790449445E-2</v>
      </c>
      <c r="AF72" s="1">
        <f t="shared" si="44"/>
        <v>-3.7261206733497414E-2</v>
      </c>
      <c r="AG72" s="1">
        <f t="shared" si="45"/>
        <v>8.5658153241650353E-2</v>
      </c>
      <c r="AH72" s="1">
        <f t="shared" si="46"/>
        <v>-1.5249481517628401E-3</v>
      </c>
      <c r="AI72" s="1">
        <f t="shared" si="47"/>
        <v>2.235933777261891E-2</v>
      </c>
      <c r="AJ72" s="1">
        <f t="shared" si="48"/>
        <v>2.2031749864187836E-2</v>
      </c>
      <c r="AK72" s="1">
        <f t="shared" si="49"/>
        <v>-3.4001431639226511E-3</v>
      </c>
      <c r="AL72" s="1">
        <f t="shared" si="50"/>
        <v>2.902974800981634E-2</v>
      </c>
      <c r="AM72" s="1">
        <f t="shared" si="51"/>
        <v>-6.8726503759399832E-3</v>
      </c>
      <c r="AN72" s="1">
        <f t="shared" si="52"/>
        <v>3.6621064579724145E-2</v>
      </c>
      <c r="AO72" s="1">
        <f t="shared" si="53"/>
        <v>4.9389119409866213E-2</v>
      </c>
      <c r="AP72" s="1">
        <f t="shared" si="54"/>
        <v>-3.3534726456404804E-2</v>
      </c>
      <c r="BA72">
        <v>2.4924351011307612E-2</v>
      </c>
      <c r="BB72">
        <v>-3.4962318390180797E-3</v>
      </c>
      <c r="BC72">
        <v>3.3369717760798487E-2</v>
      </c>
      <c r="BD72">
        <v>4.361039355721022E-2</v>
      </c>
      <c r="BE72">
        <v>2.8829353523587474E-2</v>
      </c>
      <c r="BF72">
        <v>-6.9760820045557609E-3</v>
      </c>
      <c r="BG72">
        <v>5.4377614308380152E-2</v>
      </c>
      <c r="BH72">
        <v>2.7770177838577284E-2</v>
      </c>
      <c r="BI72">
        <v>5.6217373845536076E-3</v>
      </c>
      <c r="BJ72">
        <v>0.12006424842725223</v>
      </c>
      <c r="BK72">
        <v>4.0630975143401945E-3</v>
      </c>
      <c r="BL72">
        <v>3.5227272727272795E-2</v>
      </c>
    </row>
    <row r="73" spans="1:64" ht="29.4" thickBot="1">
      <c r="A73" s="40" t="s">
        <v>371</v>
      </c>
      <c r="B73" s="30" t="s">
        <v>372</v>
      </c>
      <c r="C73" s="42" t="s">
        <v>373</v>
      </c>
      <c r="D73" s="8">
        <v>425097</v>
      </c>
      <c r="E73" s="3">
        <v>143861</v>
      </c>
      <c r="F73" s="37">
        <f t="shared" si="55"/>
        <v>425097</v>
      </c>
      <c r="G73" s="3">
        <v>1908000000</v>
      </c>
      <c r="H73" s="9">
        <f t="shared" si="37"/>
        <v>2.2279716981132077E-4</v>
      </c>
      <c r="I73" s="51" vm="3162">
        <v>196.1</v>
      </c>
      <c r="J73" s="2" vm="3163">
        <v>266.41000000000003</v>
      </c>
      <c r="K73" s="2" vm="3164">
        <v>292.75</v>
      </c>
      <c r="L73" s="2" vm="3165">
        <v>291.94</v>
      </c>
      <c r="M73" s="2" vm="3166">
        <v>310.36</v>
      </c>
      <c r="N73" s="2" vm="3167">
        <v>353.88</v>
      </c>
      <c r="O73" s="2" vm="3168">
        <v>385.45</v>
      </c>
      <c r="P73" s="2" vm="3169">
        <v>335.87</v>
      </c>
      <c r="Q73" s="2" vm="3170">
        <v>366.47</v>
      </c>
      <c r="R73" s="2" vm="3171">
        <v>375.85</v>
      </c>
      <c r="S73" s="2" vm="3172">
        <v>304.58999999999997</v>
      </c>
      <c r="T73" s="2" vm="3173">
        <v>293.19</v>
      </c>
      <c r="U73" s="2" vm="405">
        <v>259.27999999999997</v>
      </c>
      <c r="V73" s="3">
        <v>1.1100000000000001</v>
      </c>
      <c r="W73" s="3">
        <v>1.1100000000000001</v>
      </c>
      <c r="X73" s="3">
        <v>1.1100000000000001</v>
      </c>
      <c r="Y73" s="3">
        <v>1.1100000000000001</v>
      </c>
      <c r="Z73" s="1">
        <f t="shared" si="38"/>
        <v>0.4943906170321265</v>
      </c>
      <c r="AA73" s="1">
        <f t="shared" si="39"/>
        <v>0.32410769336164963</v>
      </c>
      <c r="AB73" s="1">
        <f t="shared" si="40"/>
        <v>-2.2026203139187874E-2</v>
      </c>
      <c r="AC73" s="1">
        <f t="shared" si="41"/>
        <v>-0.30719702008780109</v>
      </c>
      <c r="AD73" s="1">
        <f t="shared" si="42"/>
        <v>0.34482406935237114</v>
      </c>
      <c r="AE73" s="1">
        <f t="shared" si="43"/>
        <v>0.35854156042835306</v>
      </c>
      <c r="AF73" s="1">
        <f t="shared" si="44"/>
        <v>9.8870162531436406E-2</v>
      </c>
      <c r="AG73" s="1">
        <f t="shared" si="45"/>
        <v>1.024765157984621E-3</v>
      </c>
      <c r="AH73" s="1">
        <f t="shared" si="46"/>
        <v>6.3095156539014915E-2</v>
      </c>
      <c r="AI73" s="1">
        <f t="shared" si="47"/>
        <v>0.14380074751901012</v>
      </c>
      <c r="AJ73" s="1">
        <f t="shared" si="48"/>
        <v>9.2347688481971266E-2</v>
      </c>
      <c r="AK73" s="1">
        <f t="shared" si="49"/>
        <v>-0.12862887534051104</v>
      </c>
      <c r="AL73" s="1">
        <f t="shared" si="50"/>
        <v>9.4411528269866388E-2</v>
      </c>
      <c r="AM73" s="1">
        <f t="shared" si="51"/>
        <v>2.8624444019974334E-2</v>
      </c>
      <c r="AN73" s="1">
        <f t="shared" si="52"/>
        <v>-0.18959691366236542</v>
      </c>
      <c r="AO73" s="1">
        <f t="shared" si="53"/>
        <v>-3.3783118290160473E-2</v>
      </c>
      <c r="AP73" s="1">
        <f t="shared" si="54"/>
        <v>-0.11187284695930975</v>
      </c>
      <c r="BA73">
        <v>2.6601974234565774E-2</v>
      </c>
      <c r="BB73">
        <v>5.5736636245110847E-2</v>
      </c>
      <c r="BC73">
        <v>2.6088298857672106E-2</v>
      </c>
      <c r="BD73">
        <v>4.3891050583657484E-2</v>
      </c>
      <c r="BE73">
        <v>8.6849560161025866E-2</v>
      </c>
      <c r="BF73">
        <v>2.7874071453837995E-2</v>
      </c>
      <c r="BG73">
        <v>3.5711750088746906E-2</v>
      </c>
      <c r="BH73">
        <v>6.5533315053468641E-2</v>
      </c>
      <c r="BI73">
        <v>5.3642384105960592E-3</v>
      </c>
      <c r="BJ73">
        <v>5.6320825134016303E-2</v>
      </c>
      <c r="BK73">
        <v>4.5994732446842677E-2</v>
      </c>
      <c r="BL73">
        <v>1.5657554138518978E-2</v>
      </c>
    </row>
    <row r="74" spans="1:64" ht="15.6" thickBot="1">
      <c r="A74" s="40" t="s">
        <v>459</v>
      </c>
      <c r="B74" s="30" t="s">
        <v>460</v>
      </c>
      <c r="C74" s="42" t="s">
        <v>461</v>
      </c>
      <c r="D74" s="8">
        <v>5558947</v>
      </c>
      <c r="E74" s="3"/>
      <c r="F74" s="37">
        <f t="shared" si="55"/>
        <v>5558947</v>
      </c>
      <c r="G74" s="3">
        <v>451000000</v>
      </c>
      <c r="H74" s="9">
        <f t="shared" si="37"/>
        <v>1.2325824833702882E-2</v>
      </c>
      <c r="I74" s="51" vm="453">
        <v>62.85</v>
      </c>
      <c r="J74" s="2" vm="454">
        <v>67.67</v>
      </c>
      <c r="K74" s="2" vm="455">
        <v>67.239999999999995</v>
      </c>
      <c r="L74" s="2" vm="456">
        <v>65.97</v>
      </c>
      <c r="M74" s="2" vm="457">
        <v>67.98</v>
      </c>
      <c r="N74" s="2" vm="458">
        <v>72.12</v>
      </c>
      <c r="O74" s="2" vm="459">
        <v>78.58</v>
      </c>
      <c r="P74" s="2" vm="460">
        <v>76.5</v>
      </c>
      <c r="Q74" s="2" vm="461">
        <v>79.39</v>
      </c>
      <c r="R74" s="2" vm="462">
        <v>85.1</v>
      </c>
      <c r="S74" s="2" vm="463">
        <v>75.23</v>
      </c>
      <c r="T74" s="2" vm="464">
        <v>77.099999999999994</v>
      </c>
      <c r="U74" s="2" vm="465">
        <v>72.790000000000006</v>
      </c>
      <c r="V74" s="3">
        <v>0</v>
      </c>
      <c r="W74" s="3">
        <v>0</v>
      </c>
      <c r="X74" s="3">
        <v>0</v>
      </c>
      <c r="Y74" s="3">
        <v>0</v>
      </c>
      <c r="Z74" s="1">
        <f t="shared" si="38"/>
        <v>4.9642004773269646E-2</v>
      </c>
      <c r="AA74" s="1">
        <f t="shared" si="39"/>
        <v>0.19114749128391692</v>
      </c>
      <c r="AB74" s="1">
        <f t="shared" si="40"/>
        <v>8.2972766607279161E-2</v>
      </c>
      <c r="AC74" s="1">
        <f t="shared" si="41"/>
        <v>-0.14465334900117496</v>
      </c>
      <c r="AD74" s="1">
        <f t="shared" si="42"/>
        <v>0.15815433571996826</v>
      </c>
      <c r="AE74" s="1">
        <f t="shared" si="43"/>
        <v>7.6690533015115359E-2</v>
      </c>
      <c r="AF74" s="1">
        <f t="shared" si="44"/>
        <v>-6.3543667799616788E-3</v>
      </c>
      <c r="AG74" s="1">
        <f t="shared" si="45"/>
        <v>-1.8887566924449675E-2</v>
      </c>
      <c r="AH74" s="1">
        <f t="shared" si="46"/>
        <v>3.046839472487502E-2</v>
      </c>
      <c r="AI74" s="1">
        <f t="shared" si="47"/>
        <v>6.0900264783759935E-2</v>
      </c>
      <c r="AJ74" s="1">
        <f t="shared" si="48"/>
        <v>8.9572933998890644E-2</v>
      </c>
      <c r="AK74" s="1">
        <f t="shared" si="49"/>
        <v>-2.6469839653855923E-2</v>
      </c>
      <c r="AL74" s="1">
        <f t="shared" si="50"/>
        <v>3.7777777777777785E-2</v>
      </c>
      <c r="AM74" s="1">
        <f t="shared" si="51"/>
        <v>7.192341604736105E-2</v>
      </c>
      <c r="AN74" s="1">
        <f t="shared" si="52"/>
        <v>-0.11598119858989414</v>
      </c>
      <c r="AO74" s="1">
        <f t="shared" si="53"/>
        <v>2.4857104878372858E-2</v>
      </c>
      <c r="AP74" s="1">
        <f t="shared" si="54"/>
        <v>-5.5901426718547191E-2</v>
      </c>
      <c r="BA74">
        <v>0.12996158770806654</v>
      </c>
      <c r="BB74">
        <v>1.1614730878187074E-2</v>
      </c>
      <c r="BC74">
        <v>2.702324278913459E-2</v>
      </c>
      <c r="BD74">
        <v>3.5514655760054588E-2</v>
      </c>
      <c r="BE74">
        <v>7.6426831676650736E-2</v>
      </c>
      <c r="BF74">
        <v>-8.3904109589041084E-2</v>
      </c>
      <c r="BG74">
        <v>0.21822429906542054</v>
      </c>
      <c r="BH74">
        <v>-3.8029481067455739E-2</v>
      </c>
      <c r="BI74">
        <v>3.7368271147821146E-2</v>
      </c>
      <c r="BJ74">
        <v>8.3081653945417569E-2</v>
      </c>
      <c r="BK74">
        <v>-5.196714662340296E-2</v>
      </c>
      <c r="BL74">
        <v>4.8719182844002271E-2</v>
      </c>
    </row>
    <row r="75" spans="1:64" ht="15.6" thickBot="1">
      <c r="A75" s="40" t="s">
        <v>236</v>
      </c>
      <c r="B75" s="30" t="s">
        <v>462</v>
      </c>
      <c r="C75" s="42" t="s">
        <v>238</v>
      </c>
      <c r="D75" s="8">
        <v>1316194</v>
      </c>
      <c r="E75" s="3"/>
      <c r="F75" s="37">
        <f t="shared" si="55"/>
        <v>1316194</v>
      </c>
      <c r="G75" s="3">
        <v>1659000000</v>
      </c>
      <c r="H75" s="9">
        <f t="shared" si="37"/>
        <v>7.9336588306208556E-4</v>
      </c>
      <c r="I75" s="51" vm="2042">
        <v>48.945</v>
      </c>
      <c r="J75" s="2" vm="1416">
        <v>59.63</v>
      </c>
      <c r="K75" s="2" vm="2043">
        <v>60.477499999999999</v>
      </c>
      <c r="L75" s="2" vm="2044">
        <v>57.185000000000002</v>
      </c>
      <c r="M75" s="2" vm="2045">
        <v>56.142499999999998</v>
      </c>
      <c r="N75" s="2" vm="2046">
        <v>63.5</v>
      </c>
      <c r="O75" s="2" vm="2047">
        <v>58.522500000000001</v>
      </c>
      <c r="P75" s="2" vm="2048">
        <v>61.532499999999999</v>
      </c>
      <c r="Q75" s="2" vm="2049">
        <v>70.037499999999994</v>
      </c>
      <c r="R75" s="2" vm="2050">
        <v>71.040000000000006</v>
      </c>
      <c r="S75" s="2" vm="2051">
        <v>53.075000000000003</v>
      </c>
      <c r="T75" s="2" vm="1568">
        <v>43.15</v>
      </c>
      <c r="U75" s="2" vm="540">
        <v>32.659999999999997</v>
      </c>
      <c r="V75" s="3">
        <v>0.22</v>
      </c>
      <c r="W75" s="3">
        <v>0.2</v>
      </c>
      <c r="X75" s="3">
        <v>0.2</v>
      </c>
      <c r="Y75" s="3">
        <v>0.2</v>
      </c>
      <c r="Z75" s="1">
        <f t="shared" si="38"/>
        <v>0.17284707324547968</v>
      </c>
      <c r="AA75" s="1">
        <f t="shared" si="39"/>
        <v>2.6886421264317541E-2</v>
      </c>
      <c r="AB75" s="1">
        <f t="shared" si="40"/>
        <v>0.21730958178478371</v>
      </c>
      <c r="AC75" s="1">
        <f t="shared" si="41"/>
        <v>-0.53744369369369371</v>
      </c>
      <c r="AD75" s="1">
        <f t="shared" si="42"/>
        <v>-0.31596690162427221</v>
      </c>
      <c r="AE75" s="1">
        <f t="shared" si="43"/>
        <v>0.21830626213096338</v>
      </c>
      <c r="AF75" s="1">
        <f t="shared" si="44"/>
        <v>1.4212644641958688E-2</v>
      </c>
      <c r="AG75" s="1">
        <f t="shared" si="45"/>
        <v>-5.0804018023231728E-2</v>
      </c>
      <c r="AH75" s="1">
        <f t="shared" si="46"/>
        <v>-1.823030514995198E-2</v>
      </c>
      <c r="AI75" s="1">
        <f t="shared" si="47"/>
        <v>0.13461281560315272</v>
      </c>
      <c r="AJ75" s="1">
        <f t="shared" si="48"/>
        <v>-7.5236220472440926E-2</v>
      </c>
      <c r="AK75" s="1">
        <f t="shared" si="49"/>
        <v>5.1433209449357052E-2</v>
      </c>
      <c r="AL75" s="1">
        <f t="shared" si="50"/>
        <v>0.14146995490188102</v>
      </c>
      <c r="AM75" s="1">
        <f t="shared" si="51"/>
        <v>1.7169373549884161E-2</v>
      </c>
      <c r="AN75" s="1">
        <f t="shared" si="52"/>
        <v>-0.25288569819819823</v>
      </c>
      <c r="AO75" s="1">
        <f t="shared" si="53"/>
        <v>-0.18323127649552529</v>
      </c>
      <c r="AP75" s="1">
        <f t="shared" si="54"/>
        <v>-0.23847045191193519</v>
      </c>
      <c r="BA75">
        <v>1.9042123485285532E-2</v>
      </c>
      <c r="BB75">
        <v>9.2110230275575744E-2</v>
      </c>
      <c r="BC75">
        <v>-3.2837884548911123E-2</v>
      </c>
      <c r="BD75">
        <v>-5.5615357014711566E-3</v>
      </c>
      <c r="BE75">
        <v>-3.9148475554753696E-2</v>
      </c>
      <c r="BF75">
        <v>0.10384470410855626</v>
      </c>
      <c r="BG75">
        <v>1.0793215692993021E-2</v>
      </c>
      <c r="BH75">
        <v>-9.8305084745762703E-2</v>
      </c>
      <c r="BI75">
        <v>-1.2075471698113273E-2</v>
      </c>
      <c r="BJ75">
        <v>6.2500000000000097E-2</v>
      </c>
      <c r="BK75">
        <v>9.3828942619992778E-2</v>
      </c>
      <c r="BL75">
        <v>4.3528632903012246E-2</v>
      </c>
    </row>
    <row r="76" spans="1:64" ht="29.4" thickBot="1">
      <c r="A76" s="40" t="s">
        <v>463</v>
      </c>
      <c r="B76" s="30" t="s">
        <v>464</v>
      </c>
      <c r="C76" s="42" t="s">
        <v>465</v>
      </c>
      <c r="D76" s="8">
        <v>21401650</v>
      </c>
      <c r="E76" s="3"/>
      <c r="F76" s="37">
        <f t="shared" si="55"/>
        <v>21401650</v>
      </c>
      <c r="G76" s="3">
        <v>606214893</v>
      </c>
      <c r="H76" s="9">
        <f t="shared" si="37"/>
        <v>3.5303735106356086E-2</v>
      </c>
      <c r="I76" s="51" vm="342">
        <v>47.57</v>
      </c>
      <c r="J76" s="2" vm="343">
        <v>51.36</v>
      </c>
      <c r="K76" s="2" vm="344">
        <v>50.96</v>
      </c>
      <c r="L76" s="2" vm="345">
        <v>45.65</v>
      </c>
      <c r="M76" s="2" vm="346">
        <v>45.39</v>
      </c>
      <c r="N76" s="2" vm="347">
        <v>47.08</v>
      </c>
      <c r="O76" s="2" vm="348">
        <v>43.96</v>
      </c>
      <c r="P76" s="2" vm="349">
        <v>47.91</v>
      </c>
      <c r="Q76" s="2" vm="350">
        <v>48.36</v>
      </c>
      <c r="R76" s="2" vm="351">
        <v>51.22</v>
      </c>
      <c r="S76" s="2" vm="352">
        <v>48.96</v>
      </c>
      <c r="T76" s="2" vm="353">
        <v>49.44</v>
      </c>
      <c r="U76" s="2" vm="354">
        <v>44.48</v>
      </c>
      <c r="V76" s="3">
        <v>0.16</v>
      </c>
      <c r="W76" s="3">
        <v>0.15</v>
      </c>
      <c r="X76" s="3">
        <v>0.15</v>
      </c>
      <c r="Y76" s="3">
        <v>0.15</v>
      </c>
      <c r="Z76" s="1">
        <f t="shared" si="38"/>
        <v>-3.6998108051292868E-2</v>
      </c>
      <c r="AA76" s="1">
        <f t="shared" si="39"/>
        <v>-3.3734939759036096E-2</v>
      </c>
      <c r="AB76" s="1">
        <f t="shared" si="40"/>
        <v>0.16856232939035481</v>
      </c>
      <c r="AC76" s="1">
        <f t="shared" si="41"/>
        <v>-0.12866067942210077</v>
      </c>
      <c r="AD76" s="1">
        <f t="shared" si="42"/>
        <v>-5.2133697708639973E-2</v>
      </c>
      <c r="AE76" s="1">
        <f t="shared" si="43"/>
        <v>7.9672062224090789E-2</v>
      </c>
      <c r="AF76" s="1">
        <f t="shared" si="44"/>
        <v>-7.7881619937694426E-3</v>
      </c>
      <c r="AG76" s="1">
        <f t="shared" si="45"/>
        <v>-0.10105965463108324</v>
      </c>
      <c r="AH76" s="1">
        <f t="shared" si="46"/>
        <v>-5.6955093099670976E-3</v>
      </c>
      <c r="AI76" s="1">
        <f t="shared" si="47"/>
        <v>4.0537563339942663E-2</v>
      </c>
      <c r="AJ76" s="1">
        <f t="shared" si="48"/>
        <v>-6.3084112149532662E-2</v>
      </c>
      <c r="AK76" s="1">
        <f t="shared" si="49"/>
        <v>8.9854413102820649E-2</v>
      </c>
      <c r="AL76" s="1">
        <f t="shared" si="50"/>
        <v>1.2523481527864807E-2</v>
      </c>
      <c r="AM76" s="1">
        <f t="shared" si="51"/>
        <v>6.2241521918941257E-2</v>
      </c>
      <c r="AN76" s="1">
        <f t="shared" si="52"/>
        <v>-4.4123389301054236E-2</v>
      </c>
      <c r="AO76" s="1">
        <f t="shared" si="53"/>
        <v>1.2867647058823466E-2</v>
      </c>
      <c r="AP76" s="1">
        <f t="shared" si="54"/>
        <v>-9.7289644012945001E-2</v>
      </c>
      <c r="BA76">
        <v>5.9195402298850501E-2</v>
      </c>
      <c r="BB76">
        <v>-6.1403508771929752E-2</v>
      </c>
      <c r="BC76">
        <v>5.5882069563541727E-2</v>
      </c>
      <c r="BD76">
        <v>-3.8641578705828433E-2</v>
      </c>
      <c r="BE76">
        <v>0.39001336643116302</v>
      </c>
      <c r="BF76">
        <v>4.5520380715911597E-3</v>
      </c>
      <c r="BG76">
        <v>0.11771940710099961</v>
      </c>
      <c r="BH76">
        <v>5.1964777838361842E-2</v>
      </c>
      <c r="BI76">
        <v>6.7372756693145172E-2</v>
      </c>
      <c r="BJ76">
        <v>0.15790929203539814</v>
      </c>
      <c r="BK76">
        <v>-4.5091951277764476E-2</v>
      </c>
      <c r="BL76">
        <v>-1.4700717475289754E-2</v>
      </c>
    </row>
    <row r="77" spans="1:64" ht="43.8" thickBot="1">
      <c r="A77" s="40" t="s">
        <v>245</v>
      </c>
      <c r="B77" s="30" t="s">
        <v>246</v>
      </c>
      <c r="C77" s="42" t="s">
        <v>412</v>
      </c>
      <c r="D77" s="8">
        <v>674871</v>
      </c>
      <c r="E77" s="3"/>
      <c r="F77" s="37">
        <f t="shared" si="55"/>
        <v>674871</v>
      </c>
      <c r="G77" s="3">
        <v>4238000000</v>
      </c>
      <c r="H77" s="9">
        <f t="shared" si="37"/>
        <v>1.5924280320906087E-4</v>
      </c>
      <c r="I77" s="51" vm="1852">
        <v>74.010000000000005</v>
      </c>
      <c r="J77" s="2" vm="3505">
        <v>75.02</v>
      </c>
      <c r="K77" s="2" vm="3506">
        <v>65.7</v>
      </c>
      <c r="L77" s="2" vm="1095">
        <v>64.86</v>
      </c>
      <c r="M77" s="2" vm="3507">
        <v>76.959999999999994</v>
      </c>
      <c r="N77" s="2" vm="3508">
        <v>84.65</v>
      </c>
      <c r="O77" s="2" vm="2611">
        <v>83.04</v>
      </c>
      <c r="P77" s="2" vm="3509">
        <v>83.09</v>
      </c>
      <c r="Q77" s="2" vm="2254">
        <v>80.040000000000006</v>
      </c>
      <c r="R77" s="2" vm="3510">
        <v>82.32</v>
      </c>
      <c r="S77" s="2" vm="3511">
        <v>67.180000000000007</v>
      </c>
      <c r="T77" s="2" vm="3512">
        <v>72.040000000000006</v>
      </c>
      <c r="U77" s="2" vm="3488">
        <v>60.52</v>
      </c>
      <c r="V77" s="3">
        <v>0.19</v>
      </c>
      <c r="W77" s="3">
        <v>0.19</v>
      </c>
      <c r="X77" s="3">
        <v>0.19</v>
      </c>
      <c r="Y77" s="3">
        <v>0.19</v>
      </c>
      <c r="Z77" s="1">
        <f t="shared" si="38"/>
        <v>-0.12106472098365094</v>
      </c>
      <c r="AA77" s="1">
        <f t="shared" si="39"/>
        <v>0.28322540857230971</v>
      </c>
      <c r="AB77" s="1">
        <f t="shared" si="40"/>
        <v>-6.3824662813103698E-3</v>
      </c>
      <c r="AC77" s="1">
        <f t="shared" si="41"/>
        <v>-0.26251214771622922</v>
      </c>
      <c r="AD77" s="1">
        <f t="shared" si="42"/>
        <v>-0.17200378327253077</v>
      </c>
      <c r="AE77" s="1">
        <f t="shared" si="43"/>
        <v>1.3646804485880163E-2</v>
      </c>
      <c r="AF77" s="1">
        <f t="shared" si="44"/>
        <v>-0.12423353772327371</v>
      </c>
      <c r="AG77" s="1">
        <f t="shared" si="45"/>
        <v>-9.8934550989346025E-3</v>
      </c>
      <c r="AH77" s="1">
        <f t="shared" si="46"/>
        <v>0.18655565834104215</v>
      </c>
      <c r="AI77" s="1">
        <f t="shared" si="47"/>
        <v>0.10239085239085256</v>
      </c>
      <c r="AJ77" s="1">
        <f t="shared" si="48"/>
        <v>-1.6774955699940926E-2</v>
      </c>
      <c r="AK77" s="1">
        <f t="shared" si="49"/>
        <v>6.0211946050092908E-4</v>
      </c>
      <c r="AL77" s="1">
        <f t="shared" si="50"/>
        <v>-3.4420507883018377E-2</v>
      </c>
      <c r="AM77" s="1">
        <f t="shared" si="51"/>
        <v>3.0859570214892388E-2</v>
      </c>
      <c r="AN77" s="1">
        <f t="shared" si="52"/>
        <v>-0.18391642371234193</v>
      </c>
      <c r="AO77" s="1">
        <f t="shared" si="53"/>
        <v>7.51711818993748E-2</v>
      </c>
      <c r="AP77" s="1">
        <f t="shared" si="54"/>
        <v>-0.15727373681288176</v>
      </c>
      <c r="BA77">
        <v>4.6033810143042808E-2</v>
      </c>
      <c r="BB77">
        <v>6.2904027846842403E-2</v>
      </c>
      <c r="BC77">
        <v>4.9590643274853796E-2</v>
      </c>
      <c r="BD77">
        <v>7.3858549686660318E-3</v>
      </c>
      <c r="BE77">
        <v>1.5552099533437128E-2</v>
      </c>
      <c r="BF77">
        <v>0.10369068541300515</v>
      </c>
      <c r="BG77">
        <v>1.9980019980020266E-3</v>
      </c>
      <c r="BH77">
        <v>7.7766699900299668E-3</v>
      </c>
      <c r="BI77">
        <v>-2.8599801390268173E-2</v>
      </c>
      <c r="BJ77">
        <v>4.885057471264373E-2</v>
      </c>
      <c r="BK77">
        <v>-3.6399217221135115E-2</v>
      </c>
      <c r="BL77">
        <v>-2.6299694189602384E-2</v>
      </c>
    </row>
    <row r="78" spans="1:64" ht="58.2" thickBot="1">
      <c r="A78" s="40" t="s">
        <v>248</v>
      </c>
      <c r="B78" s="30" t="s">
        <v>249</v>
      </c>
      <c r="C78" s="42" t="s">
        <v>413</v>
      </c>
      <c r="D78" s="8">
        <v>76697</v>
      </c>
      <c r="E78" s="3">
        <v>18425</v>
      </c>
      <c r="F78" s="37">
        <f t="shared" si="55"/>
        <v>76697</v>
      </c>
      <c r="G78" s="3">
        <v>763000000</v>
      </c>
      <c r="H78" s="9">
        <f t="shared" si="37"/>
        <v>1.0052031454783749E-4</v>
      </c>
      <c r="I78" s="51" vm="1665">
        <v>119.93</v>
      </c>
      <c r="J78" s="2" vm="3787">
        <v>119.92</v>
      </c>
      <c r="K78" s="2" vm="3788">
        <v>109.21</v>
      </c>
      <c r="L78" s="2" vm="2052">
        <v>108.62</v>
      </c>
      <c r="M78" s="2" vm="3789">
        <v>100.36</v>
      </c>
      <c r="N78" s="2" vm="3790">
        <v>100.54</v>
      </c>
      <c r="O78" s="2" vm="3791">
        <v>108.7</v>
      </c>
      <c r="P78" s="2" vm="3792">
        <v>114.42</v>
      </c>
      <c r="Q78" s="2" vm="3793">
        <v>111.82</v>
      </c>
      <c r="R78" s="2" vm="3794">
        <v>112.15</v>
      </c>
      <c r="S78" s="2" vm="3795">
        <v>112</v>
      </c>
      <c r="T78" s="2" vm="3796">
        <v>120.48</v>
      </c>
      <c r="U78" s="2" vm="3797">
        <v>109.15</v>
      </c>
      <c r="V78" s="3">
        <v>0.78</v>
      </c>
      <c r="W78" s="3">
        <v>0.78</v>
      </c>
      <c r="X78" s="3">
        <v>0.77</v>
      </c>
      <c r="Y78" s="3">
        <v>0.77</v>
      </c>
      <c r="Z78" s="1">
        <f t="shared" si="38"/>
        <v>-8.7801217376803159E-2</v>
      </c>
      <c r="AA78" s="1">
        <f t="shared" si="39"/>
        <v>7.9175105873687934E-3</v>
      </c>
      <c r="AB78" s="1">
        <f t="shared" si="40"/>
        <v>3.8822447102115937E-2</v>
      </c>
      <c r="AC78" s="1">
        <f t="shared" si="41"/>
        <v>-1.9884083816317431E-2</v>
      </c>
      <c r="AD78" s="1">
        <f t="shared" si="42"/>
        <v>-6.4037355123822234E-2</v>
      </c>
      <c r="AE78" s="1">
        <f t="shared" si="43"/>
        <v>-8.3381972817519513E-5</v>
      </c>
      <c r="AF78" s="1">
        <f t="shared" si="44"/>
        <v>-8.9309539693128812E-2</v>
      </c>
      <c r="AG78" s="1">
        <f t="shared" si="45"/>
        <v>1.7397674205659815E-3</v>
      </c>
      <c r="AH78" s="1">
        <f t="shared" si="46"/>
        <v>-7.6044927269379531E-2</v>
      </c>
      <c r="AI78" s="1">
        <f t="shared" si="47"/>
        <v>9.565563969709116E-3</v>
      </c>
      <c r="AJ78" s="1">
        <f t="shared" si="48"/>
        <v>8.8919832902327384E-2</v>
      </c>
      <c r="AK78" s="1">
        <f t="shared" si="49"/>
        <v>5.2621895124195017E-2</v>
      </c>
      <c r="AL78" s="1">
        <f t="shared" si="50"/>
        <v>-1.5993707393812343E-2</v>
      </c>
      <c r="AM78" s="1">
        <f t="shared" si="51"/>
        <v>9.8372384188876102E-3</v>
      </c>
      <c r="AN78" s="1">
        <f t="shared" si="52"/>
        <v>-1.3374944271066043E-3</v>
      </c>
      <c r="AO78" s="1">
        <f t="shared" si="53"/>
        <v>8.258928571428574E-2</v>
      </c>
      <c r="AP78" s="1">
        <f t="shared" si="54"/>
        <v>-8.7649402390438239E-2</v>
      </c>
      <c r="BA78">
        <v>-6.0052580600525658E-2</v>
      </c>
      <c r="BB78">
        <v>-2.5320182540851065E-2</v>
      </c>
      <c r="BC78">
        <v>-3.0962090318682845E-2</v>
      </c>
      <c r="BD78">
        <v>-2.9031240138845116E-2</v>
      </c>
      <c r="BE78">
        <v>-2.7136821579460443E-2</v>
      </c>
      <c r="BF78">
        <v>3.1477407344728349E-2</v>
      </c>
      <c r="BG78">
        <v>3.207578527505401E-2</v>
      </c>
      <c r="BH78">
        <v>-2.6409017713365599E-2</v>
      </c>
      <c r="BI78">
        <v>8.1923270229519257E-2</v>
      </c>
      <c r="BJ78">
        <v>2.1156558533145187E-2</v>
      </c>
      <c r="BK78">
        <v>9.7605893186003739E-2</v>
      </c>
      <c r="BL78">
        <v>5.6961130742049539E-2</v>
      </c>
    </row>
    <row r="79" spans="1:64" ht="15.6" thickBot="1">
      <c r="A79" s="40" t="s">
        <v>251</v>
      </c>
      <c r="B79" s="30" t="s">
        <v>466</v>
      </c>
      <c r="C79" s="42" t="s">
        <v>253</v>
      </c>
      <c r="D79" s="8">
        <v>640684</v>
      </c>
      <c r="E79" s="3">
        <v>53909</v>
      </c>
      <c r="F79" s="37">
        <f t="shared" si="55"/>
        <v>640684</v>
      </c>
      <c r="G79" s="3">
        <v>1425000000</v>
      </c>
      <c r="H79" s="9">
        <f t="shared" si="37"/>
        <v>4.4960280701754384E-4</v>
      </c>
      <c r="I79" s="51" vm="2534">
        <v>34.486400000000003</v>
      </c>
      <c r="J79" s="2" vm="2535">
        <v>34.7044</v>
      </c>
      <c r="K79" s="2" vm="2536">
        <v>34.24</v>
      </c>
      <c r="L79" s="2" vm="2537">
        <v>33.5764</v>
      </c>
      <c r="M79" s="2" vm="2538">
        <v>33.728099999999998</v>
      </c>
      <c r="N79" s="2" vm="2539">
        <v>34.372700000000002</v>
      </c>
      <c r="O79" s="2" vm="2540">
        <v>34.126199999999997</v>
      </c>
      <c r="P79" s="2" vm="2541">
        <v>37.567300000000003</v>
      </c>
      <c r="Q79" s="2" vm="2542">
        <v>39.320999999999998</v>
      </c>
      <c r="R79" s="2" vm="2543">
        <v>41.738199999999999</v>
      </c>
      <c r="S79" s="2" vm="2544">
        <v>40.9514</v>
      </c>
      <c r="T79" s="2" vm="2545">
        <v>43.956400000000002</v>
      </c>
      <c r="U79" s="2" vm="2546">
        <v>40.875599999999999</v>
      </c>
      <c r="V79" s="3">
        <v>0.92749999999999999</v>
      </c>
      <c r="W79" s="3">
        <v>0.92749999999999999</v>
      </c>
      <c r="X79" s="3">
        <v>0.92749999999999999</v>
      </c>
      <c r="Y79" s="3">
        <v>0.80500000000000005</v>
      </c>
      <c r="Z79" s="1">
        <f t="shared" si="38"/>
        <v>5.0744641365861023E-4</v>
      </c>
      <c r="AA79" s="1">
        <f t="shared" si="39"/>
        <v>4.3998165378063094E-2</v>
      </c>
      <c r="AB79" s="1">
        <f t="shared" si="40"/>
        <v>0.25023295884100788</v>
      </c>
      <c r="AC79" s="1">
        <f t="shared" si="41"/>
        <v>-1.380030763185773E-3</v>
      </c>
      <c r="AD79" s="1">
        <f t="shared" si="42"/>
        <v>0.28929375057993861</v>
      </c>
      <c r="AE79" s="1">
        <f t="shared" si="43"/>
        <v>6.3213324672913495E-3</v>
      </c>
      <c r="AF79" s="1">
        <f t="shared" si="44"/>
        <v>-1.338158850174611E-2</v>
      </c>
      <c r="AG79" s="1">
        <f t="shared" si="45"/>
        <v>7.7073598130840406E-3</v>
      </c>
      <c r="AH79" s="1">
        <f t="shared" si="46"/>
        <v>4.5180543476965422E-3</v>
      </c>
      <c r="AI79" s="1">
        <f t="shared" si="47"/>
        <v>4.6610986091715934E-2</v>
      </c>
      <c r="AJ79" s="1">
        <f t="shared" si="48"/>
        <v>1.9812234709522248E-2</v>
      </c>
      <c r="AK79" s="1">
        <f t="shared" si="49"/>
        <v>0.10083454940778658</v>
      </c>
      <c r="AL79" s="1">
        <f t="shared" si="50"/>
        <v>7.137058026528377E-2</v>
      </c>
      <c r="AM79" s="1">
        <f t="shared" si="51"/>
        <v>8.5061417563134248E-2</v>
      </c>
      <c r="AN79" s="1">
        <f t="shared" si="52"/>
        <v>-1.8850836883238842E-2</v>
      </c>
      <c r="AO79" s="1">
        <f t="shared" si="53"/>
        <v>9.3037112284317575E-2</v>
      </c>
      <c r="AP79" s="1">
        <f t="shared" si="54"/>
        <v>-5.1774030630351971E-2</v>
      </c>
      <c r="BA79">
        <v>-1.2673908900323978E-2</v>
      </c>
      <c r="BB79">
        <v>5.7812952417720248E-2</v>
      </c>
      <c r="BC79">
        <v>2.9904197080292051E-2</v>
      </c>
      <c r="BD79">
        <v>8.7539079946405002E-3</v>
      </c>
      <c r="BE79">
        <v>4.2482068538032325E-2</v>
      </c>
      <c r="BF79">
        <v>-2.7611301369863013E-3</v>
      </c>
      <c r="BG79">
        <v>9.8658589355257523E-3</v>
      </c>
      <c r="BH79">
        <v>-3.2779158454023676E-3</v>
      </c>
      <c r="BI79">
        <v>-3.9369908129658508E-2</v>
      </c>
      <c r="BJ79">
        <v>-1.3647529797105949E-3</v>
      </c>
      <c r="BK79">
        <v>6.8740889212827935E-2</v>
      </c>
      <c r="BL79">
        <v>3.6351931330472161E-2</v>
      </c>
    </row>
    <row r="80" spans="1:64" ht="15.6" thickBot="1">
      <c r="A80" s="40" t="s">
        <v>254</v>
      </c>
      <c r="B80" s="30" t="s">
        <v>255</v>
      </c>
      <c r="C80" s="42" t="s">
        <v>256</v>
      </c>
      <c r="D80" s="8">
        <v>667418</v>
      </c>
      <c r="E80" s="3">
        <v>214634</v>
      </c>
      <c r="F80" s="37">
        <f t="shared" si="55"/>
        <v>667418</v>
      </c>
      <c r="G80" s="3">
        <v>5977000000</v>
      </c>
      <c r="H80" s="9">
        <f t="shared" si="37"/>
        <v>1.1166438012380793E-4</v>
      </c>
      <c r="I80" s="51" vm="3705">
        <v>91.92</v>
      </c>
      <c r="J80" s="2" vm="3706">
        <v>86.15</v>
      </c>
      <c r="K80" s="2" vm="3707">
        <v>78.400000000000006</v>
      </c>
      <c r="L80" s="2" vm="3708">
        <v>79.260000000000005</v>
      </c>
      <c r="M80" s="2" vm="3709">
        <v>72.05</v>
      </c>
      <c r="N80" s="2" vm="3710">
        <v>73.33</v>
      </c>
      <c r="O80" s="2" vm="2671">
        <v>77.5</v>
      </c>
      <c r="P80" s="2" vm="1953">
        <v>80.42</v>
      </c>
      <c r="Q80" s="2" vm="3711">
        <v>82.48</v>
      </c>
      <c r="R80" s="2" vm="3712">
        <v>83.31</v>
      </c>
      <c r="S80" s="2" vm="3713">
        <v>88.81</v>
      </c>
      <c r="T80" s="2" vm="1167">
        <v>94.67</v>
      </c>
      <c r="U80" s="2" vm="3714">
        <v>91.03</v>
      </c>
      <c r="V80" s="3">
        <v>0.34</v>
      </c>
      <c r="W80" s="3">
        <v>0.34</v>
      </c>
      <c r="X80" s="3">
        <v>0.34</v>
      </c>
      <c r="Y80" s="3">
        <v>0.32257999999999998</v>
      </c>
      <c r="Z80" s="1">
        <f t="shared" si="38"/>
        <v>-0.13402959094865097</v>
      </c>
      <c r="AA80" s="1">
        <f t="shared" si="39"/>
        <v>-1.7915720413827971E-2</v>
      </c>
      <c r="AB80" s="1">
        <f t="shared" si="40"/>
        <v>7.9354838709677453E-2</v>
      </c>
      <c r="AC80" s="1">
        <f t="shared" si="41"/>
        <v>9.653799063737846E-2</v>
      </c>
      <c r="AD80" s="1">
        <f t="shared" si="42"/>
        <v>4.923629242819836E-3</v>
      </c>
      <c r="AE80" s="1">
        <f t="shared" si="43"/>
        <v>-6.2771975630983426E-2</v>
      </c>
      <c r="AF80" s="1">
        <f t="shared" si="44"/>
        <v>-8.9959373186302954E-2</v>
      </c>
      <c r="AG80" s="1">
        <f t="shared" si="45"/>
        <v>1.5306122448979585E-2</v>
      </c>
      <c r="AH80" s="1">
        <f t="shared" si="46"/>
        <v>-9.0966439565985463E-2</v>
      </c>
      <c r="AI80" s="1">
        <f t="shared" si="47"/>
        <v>2.2484385843164485E-2</v>
      </c>
      <c r="AJ80" s="1">
        <f t="shared" si="48"/>
        <v>6.1502795581617371E-2</v>
      </c>
      <c r="AK80" s="1">
        <f t="shared" si="49"/>
        <v>3.7677419354838732E-2</v>
      </c>
      <c r="AL80" s="1">
        <f t="shared" si="50"/>
        <v>2.9843322556577991E-2</v>
      </c>
      <c r="AM80" s="1">
        <f t="shared" si="51"/>
        <v>1.4185257032007738E-2</v>
      </c>
      <c r="AN80" s="1">
        <f t="shared" si="52"/>
        <v>6.601848517584924E-2</v>
      </c>
      <c r="AO80" s="1">
        <f t="shared" si="53"/>
        <v>6.9615809030514578E-2</v>
      </c>
      <c r="AP80" s="1">
        <f t="shared" si="54"/>
        <v>-3.5041935143128769E-2</v>
      </c>
      <c r="BA80">
        <v>-3.6392670494870633E-2</v>
      </c>
      <c r="BB80">
        <v>8.75898479740473E-2</v>
      </c>
      <c r="BC80">
        <v>5.7993855852640566E-3</v>
      </c>
      <c r="BD80">
        <v>-6.4512936606608432E-3</v>
      </c>
      <c r="BE80">
        <v>-2.5415551266886559E-2</v>
      </c>
      <c r="BF80">
        <v>3.5773906585511585E-2</v>
      </c>
      <c r="BG80">
        <v>-1.314222337053449E-2</v>
      </c>
      <c r="BH80">
        <v>3.8093504851486139E-2</v>
      </c>
      <c r="BI80">
        <v>6.1541521878321861E-2</v>
      </c>
      <c r="BJ80">
        <v>-1.8504498216683384E-2</v>
      </c>
      <c r="BK80">
        <v>4.6281604329314774E-2</v>
      </c>
      <c r="BL80">
        <v>1.18565976087975E-2</v>
      </c>
    </row>
    <row r="81" spans="1:64" ht="43.8" thickBot="1">
      <c r="A81" s="40" t="s">
        <v>257</v>
      </c>
      <c r="B81" s="30" t="s">
        <v>258</v>
      </c>
      <c r="C81" s="42" t="s">
        <v>414</v>
      </c>
      <c r="D81" s="8">
        <v>82417</v>
      </c>
      <c r="E81" s="3">
        <v>118365</v>
      </c>
      <c r="F81" s="37">
        <f t="shared" si="55"/>
        <v>82417</v>
      </c>
      <c r="G81" s="3">
        <v>2657000000</v>
      </c>
      <c r="H81" s="9">
        <f t="shared" si="37"/>
        <v>3.1018818216033122E-5</v>
      </c>
      <c r="I81" s="51" vm="2487">
        <v>105.82</v>
      </c>
      <c r="J81" s="2" vm="2223">
        <v>107.04</v>
      </c>
      <c r="K81" s="2" vm="4199">
        <v>103.67</v>
      </c>
      <c r="L81" s="2" vm="4200">
        <v>99.59</v>
      </c>
      <c r="M81" s="2" vm="4201">
        <v>81.400000000000006</v>
      </c>
      <c r="N81" s="2" vm="4202">
        <v>79.45</v>
      </c>
      <c r="O81" s="2" vm="4203">
        <v>80.62</v>
      </c>
      <c r="P81" s="2" vm="4204">
        <v>86.03</v>
      </c>
      <c r="Q81" s="2" vm="2251">
        <v>78</v>
      </c>
      <c r="R81" s="2" vm="4205">
        <v>81.41</v>
      </c>
      <c r="S81" s="2" vm="3158">
        <v>88.33</v>
      </c>
      <c r="T81" s="2" vm="4206">
        <v>86.53</v>
      </c>
      <c r="U81" s="2" vm="2409">
        <v>66.13</v>
      </c>
      <c r="V81" s="3">
        <v>0.71719999999999995</v>
      </c>
      <c r="W81" s="3">
        <v>0.71719999999999995</v>
      </c>
      <c r="X81" s="3">
        <v>0.71719999999999995</v>
      </c>
      <c r="Y81" s="3">
        <v>0.68959999999999999</v>
      </c>
      <c r="Z81" s="1">
        <f t="shared" si="38"/>
        <v>-5.2096012096012001E-2</v>
      </c>
      <c r="AA81" s="1">
        <f t="shared" si="39"/>
        <v>-0.18327944572748267</v>
      </c>
      <c r="AB81" s="1">
        <f t="shared" si="40"/>
        <v>1.8695112875216968E-2</v>
      </c>
      <c r="AC81" s="1">
        <f t="shared" si="41"/>
        <v>-0.17922122589362488</v>
      </c>
      <c r="AD81" s="1">
        <f t="shared" si="42"/>
        <v>-0.34822150822150821</v>
      </c>
      <c r="AE81" s="1">
        <f t="shared" si="43"/>
        <v>1.1529011529011653E-2</v>
      </c>
      <c r="AF81" s="1">
        <f t="shared" si="44"/>
        <v>-3.148355754858001E-2</v>
      </c>
      <c r="AG81" s="1">
        <f t="shared" si="45"/>
        <v>-3.2437542201215377E-2</v>
      </c>
      <c r="AH81" s="1">
        <f t="shared" si="46"/>
        <v>-0.18264886032734207</v>
      </c>
      <c r="AI81" s="1">
        <f t="shared" si="47"/>
        <v>-1.5144963144963178E-2</v>
      </c>
      <c r="AJ81" s="1">
        <f t="shared" si="48"/>
        <v>2.3753303964757732E-2</v>
      </c>
      <c r="AK81" s="1">
        <f t="shared" si="49"/>
        <v>6.710493674026291E-2</v>
      </c>
      <c r="AL81" s="1">
        <f t="shared" si="50"/>
        <v>-8.5002905963036168E-2</v>
      </c>
      <c r="AM81" s="1">
        <f t="shared" si="51"/>
        <v>5.2912820512820473E-2</v>
      </c>
      <c r="AN81" s="1">
        <f t="shared" si="52"/>
        <v>8.50018425254883E-2</v>
      </c>
      <c r="AO81" s="1">
        <f t="shared" si="53"/>
        <v>-1.2571040416619463E-2</v>
      </c>
      <c r="AP81" s="1">
        <f t="shared" si="54"/>
        <v>-0.22778689471859478</v>
      </c>
      <c r="BA81">
        <v>3.75536480686696E-2</v>
      </c>
      <c r="BB81">
        <v>4.6190968631506332E-2</v>
      </c>
      <c r="BC81">
        <v>-5.1927512355848197E-3</v>
      </c>
      <c r="BD81">
        <v>-2.7598486534609439E-2</v>
      </c>
      <c r="BE81">
        <v>1.5532158388647296E-2</v>
      </c>
      <c r="BF81">
        <v>1.1042944785277166E-3</v>
      </c>
      <c r="BG81">
        <v>4.1533180778031982E-2</v>
      </c>
      <c r="BH81">
        <v>2.3148412611227076E-2</v>
      </c>
      <c r="BI81">
        <v>-4.7911707422635431E-3</v>
      </c>
      <c r="BJ81">
        <v>-5.4021477098400245E-2</v>
      </c>
      <c r="BK81">
        <v>5.258426966292145E-2</v>
      </c>
      <c r="BL81">
        <v>2.6941672211133229E-2</v>
      </c>
    </row>
    <row r="82" spans="1:64" ht="58.2" thickBot="1">
      <c r="A82" s="40" t="s">
        <v>260</v>
      </c>
      <c r="B82" s="30" t="s">
        <v>467</v>
      </c>
      <c r="C82" s="42" t="s">
        <v>415</v>
      </c>
      <c r="D82" s="8">
        <v>610435</v>
      </c>
      <c r="E82" s="3">
        <v>133330</v>
      </c>
      <c r="F82" s="37">
        <f t="shared" si="55"/>
        <v>610435</v>
      </c>
      <c r="G82" s="3">
        <v>1555000000</v>
      </c>
      <c r="H82" s="9">
        <f t="shared" si="37"/>
        <v>3.925627009646302E-4</v>
      </c>
      <c r="I82" s="51" vm="2683">
        <v>74.234999999999999</v>
      </c>
      <c r="J82" s="2" vm="2684">
        <v>79.95</v>
      </c>
      <c r="K82" s="2" vm="2685">
        <v>79.599999999999994</v>
      </c>
      <c r="L82" s="2" vm="463">
        <v>75.23</v>
      </c>
      <c r="M82" s="2" vm="2686">
        <v>74.150000000000006</v>
      </c>
      <c r="N82" s="2" vm="2687">
        <v>82.549700000000001</v>
      </c>
      <c r="O82" s="2" vm="2688">
        <v>82.75</v>
      </c>
      <c r="P82" s="2" vm="2689">
        <v>82.24</v>
      </c>
      <c r="Q82" s="2" vm="2690">
        <v>91.94</v>
      </c>
      <c r="R82" s="2" vm="2691">
        <v>88.13</v>
      </c>
      <c r="S82" s="2" vm="2692">
        <v>84.18</v>
      </c>
      <c r="T82" s="2" vm="2693">
        <v>87.29</v>
      </c>
      <c r="U82" s="2" vm="2281">
        <v>82.38</v>
      </c>
      <c r="V82" s="3">
        <v>1.1399999999999999</v>
      </c>
      <c r="W82" s="3">
        <v>1.1399999999999999</v>
      </c>
      <c r="X82" s="3">
        <v>1.07</v>
      </c>
      <c r="Y82" s="3">
        <v>1.04</v>
      </c>
      <c r="Z82" s="1">
        <f t="shared" si="38"/>
        <v>2.8760018859028819E-2</v>
      </c>
      <c r="AA82" s="1">
        <f t="shared" si="39"/>
        <v>0.11511365146882888</v>
      </c>
      <c r="AB82" s="1">
        <f t="shared" si="40"/>
        <v>7.7945619335347383E-2</v>
      </c>
      <c r="AC82" s="1">
        <f t="shared" si="41"/>
        <v>-5.3443776239645982E-2</v>
      </c>
      <c r="AD82" s="1">
        <f t="shared" si="42"/>
        <v>0.16885566107631167</v>
      </c>
      <c r="AE82" s="1">
        <f t="shared" si="43"/>
        <v>7.6985249545362747E-2</v>
      </c>
      <c r="AF82" s="1">
        <f t="shared" si="44"/>
        <v>-4.3777360850532649E-3</v>
      </c>
      <c r="AG82" s="1">
        <f t="shared" si="45"/>
        <v>-4.0577889447236067E-2</v>
      </c>
      <c r="AH82" s="1">
        <f t="shared" si="46"/>
        <v>-1.4355975009969404E-2</v>
      </c>
      <c r="AI82" s="1">
        <f t="shared" si="47"/>
        <v>0.1286540795684423</v>
      </c>
      <c r="AJ82" s="1">
        <f t="shared" si="48"/>
        <v>1.6236279477696448E-2</v>
      </c>
      <c r="AK82" s="1">
        <f t="shared" si="49"/>
        <v>-6.1631419939577655E-3</v>
      </c>
      <c r="AL82" s="1">
        <f t="shared" si="50"/>
        <v>0.13095817120622572</v>
      </c>
      <c r="AM82" s="1">
        <f t="shared" si="51"/>
        <v>-2.9802044811833826E-2</v>
      </c>
      <c r="AN82" s="1">
        <f t="shared" si="52"/>
        <v>-4.4820152048110622E-2</v>
      </c>
      <c r="AO82" s="1">
        <f t="shared" si="53"/>
        <v>4.9299120931337599E-2</v>
      </c>
      <c r="AP82" s="1">
        <f t="shared" si="54"/>
        <v>-4.4334975369458247E-2</v>
      </c>
      <c r="BA82">
        <v>4.1616733849003079E-2</v>
      </c>
      <c r="BB82">
        <v>0.14004811212216295</v>
      </c>
      <c r="BC82">
        <v>4.6330275229357766E-2</v>
      </c>
      <c r="BD82">
        <v>-1.6916127889469459E-2</v>
      </c>
      <c r="BE82">
        <v>9.1351351351351362E-2</v>
      </c>
      <c r="BF82">
        <v>-8.3333333333333384E-3</v>
      </c>
      <c r="BG82">
        <v>-7.2119463770574776E-3</v>
      </c>
      <c r="BH82">
        <v>1.0511922057943737E-2</v>
      </c>
      <c r="BI82">
        <v>-4.1563540155329842E-2</v>
      </c>
      <c r="BJ82">
        <v>-5.7987952890407285E-2</v>
      </c>
      <c r="BK82">
        <v>-8.6848635235732274E-3</v>
      </c>
      <c r="BL82">
        <v>3.9190897597977198E-2</v>
      </c>
    </row>
    <row r="83" spans="1:64" ht="29.4" thickBot="1">
      <c r="A83" s="40" t="s">
        <v>382</v>
      </c>
      <c r="B83" s="30" t="s">
        <v>383</v>
      </c>
      <c r="C83" s="42" t="s">
        <v>416</v>
      </c>
      <c r="D83" s="8">
        <v>375297</v>
      </c>
      <c r="E83" s="3">
        <v>151474</v>
      </c>
      <c r="F83" s="37">
        <f t="shared" si="55"/>
        <v>375297</v>
      </c>
      <c r="G83" s="3">
        <v>1203000000</v>
      </c>
      <c r="H83" s="9">
        <f t="shared" si="37"/>
        <v>3.1196758104738156E-4</v>
      </c>
      <c r="I83" s="51" vm="2892">
        <v>64.38</v>
      </c>
      <c r="J83" s="2" vm="2893">
        <v>67</v>
      </c>
      <c r="K83" s="2" vm="2894">
        <v>65.03</v>
      </c>
      <c r="L83" s="2" vm="402">
        <v>55.1</v>
      </c>
      <c r="M83" s="2" vm="2895">
        <v>50.76</v>
      </c>
      <c r="N83" s="2" vm="2896">
        <v>58.34</v>
      </c>
      <c r="O83" s="2" vm="2897">
        <v>55.4</v>
      </c>
      <c r="P83" s="2" vm="104">
        <v>63.55</v>
      </c>
      <c r="Q83" s="2" vm="2898">
        <v>68.739999999999995</v>
      </c>
      <c r="R83" s="2" vm="2899">
        <v>72.459999999999994</v>
      </c>
      <c r="S83" s="2" vm="2349">
        <v>63.2</v>
      </c>
      <c r="T83" s="2" vm="2900">
        <v>60.51</v>
      </c>
      <c r="U83" s="2" vm="2376">
        <v>56.2</v>
      </c>
      <c r="V83" s="3">
        <v>0</v>
      </c>
      <c r="W83" s="3">
        <v>0</v>
      </c>
      <c r="X83" s="3">
        <v>0</v>
      </c>
      <c r="Y83" s="3">
        <v>0</v>
      </c>
      <c r="Z83" s="1">
        <f t="shared" si="38"/>
        <v>-0.14414414414414406</v>
      </c>
      <c r="AA83" s="1">
        <f t="shared" si="39"/>
        <v>5.4446460980035784E-3</v>
      </c>
      <c r="AB83" s="1">
        <f t="shared" si="40"/>
        <v>0.30794223826714795</v>
      </c>
      <c r="AC83" s="1">
        <f t="shared" si="41"/>
        <v>-0.22439966878277659</v>
      </c>
      <c r="AD83" s="1">
        <f t="shared" si="42"/>
        <v>-0.12705809257533385</v>
      </c>
      <c r="AE83" s="1">
        <f t="shared" si="43"/>
        <v>4.0695868282075255E-2</v>
      </c>
      <c r="AF83" s="1">
        <f t="shared" si="44"/>
        <v>-2.9402985074626849E-2</v>
      </c>
      <c r="AG83" s="1">
        <f t="shared" si="45"/>
        <v>-0.15269875442103645</v>
      </c>
      <c r="AH83" s="1">
        <f t="shared" si="46"/>
        <v>-7.8765880217785897E-2</v>
      </c>
      <c r="AI83" s="1">
        <f t="shared" si="47"/>
        <v>0.14933018124507497</v>
      </c>
      <c r="AJ83" s="1">
        <f t="shared" si="48"/>
        <v>-5.0394240658210569E-2</v>
      </c>
      <c r="AK83" s="1">
        <f t="shared" si="49"/>
        <v>0.1471119133574007</v>
      </c>
      <c r="AL83" s="1">
        <f t="shared" si="50"/>
        <v>8.1667977970102251E-2</v>
      </c>
      <c r="AM83" s="1">
        <f t="shared" si="51"/>
        <v>5.4116962467267951E-2</v>
      </c>
      <c r="AN83" s="1">
        <f t="shared" si="52"/>
        <v>-0.1277946453215566</v>
      </c>
      <c r="AO83" s="1">
        <f t="shared" si="53"/>
        <v>-4.256329113924058E-2</v>
      </c>
      <c r="AP83" s="1">
        <f t="shared" si="54"/>
        <v>-7.1227896215501491E-2</v>
      </c>
      <c r="BA83">
        <v>-8.1906180193596009E-3</v>
      </c>
      <c r="BB83">
        <v>5.8808808808808843E-2</v>
      </c>
      <c r="BC83">
        <v>2.1035216260931234E-2</v>
      </c>
      <c r="BD83">
        <v>9.6990740740740683E-2</v>
      </c>
      <c r="BE83">
        <v>0.10740662587043673</v>
      </c>
      <c r="BF83">
        <v>3.1631097560975679E-2</v>
      </c>
      <c r="BG83">
        <v>8.976727004063538E-2</v>
      </c>
      <c r="BH83">
        <v>5.0508474576271133E-2</v>
      </c>
      <c r="BI83">
        <v>4.0658276863504407E-2</v>
      </c>
      <c r="BJ83">
        <v>0.12837209302325583</v>
      </c>
      <c r="BK83">
        <v>3.3525693871942812E-2</v>
      </c>
      <c r="BL83">
        <v>-1.3094921563413978E-2</v>
      </c>
    </row>
    <row r="84" spans="1:64" ht="29.4" thickBot="1">
      <c r="A84" s="40" t="s">
        <v>263</v>
      </c>
      <c r="B84" s="30" t="s">
        <v>264</v>
      </c>
      <c r="C84" s="42" t="s">
        <v>385</v>
      </c>
      <c r="D84" s="8">
        <v>442818</v>
      </c>
      <c r="E84" s="3"/>
      <c r="F84" s="37">
        <f t="shared" si="55"/>
        <v>442818</v>
      </c>
      <c r="G84" s="3">
        <v>1480385450</v>
      </c>
      <c r="H84" s="9">
        <f t="shared" ref="H84:H103" si="56">F84/G84</f>
        <v>2.9912344788311719E-4</v>
      </c>
      <c r="I84" s="51" vm="2964">
        <v>299.39999999999998</v>
      </c>
      <c r="J84" s="2" vm="2965">
        <v>256.8</v>
      </c>
      <c r="K84" s="2" vm="2966">
        <v>242.6</v>
      </c>
      <c r="L84" s="2" vm="2967">
        <v>253.2</v>
      </c>
      <c r="M84" s="2" vm="2968">
        <v>304.39999999999998</v>
      </c>
      <c r="N84" s="2" vm="2969">
        <v>313.8</v>
      </c>
      <c r="O84" s="2" vm="2970">
        <v>288.2</v>
      </c>
      <c r="P84" s="2" vm="2971">
        <v>265.39999999999998</v>
      </c>
      <c r="Q84" s="2" vm="2972">
        <v>299</v>
      </c>
      <c r="R84" s="2" vm="2973">
        <v>301.39999999999998</v>
      </c>
      <c r="S84" s="2" vm="2974">
        <v>240.4</v>
      </c>
      <c r="T84" s="2" vm="2975">
        <v>147</v>
      </c>
      <c r="U84" s="2" vm="2976">
        <v>141.4</v>
      </c>
      <c r="V84" s="3">
        <v>0.62</v>
      </c>
      <c r="W84" s="3">
        <v>0.62</v>
      </c>
      <c r="X84" s="3">
        <v>0.62</v>
      </c>
      <c r="Y84" s="3">
        <v>0.56999999999999995</v>
      </c>
      <c r="Z84" s="1">
        <f t="shared" si="38"/>
        <v>-0.15223780895123579</v>
      </c>
      <c r="AA84" s="1">
        <f t="shared" si="39"/>
        <v>0.14067930489731437</v>
      </c>
      <c r="AB84" s="1">
        <f t="shared" si="40"/>
        <v>4.7952810548230355E-2</v>
      </c>
      <c r="AC84" s="1">
        <f t="shared" si="41"/>
        <v>-0.52896483078964829</v>
      </c>
      <c r="AD84" s="1">
        <f t="shared" si="42"/>
        <v>-0.51960587842351358</v>
      </c>
      <c r="AE84" s="1">
        <f t="shared" si="43"/>
        <v>-0.14228456913827645</v>
      </c>
      <c r="AF84" s="1">
        <f t="shared" si="44"/>
        <v>-5.5295950155763302E-2</v>
      </c>
      <c r="AG84" s="1">
        <f t="shared" si="45"/>
        <v>4.6248969497114566E-2</v>
      </c>
      <c r="AH84" s="1">
        <f t="shared" si="46"/>
        <v>0.2022116903633491</v>
      </c>
      <c r="AI84" s="1">
        <f t="shared" si="47"/>
        <v>3.2917214191852937E-2</v>
      </c>
      <c r="AJ84" s="1">
        <f t="shared" si="48"/>
        <v>-7.9604843849585785E-2</v>
      </c>
      <c r="AK84" s="1">
        <f t="shared" si="49"/>
        <v>-7.9111727966689846E-2</v>
      </c>
      <c r="AL84" s="1">
        <f t="shared" si="50"/>
        <v>0.12893745290128117</v>
      </c>
      <c r="AM84" s="1">
        <f t="shared" si="51"/>
        <v>1.0100334448160459E-2</v>
      </c>
      <c r="AN84" s="1">
        <f t="shared" si="52"/>
        <v>-0.20238885202388845</v>
      </c>
      <c r="AO84" s="1">
        <f t="shared" si="53"/>
        <v>-0.38614808652246263</v>
      </c>
      <c r="AP84" s="1">
        <f t="shared" si="54"/>
        <v>-3.4217687074829889E-2</v>
      </c>
      <c r="BA84">
        <v>-0.18554509565745519</v>
      </c>
      <c r="BB84">
        <v>6.1334824757643534E-2</v>
      </c>
      <c r="BC84">
        <v>1.6687159669769865E-2</v>
      </c>
      <c r="BD84">
        <v>-6.3045756199790429E-2</v>
      </c>
      <c r="BE84">
        <v>8.238583410997212E-2</v>
      </c>
      <c r="BF84">
        <v>-2.262837249782422E-2</v>
      </c>
      <c r="BG84">
        <v>-4.0158472897532937E-2</v>
      </c>
      <c r="BH84">
        <v>-2.8142589118198128E-3</v>
      </c>
      <c r="BI84">
        <v>3.426613363792162E-3</v>
      </c>
      <c r="BJ84">
        <v>-1.1902476483010261E-2</v>
      </c>
      <c r="BK84">
        <v>0.27783174664853322</v>
      </c>
      <c r="BL84">
        <v>-3.8343558282209729E-3</v>
      </c>
    </row>
    <row r="85" spans="1:64" ht="29.4" thickBot="1">
      <c r="A85" s="40" t="s">
        <v>266</v>
      </c>
      <c r="B85" s="30" t="s">
        <v>468</v>
      </c>
      <c r="C85" s="42" t="s">
        <v>268</v>
      </c>
      <c r="D85" s="8">
        <v>58931</v>
      </c>
      <c r="E85" s="3">
        <v>57878</v>
      </c>
      <c r="F85" s="37">
        <f t="shared" si="55"/>
        <v>58931</v>
      </c>
      <c r="G85" s="3">
        <v>810000000</v>
      </c>
      <c r="H85" s="9">
        <f t="shared" si="56"/>
        <v>7.2754320987654318E-5</v>
      </c>
      <c r="I85" s="51" vm="404">
        <v>57.95</v>
      </c>
      <c r="J85" s="2" vm="3984">
        <v>56.28</v>
      </c>
      <c r="K85" s="2" vm="3727">
        <v>57</v>
      </c>
      <c r="L85" s="2" vm="3985">
        <v>57.52</v>
      </c>
      <c r="M85" s="2" vm="3986">
        <v>57.67</v>
      </c>
      <c r="N85" s="2" vm="3987">
        <v>56.84</v>
      </c>
      <c r="O85" s="2" vm="3988">
        <v>48.64</v>
      </c>
      <c r="P85" s="2" vm="3989">
        <v>52.24</v>
      </c>
      <c r="Q85" s="2" vm="3990">
        <v>53.44</v>
      </c>
      <c r="R85" s="2" vm="3991">
        <v>56.91</v>
      </c>
      <c r="S85" s="2" vm="3992">
        <v>58.3</v>
      </c>
      <c r="T85" s="2" vm="3993">
        <v>67.37</v>
      </c>
      <c r="U85" s="2" vm="3601">
        <v>63.68</v>
      </c>
      <c r="V85" s="3">
        <v>0.86750000000000005</v>
      </c>
      <c r="W85" s="3">
        <v>0.86750000000000005</v>
      </c>
      <c r="X85" s="3">
        <v>0.86750000000000005</v>
      </c>
      <c r="Y85" s="3">
        <v>0.79749999999999999</v>
      </c>
      <c r="Z85" s="1">
        <f t="shared" si="38"/>
        <v>7.5496117342536721E-3</v>
      </c>
      <c r="AA85" s="1">
        <f t="shared" si="39"/>
        <v>-0.13929937413073717</v>
      </c>
      <c r="AB85" s="1">
        <f t="shared" si="40"/>
        <v>0.18785978618421043</v>
      </c>
      <c r="AC85" s="1">
        <f t="shared" si="41"/>
        <v>0.13297311544544024</v>
      </c>
      <c r="AD85" s="1">
        <f t="shared" si="42"/>
        <v>0.15754961173425361</v>
      </c>
      <c r="AE85" s="1">
        <f t="shared" si="43"/>
        <v>-2.8817946505608313E-2</v>
      </c>
      <c r="AF85" s="1">
        <f t="shared" si="44"/>
        <v>1.2793176972281429E-2</v>
      </c>
      <c r="AG85" s="1">
        <f t="shared" si="45"/>
        <v>2.4342105263157953E-2</v>
      </c>
      <c r="AH85" s="1">
        <f t="shared" si="46"/>
        <v>2.607788595271185E-3</v>
      </c>
      <c r="AI85" s="1">
        <f t="shared" si="47"/>
        <v>6.5025143055317766E-4</v>
      </c>
      <c r="AJ85" s="1">
        <f t="shared" si="48"/>
        <v>-0.12900246305418725</v>
      </c>
      <c r="AK85" s="1">
        <f t="shared" si="49"/>
        <v>7.4013157894736864E-2</v>
      </c>
      <c r="AL85" s="1">
        <f t="shared" si="50"/>
        <v>3.9576952526799304E-2</v>
      </c>
      <c r="AM85" s="1">
        <f t="shared" si="51"/>
        <v>8.1165793413173634E-2</v>
      </c>
      <c r="AN85" s="1">
        <f t="shared" si="52"/>
        <v>2.4424529959585321E-2</v>
      </c>
      <c r="AO85" s="1">
        <f t="shared" si="53"/>
        <v>0.16925385934819909</v>
      </c>
      <c r="AP85" s="1">
        <f t="shared" si="54"/>
        <v>-4.2934540596704839E-2</v>
      </c>
      <c r="BA85">
        <v>-0.11329305135951662</v>
      </c>
      <c r="BB85">
        <v>0.11584327086882454</v>
      </c>
      <c r="BC85">
        <v>3.2267175572519048E-2</v>
      </c>
      <c r="BD85">
        <v>3.4104389086595494E-2</v>
      </c>
      <c r="BE85">
        <v>5.0093203326641876E-2</v>
      </c>
      <c r="BF85">
        <v>-0.10082808650424306</v>
      </c>
      <c r="BG85">
        <v>2.1062271062270991E-2</v>
      </c>
      <c r="BH85">
        <v>6.1487294469357218E-2</v>
      </c>
      <c r="BI85">
        <v>-0.14238424618859405</v>
      </c>
      <c r="BJ85">
        <v>1.6176956091119295E-2</v>
      </c>
      <c r="BK85">
        <v>-6.3685834957764892E-2</v>
      </c>
      <c r="BL85">
        <v>4.4528531663187196E-2</v>
      </c>
    </row>
    <row r="86" spans="1:64" ht="29.4" thickBot="1">
      <c r="A86" s="40" t="s">
        <v>269</v>
      </c>
      <c r="B86" s="30" t="s">
        <v>469</v>
      </c>
      <c r="C86" s="42" t="s">
        <v>470</v>
      </c>
      <c r="D86" s="46">
        <v>122312</v>
      </c>
      <c r="E86" s="3"/>
      <c r="F86" s="37">
        <f t="shared" si="55"/>
        <v>122312</v>
      </c>
      <c r="G86" s="3">
        <v>1395000000</v>
      </c>
      <c r="H86" s="9">
        <f t="shared" si="56"/>
        <v>8.7678853046594987E-5</v>
      </c>
      <c r="I86" s="51" vm="3893">
        <v>68.069999999999993</v>
      </c>
      <c r="J86" s="2" vm="3894">
        <v>73.790000000000006</v>
      </c>
      <c r="K86" s="2" vm="3895">
        <v>65.489999999999995</v>
      </c>
      <c r="L86" s="2" vm="3896">
        <v>64.37</v>
      </c>
      <c r="M86" s="2" vm="3897">
        <v>68.11</v>
      </c>
      <c r="N86" s="2" vm="780">
        <v>68.64</v>
      </c>
      <c r="O86" s="2" vm="1381">
        <v>66.45</v>
      </c>
      <c r="P86" s="2" vm="2893">
        <v>67</v>
      </c>
      <c r="Q86" s="2" vm="3898">
        <v>63.06</v>
      </c>
      <c r="R86" s="2" vm="3899">
        <v>61.2</v>
      </c>
      <c r="S86" s="2" vm="3900">
        <v>51.6</v>
      </c>
      <c r="T86" s="2" vm="3901">
        <v>46.28</v>
      </c>
      <c r="U86" s="2" vm="1678">
        <v>35.49</v>
      </c>
      <c r="V86" s="3">
        <v>0.36</v>
      </c>
      <c r="W86" s="3">
        <v>0.36</v>
      </c>
      <c r="X86" s="3">
        <v>0.3</v>
      </c>
      <c r="Y86" s="3">
        <v>0.3</v>
      </c>
      <c r="Z86" s="1">
        <f t="shared" si="38"/>
        <v>-4.9067136770970896E-2</v>
      </c>
      <c r="AA86" s="1">
        <f t="shared" si="39"/>
        <v>3.7905856765573995E-2</v>
      </c>
      <c r="AB86" s="1">
        <f t="shared" si="40"/>
        <v>-7.4492099322799099E-2</v>
      </c>
      <c r="AC86" s="1">
        <f t="shared" si="41"/>
        <v>-0.41519607843137252</v>
      </c>
      <c r="AD86" s="1">
        <f t="shared" si="42"/>
        <v>-0.45923314235345958</v>
      </c>
      <c r="AE86" s="1">
        <f t="shared" si="43"/>
        <v>8.4031144410166209E-2</v>
      </c>
      <c r="AF86" s="1">
        <f t="shared" si="44"/>
        <v>-0.11248136603875879</v>
      </c>
      <c r="AG86" s="1">
        <f t="shared" si="45"/>
        <v>-1.1604825164147051E-2</v>
      </c>
      <c r="AH86" s="1">
        <f t="shared" si="46"/>
        <v>5.8101600124281415E-2</v>
      </c>
      <c r="AI86" s="1">
        <f t="shared" si="47"/>
        <v>1.3067097342534152E-2</v>
      </c>
      <c r="AJ86" s="1">
        <f t="shared" si="48"/>
        <v>-2.6660839160839129E-2</v>
      </c>
      <c r="AK86" s="1">
        <f t="shared" si="49"/>
        <v>8.2768999247554119E-3</v>
      </c>
      <c r="AL86" s="1">
        <f t="shared" si="50"/>
        <v>-5.4328358208955194E-2</v>
      </c>
      <c r="AM86" s="1">
        <f t="shared" si="51"/>
        <v>-2.4738344433872492E-2</v>
      </c>
      <c r="AN86" s="1">
        <f t="shared" si="52"/>
        <v>-0.15686274509803924</v>
      </c>
      <c r="AO86" s="1">
        <f t="shared" si="53"/>
        <v>-9.7286821705426366E-2</v>
      </c>
      <c r="AP86" s="1">
        <f t="shared" si="54"/>
        <v>-0.22666378565254966</v>
      </c>
      <c r="BA86">
        <v>-7.5120729744230837E-3</v>
      </c>
      <c r="BB86">
        <v>3.2077851865200957E-2</v>
      </c>
      <c r="BC86">
        <v>2.3921774052732631E-2</v>
      </c>
      <c r="BD86">
        <v>2.9512697323266966E-2</v>
      </c>
      <c r="BE86">
        <v>6.449999999999996E-2</v>
      </c>
      <c r="BF86">
        <v>-6.6918595496772149E-2</v>
      </c>
      <c r="BG86">
        <v>-7.3514431239388764E-2</v>
      </c>
      <c r="BH86">
        <v>1.1544804837822949E-2</v>
      </c>
      <c r="BI86">
        <v>-1.3479052823315102E-2</v>
      </c>
      <c r="BJ86">
        <v>2.3022651318232491E-2</v>
      </c>
      <c r="BK86">
        <v>4.9001814882032639E-2</v>
      </c>
      <c r="BL86">
        <v>1.3043478260869615E-2</v>
      </c>
    </row>
    <row r="87" spans="1:64" ht="29.4" thickBot="1">
      <c r="A87" s="40" t="s">
        <v>272</v>
      </c>
      <c r="B87" s="30" t="s">
        <v>273</v>
      </c>
      <c r="C87" s="42" t="s">
        <v>274</v>
      </c>
      <c r="D87" s="8">
        <v>105000</v>
      </c>
      <c r="E87" s="3"/>
      <c r="F87" s="37">
        <f t="shared" si="55"/>
        <v>105000</v>
      </c>
      <c r="G87" s="3">
        <v>1393000000</v>
      </c>
      <c r="H87" s="9">
        <f t="shared" si="56"/>
        <v>7.5376884422110558E-5</v>
      </c>
      <c r="I87" s="51" vm="1884">
        <v>48.01</v>
      </c>
      <c r="J87" s="2" vm="3423">
        <v>45.11</v>
      </c>
      <c r="K87" s="2" vm="3955">
        <v>43.08</v>
      </c>
      <c r="L87" s="2" vm="3037">
        <v>44.73</v>
      </c>
      <c r="M87" s="2" vm="3956">
        <v>46</v>
      </c>
      <c r="N87" s="2" vm="3957">
        <v>44.81</v>
      </c>
      <c r="O87" s="2" vm="1024">
        <v>46.42</v>
      </c>
      <c r="P87" s="2" vm="3958">
        <v>48.42</v>
      </c>
      <c r="Q87" s="2" vm="1017">
        <v>43.77</v>
      </c>
      <c r="R87" s="2" vm="957">
        <v>43.49</v>
      </c>
      <c r="S87" s="2" vm="883">
        <v>45.04</v>
      </c>
      <c r="T87" s="2" vm="347">
        <v>47.08</v>
      </c>
      <c r="U87" s="2" vm="498">
        <v>43.89</v>
      </c>
      <c r="V87" s="3">
        <v>0.5</v>
      </c>
      <c r="W87" s="3">
        <v>0.5</v>
      </c>
      <c r="X87" s="3">
        <v>0.5</v>
      </c>
      <c r="Y87" s="3">
        <v>0.5</v>
      </c>
      <c r="Z87" s="1">
        <f t="shared" si="38"/>
        <v>-5.7904603207665092E-2</v>
      </c>
      <c r="AA87" s="1">
        <f t="shared" si="39"/>
        <v>4.8960429242119498E-2</v>
      </c>
      <c r="AB87" s="1">
        <f t="shared" si="40"/>
        <v>-5.2348125807841442E-2</v>
      </c>
      <c r="AC87" s="1">
        <f t="shared" si="41"/>
        <v>2.0694412508622639E-2</v>
      </c>
      <c r="AD87" s="1">
        <f t="shared" si="42"/>
        <v>-4.4157467194334464E-2</v>
      </c>
      <c r="AE87" s="1">
        <f t="shared" si="43"/>
        <v>-6.0404082482816056E-2</v>
      </c>
      <c r="AF87" s="1">
        <f t="shared" si="44"/>
        <v>-4.5001108401684795E-2</v>
      </c>
      <c r="AG87" s="1">
        <f t="shared" si="45"/>
        <v>4.9907149489322157E-2</v>
      </c>
      <c r="AH87" s="1">
        <f t="shared" si="46"/>
        <v>2.8392577688352408E-2</v>
      </c>
      <c r="AI87" s="1">
        <f t="shared" si="47"/>
        <v>-1.4999999999999951E-2</v>
      </c>
      <c r="AJ87" s="1">
        <f t="shared" si="48"/>
        <v>4.7087703637580886E-2</v>
      </c>
      <c r="AK87" s="1">
        <f t="shared" si="49"/>
        <v>4.3084877208099955E-2</v>
      </c>
      <c r="AL87" s="1">
        <f t="shared" si="50"/>
        <v>-8.5708384964890513E-2</v>
      </c>
      <c r="AM87" s="1">
        <f t="shared" si="51"/>
        <v>5.0262737034498248E-3</v>
      </c>
      <c r="AN87" s="1">
        <f t="shared" si="52"/>
        <v>3.5640377098183421E-2</v>
      </c>
      <c r="AO87" s="1">
        <f t="shared" si="53"/>
        <v>5.6394316163410285E-2</v>
      </c>
      <c r="AP87" s="1">
        <f t="shared" si="54"/>
        <v>-5.7136788445199614E-2</v>
      </c>
      <c r="BA87">
        <v>-9.4272920103699882E-3</v>
      </c>
      <c r="BB87">
        <v>-3.7473233404710989E-2</v>
      </c>
      <c r="BC87">
        <v>-2.6078358670127297E-2</v>
      </c>
      <c r="BD87">
        <v>-7.151979565772662E-2</v>
      </c>
      <c r="BE87">
        <v>-3.4800550206327385E-2</v>
      </c>
      <c r="BF87">
        <v>-4.3777809674178228E-2</v>
      </c>
      <c r="BG87">
        <v>3.5995160314579479E-2</v>
      </c>
      <c r="BH87">
        <v>-7.0072992700729891E-2</v>
      </c>
      <c r="BI87">
        <v>9.54113924050633E-2</v>
      </c>
      <c r="BJ87">
        <v>-5.9799214316892176E-2</v>
      </c>
      <c r="BK87">
        <v>-1.3772825750541746E-2</v>
      </c>
      <c r="BL87">
        <v>8.4453582160366858E-2</v>
      </c>
    </row>
    <row r="88" spans="1:64" ht="29.4" thickBot="1">
      <c r="A88" s="40" t="s">
        <v>275</v>
      </c>
      <c r="B88" s="30" t="s">
        <v>276</v>
      </c>
      <c r="C88" s="42" t="s">
        <v>277</v>
      </c>
      <c r="D88" s="8">
        <v>150057</v>
      </c>
      <c r="E88" s="3">
        <v>50930</v>
      </c>
      <c r="F88" s="37">
        <f t="shared" si="55"/>
        <v>150057</v>
      </c>
      <c r="G88" s="3">
        <v>1025000000</v>
      </c>
      <c r="H88" s="9">
        <f t="shared" si="56"/>
        <v>1.463970731707317E-4</v>
      </c>
      <c r="I88" s="51" vm="278">
        <v>172.34</v>
      </c>
      <c r="J88" s="2" vm="3536">
        <v>163.61000000000001</v>
      </c>
      <c r="K88" s="2" vm="3537">
        <v>153.30000000000001</v>
      </c>
      <c r="L88" s="2" vm="3538">
        <v>154.57</v>
      </c>
      <c r="M88" s="2" vm="3539">
        <v>158.25</v>
      </c>
      <c r="N88" s="2" vm="3540">
        <v>160.56</v>
      </c>
      <c r="O88" s="2" vm="3541">
        <v>170.15</v>
      </c>
      <c r="P88" s="2" vm="3542">
        <v>175.5</v>
      </c>
      <c r="Q88" s="2" vm="3543">
        <v>183</v>
      </c>
      <c r="R88" s="2" vm="3544">
        <v>176.79</v>
      </c>
      <c r="S88" s="2" vm="268">
        <v>184.27</v>
      </c>
      <c r="T88" s="2" vm="3545">
        <v>186.5</v>
      </c>
      <c r="U88" s="2" vm="240">
        <v>166.35</v>
      </c>
      <c r="V88" s="3">
        <v>0.6</v>
      </c>
      <c r="W88" s="3">
        <v>0.6</v>
      </c>
      <c r="X88" s="3">
        <v>0.6</v>
      </c>
      <c r="Y88" s="3">
        <v>0.57999999999999996</v>
      </c>
      <c r="Z88" s="1">
        <f t="shared" si="38"/>
        <v>-9.9628641058373033E-2</v>
      </c>
      <c r="AA88" s="1">
        <f t="shared" si="39"/>
        <v>0.10467749239826625</v>
      </c>
      <c r="AB88" s="1">
        <f t="shared" si="40"/>
        <v>4.2550690567146554E-2</v>
      </c>
      <c r="AC88" s="1">
        <f t="shared" si="41"/>
        <v>-5.577238531591152E-2</v>
      </c>
      <c r="AD88" s="1">
        <f t="shared" si="42"/>
        <v>-2.0946965301148944E-2</v>
      </c>
      <c r="AE88" s="1">
        <f t="shared" si="43"/>
        <v>-5.0655680631310138E-2</v>
      </c>
      <c r="AF88" s="1">
        <f t="shared" si="44"/>
        <v>-6.3015708086302802E-2</v>
      </c>
      <c r="AG88" s="1">
        <f t="shared" si="45"/>
        <v>1.2198303979125778E-2</v>
      </c>
      <c r="AH88" s="1">
        <f t="shared" si="46"/>
        <v>2.3807983437924611E-2</v>
      </c>
      <c r="AI88" s="1">
        <f t="shared" si="47"/>
        <v>1.8388625592417076E-2</v>
      </c>
      <c r="AJ88" s="1">
        <f t="shared" si="48"/>
        <v>6.3465371200797233E-2</v>
      </c>
      <c r="AK88" s="1">
        <f t="shared" si="49"/>
        <v>3.144284454892738E-2</v>
      </c>
      <c r="AL88" s="1">
        <f t="shared" si="50"/>
        <v>4.6153846153846149E-2</v>
      </c>
      <c r="AM88" s="1">
        <f t="shared" si="51"/>
        <v>-3.0655737704918078E-2</v>
      </c>
      <c r="AN88" s="1">
        <f t="shared" si="52"/>
        <v>4.2310085412070923E-2</v>
      </c>
      <c r="AO88" s="1">
        <f t="shared" si="53"/>
        <v>1.5249362348727355E-2</v>
      </c>
      <c r="AP88" s="1">
        <f t="shared" si="54"/>
        <v>-0.10493297587131371</v>
      </c>
      <c r="BA88">
        <v>-6.1037639877927039E-4</v>
      </c>
      <c r="BB88">
        <v>2.3412052117263962E-2</v>
      </c>
      <c r="BC88">
        <v>1.9892580067627943E-4</v>
      </c>
      <c r="BD88">
        <v>2.6167471819646248E-3</v>
      </c>
      <c r="BE88">
        <v>2.8909857458341626E-2</v>
      </c>
      <c r="BF88">
        <v>-4.0671273445212174E-2</v>
      </c>
      <c r="BG88">
        <v>8.3350698062094493E-4</v>
      </c>
      <c r="BH88">
        <v>1.8530085363314578E-2</v>
      </c>
      <c r="BI88">
        <v>3.0008278145695396E-2</v>
      </c>
      <c r="BJ88">
        <v>6.5690461663615959E-2</v>
      </c>
      <c r="BK88">
        <v>-7.0610687022899963E-3</v>
      </c>
      <c r="BL88">
        <v>-5.5587949465500573E-2</v>
      </c>
    </row>
    <row r="89" spans="1:64" ht="58.2" thickBot="1">
      <c r="A89" s="40" t="s">
        <v>278</v>
      </c>
      <c r="B89" s="30" t="s">
        <v>279</v>
      </c>
      <c r="C89" s="42" t="s">
        <v>280</v>
      </c>
      <c r="D89" s="8">
        <v>27664187</v>
      </c>
      <c r="E89" s="3"/>
      <c r="F89" s="37">
        <f t="shared" si="55"/>
        <v>27664187</v>
      </c>
      <c r="G89" s="3">
        <v>310000000</v>
      </c>
      <c r="H89" s="9">
        <f t="shared" si="56"/>
        <v>8.9239312903225801E-2</v>
      </c>
      <c r="I89" s="51" vm="253">
        <v>29.497299999999999</v>
      </c>
      <c r="J89" s="2" vm="254">
        <v>29.082000000000001</v>
      </c>
      <c r="K89" s="2" vm="255">
        <v>27.4206</v>
      </c>
      <c r="L89" s="2" vm="256">
        <v>26.869299999999999</v>
      </c>
      <c r="M89" s="2" vm="257">
        <v>24.732099999999999</v>
      </c>
      <c r="N89" s="2" vm="258">
        <v>24.528199999999998</v>
      </c>
      <c r="O89" s="2" vm="259">
        <v>24.2866</v>
      </c>
      <c r="P89" s="2" vm="260">
        <v>24.316800000000001</v>
      </c>
      <c r="Q89" s="2" vm="261">
        <v>23.999600000000001</v>
      </c>
      <c r="R89" s="2" vm="262">
        <v>25.4194</v>
      </c>
      <c r="S89" s="2" vm="263">
        <v>23.402999999999999</v>
      </c>
      <c r="T89" s="2" vm="264">
        <v>23.9694</v>
      </c>
      <c r="U89" s="2" vm="265">
        <v>21.522600000000001</v>
      </c>
      <c r="V89" s="16">
        <v>2</v>
      </c>
      <c r="W89" s="3">
        <v>2</v>
      </c>
      <c r="X89" s="3">
        <v>1.95</v>
      </c>
      <c r="Y89" s="3">
        <v>1.95</v>
      </c>
      <c r="Z89" s="1">
        <f t="shared" si="38"/>
        <v>-2.1290084177195884E-2</v>
      </c>
      <c r="AA89" s="1">
        <f t="shared" si="39"/>
        <v>-2.1686460011983905E-2</v>
      </c>
      <c r="AB89" s="1">
        <f t="shared" si="40"/>
        <v>0.12693419416468341</v>
      </c>
      <c r="AC89" s="1">
        <f t="shared" si="41"/>
        <v>-7.6587173576087519E-2</v>
      </c>
      <c r="AD89" s="1">
        <f t="shared" si="42"/>
        <v>-2.5324351720326338E-3</v>
      </c>
      <c r="AE89" s="1">
        <f t="shared" si="43"/>
        <v>-1.4079254711448115E-2</v>
      </c>
      <c r="AF89" s="1">
        <f t="shared" si="44"/>
        <v>-5.712812048689913E-2</v>
      </c>
      <c r="AG89" s="1">
        <f t="shared" si="45"/>
        <v>5.2832541957506356E-2</v>
      </c>
      <c r="AH89" s="1">
        <f t="shared" si="46"/>
        <v>-7.9540590934635447E-2</v>
      </c>
      <c r="AI89" s="1">
        <f t="shared" si="47"/>
        <v>7.2622219706373461E-2</v>
      </c>
      <c r="AJ89" s="1">
        <f t="shared" si="48"/>
        <v>7.1688913169331708E-2</v>
      </c>
      <c r="AK89" s="1">
        <f t="shared" si="49"/>
        <v>1.2434840611695614E-3</v>
      </c>
      <c r="AL89" s="1">
        <f t="shared" si="50"/>
        <v>6.7146993025398088E-2</v>
      </c>
      <c r="AM89" s="1">
        <f t="shared" si="51"/>
        <v>0.14041067351122513</v>
      </c>
      <c r="AN89" s="1">
        <f t="shared" si="52"/>
        <v>-7.9325239777492812E-2</v>
      </c>
      <c r="AO89" s="1">
        <f t="shared" si="53"/>
        <v>0.10752467632354834</v>
      </c>
      <c r="AP89" s="1">
        <f t="shared" si="54"/>
        <v>-2.0726426193396569E-2</v>
      </c>
      <c r="BA89">
        <v>3.512200569546034E-2</v>
      </c>
      <c r="BB89">
        <v>-5.9877009386124997E-3</v>
      </c>
      <c r="BC89">
        <v>-5.4213925218429528E-2</v>
      </c>
      <c r="BD89">
        <v>-3.5175296029719076E-2</v>
      </c>
      <c r="BE89">
        <v>-6.1484779208278176E-2</v>
      </c>
      <c r="BF89">
        <v>6.7272727272727359E-2</v>
      </c>
      <c r="BG89">
        <v>1.7799950726779909E-2</v>
      </c>
      <c r="BH89">
        <v>-3.4977307110438664E-2</v>
      </c>
      <c r="BI89">
        <v>3.5614525139664781E-2</v>
      </c>
      <c r="BJ89">
        <v>-3.2200024816974794E-2</v>
      </c>
      <c r="BK89">
        <v>5.2311045579844721E-2</v>
      </c>
      <c r="BL89">
        <v>7.453760789149208E-2</v>
      </c>
    </row>
    <row r="90" spans="1:64" ht="15.6" thickBot="1">
      <c r="A90" s="40" t="s">
        <v>281</v>
      </c>
      <c r="B90" s="30" t="s">
        <v>282</v>
      </c>
      <c r="C90" s="42" t="s">
        <v>283</v>
      </c>
      <c r="D90" s="8">
        <v>1529043</v>
      </c>
      <c r="E90" s="3">
        <v>374065</v>
      </c>
      <c r="F90" s="37">
        <f t="shared" si="55"/>
        <v>1529043</v>
      </c>
      <c r="G90" s="3">
        <v>6806000000</v>
      </c>
      <c r="H90" s="9">
        <f t="shared" si="56"/>
        <v>2.2466103438142815E-4</v>
      </c>
      <c r="I90" s="51" vm="1382">
        <v>65.95</v>
      </c>
      <c r="J90" s="2" vm="3151">
        <v>74.63</v>
      </c>
      <c r="K90" s="2" vm="3152">
        <v>75.510000000000005</v>
      </c>
      <c r="L90" s="2" vm="3153">
        <v>69.03</v>
      </c>
      <c r="M90" s="2" vm="1826">
        <v>71.87</v>
      </c>
      <c r="N90" s="2" vm="3154">
        <v>72.930000000000007</v>
      </c>
      <c r="O90" s="2" vm="3155">
        <v>75.75</v>
      </c>
      <c r="P90" s="2" vm="3156">
        <v>80.599999999999994</v>
      </c>
      <c r="Q90" s="2" vm="3157">
        <v>87.41</v>
      </c>
      <c r="R90" s="2" vm="3158">
        <v>88.33</v>
      </c>
      <c r="S90" s="2" vm="3159">
        <v>83.51</v>
      </c>
      <c r="T90" s="2" vm="3160">
        <v>72.430000000000007</v>
      </c>
      <c r="U90" s="2" vm="3161">
        <v>65.06</v>
      </c>
      <c r="V90" s="3">
        <v>0.5</v>
      </c>
      <c r="W90" s="3">
        <v>0.5</v>
      </c>
      <c r="X90" s="3">
        <v>0.5</v>
      </c>
      <c r="Y90" s="3">
        <v>0.5</v>
      </c>
      <c r="Z90" s="1">
        <f t="shared" si="38"/>
        <v>5.4283548142532195E-2</v>
      </c>
      <c r="AA90" s="1">
        <f t="shared" si="39"/>
        <v>0.10459220628712153</v>
      </c>
      <c r="AB90" s="1">
        <f t="shared" si="40"/>
        <v>0.17267326732673266</v>
      </c>
      <c r="AC90" s="1">
        <f t="shared" si="41"/>
        <v>-0.2577833125778331</v>
      </c>
      <c r="AD90" s="1">
        <f t="shared" si="42"/>
        <v>1.683093252463987E-2</v>
      </c>
      <c r="AE90" s="1">
        <f t="shared" si="43"/>
        <v>0.13161485974222883</v>
      </c>
      <c r="AF90" s="1">
        <f t="shared" si="44"/>
        <v>1.1791504756800344E-2</v>
      </c>
      <c r="AG90" s="1">
        <f t="shared" si="45"/>
        <v>-7.9194808634617975E-2</v>
      </c>
      <c r="AH90" s="1">
        <f t="shared" si="46"/>
        <v>4.1141532666956443E-2</v>
      </c>
      <c r="AI90" s="1">
        <f t="shared" si="47"/>
        <v>2.1705857798803425E-2</v>
      </c>
      <c r="AJ90" s="1">
        <f t="shared" si="48"/>
        <v>4.5523104346633661E-2</v>
      </c>
      <c r="AK90" s="1">
        <f t="shared" si="49"/>
        <v>6.4026402640263949E-2</v>
      </c>
      <c r="AL90" s="1">
        <f t="shared" si="50"/>
        <v>9.0694789081885885E-2</v>
      </c>
      <c r="AM90" s="1">
        <f t="shared" si="51"/>
        <v>1.6245280860313484E-2</v>
      </c>
      <c r="AN90" s="1">
        <f t="shared" si="52"/>
        <v>-5.4568096909317257E-2</v>
      </c>
      <c r="AO90" s="1">
        <f t="shared" si="53"/>
        <v>-0.12669141420189195</v>
      </c>
      <c r="AP90" s="1">
        <f t="shared" si="54"/>
        <v>-9.485020019329013E-2</v>
      </c>
      <c r="BA90">
        <v>-9.6033946883549437E-3</v>
      </c>
      <c r="BB90">
        <v>-1.1826239468821369E-2</v>
      </c>
      <c r="BC90">
        <v>1.1539899972742906E-2</v>
      </c>
      <c r="BD90">
        <v>-4.615556015342754E-2</v>
      </c>
      <c r="BE90">
        <v>-8.5131234252723564E-3</v>
      </c>
      <c r="BF90">
        <v>-4.6011009777339375E-3</v>
      </c>
      <c r="BG90">
        <v>3.7262038073908113E-2</v>
      </c>
      <c r="BH90">
        <v>-2.5424414995546638E-2</v>
      </c>
      <c r="BI90">
        <v>6.0446257468154706E-2</v>
      </c>
      <c r="BJ90">
        <v>-0.13622559799480466</v>
      </c>
      <c r="BK90">
        <v>9.3092012639614627E-2</v>
      </c>
      <c r="BL90">
        <v>9.2765966747781411E-2</v>
      </c>
    </row>
    <row r="91" spans="1:64" ht="43.8" thickBot="1">
      <c r="A91" s="40" t="s">
        <v>284</v>
      </c>
      <c r="B91" s="30" t="s">
        <v>471</v>
      </c>
      <c r="C91" s="42" t="s">
        <v>286</v>
      </c>
      <c r="D91" s="8">
        <v>235852</v>
      </c>
      <c r="E91" s="3">
        <v>94155</v>
      </c>
      <c r="F91" s="37">
        <f t="shared" si="55"/>
        <v>235852</v>
      </c>
      <c r="G91" s="3">
        <v>550000000</v>
      </c>
      <c r="H91" s="9">
        <f t="shared" si="56"/>
        <v>4.2882181818181816E-4</v>
      </c>
      <c r="I91" s="51" vm="2498">
        <v>105.11</v>
      </c>
      <c r="J91" s="2" vm="2584">
        <v>108.75</v>
      </c>
      <c r="K91" s="2" vm="2585">
        <v>108.93</v>
      </c>
      <c r="L91" s="2" vm="2586">
        <v>102.86</v>
      </c>
      <c r="M91" s="2" vm="1373">
        <v>101.1</v>
      </c>
      <c r="N91" s="2" vm="2587">
        <v>112.55</v>
      </c>
      <c r="O91" s="2" vm="2588">
        <v>108.94</v>
      </c>
      <c r="P91" s="2" vm="2589">
        <v>111.16</v>
      </c>
      <c r="Q91" s="2" vm="2590">
        <v>111.02</v>
      </c>
      <c r="R91" s="2" vm="2591">
        <v>107.67</v>
      </c>
      <c r="S91" s="2" vm="2592">
        <v>93.38</v>
      </c>
      <c r="T91" s="2" vm="2593">
        <v>102.5</v>
      </c>
      <c r="U91" s="2" vm="2594">
        <v>92.76</v>
      </c>
      <c r="V91" s="3">
        <v>0.64</v>
      </c>
      <c r="W91" s="3">
        <v>0.64</v>
      </c>
      <c r="X91" s="3">
        <v>0.62</v>
      </c>
      <c r="Y91" s="3">
        <v>0.62</v>
      </c>
      <c r="Z91" s="1">
        <f t="shared" si="38"/>
        <v>-1.5317286652078774E-2</v>
      </c>
      <c r="AA91" s="1">
        <f t="shared" si="39"/>
        <v>6.5331518568928618E-2</v>
      </c>
      <c r="AB91" s="1">
        <f t="shared" si="40"/>
        <v>-5.9665871121718011E-3</v>
      </c>
      <c r="AC91" s="1">
        <f t="shared" si="41"/>
        <v>-0.13272034921519454</v>
      </c>
      <c r="AD91" s="1">
        <f t="shared" si="42"/>
        <v>-9.3521073161449864E-2</v>
      </c>
      <c r="AE91" s="1">
        <f t="shared" si="43"/>
        <v>3.4630387213395494E-2</v>
      </c>
      <c r="AF91" s="1">
        <f t="shared" si="44"/>
        <v>1.6551724137931661E-3</v>
      </c>
      <c r="AG91" s="1">
        <f t="shared" si="45"/>
        <v>-4.9848526576700698E-2</v>
      </c>
      <c r="AH91" s="1">
        <f t="shared" si="46"/>
        <v>-1.7110635815671838E-2</v>
      </c>
      <c r="AI91" s="1">
        <f t="shared" si="47"/>
        <v>0.11958456973293773</v>
      </c>
      <c r="AJ91" s="1">
        <f t="shared" si="48"/>
        <v>-2.6388271879164812E-2</v>
      </c>
      <c r="AK91" s="1">
        <f t="shared" si="49"/>
        <v>2.0378189829263805E-2</v>
      </c>
      <c r="AL91" s="1">
        <f t="shared" si="50"/>
        <v>4.3181000359841619E-3</v>
      </c>
      <c r="AM91" s="1">
        <f t="shared" si="51"/>
        <v>-2.4590163934426177E-2</v>
      </c>
      <c r="AN91" s="1">
        <f t="shared" si="52"/>
        <v>-0.13272034921519463</v>
      </c>
      <c r="AO91" s="1">
        <f t="shared" si="53"/>
        <v>0.10430499036196192</v>
      </c>
      <c r="AP91" s="1">
        <f t="shared" si="54"/>
        <v>-8.8975609756097515E-2</v>
      </c>
      <c r="BA91">
        <v>-0.11946050096339114</v>
      </c>
      <c r="BB91">
        <v>-8.1275398562050571E-2</v>
      </c>
      <c r="BC91">
        <v>-4.9676760802994255E-2</v>
      </c>
      <c r="BD91">
        <v>1.0684534588917121E-2</v>
      </c>
      <c r="BE91">
        <v>1.4334348683031309E-3</v>
      </c>
      <c r="BF91">
        <v>-3.7647058823529388E-2</v>
      </c>
      <c r="BG91">
        <v>7.7098800685322613E-2</v>
      </c>
      <c r="BH91">
        <v>-1.9794980558501145E-2</v>
      </c>
      <c r="BI91">
        <v>8.3333333333333245E-2</v>
      </c>
      <c r="BJ91">
        <v>1.7009695526446693E-4</v>
      </c>
      <c r="BK91">
        <v>3.0952380952381005E-2</v>
      </c>
      <c r="BL91">
        <v>0.10950000000000006</v>
      </c>
    </row>
    <row r="92" spans="1:64" ht="43.8" thickBot="1">
      <c r="A92" s="40" t="s">
        <v>290</v>
      </c>
      <c r="B92" s="30" t="s">
        <v>291</v>
      </c>
      <c r="C92" s="42" t="s">
        <v>472</v>
      </c>
      <c r="D92" s="8">
        <v>317364</v>
      </c>
      <c r="E92" s="14">
        <v>483947</v>
      </c>
      <c r="F92" s="37">
        <f t="shared" si="55"/>
        <v>317364</v>
      </c>
      <c r="G92" s="3">
        <v>990000000</v>
      </c>
      <c r="H92" s="9">
        <f t="shared" si="56"/>
        <v>3.2056969696969695E-4</v>
      </c>
      <c r="I92" s="51" vm="952">
        <v>221.02</v>
      </c>
      <c r="J92" s="2" vm="2871">
        <v>235.26</v>
      </c>
      <c r="K92" s="2" vm="2872">
        <v>225.7</v>
      </c>
      <c r="L92" s="2" vm="2873">
        <v>218.46</v>
      </c>
      <c r="M92" s="2" vm="2874">
        <v>237</v>
      </c>
      <c r="N92" s="2" vm="2875">
        <v>243.74</v>
      </c>
      <c r="O92" s="2" vm="1979">
        <v>245</v>
      </c>
      <c r="P92" s="2" vm="2876">
        <v>256.10000000000002</v>
      </c>
      <c r="Q92" s="2" vm="2877">
        <v>268</v>
      </c>
      <c r="R92" s="2" vm="2878">
        <v>267.25</v>
      </c>
      <c r="S92" s="2" vm="2879">
        <v>262.92</v>
      </c>
      <c r="T92" s="2" vm="2880">
        <v>283</v>
      </c>
      <c r="U92" s="2" vm="1979">
        <v>245</v>
      </c>
      <c r="V92" s="3">
        <v>0.77</v>
      </c>
      <c r="W92" s="3">
        <v>0.62</v>
      </c>
      <c r="X92" s="3">
        <v>0.62</v>
      </c>
      <c r="Y92" s="3">
        <v>0.62</v>
      </c>
      <c r="Z92" s="1">
        <f t="shared" si="38"/>
        <v>-8.0988145869152206E-3</v>
      </c>
      <c r="AA92" s="1">
        <f t="shared" si="39"/>
        <v>0.12432481918886749</v>
      </c>
      <c r="AB92" s="1">
        <f t="shared" si="40"/>
        <v>9.3346938775510202E-2</v>
      </c>
      <c r="AC92" s="1">
        <f t="shared" si="41"/>
        <v>-8.0935453695042098E-2</v>
      </c>
      <c r="AD92" s="1">
        <f t="shared" si="42"/>
        <v>0.12039634422224227</v>
      </c>
      <c r="AE92" s="1">
        <f t="shared" si="43"/>
        <v>6.4428558501492983E-2</v>
      </c>
      <c r="AF92" s="1">
        <f t="shared" si="44"/>
        <v>-4.0635892204369646E-2</v>
      </c>
      <c r="AG92" s="1">
        <f t="shared" si="45"/>
        <v>-2.8666371289322028E-2</v>
      </c>
      <c r="AH92" s="1">
        <f t="shared" si="46"/>
        <v>8.4866794836583312E-2</v>
      </c>
      <c r="AI92" s="1">
        <f t="shared" si="47"/>
        <v>3.1054852320675144E-2</v>
      </c>
      <c r="AJ92" s="1">
        <f t="shared" si="48"/>
        <v>7.7131369492081355E-3</v>
      </c>
      <c r="AK92" s="1">
        <f t="shared" si="49"/>
        <v>4.5306122448979684E-2</v>
      </c>
      <c r="AL92" s="1">
        <f t="shared" si="50"/>
        <v>4.888715345568128E-2</v>
      </c>
      <c r="AM92" s="1">
        <f t="shared" si="51"/>
        <v>-4.8507462686567167E-4</v>
      </c>
      <c r="AN92" s="1">
        <f t="shared" si="52"/>
        <v>-1.6202057998129033E-2</v>
      </c>
      <c r="AO92" s="1">
        <f t="shared" si="53"/>
        <v>7.8731172980374201E-2</v>
      </c>
      <c r="AP92" s="1">
        <f t="shared" si="54"/>
        <v>-0.13208480565371025</v>
      </c>
      <c r="BA92">
        <v>3.4407724738202111E-2</v>
      </c>
      <c r="BB92">
        <v>1.4067841178017265E-2</v>
      </c>
      <c r="BC92">
        <v>5.8472708414365471E-2</v>
      </c>
      <c r="BD92">
        <v>-2.0032150364783039E-2</v>
      </c>
      <c r="BE92">
        <v>5.0220820189274443E-2</v>
      </c>
      <c r="BF92">
        <v>-5.4957026994310577E-2</v>
      </c>
      <c r="BG92">
        <v>5.3582956746287817E-2</v>
      </c>
      <c r="BH92">
        <v>2.1568627450980402E-2</v>
      </c>
      <c r="BI92">
        <v>9.3787768914672484E-2</v>
      </c>
      <c r="BJ92">
        <v>7.8882955051179399E-2</v>
      </c>
      <c r="BK92">
        <v>1.9593688769723359E-3</v>
      </c>
      <c r="BL92">
        <v>9.5193702092396845E-2</v>
      </c>
    </row>
    <row r="93" spans="1:64" ht="43.8" thickBot="1">
      <c r="A93" s="40" t="s">
        <v>293</v>
      </c>
      <c r="B93" s="30" t="s">
        <v>473</v>
      </c>
      <c r="C93" s="42" t="s">
        <v>295</v>
      </c>
      <c r="D93" s="8">
        <v>3251068</v>
      </c>
      <c r="E93" s="3">
        <v>628018</v>
      </c>
      <c r="F93" s="37">
        <f t="shared" si="55"/>
        <v>3251068</v>
      </c>
      <c r="G93" s="3">
        <v>961076816</v>
      </c>
      <c r="H93" s="9">
        <f t="shared" si="56"/>
        <v>3.3827348094098652E-3</v>
      </c>
      <c r="I93" s="51" vm="916">
        <v>134.71</v>
      </c>
      <c r="J93" s="2" vm="917">
        <v>132.51</v>
      </c>
      <c r="K93" s="2" vm="918">
        <v>130.38999999999999</v>
      </c>
      <c r="L93" s="2" vm="919">
        <v>135.28</v>
      </c>
      <c r="M93" s="2" vm="920">
        <v>134.16</v>
      </c>
      <c r="N93" s="2" vm="921">
        <v>144.69999999999999</v>
      </c>
      <c r="O93" s="2" vm="922">
        <v>140.96</v>
      </c>
      <c r="P93" s="2" vm="923">
        <v>149.27000000000001</v>
      </c>
      <c r="Q93" s="2" vm="924">
        <v>149.81</v>
      </c>
      <c r="R93" s="2" vm="925">
        <v>164.41</v>
      </c>
      <c r="S93" s="2" vm="926">
        <v>147.16</v>
      </c>
      <c r="T93" s="2" vm="927">
        <v>157</v>
      </c>
      <c r="U93" s="2" vm="928">
        <v>135.65</v>
      </c>
      <c r="V93" s="3">
        <v>0.9</v>
      </c>
      <c r="W93" s="3">
        <v>0.9</v>
      </c>
      <c r="X93" s="3">
        <v>0.9</v>
      </c>
      <c r="Y93" s="3">
        <v>0.75</v>
      </c>
      <c r="Z93" s="1">
        <f t="shared" si="38"/>
        <v>1.0912330190780143E-2</v>
      </c>
      <c r="AA93" s="1">
        <f t="shared" si="39"/>
        <v>4.8639858072146713E-2</v>
      </c>
      <c r="AB93" s="1">
        <f t="shared" si="40"/>
        <v>0.17274404086265596</v>
      </c>
      <c r="AC93" s="1">
        <f t="shared" si="41"/>
        <v>-0.17036676601179973</v>
      </c>
      <c r="AD93" s="1">
        <f t="shared" si="42"/>
        <v>3.2588523494914985E-2</v>
      </c>
      <c r="AE93" s="1">
        <f t="shared" si="43"/>
        <v>-1.6331378516814023E-2</v>
      </c>
      <c r="AF93" s="1">
        <f t="shared" si="44"/>
        <v>-1.5998792543958983E-2</v>
      </c>
      <c r="AG93" s="1">
        <f t="shared" si="45"/>
        <v>4.4405245801058486E-2</v>
      </c>
      <c r="AH93" s="1">
        <f t="shared" si="46"/>
        <v>-8.279124778237763E-3</v>
      </c>
      <c r="AI93" s="1">
        <f t="shared" si="47"/>
        <v>8.5271317829457308E-2</v>
      </c>
      <c r="AJ93" s="1">
        <f t="shared" si="48"/>
        <v>-1.9626814098133938E-2</v>
      </c>
      <c r="AK93" s="1">
        <f t="shared" si="49"/>
        <v>5.895289443813849E-2</v>
      </c>
      <c r="AL93" s="1">
        <f t="shared" si="50"/>
        <v>9.6469484826153407E-3</v>
      </c>
      <c r="AM93" s="1">
        <f t="shared" si="51"/>
        <v>0.10346438822508507</v>
      </c>
      <c r="AN93" s="1">
        <f t="shared" si="52"/>
        <v>-0.10492062526610303</v>
      </c>
      <c r="AO93" s="1">
        <f t="shared" si="53"/>
        <v>7.1962489807012794E-2</v>
      </c>
      <c r="AP93" s="1">
        <f t="shared" si="54"/>
        <v>-0.13121019108280252</v>
      </c>
      <c r="BA93">
        <v>1.0053993669707719E-2</v>
      </c>
      <c r="BB93">
        <v>2.4393241167434708E-2</v>
      </c>
      <c r="BC93">
        <v>-7.1976967370441123E-3</v>
      </c>
      <c r="BD93">
        <v>6.3054306888591885E-2</v>
      </c>
      <c r="BE93">
        <v>9.6000000000000061E-3</v>
      </c>
      <c r="BF93">
        <v>6.4910683809307035E-2</v>
      </c>
      <c r="BG93">
        <v>3.8166299855064756E-2</v>
      </c>
      <c r="BH93">
        <v>3.7693898655635917E-2</v>
      </c>
      <c r="BI93">
        <v>-1.1512087692076624E-2</v>
      </c>
      <c r="BJ93">
        <v>7.645353273309935E-2</v>
      </c>
      <c r="BK93">
        <v>8.5152632076363199E-2</v>
      </c>
      <c r="BL93">
        <v>-3.1106645113373133E-2</v>
      </c>
    </row>
    <row r="94" spans="1:64" ht="58.2" thickBot="1">
      <c r="A94" s="40" t="s">
        <v>296</v>
      </c>
      <c r="B94" s="30" t="s">
        <v>474</v>
      </c>
      <c r="C94" s="42" t="s">
        <v>388</v>
      </c>
      <c r="D94" s="8">
        <v>670282</v>
      </c>
      <c r="E94" s="3">
        <v>270379</v>
      </c>
      <c r="F94" s="37">
        <f t="shared" si="55"/>
        <v>670282</v>
      </c>
      <c r="G94" s="3">
        <v>754000000</v>
      </c>
      <c r="H94" s="9">
        <f t="shared" si="56"/>
        <v>8.8896816976127325E-4</v>
      </c>
      <c r="I94" s="51" vm="1968">
        <v>120.04</v>
      </c>
      <c r="J94" s="2" vm="1969">
        <v>119.22</v>
      </c>
      <c r="K94" s="2" vm="1970">
        <v>104.96</v>
      </c>
      <c r="L94" s="2" vm="1971">
        <v>104.33</v>
      </c>
      <c r="M94" s="2" vm="1972">
        <v>113.55</v>
      </c>
      <c r="N94" s="2" vm="1695">
        <v>116.69</v>
      </c>
      <c r="O94" s="2" vm="1973">
        <v>105.87</v>
      </c>
      <c r="P94" s="2" vm="1974">
        <v>119.89</v>
      </c>
      <c r="Q94" s="2" vm="1975">
        <v>123.79</v>
      </c>
      <c r="R94" s="2" vm="1976">
        <v>118.55</v>
      </c>
      <c r="S94" s="2" vm="1977">
        <v>106.89</v>
      </c>
      <c r="T94" s="2" vm="1978">
        <v>116.62</v>
      </c>
      <c r="U94" s="2" vm="195">
        <v>96.12</v>
      </c>
      <c r="V94" s="3">
        <v>0.8</v>
      </c>
      <c r="W94" s="3">
        <v>0.8</v>
      </c>
      <c r="X94" s="3">
        <v>0.73</v>
      </c>
      <c r="Y94" s="3">
        <v>0.73</v>
      </c>
      <c r="Z94" s="1">
        <f t="shared" si="38"/>
        <v>-0.12420859713428863</v>
      </c>
      <c r="AA94" s="1">
        <f t="shared" si="39"/>
        <v>2.2428831592063703E-2</v>
      </c>
      <c r="AB94" s="1">
        <f t="shared" si="40"/>
        <v>0.12666477755738162</v>
      </c>
      <c r="AC94" s="1">
        <f t="shared" si="41"/>
        <v>-0.18304512863770556</v>
      </c>
      <c r="AD94" s="1">
        <f t="shared" si="42"/>
        <v>-0.17377540819726758</v>
      </c>
      <c r="AE94" s="1">
        <f t="shared" si="43"/>
        <v>-6.8310563145618742E-3</v>
      </c>
      <c r="AF94" s="1">
        <f t="shared" si="44"/>
        <v>-0.1196108035564503</v>
      </c>
      <c r="AG94" s="1">
        <f t="shared" si="45"/>
        <v>1.6196646341463854E-3</v>
      </c>
      <c r="AH94" s="1">
        <f t="shared" si="46"/>
        <v>8.8373430461037086E-2</v>
      </c>
      <c r="AI94" s="1">
        <f t="shared" si="47"/>
        <v>3.4698370761778959E-2</v>
      </c>
      <c r="AJ94" s="1">
        <f t="shared" si="48"/>
        <v>-8.5868540577598698E-2</v>
      </c>
      <c r="AK94" s="1">
        <f t="shared" si="49"/>
        <v>0.13242656087654667</v>
      </c>
      <c r="AL94" s="1">
        <f t="shared" si="50"/>
        <v>3.8618733839352791E-2</v>
      </c>
      <c r="AM94" s="1">
        <f t="shared" si="51"/>
        <v>-3.6432668228451474E-2</v>
      </c>
      <c r="AN94" s="1">
        <f t="shared" si="52"/>
        <v>-9.8355124420075893E-2</v>
      </c>
      <c r="AO94" s="1">
        <f t="shared" si="53"/>
        <v>9.7857610627748198E-2</v>
      </c>
      <c r="AP94" s="1">
        <f t="shared" si="54"/>
        <v>-0.16952495283827815</v>
      </c>
      <c r="BA94">
        <v>2.4502297090352242E-2</v>
      </c>
      <c r="BB94">
        <v>1.8684603886397606E-2</v>
      </c>
      <c r="BC94">
        <v>-1.9075568598679472E-2</v>
      </c>
      <c r="BD94">
        <v>5.9061793519216373E-2</v>
      </c>
      <c r="BE94">
        <v>-9.3391443564885563E-3</v>
      </c>
      <c r="BF94">
        <v>-6.8728522336769966E-3</v>
      </c>
      <c r="BG94">
        <v>-5.5586130985140363E-2</v>
      </c>
      <c r="BH94">
        <v>3.3119658119658189E-2</v>
      </c>
      <c r="BI94">
        <v>9.9110185535781853E-2</v>
      </c>
      <c r="BJ94">
        <v>1.0487086150112741E-2</v>
      </c>
      <c r="BK94">
        <v>9.0316493695857258E-2</v>
      </c>
      <c r="BL94">
        <v>7.1603766120737461E-2</v>
      </c>
    </row>
    <row r="95" spans="1:64" ht="43.8" thickBot="1">
      <c r="A95" s="40" t="s">
        <v>299</v>
      </c>
      <c r="B95" s="30" t="s">
        <v>475</v>
      </c>
      <c r="C95" s="42" t="s">
        <v>301</v>
      </c>
      <c r="D95" s="8">
        <v>399010</v>
      </c>
      <c r="E95" s="3">
        <v>102937</v>
      </c>
      <c r="F95" s="37">
        <f t="shared" si="55"/>
        <v>399010</v>
      </c>
      <c r="G95" s="3">
        <v>861578798</v>
      </c>
      <c r="H95" s="9">
        <f t="shared" si="56"/>
        <v>4.6311492451558679E-4</v>
      </c>
      <c r="I95" s="51" vm="2387">
        <v>54.05</v>
      </c>
      <c r="J95" s="2" vm="2388">
        <v>56.93</v>
      </c>
      <c r="K95" s="2" vm="2389">
        <v>54.39</v>
      </c>
      <c r="L95" s="2" vm="2390">
        <v>50.45</v>
      </c>
      <c r="M95" s="2" vm="2391">
        <v>50.25</v>
      </c>
      <c r="N95" s="2" vm="2392">
        <v>50.5</v>
      </c>
      <c r="O95" s="2" vm="2393">
        <v>49.62</v>
      </c>
      <c r="P95" s="2" vm="2394">
        <v>53.31</v>
      </c>
      <c r="Q95" s="2" vm="2395">
        <v>54.21</v>
      </c>
      <c r="R95" s="2" vm="2396">
        <v>52.95</v>
      </c>
      <c r="S95" s="2" vm="2397">
        <v>52.39</v>
      </c>
      <c r="T95" s="2" vm="2398">
        <v>54.88</v>
      </c>
      <c r="U95" s="2" vm="666">
        <v>45.22</v>
      </c>
      <c r="V95" s="3">
        <v>0.91</v>
      </c>
      <c r="W95" s="3">
        <v>0.91</v>
      </c>
      <c r="X95" s="3">
        <v>0.91</v>
      </c>
      <c r="Y95" s="3">
        <v>0.91</v>
      </c>
      <c r="Z95" s="1">
        <f t="shared" si="38"/>
        <v>-4.9768732654949015E-2</v>
      </c>
      <c r="AA95" s="1">
        <f t="shared" si="39"/>
        <v>1.5857284440038578E-3</v>
      </c>
      <c r="AB95" s="1">
        <f t="shared" si="40"/>
        <v>8.5449415558242758E-2</v>
      </c>
      <c r="AC95" s="1">
        <f t="shared" si="41"/>
        <v>-0.12880075542965069</v>
      </c>
      <c r="AD95" s="1">
        <f t="shared" si="42"/>
        <v>-9.6022201665124846E-2</v>
      </c>
      <c r="AE95" s="1">
        <f t="shared" si="43"/>
        <v>5.3283996299722532E-2</v>
      </c>
      <c r="AF95" s="1">
        <f t="shared" si="44"/>
        <v>-4.4616195327595275E-2</v>
      </c>
      <c r="AG95" s="1">
        <f t="shared" si="45"/>
        <v>-5.5708769994484236E-2</v>
      </c>
      <c r="AH95" s="1">
        <f t="shared" si="46"/>
        <v>-3.9643211100099671E-3</v>
      </c>
      <c r="AI95" s="1">
        <f t="shared" si="47"/>
        <v>2.3084577114427865E-2</v>
      </c>
      <c r="AJ95" s="1">
        <f t="shared" si="48"/>
        <v>5.9405940594054406E-4</v>
      </c>
      <c r="AK95" s="1">
        <f t="shared" si="49"/>
        <v>7.4365175332527303E-2</v>
      </c>
      <c r="AL95" s="1">
        <f t="shared" si="50"/>
        <v>3.3952354154942764E-2</v>
      </c>
      <c r="AM95" s="1">
        <f t="shared" si="51"/>
        <v>-6.4563733628481453E-3</v>
      </c>
      <c r="AN95" s="1">
        <f t="shared" si="52"/>
        <v>-1.0576015108593054E-2</v>
      </c>
      <c r="AO95" s="1">
        <f t="shared" si="53"/>
        <v>6.4897881275052527E-2</v>
      </c>
      <c r="AP95" s="1">
        <f t="shared" si="54"/>
        <v>-0.15943877551020413</v>
      </c>
      <c r="BA95">
        <v>-6.6914819944598247E-2</v>
      </c>
      <c r="BB95">
        <v>-7.6073847295668184E-3</v>
      </c>
      <c r="BC95">
        <v>1.495746470973168E-2</v>
      </c>
      <c r="BD95">
        <v>-2.2292402006315708E-3</v>
      </c>
      <c r="BE95">
        <v>-1.8618506795761301E-4</v>
      </c>
      <c r="BF95">
        <v>4.9957742511034006E-2</v>
      </c>
      <c r="BG95">
        <v>-9.0171325518492804E-4</v>
      </c>
      <c r="BH95">
        <v>4.3592057761732868E-2</v>
      </c>
      <c r="BI95">
        <v>5.3957461645746177E-2</v>
      </c>
      <c r="BJ95">
        <v>-1.7166666666666684E-2</v>
      </c>
      <c r="BK95">
        <v>4.1207393589961026E-2</v>
      </c>
      <c r="BL95">
        <v>-7.7118713594223828E-3</v>
      </c>
    </row>
    <row r="96" spans="1:64" ht="29.4" thickBot="1">
      <c r="A96" s="40" t="s">
        <v>302</v>
      </c>
      <c r="B96" s="30" t="s">
        <v>476</v>
      </c>
      <c r="C96" s="42" t="s">
        <v>304</v>
      </c>
      <c r="D96" s="8">
        <v>866173</v>
      </c>
      <c r="E96" s="3">
        <v>152344</v>
      </c>
      <c r="F96" s="37">
        <f t="shared" si="55"/>
        <v>866173</v>
      </c>
      <c r="G96" s="3">
        <v>1638000000</v>
      </c>
      <c r="H96" s="9">
        <f t="shared" si="56"/>
        <v>5.2879914529914526E-4</v>
      </c>
      <c r="I96" s="51" vm="2387">
        <v>54.05</v>
      </c>
      <c r="J96" s="2" vm="2388">
        <v>56.93</v>
      </c>
      <c r="K96" s="2" vm="2389">
        <v>54.39</v>
      </c>
      <c r="L96" s="2" vm="2390">
        <v>50.45</v>
      </c>
      <c r="M96" s="2" vm="2391">
        <v>50.25</v>
      </c>
      <c r="N96" s="2" vm="2392">
        <v>50.5</v>
      </c>
      <c r="O96" s="2" vm="2393">
        <v>49.62</v>
      </c>
      <c r="P96" s="2" vm="2394">
        <v>53.31</v>
      </c>
      <c r="Q96" s="2" vm="2395">
        <v>54.21</v>
      </c>
      <c r="R96" s="2" vm="2396">
        <v>52.95</v>
      </c>
      <c r="S96" s="2" vm="2397">
        <v>52.39</v>
      </c>
      <c r="T96" s="2" vm="2398">
        <v>54.88</v>
      </c>
      <c r="U96" s="2" vm="666">
        <v>45.22</v>
      </c>
      <c r="V96" s="3">
        <v>0.37</v>
      </c>
      <c r="W96" s="3">
        <v>0.37</v>
      </c>
      <c r="X96" s="3">
        <v>0.3</v>
      </c>
      <c r="Y96" s="3">
        <v>0.3</v>
      </c>
      <c r="Z96" s="1">
        <f t="shared" si="38"/>
        <v>-5.9759481961146985E-2</v>
      </c>
      <c r="AA96" s="1">
        <f t="shared" si="39"/>
        <v>-9.1179385530229008E-3</v>
      </c>
      <c r="AB96" s="1">
        <f t="shared" si="40"/>
        <v>7.3155985489721992E-2</v>
      </c>
      <c r="AC96" s="1">
        <f t="shared" si="41"/>
        <v>-0.14032105760151092</v>
      </c>
      <c r="AD96" s="1">
        <f t="shared" si="42"/>
        <v>-0.13857539315448655</v>
      </c>
      <c r="AE96" s="1">
        <f t="shared" si="43"/>
        <v>5.3283996299722532E-2</v>
      </c>
      <c r="AF96" s="1">
        <f t="shared" si="44"/>
        <v>-4.4616195327595275E-2</v>
      </c>
      <c r="AG96" s="1">
        <f t="shared" si="45"/>
        <v>-6.5637065637065589E-2</v>
      </c>
      <c r="AH96" s="1">
        <f t="shared" si="46"/>
        <v>-3.9643211100099671E-3</v>
      </c>
      <c r="AI96" s="1">
        <f t="shared" si="47"/>
        <v>1.2338308457711443E-2</v>
      </c>
      <c r="AJ96" s="1">
        <f t="shared" si="48"/>
        <v>-1.009900990099015E-2</v>
      </c>
      <c r="AK96" s="1">
        <f t="shared" si="49"/>
        <v>7.4365175332527303E-2</v>
      </c>
      <c r="AL96" s="1">
        <f t="shared" si="50"/>
        <v>2.2509848058525579E-2</v>
      </c>
      <c r="AM96" s="1">
        <f t="shared" si="51"/>
        <v>-1.7708909795240691E-2</v>
      </c>
      <c r="AN96" s="1">
        <f t="shared" si="52"/>
        <v>-1.0576015108593054E-2</v>
      </c>
      <c r="AO96" s="1">
        <f t="shared" si="53"/>
        <v>5.3254437869822521E-2</v>
      </c>
      <c r="AP96" s="1">
        <f t="shared" si="54"/>
        <v>-0.17055393586005835</v>
      </c>
      <c r="BA96">
        <v>2.9833397907787666E-2</v>
      </c>
      <c r="BB96">
        <v>5.0978179082016573E-2</v>
      </c>
      <c r="BC96">
        <v>-6.9446930374082699E-2</v>
      </c>
      <c r="BD96">
        <v>-1.3560635412630819E-3</v>
      </c>
      <c r="BE96">
        <v>-3.8797284190107809E-4</v>
      </c>
      <c r="BF96">
        <v>2.6583268178264313E-2</v>
      </c>
      <c r="BG96">
        <v>1.553211888782363E-2</v>
      </c>
      <c r="BH96">
        <v>-2.4169184290030177E-2</v>
      </c>
      <c r="BI96">
        <v>4.3012845465161473E-2</v>
      </c>
      <c r="BJ96">
        <v>2.4207168324263447E-2</v>
      </c>
      <c r="BK96">
        <v>1.7405643092707927E-2</v>
      </c>
      <c r="BL96">
        <v>-1.5933369545536841E-2</v>
      </c>
    </row>
    <row r="97" spans="1:64" ht="43.8" thickBot="1">
      <c r="A97" s="40" t="s">
        <v>305</v>
      </c>
      <c r="B97" s="30" t="s">
        <v>477</v>
      </c>
      <c r="C97" s="42" t="s">
        <v>390</v>
      </c>
      <c r="D97" s="8">
        <v>123600</v>
      </c>
      <c r="E97" s="3">
        <v>188787</v>
      </c>
      <c r="F97" s="37">
        <f t="shared" si="55"/>
        <v>123600</v>
      </c>
      <c r="G97" s="3">
        <v>2645000000</v>
      </c>
      <c r="H97" s="9">
        <f t="shared" si="56"/>
        <v>4.6729678638941402E-5</v>
      </c>
      <c r="I97" s="51">
        <v>127</v>
      </c>
      <c r="J97" s="2">
        <v>133</v>
      </c>
      <c r="K97" s="2" vm="4100">
        <v>143</v>
      </c>
      <c r="L97" s="2" vm="4101">
        <v>129.94999999999999</v>
      </c>
      <c r="M97" s="2">
        <v>130.53</v>
      </c>
      <c r="N97" s="2">
        <v>131.53</v>
      </c>
      <c r="O97" s="2">
        <v>132</v>
      </c>
      <c r="P97" s="2">
        <v>134.53</v>
      </c>
      <c r="Q97" s="2">
        <v>136.19999999999999</v>
      </c>
      <c r="R97" s="2">
        <v>131.19999999999999</v>
      </c>
      <c r="S97" s="2">
        <v>134.93</v>
      </c>
      <c r="T97" s="2">
        <v>132.53</v>
      </c>
      <c r="U97" s="2">
        <v>138.19999999999999</v>
      </c>
      <c r="V97" s="3">
        <v>0.74</v>
      </c>
      <c r="W97" s="3">
        <v>0.7</v>
      </c>
      <c r="X97" s="3">
        <v>0.7</v>
      </c>
      <c r="Y97" s="3">
        <v>0.7</v>
      </c>
      <c r="Z97" s="1">
        <f t="shared" si="38"/>
        <v>2.9055118110236134E-2</v>
      </c>
      <c r="AA97" s="1">
        <f t="shared" si="39"/>
        <v>2.1161985378992009E-2</v>
      </c>
      <c r="AB97" s="1">
        <f t="shared" si="40"/>
        <v>-7.5757575757584399E-4</v>
      </c>
      <c r="AC97" s="1">
        <f t="shared" si="41"/>
        <v>5.8689024390243906E-2</v>
      </c>
      <c r="AD97" s="1">
        <f t="shared" si="42"/>
        <v>0.11055118110236212</v>
      </c>
      <c r="AE97" s="1">
        <f t="shared" si="43"/>
        <v>4.7244094488188976E-2</v>
      </c>
      <c r="AF97" s="1">
        <f t="shared" si="44"/>
        <v>7.5187969924812026E-2</v>
      </c>
      <c r="AG97" s="1">
        <f t="shared" si="45"/>
        <v>-8.6083916083916162E-2</v>
      </c>
      <c r="AH97" s="1">
        <f t="shared" si="46"/>
        <v>4.4632550981147561E-3</v>
      </c>
      <c r="AI97" s="1">
        <f t="shared" si="47"/>
        <v>1.3023825940396843E-2</v>
      </c>
      <c r="AJ97" s="1">
        <f t="shared" si="48"/>
        <v>8.8953090549684401E-3</v>
      </c>
      <c r="AK97" s="1">
        <f t="shared" si="49"/>
        <v>1.9166666666666676E-2</v>
      </c>
      <c r="AL97" s="1">
        <f t="shared" si="50"/>
        <v>1.7616888426373208E-2</v>
      </c>
      <c r="AM97" s="1">
        <f t="shared" si="51"/>
        <v>-3.1571218795888402E-2</v>
      </c>
      <c r="AN97" s="1">
        <f t="shared" si="52"/>
        <v>2.8429878048780628E-2</v>
      </c>
      <c r="AO97" s="1">
        <f t="shared" si="53"/>
        <v>-1.2599125472467247E-2</v>
      </c>
      <c r="AP97" s="1">
        <f t="shared" si="54"/>
        <v>4.8064589149626406E-2</v>
      </c>
      <c r="BA97">
        <v>-0.41948051948051951</v>
      </c>
      <c r="BB97">
        <v>-1.0887397464578733E-2</v>
      </c>
      <c r="BC97">
        <v>6.8757539203860199E-2</v>
      </c>
      <c r="BD97">
        <v>1.7678927858568505E-2</v>
      </c>
      <c r="BE97">
        <v>1.8772765480526768E-2</v>
      </c>
      <c r="BF97">
        <v>-1.9300194390446949E-2</v>
      </c>
      <c r="BG97">
        <v>9.7240097240096166E-3</v>
      </c>
      <c r="BH97">
        <v>-8.0725109757824112E-3</v>
      </c>
      <c r="BI97">
        <v>1.471012402653581E-2</v>
      </c>
      <c r="BJ97">
        <v>5.1248923341946709E-2</v>
      </c>
      <c r="BK97">
        <v>3.8099139696845405E-2</v>
      </c>
      <c r="BL97">
        <v>2.2570366436537443E-2</v>
      </c>
    </row>
    <row r="98" spans="1:64" ht="15" thickBot="1">
      <c r="A98" s="40" t="s">
        <v>308</v>
      </c>
      <c r="B98" s="30" t="s">
        <v>309</v>
      </c>
      <c r="C98" s="43" t="s">
        <v>418</v>
      </c>
      <c r="D98" s="8">
        <v>51446</v>
      </c>
      <c r="E98" s="3">
        <v>31870</v>
      </c>
      <c r="F98" s="37">
        <f t="shared" si="55"/>
        <v>51446</v>
      </c>
      <c r="G98" s="16">
        <v>2856000000</v>
      </c>
      <c r="H98" s="9">
        <f t="shared" si="56"/>
        <v>1.8013305322128852E-5</v>
      </c>
      <c r="I98" s="51" vm="4275">
        <v>114.57</v>
      </c>
      <c r="J98" s="2" vm="4276">
        <v>124.74</v>
      </c>
      <c r="K98" s="2" vm="4277">
        <v>123.26</v>
      </c>
      <c r="L98" s="2" vm="4278">
        <v>119.27</v>
      </c>
      <c r="M98" s="2" vm="4279">
        <v>126.86</v>
      </c>
      <c r="N98" s="2" vm="4280">
        <v>131.84</v>
      </c>
      <c r="O98" s="2" vm="4281">
        <v>131.96</v>
      </c>
      <c r="P98" s="2" vm="4282">
        <v>137.74</v>
      </c>
      <c r="Q98" s="2" vm="4283">
        <v>146.93</v>
      </c>
      <c r="R98" s="2" vm="4284">
        <v>150.88999999999999</v>
      </c>
      <c r="S98" s="2" vm="4285">
        <v>139</v>
      </c>
      <c r="T98" s="2" vm="3283">
        <v>145</v>
      </c>
      <c r="U98" s="2" vm="4012">
        <v>130</v>
      </c>
      <c r="V98" s="16">
        <v>0.25</v>
      </c>
      <c r="W98" s="16">
        <v>0.21</v>
      </c>
      <c r="X98" s="3">
        <v>0.21</v>
      </c>
      <c r="Y98" s="3">
        <v>0.21</v>
      </c>
      <c r="Z98" s="1">
        <f t="shared" ref="Z98:Z103" si="57">((L98-I98)+V98)/I98</f>
        <v>4.3205027494108435E-2</v>
      </c>
      <c r="AA98" s="1">
        <f t="shared" ref="AA98:AA103" si="58">((O98-L98)+W98)/L98</f>
        <v>0.10815796092898476</v>
      </c>
      <c r="AB98" s="1">
        <f t="shared" ref="AB98:AB103" si="59">((R98-O98)+X98)/O98</f>
        <v>0.14504395271294315</v>
      </c>
      <c r="AC98" s="1">
        <f t="shared" ref="AC98:AC103" si="60">((U98-R98)+Y98)/R98</f>
        <v>-0.13705348266949424</v>
      </c>
      <c r="AD98" s="1">
        <f t="shared" ref="AD98:AD103" si="61">((U98-I98)+SUM(V98:Y98))/I98</f>
        <v>0.14235838352099159</v>
      </c>
      <c r="AE98" s="1">
        <f t="shared" ref="AE98:AE103" si="62">(J98-I98)/I98</f>
        <v>8.8766692851531839E-2</v>
      </c>
      <c r="AF98" s="1">
        <f t="shared" ref="AF98:AF103" si="63">(K98-J98)/J98</f>
        <v>-1.1864678531345117E-2</v>
      </c>
      <c r="AG98" s="1">
        <f t="shared" ref="AG98:AG103" si="64">((L98-K98)+V98)/K98</f>
        <v>-3.0342365730975245E-2</v>
      </c>
      <c r="AH98" s="1">
        <f t="shared" ref="AH98:AH103" si="65">(M98-L98)/L98</f>
        <v>6.3637125848914261E-2</v>
      </c>
      <c r="AI98" s="1">
        <f t="shared" ref="AI98:AI103" si="66">((N98-M98)+W98)/M98</f>
        <v>4.091124073782125E-2</v>
      </c>
      <c r="AJ98" s="1">
        <f t="shared" ref="AJ98:AJ103" si="67">((O98-N98)+W98)/N98</f>
        <v>2.5030339805825583E-3</v>
      </c>
      <c r="AK98" s="1">
        <f t="shared" ref="AK98:AK103" si="68">(P98-O98)/O98</f>
        <v>4.3801151864201276E-2</v>
      </c>
      <c r="AL98" s="1">
        <f t="shared" ref="AL98:AL103" si="69">((Q98-P98)+X98)/P98</f>
        <v>6.8244518658341788E-2</v>
      </c>
      <c r="AM98" s="1">
        <f t="shared" ref="AM98:AM103" si="70">((R98-Q98)+X98)/Q98</f>
        <v>2.8380861634791938E-2</v>
      </c>
      <c r="AN98" s="1">
        <f t="shared" ref="AN98:AN103" si="71">(S98-R98)/R98</f>
        <v>-7.8799125190536071E-2</v>
      </c>
      <c r="AO98" s="1">
        <f t="shared" ref="AO98:AO103" si="72">((T98-S98)+Y98)/S98</f>
        <v>4.4676258992805758E-2</v>
      </c>
      <c r="AP98" s="1">
        <f t="shared" ref="AP98:AP103" si="73">((U98-T98)+Y98)/T98</f>
        <v>-0.10199999999999999</v>
      </c>
      <c r="BA98">
        <v>5.256475368207212E-2</v>
      </c>
      <c r="BB98">
        <v>7.0446320868516155E-2</v>
      </c>
      <c r="BC98">
        <v>7.3247689880550568E-3</v>
      </c>
      <c r="BD98">
        <v>2.4119362800089809E-2</v>
      </c>
      <c r="BE98">
        <v>4.7321721984883332E-2</v>
      </c>
      <c r="BF98">
        <v>-8.4905660377359565E-3</v>
      </c>
      <c r="BG98">
        <v>6.3360881542699768E-2</v>
      </c>
      <c r="BH98">
        <v>3.8760462335591939E-2</v>
      </c>
      <c r="BI98">
        <v>1.6435986159169549E-2</v>
      </c>
      <c r="BJ98">
        <v>4.6996399469395427E-2</v>
      </c>
      <c r="BK98">
        <v>1.8914027149321225E-2</v>
      </c>
      <c r="BL98">
        <v>2.1356113187399873E-2</v>
      </c>
    </row>
    <row r="99" spans="1:64" ht="43.8" thickBot="1">
      <c r="A99" s="40" t="s">
        <v>311</v>
      </c>
      <c r="B99" s="30" t="s">
        <v>478</v>
      </c>
      <c r="C99" s="42" t="s">
        <v>419</v>
      </c>
      <c r="D99" s="8">
        <v>671281</v>
      </c>
      <c r="E99" s="3">
        <v>740611</v>
      </c>
      <c r="F99" s="37">
        <f t="shared" si="55"/>
        <v>671281</v>
      </c>
      <c r="G99" s="16">
        <v>4132000000</v>
      </c>
      <c r="H99" s="9">
        <f t="shared" si="56"/>
        <v>1.6245909970958374E-4</v>
      </c>
      <c r="I99" s="51" vm="2512">
        <v>53.16</v>
      </c>
      <c r="J99" s="2" vm="972">
        <v>54.49</v>
      </c>
      <c r="K99" s="2" vm="3498">
        <v>47.69</v>
      </c>
      <c r="L99" s="2" vm="3499">
        <v>47.62</v>
      </c>
      <c r="M99" s="2" vm="3500">
        <v>49.49</v>
      </c>
      <c r="N99" s="2" vm="3197">
        <v>47.89</v>
      </c>
      <c r="O99" s="2" vm="2391">
        <v>50.25</v>
      </c>
      <c r="P99" s="2" vm="3501">
        <v>52.02</v>
      </c>
      <c r="Q99" s="2" vm="841">
        <v>53.55</v>
      </c>
      <c r="R99" s="2" vm="3502">
        <v>53.61</v>
      </c>
      <c r="S99" s="2" vm="3503">
        <v>56.98</v>
      </c>
      <c r="T99" s="2" vm="3504">
        <v>59.5</v>
      </c>
      <c r="U99" s="2" vm="2751">
        <v>56.16</v>
      </c>
      <c r="V99" s="16">
        <v>0.60250000000000004</v>
      </c>
      <c r="W99" s="16">
        <v>0.59</v>
      </c>
      <c r="X99" s="3">
        <v>0.59</v>
      </c>
      <c r="Y99" s="3">
        <v>0.59</v>
      </c>
      <c r="Z99" s="1">
        <f t="shared" si="57"/>
        <v>-9.2879984951091038E-2</v>
      </c>
      <c r="AA99" s="1">
        <f t="shared" si="58"/>
        <v>6.7618647627047515E-2</v>
      </c>
      <c r="AB99" s="1">
        <f t="shared" si="59"/>
        <v>7.8606965174129337E-2</v>
      </c>
      <c r="AC99" s="1">
        <f t="shared" si="60"/>
        <v>5.8571162096623712E-2</v>
      </c>
      <c r="AD99" s="1">
        <f t="shared" si="61"/>
        <v>0.10106282919488337</v>
      </c>
      <c r="AE99" s="1">
        <f t="shared" si="62"/>
        <v>2.5018811136192729E-2</v>
      </c>
      <c r="AF99" s="1">
        <f t="shared" si="63"/>
        <v>-0.12479354009910082</v>
      </c>
      <c r="AG99" s="1">
        <f t="shared" si="64"/>
        <v>1.1165862864332141E-2</v>
      </c>
      <c r="AH99" s="1">
        <f t="shared" si="65"/>
        <v>3.926921461570778E-2</v>
      </c>
      <c r="AI99" s="1">
        <f t="shared" si="66"/>
        <v>-2.0408163265306152E-2</v>
      </c>
      <c r="AJ99" s="1">
        <f t="shared" si="67"/>
        <v>6.1599498851534755E-2</v>
      </c>
      <c r="AK99" s="1">
        <f t="shared" si="68"/>
        <v>3.5223880597014985E-2</v>
      </c>
      <c r="AL99" s="1">
        <f t="shared" si="69"/>
        <v>4.0753556324490459E-2</v>
      </c>
      <c r="AM99" s="1">
        <f t="shared" si="70"/>
        <v>1.2138188608776886E-2</v>
      </c>
      <c r="AN99" s="1">
        <f t="shared" si="71"/>
        <v>6.2861406454019719E-2</v>
      </c>
      <c r="AO99" s="1">
        <f t="shared" si="72"/>
        <v>5.4580554580554635E-2</v>
      </c>
      <c r="AP99" s="1">
        <f t="shared" si="73"/>
        <v>-4.6218487394958041E-2</v>
      </c>
      <c r="BA99">
        <v>-8.561897702001478E-2</v>
      </c>
      <c r="BB99">
        <v>4.458856911228189E-3</v>
      </c>
      <c r="BC99">
        <v>-4.5903954802260965E-3</v>
      </c>
      <c r="BD99">
        <v>-5.4791709419248817E-2</v>
      </c>
      <c r="BE99">
        <v>2.6921406860616552E-2</v>
      </c>
      <c r="BF99">
        <v>-3.2327124812673975E-2</v>
      </c>
      <c r="BG99">
        <v>9.1235149069715318E-2</v>
      </c>
      <c r="BH99">
        <v>-1.4379622021363316E-3</v>
      </c>
      <c r="BI99">
        <v>4.0816326530612186E-2</v>
      </c>
      <c r="BJ99">
        <v>-2.5106296821218909E-2</v>
      </c>
      <c r="BK99">
        <v>6.9366562824506747E-2</v>
      </c>
      <c r="BL99">
        <v>5.5992141453831003E-2</v>
      </c>
    </row>
    <row r="100" spans="1:64" ht="43.8" thickBot="1">
      <c r="A100" s="40" t="s">
        <v>314</v>
      </c>
      <c r="B100" s="30" t="s">
        <v>315</v>
      </c>
      <c r="C100" s="42" t="s">
        <v>391</v>
      </c>
      <c r="D100" s="8">
        <v>144879426</v>
      </c>
      <c r="E100" s="3"/>
      <c r="F100" s="37">
        <f t="shared" si="55"/>
        <v>144879426</v>
      </c>
      <c r="G100" s="16">
        <v>995000000</v>
      </c>
      <c r="H100" s="9">
        <f t="shared" si="56"/>
        <v>0.14560746331658292</v>
      </c>
      <c r="I100" s="51" vm="139">
        <v>73.28</v>
      </c>
      <c r="J100" s="2" vm="140">
        <v>74.53</v>
      </c>
      <c r="K100" s="2" vm="141">
        <v>69.06</v>
      </c>
      <c r="L100" s="2" vm="142">
        <v>65.099999999999994</v>
      </c>
      <c r="M100" s="2" vm="143">
        <v>65.37</v>
      </c>
      <c r="N100" s="2" vm="144">
        <v>62.56</v>
      </c>
      <c r="O100" s="2" vm="145">
        <v>59.68</v>
      </c>
      <c r="P100" s="2" vm="146">
        <v>67.61</v>
      </c>
      <c r="Q100" s="2" vm="147">
        <v>68.53</v>
      </c>
      <c r="R100" s="2" vm="148">
        <v>72.88</v>
      </c>
      <c r="S100" s="2" vm="149">
        <v>79.48</v>
      </c>
      <c r="T100" s="2" vm="150">
        <v>85.03</v>
      </c>
      <c r="U100" s="2" vm="101">
        <v>67.2</v>
      </c>
      <c r="V100" s="16">
        <v>0.44</v>
      </c>
      <c r="W100" s="16">
        <v>0.44</v>
      </c>
      <c r="X100" s="3">
        <v>0.4</v>
      </c>
      <c r="Y100" s="3">
        <v>0.4</v>
      </c>
      <c r="Z100" s="1">
        <f t="shared" si="57"/>
        <v>-0.10562227074235817</v>
      </c>
      <c r="AA100" s="1">
        <f t="shared" si="58"/>
        <v>-7.6497695852534478E-2</v>
      </c>
      <c r="AB100" s="1">
        <f t="shared" si="59"/>
        <v>0.22788203753351199</v>
      </c>
      <c r="AC100" s="1">
        <f t="shared" si="60"/>
        <v>-7.2447859495060274E-2</v>
      </c>
      <c r="AD100" s="1">
        <f t="shared" si="61"/>
        <v>-6.0043668122270723E-2</v>
      </c>
      <c r="AE100" s="1">
        <f t="shared" si="62"/>
        <v>1.7057860262008732E-2</v>
      </c>
      <c r="AF100" s="1">
        <f t="shared" si="63"/>
        <v>-7.3393264457265517E-2</v>
      </c>
      <c r="AG100" s="1">
        <f t="shared" si="64"/>
        <v>-5.0970170865913815E-2</v>
      </c>
      <c r="AH100" s="1">
        <f t="shared" si="65"/>
        <v>4.1474654377881759E-3</v>
      </c>
      <c r="AI100" s="1">
        <f t="shared" si="66"/>
        <v>-3.6255162918770109E-2</v>
      </c>
      <c r="AJ100" s="1">
        <f t="shared" si="67"/>
        <v>-3.9002557544757073E-2</v>
      </c>
      <c r="AK100" s="1">
        <f t="shared" si="68"/>
        <v>0.13287533512064342</v>
      </c>
      <c r="AL100" s="1">
        <f t="shared" si="69"/>
        <v>1.9523739091850342E-2</v>
      </c>
      <c r="AM100" s="1">
        <f t="shared" si="70"/>
        <v>6.9312709762147887E-2</v>
      </c>
      <c r="AN100" s="1">
        <f t="shared" si="71"/>
        <v>9.0559824368825592E-2</v>
      </c>
      <c r="AO100" s="1">
        <f t="shared" si="72"/>
        <v>7.4861600402616982E-2</v>
      </c>
      <c r="AP100" s="1">
        <f t="shared" si="73"/>
        <v>-0.20498647536163705</v>
      </c>
      <c r="BA100">
        <v>-2.286401925391085E-2</v>
      </c>
      <c r="BB100">
        <v>6.9211822660098399E-2</v>
      </c>
      <c r="BC100">
        <v>-3.478461184058966E-2</v>
      </c>
      <c r="BD100">
        <v>3.5988483685220729E-2</v>
      </c>
      <c r="BE100">
        <v>-5.3612783696155547E-2</v>
      </c>
      <c r="BF100">
        <v>-2.8662812154016608E-2</v>
      </c>
      <c r="BG100">
        <v>2.43250127356089E-2</v>
      </c>
      <c r="BH100">
        <v>1.9893074723361784E-2</v>
      </c>
      <c r="BI100">
        <v>-4.7899056719343414E-2</v>
      </c>
      <c r="BJ100">
        <v>-0.15494050698396264</v>
      </c>
      <c r="BK100">
        <v>0.10743801652892547</v>
      </c>
      <c r="BL100">
        <v>2.3902167871039569E-2</v>
      </c>
    </row>
    <row r="101" spans="1:64" ht="29.4" thickBot="1">
      <c r="A101" s="40" t="s">
        <v>317</v>
      </c>
      <c r="B101" s="30" t="s">
        <v>318</v>
      </c>
      <c r="C101" s="42" t="s">
        <v>420</v>
      </c>
      <c r="D101" s="8">
        <v>861310</v>
      </c>
      <c r="E101" s="3">
        <v>42233</v>
      </c>
      <c r="F101" s="37">
        <f t="shared" si="55"/>
        <v>861310</v>
      </c>
      <c r="G101" s="16">
        <v>4838000000</v>
      </c>
      <c r="H101" s="9">
        <f t="shared" si="56"/>
        <v>1.7803017775940472E-4</v>
      </c>
      <c r="I101" s="51" vm="3437">
        <v>61.04</v>
      </c>
      <c r="J101" s="2" vm="143">
        <v>65.37</v>
      </c>
      <c r="K101" s="2" vm="562">
        <v>58.25</v>
      </c>
      <c r="L101" s="2" vm="3438">
        <v>52.37</v>
      </c>
      <c r="M101" s="2" vm="3439">
        <v>51.76</v>
      </c>
      <c r="N101" s="2" vm="3440">
        <v>54.56</v>
      </c>
      <c r="O101" s="2" vm="3441">
        <v>55.2</v>
      </c>
      <c r="P101" s="2" vm="3442">
        <v>57.96</v>
      </c>
      <c r="Q101" s="2" vm="1248">
        <v>58.45</v>
      </c>
      <c r="R101" s="2" vm="3443">
        <v>52.74</v>
      </c>
      <c r="S101" s="2" vm="3444">
        <v>53.43</v>
      </c>
      <c r="T101" s="2" vm="3445">
        <v>54.78</v>
      </c>
      <c r="U101" s="2" vm="3238">
        <v>45.524999999999999</v>
      </c>
      <c r="V101" s="16">
        <v>0.43</v>
      </c>
      <c r="W101" s="16">
        <v>0.43</v>
      </c>
      <c r="X101" s="3">
        <v>0.39</v>
      </c>
      <c r="Y101" s="3">
        <v>0.39</v>
      </c>
      <c r="Z101" s="1">
        <f t="shared" si="57"/>
        <v>-0.13499344692005247</v>
      </c>
      <c r="AA101" s="1">
        <f t="shared" si="58"/>
        <v>6.2249379415696117E-2</v>
      </c>
      <c r="AB101" s="1">
        <f t="shared" si="59"/>
        <v>-3.7500000000000012E-2</v>
      </c>
      <c r="AC101" s="1">
        <f t="shared" si="60"/>
        <v>-0.12940841865756547</v>
      </c>
      <c r="AD101" s="1">
        <f t="shared" si="61"/>
        <v>-0.22730996068152032</v>
      </c>
      <c r="AE101" s="1">
        <f t="shared" si="62"/>
        <v>7.0937090432503361E-2</v>
      </c>
      <c r="AF101" s="1">
        <f t="shared" si="63"/>
        <v>-0.10891846412727557</v>
      </c>
      <c r="AG101" s="1">
        <f t="shared" si="64"/>
        <v>-9.3562231759656694E-2</v>
      </c>
      <c r="AH101" s="1">
        <f t="shared" si="65"/>
        <v>-1.164789001336642E-2</v>
      </c>
      <c r="AI101" s="1">
        <f t="shared" si="66"/>
        <v>6.2403400309119096E-2</v>
      </c>
      <c r="AJ101" s="1">
        <f t="shared" si="67"/>
        <v>1.9611436950146634E-2</v>
      </c>
      <c r="AK101" s="1">
        <f t="shared" si="68"/>
        <v>4.9999999999999961E-2</v>
      </c>
      <c r="AL101" s="1">
        <f t="shared" si="69"/>
        <v>1.5182884748102173E-2</v>
      </c>
      <c r="AM101" s="1">
        <f t="shared" si="70"/>
        <v>-9.1017964071856305E-2</v>
      </c>
      <c r="AN101" s="1">
        <f t="shared" si="71"/>
        <v>1.3083048919226349E-2</v>
      </c>
      <c r="AO101" s="1">
        <f t="shared" si="72"/>
        <v>3.2565974171813616E-2</v>
      </c>
      <c r="AP101" s="1">
        <f t="shared" si="73"/>
        <v>-0.16182913472070101</v>
      </c>
      <c r="BA101">
        <v>1.5627806718160542E-2</v>
      </c>
      <c r="BB101">
        <v>4.5454545454545463E-2</v>
      </c>
      <c r="BC101">
        <v>-5.0414481475215642E-2</v>
      </c>
      <c r="BD101">
        <v>-2.8725314183123903E-2</v>
      </c>
      <c r="BE101">
        <v>-3.9556377079482438E-2</v>
      </c>
      <c r="BF101">
        <v>9.1403066175043679E-2</v>
      </c>
      <c r="BG101">
        <v>-2.8310338648987732E-2</v>
      </c>
      <c r="BH101">
        <v>-5.1263138484233722E-2</v>
      </c>
      <c r="BI101">
        <v>8.7935761848805208E-2</v>
      </c>
      <c r="BJ101">
        <v>2.1029731689630234E-2</v>
      </c>
      <c r="BK101">
        <v>1.1363636363636364E-2</v>
      </c>
      <c r="BL101">
        <v>8.5911260385363244E-2</v>
      </c>
    </row>
    <row r="102" spans="1:64" ht="15.6" thickBot="1">
      <c r="A102" s="40" t="s">
        <v>320</v>
      </c>
      <c r="B102" s="30" t="s">
        <v>479</v>
      </c>
      <c r="C102" s="42" t="s">
        <v>421</v>
      </c>
      <c r="D102">
        <v>1247952</v>
      </c>
      <c r="E102">
        <v>155327</v>
      </c>
      <c r="F102" s="37">
        <f t="shared" si="55"/>
        <v>1247952</v>
      </c>
      <c r="G102" s="17">
        <v>3010000000</v>
      </c>
      <c r="H102" s="9">
        <f t="shared" si="56"/>
        <v>4.146019933554817E-4</v>
      </c>
      <c r="I102" s="51" vm="2606">
        <v>99.3</v>
      </c>
      <c r="J102" s="2" vm="2607">
        <v>105.96</v>
      </c>
      <c r="K102" s="2" vm="2608">
        <v>90.17</v>
      </c>
      <c r="L102" s="2" vm="2609">
        <v>88</v>
      </c>
      <c r="M102" s="2" vm="2610">
        <v>87.67</v>
      </c>
      <c r="N102" s="2" vm="2611">
        <v>83.04</v>
      </c>
      <c r="O102" s="2" vm="2612">
        <v>85.65</v>
      </c>
      <c r="P102" s="2" vm="2613">
        <v>88.86</v>
      </c>
      <c r="Q102" s="2" vm="2614">
        <v>95.8</v>
      </c>
      <c r="R102" s="2" vm="2615">
        <v>94.29</v>
      </c>
      <c r="S102" s="2" vm="2616">
        <v>99.96</v>
      </c>
      <c r="T102" s="2" vm="2617">
        <v>98.02</v>
      </c>
      <c r="U102" s="2" vm="2560">
        <v>91.64</v>
      </c>
      <c r="V102" s="17">
        <v>0.52</v>
      </c>
      <c r="W102" s="17">
        <v>0.52</v>
      </c>
      <c r="X102">
        <v>0.52</v>
      </c>
      <c r="Y102" s="3">
        <v>0.52</v>
      </c>
      <c r="Z102" s="1">
        <f t="shared" si="57"/>
        <v>-0.10855991943605235</v>
      </c>
      <c r="AA102" s="1">
        <f t="shared" si="58"/>
        <v>-2.0795454545454482E-2</v>
      </c>
      <c r="AB102" s="1">
        <f t="shared" si="59"/>
        <v>0.10694687682428487</v>
      </c>
      <c r="AC102" s="1">
        <f t="shared" si="60"/>
        <v>-2.2589882278078326E-2</v>
      </c>
      <c r="AD102" s="1">
        <f t="shared" si="61"/>
        <v>-5.619335347432021E-2</v>
      </c>
      <c r="AE102" s="1">
        <f t="shared" si="62"/>
        <v>6.7069486404833803E-2</v>
      </c>
      <c r="AF102" s="1">
        <f t="shared" si="63"/>
        <v>-0.1490184975462438</v>
      </c>
      <c r="AG102" s="1">
        <f t="shared" si="64"/>
        <v>-1.8298768991904198E-2</v>
      </c>
      <c r="AH102" s="1">
        <f t="shared" si="65"/>
        <v>-3.7499999999999808E-3</v>
      </c>
      <c r="AI102" s="1">
        <f t="shared" si="66"/>
        <v>-4.6880346754876193E-2</v>
      </c>
      <c r="AJ102" s="1">
        <f t="shared" si="67"/>
        <v>3.7692678227360298E-2</v>
      </c>
      <c r="AK102" s="1">
        <f t="shared" si="68"/>
        <v>3.7478108581436E-2</v>
      </c>
      <c r="AL102" s="1">
        <f t="shared" si="69"/>
        <v>8.3952284492460019E-2</v>
      </c>
      <c r="AM102" s="1">
        <f t="shared" si="70"/>
        <v>-1.0334029227557317E-2</v>
      </c>
      <c r="AN102" s="1">
        <f t="shared" si="71"/>
        <v>6.0133630289532156E-2</v>
      </c>
      <c r="AO102" s="1">
        <f t="shared" si="72"/>
        <v>-1.4205682272909142E-2</v>
      </c>
      <c r="AP102" s="1">
        <f t="shared" si="73"/>
        <v>-5.9783717608651255E-2</v>
      </c>
      <c r="BA102">
        <v>-4.0150202195262871E-2</v>
      </c>
      <c r="BB102">
        <v>6.7860367138128277E-2</v>
      </c>
      <c r="BC102">
        <v>2.2967451035648859E-2</v>
      </c>
      <c r="BD102">
        <v>4.1759156492785866E-2</v>
      </c>
      <c r="BE102">
        <v>5.4201624717006215E-2</v>
      </c>
      <c r="BF102">
        <v>-2.8992878942014206E-2</v>
      </c>
      <c r="BG102">
        <v>5.8148734177215139E-2</v>
      </c>
      <c r="BH102">
        <v>-1.7694704049844207E-2</v>
      </c>
      <c r="BI102">
        <v>1.4046737326012442E-3</v>
      </c>
      <c r="BJ102">
        <v>0.11771501925545555</v>
      </c>
      <c r="BK102">
        <v>0.12702423337544513</v>
      </c>
      <c r="BL102">
        <v>2.2641122835775001E-2</v>
      </c>
    </row>
    <row r="103" spans="1:64" ht="43.8" thickBot="1">
      <c r="A103" s="40" t="s">
        <v>323</v>
      </c>
      <c r="B103" s="30" t="s">
        <v>480</v>
      </c>
      <c r="C103" s="42" t="s">
        <v>422</v>
      </c>
      <c r="D103">
        <v>72686</v>
      </c>
      <c r="F103" s="37">
        <f t="shared" si="55"/>
        <v>72686</v>
      </c>
      <c r="G103" s="17">
        <v>4270000000</v>
      </c>
      <c r="H103" s="9">
        <f t="shared" si="56"/>
        <v>1.7022482435597189E-5</v>
      </c>
      <c r="I103" s="51" vm="4266">
        <v>83.82</v>
      </c>
      <c r="J103" s="2" vm="4286">
        <v>87.5</v>
      </c>
      <c r="K103" s="2" vm="4287">
        <v>75.53</v>
      </c>
      <c r="L103" s="2" vm="4288">
        <v>74.27</v>
      </c>
      <c r="M103" s="2" vm="4289">
        <v>77.260000000000005</v>
      </c>
      <c r="N103" s="2" vm="4290">
        <v>81.87</v>
      </c>
      <c r="O103" s="2" vm="4291">
        <v>81.89</v>
      </c>
      <c r="P103" s="2" vm="4292">
        <v>80.89</v>
      </c>
      <c r="Q103" s="2" vm="4293">
        <v>80.41</v>
      </c>
      <c r="R103" s="2" vm="4294">
        <v>85.35</v>
      </c>
      <c r="S103" s="2" vm="4295">
        <v>79.83</v>
      </c>
      <c r="T103" s="2" vm="2318">
        <v>80.239999999999995</v>
      </c>
      <c r="U103" s="2" vm="4267">
        <v>67.349999999999994</v>
      </c>
      <c r="V103" s="17">
        <v>0.82</v>
      </c>
      <c r="W103" s="17">
        <v>0.82</v>
      </c>
      <c r="X103">
        <v>0.82</v>
      </c>
      <c r="Y103">
        <v>0.77</v>
      </c>
      <c r="Z103" s="1">
        <f t="shared" si="57"/>
        <v>-0.10415175375805294</v>
      </c>
      <c r="AA103" s="1">
        <f t="shared" si="58"/>
        <v>0.11363942372424943</v>
      </c>
      <c r="AB103" s="1">
        <f t="shared" si="59"/>
        <v>5.2265233850286898E-2</v>
      </c>
      <c r="AC103" s="1">
        <f t="shared" si="60"/>
        <v>-0.20187463386057414</v>
      </c>
      <c r="AD103" s="1">
        <f t="shared" si="61"/>
        <v>-0.1579575280362682</v>
      </c>
      <c r="AE103" s="1">
        <f t="shared" si="62"/>
        <v>4.3903602958721151E-2</v>
      </c>
      <c r="AF103" s="1">
        <f t="shared" si="63"/>
        <v>-0.13679999999999998</v>
      </c>
      <c r="AG103" s="1">
        <f t="shared" si="64"/>
        <v>-5.825499801403484E-3</v>
      </c>
      <c r="AH103" s="1">
        <f t="shared" si="65"/>
        <v>4.0258516224586094E-2</v>
      </c>
      <c r="AI103" s="1">
        <f t="shared" si="66"/>
        <v>7.0282164121149363E-2</v>
      </c>
      <c r="AJ103" s="1">
        <f t="shared" si="67"/>
        <v>1.0260168559912006E-2</v>
      </c>
      <c r="AK103" s="1">
        <f t="shared" si="68"/>
        <v>-1.2211503236048358E-2</v>
      </c>
      <c r="AL103" s="1">
        <f t="shared" si="69"/>
        <v>4.2032389664976629E-3</v>
      </c>
      <c r="AM103" s="1">
        <f t="shared" si="70"/>
        <v>7.1632881482402669E-2</v>
      </c>
      <c r="AN103" s="1">
        <f t="shared" si="71"/>
        <v>-6.4674868189806639E-2</v>
      </c>
      <c r="AO103" s="1">
        <f t="shared" si="72"/>
        <v>1.4781410497306734E-2</v>
      </c>
      <c r="AP103" s="1">
        <f t="shared" si="73"/>
        <v>-0.15104685942173482</v>
      </c>
      <c r="BA103">
        <v>-7.6314053221904529E-2</v>
      </c>
      <c r="BB103">
        <v>-2.7380952380952346E-2</v>
      </c>
      <c r="BC103">
        <v>1.3953488372092938E-2</v>
      </c>
      <c r="BD103">
        <v>-6.2179956108265174E-3</v>
      </c>
      <c r="BE103">
        <v>-3.9258986627407752E-3</v>
      </c>
      <c r="BF103">
        <v>1.5428642528306601E-2</v>
      </c>
      <c r="BG103">
        <v>-7.7979948013369178E-3</v>
      </c>
      <c r="BH103">
        <v>-3.7050898203592718E-2</v>
      </c>
      <c r="BI103">
        <v>7.5291344768888213E-2</v>
      </c>
      <c r="BJ103">
        <v>2.570725707257077E-2</v>
      </c>
      <c r="BK103">
        <v>9.833313346924057E-3</v>
      </c>
      <c r="BL103">
        <v>1.3782358581016245E-2</v>
      </c>
    </row>
    <row r="104" spans="1:64">
      <c r="I104" s="16"/>
    </row>
  </sheetData>
  <hyperlinks>
    <hyperlink ref="B2" r:id="rId1" tooltip="Apple Inc." display="https://web.archive.org/web/20190121023547/https:/en.wikipedia.org/wiki/Apple_Inc." xr:uid="{B2EDBBDB-41DE-43DC-8015-68F1990F3B0F}"/>
    <hyperlink ref="B3" r:id="rId2" tooltip="AbbVie Inc." display="https://web.archive.org/web/20190121023547/https:/en.wikipedia.org/wiki/AbbVie_Inc." xr:uid="{0A1914F6-8304-448B-9712-812669C82F24}"/>
    <hyperlink ref="B4" r:id="rId3" tooltip="Abbott Laboratories" display="https://web.archive.org/web/20190121023547/https:/en.wikipedia.org/wiki/Abbott_Laboratories" xr:uid="{B38B2630-1940-46C2-BA68-4D37FC1B12C1}"/>
    <hyperlink ref="B5" r:id="rId4" tooltip="Accenture" display="https://web.archive.org/web/20190121023547/https:/en.wikipedia.org/wiki/Accenture" xr:uid="{2F42F772-282A-42DB-A250-04E0B07B9777}"/>
    <hyperlink ref="B6" r:id="rId5" tooltip="Allergan" display="https://web.archive.org/web/20190121023547/https:/en.wikipedia.org/wiki/Allergan" xr:uid="{9B460B7D-3E4C-48F7-83BC-6B657CA2FED2}"/>
    <hyperlink ref="B7" r:id="rId6" tooltip="American International Group" display="https://web.archive.org/web/20190121023547/https:/en.wikipedia.org/wiki/American_International_Group" xr:uid="{0AE1236D-C0BA-4FDE-8EE4-E9B1B093057F}"/>
    <hyperlink ref="B8" r:id="rId7" tooltip="Allstate" display="https://web.archive.org/web/20190121023547/https:/en.wikipedia.org/wiki/Allstate" xr:uid="{745A3E13-E89F-47CD-BD5E-8D5BA00DC46F}"/>
    <hyperlink ref="B9" r:id="rId8" tooltip="Amgen" display="https://web.archive.org/web/20190121023547/https:/en.wikipedia.org/wiki/Amgen" xr:uid="{A39BB2BB-1923-4F13-B9AA-EE67A517CC8E}"/>
    <hyperlink ref="B10" r:id="rId9" tooltip="Amazon.com" display="https://web.archive.org/web/20190121023547/https:/en.wikipedia.org/wiki/Amazon.com" xr:uid="{282FA1B5-ED46-48CF-A8D7-B0CC8A30CF95}"/>
    <hyperlink ref="B11" r:id="rId10" tooltip="American Express" display="https://web.archive.org/web/20190121023547/https:/en.wikipedia.org/wiki/American_Express" xr:uid="{3E0DC61E-561A-48CD-95D5-FCB0B8F8642D}"/>
    <hyperlink ref="B12" r:id="rId11" tooltip="Boeing" display="https://web.archive.org/web/20190121023547/https:/en.wikipedia.org/wiki/Boeing" xr:uid="{91603816-AF9C-4F78-A6AC-787D8456F86E}"/>
    <hyperlink ref="B13" r:id="rId12" tooltip="Bank of America" display="https://web.archive.org/web/20190121023547/https:/en.wikipedia.org/wiki/Bank_of_America" xr:uid="{BCA43CE6-A697-492C-A1CF-AEE5ECBE4A61}"/>
    <hyperlink ref="B14" r:id="rId13" tooltip="Biogen" display="https://web.archive.org/web/20190121023547/https:/en.wikipedia.org/wiki/Biogen" xr:uid="{B9363B07-0C20-4893-9C03-1969CCF595C8}"/>
    <hyperlink ref="B15" r:id="rId14" tooltip="The Bank of New York Mellon" display="https://web.archive.org/web/20190121023547/https:/en.wikipedia.org/wiki/The_Bank_of_New_York_Mellon" xr:uid="{86DAE919-8DD4-49E4-B544-C7EC746384C6}"/>
    <hyperlink ref="B16" r:id="rId15" tooltip="Booking Holdings" display="https://web.archive.org/web/20190121023547/https:/en.wikipedia.org/wiki/Booking_Holdings" xr:uid="{F15F24D4-9ECE-4F4E-B683-E4EFB0359ECA}"/>
    <hyperlink ref="B17" r:id="rId16" tooltip="BlackRock" display="https://web.archive.org/web/20190121023547/https:/en.wikipedia.org/wiki/BlackRock" xr:uid="{A9D4AEBA-60E7-4F3C-9B9B-34850BA3DD8F}"/>
    <hyperlink ref="B18" r:id="rId17" tooltip="Bristol-Myers Squibb" display="https://web.archive.org/web/20190121023547/https:/en.wikipedia.org/wiki/Bristol-Myers_Squibb" xr:uid="{7433F230-F73E-4BCF-9DC8-951C1A7347D2}"/>
    <hyperlink ref="B19" r:id="rId18" tooltip="Berkshire Hathaway" display="https://web.archive.org/web/20190121023547/https:/en.wikipedia.org/wiki/Berkshire_Hathaway" xr:uid="{9BB41CB1-F8DD-4FC3-BF96-D87234A9AC4C}"/>
    <hyperlink ref="B20" r:id="rId19" tooltip="Citigroup" display="https://web.archive.org/web/20190121023547/https:/en.wikipedia.org/wiki/Citigroup" xr:uid="{7AA1CB24-0B29-4B5A-AABA-A10AF2127171}"/>
    <hyperlink ref="B21" r:id="rId20" tooltip="Caterpillar Inc." display="https://web.archive.org/web/20190121023547/https:/en.wikipedia.org/wiki/Caterpillar_Inc." xr:uid="{1CE9660E-2A4B-4109-8EE8-79CD98B0A79A}"/>
    <hyperlink ref="B22" r:id="rId21" tooltip="Celgene" display="https://web.archive.org/web/20190121023547/https:/en.wikipedia.org/wiki/Celgene" xr:uid="{12B00838-B079-49F3-A63D-521A2B7A8059}"/>
    <hyperlink ref="B23" r:id="rId22" tooltip="Charter Communications" display="https://web.archive.org/web/20190121023547/https:/en.wikipedia.org/wiki/Charter_Communications" xr:uid="{1782FF5E-1D47-449D-A43E-D2B7D0979620}"/>
    <hyperlink ref="B24" r:id="rId23" tooltip="Colgate-Palmolive" display="https://web.archive.org/web/20190121023547/https:/en.wikipedia.org/wiki/Colgate-Palmolive" xr:uid="{6AEE037F-6CFE-4983-A783-FA5547A6B526}"/>
    <hyperlink ref="B25" r:id="rId24" tooltip="Comcast" display="https://web.archive.org/web/20190121023547/https:/en.wikipedia.org/wiki/Comcast" xr:uid="{57B32CBA-3E7B-47E5-8DB4-946B7D9A70D9}"/>
    <hyperlink ref="B26" r:id="rId25" tooltip="Capital One" display="https://web.archive.org/web/20190121023547/https:/en.wikipedia.org/wiki/Capital_One" xr:uid="{3BEFE8FA-DF49-443C-B474-CBD0DD498745}"/>
    <hyperlink ref="B27" r:id="rId26" tooltip="ConocoPhillips" display="https://web.archive.org/web/20190121023547/https:/en.wikipedia.org/wiki/ConocoPhillips" xr:uid="{A4C32C8F-39E5-4A4B-A773-D076073B4249}"/>
    <hyperlink ref="B28" r:id="rId27" tooltip="Costco Wholesale Corp." display="https://web.archive.org/web/20190121023547/https:/en.wikipedia.org/wiki/Costco_Wholesale_Corp." xr:uid="{3CEAEA5C-E8C7-47DE-A2D7-E4B1990633B7}"/>
    <hyperlink ref="B29" r:id="rId28" tooltip="Cisco Systems" display="https://web.archive.org/web/20190121023547/https:/en.wikipedia.org/wiki/Cisco_Systems" xr:uid="{DCB5D2B3-FEAE-4FA8-B620-B3A62A93A436}"/>
    <hyperlink ref="B30" r:id="rId29" tooltip="CVS Health" display="https://web.archive.org/web/20190121023547/https:/en.wikipedia.org/wiki/CVS_Health" xr:uid="{00152455-0EEB-4394-881E-8D89FE584A6F}"/>
    <hyperlink ref="B31" r:id="rId30" tooltip="Chevron Corporation" display="https://web.archive.org/web/20190121023547/https:/en.wikipedia.org/wiki/Chevron_Corporation" xr:uid="{80DC481B-C22D-4D1D-B145-1F860510515E}"/>
    <hyperlink ref="B32" r:id="rId31" tooltip="Danaher Corporation" display="https://web.archive.org/web/20190121023547/https:/en.wikipedia.org/wiki/Danaher_Corporation" xr:uid="{C52610D3-D368-43FA-99EB-B4962FEFFF15}"/>
    <hyperlink ref="B33" r:id="rId32" tooltip="The Walt Disney Company" display="https://web.archive.org/web/20190121023547/https:/en.wikipedia.org/wiki/The_Walt_Disney_Company" xr:uid="{B66C66CE-7F52-4E1C-A4E9-1CF29C4A89A8}"/>
    <hyperlink ref="B34" r:id="rId33" tooltip="Duke Energy" display="https://web.archive.org/web/20190121023547/https:/en.wikipedia.org/wiki/Duke_Energy" xr:uid="{F43AFF69-3929-4622-8FA7-037DC7DF6D21}"/>
    <hyperlink ref="B35" r:id="rId34" tooltip="DowDuPont" display="https://web.archive.org/web/20190121023547/https:/en.wikipedia.org/wiki/DowDuPont" xr:uid="{EE472F0D-E2E6-4298-9CC7-8067CA54941A}"/>
    <hyperlink ref="B36" r:id="rId35" tooltip="Emerson Electric" display="https://web.archive.org/web/20190121023547/https:/en.wikipedia.org/wiki/Emerson_Electric" xr:uid="{4FDDE42A-6522-4C34-AC1F-108FB9720D27}"/>
    <hyperlink ref="B37" r:id="rId36" tooltip="Exelon" display="https://web.archive.org/web/20190121023547/https:/en.wikipedia.org/wiki/Exelon" xr:uid="{0A57FBCC-A152-44C8-A672-4AC335716FE7}"/>
    <hyperlink ref="B38" r:id="rId37" tooltip="Ford Motor Company" display="https://web.archive.org/web/20190121023547/https:/en.wikipedia.org/wiki/Ford_Motor_Company" xr:uid="{70612B3F-459F-4D9A-8130-88C28749CA36}"/>
    <hyperlink ref="B39" r:id="rId38" tooltip="Facebook" display="https://web.archive.org/web/20190121023547/https:/en.wikipedia.org/wiki/Facebook" xr:uid="{72E30843-3C30-46A7-89DF-7A1CFBF426F7}"/>
    <hyperlink ref="B40" r:id="rId39" tooltip="FedEx" display="https://web.archive.org/web/20190121023547/https:/en.wikipedia.org/wiki/FedEx" xr:uid="{129C2229-B95B-452F-AC83-2D3C2909ED97}"/>
    <hyperlink ref="B41" r:id="rId40" tooltip="Fox (company)" display="https://web.archive.org/web/20190121023547/https:/en.wikipedia.org/wiki/Fox_(company)" xr:uid="{86F8D45D-6EBB-4BF8-89C9-BB725399AD51}"/>
    <hyperlink ref="B42" r:id="rId41" tooltip="Fox (company)" display="https://web.archive.org/web/20190121023547/https:/en.wikipedia.org/wiki/Fox_(company)" xr:uid="{0F8A3F80-51C0-4177-A2CE-9E0DF7432416}"/>
    <hyperlink ref="B43" r:id="rId42" tooltip="General Dynamics" display="https://web.archive.org/web/20190121023547/https:/en.wikipedia.org/wiki/General_Dynamics" xr:uid="{510F8EA5-FA5E-4C3B-A6BE-5773CCBCCE6C}"/>
    <hyperlink ref="B44" r:id="rId43" tooltip="General Electric" display="https://web.archive.org/web/20190121023547/https:/en.wikipedia.org/wiki/General_Electric" xr:uid="{A4FE21B4-02D6-45C8-B63A-E36F41627E68}"/>
    <hyperlink ref="B45" r:id="rId44" tooltip="Gilead Sciences" display="https://web.archive.org/web/20190121023547/https:/en.wikipedia.org/wiki/Gilead_Sciences" xr:uid="{E917CCCA-8CA5-42B8-BA54-5E13AF68628F}"/>
    <hyperlink ref="B46" r:id="rId45" tooltip="General Motors" display="https://web.archive.org/web/20190121023547/https:/en.wikipedia.org/wiki/General_Motors" xr:uid="{49CAEFF1-31FB-40CE-A5A4-E5C7675213D4}"/>
    <hyperlink ref="B47" r:id="rId46" tooltip="Alphabet Inc." display="https://web.archive.org/web/20190121023547/https:/en.wikipedia.org/wiki/Alphabet_Inc." xr:uid="{6C9C7660-C969-4126-8BAB-BCBE8274C4E1}"/>
    <hyperlink ref="B48" r:id="rId47" tooltip="Alphabet Inc." display="https://web.archive.org/web/20190121023547/https:/en.wikipedia.org/wiki/Alphabet_Inc." xr:uid="{1807C0C5-6613-4DB9-A4DE-62FE12326E86}"/>
    <hyperlink ref="B49" r:id="rId48" tooltip="Goldman Sachs" display="https://web.archive.org/web/20190121023547/https:/en.wikipedia.org/wiki/Goldman_Sachs" xr:uid="{29C0665A-DC9D-46EA-823E-678B1C697C58}"/>
    <hyperlink ref="B50" r:id="rId49" tooltip="Halliburton" display="https://web.archive.org/web/20190121023547/https:/en.wikipedia.org/wiki/Halliburton" xr:uid="{D8242D39-1DE6-4C1B-8345-6B12B75ADB94}"/>
    <hyperlink ref="B51" r:id="rId50" tooltip="Home Depot" display="https://web.archive.org/web/20190121023547/https:/en.wikipedia.org/wiki/Home_Depot" xr:uid="{EA2D3721-C185-40FF-8139-18133A2FECD6}"/>
    <hyperlink ref="B52" r:id="rId51" tooltip="Honeywell" display="https://web.archive.org/web/20190121023547/https:/en.wikipedia.org/wiki/Honeywell" xr:uid="{10892A8A-7D98-453C-BA18-1F87B128BF88}"/>
    <hyperlink ref="B53" r:id="rId52" tooltip="IBM" display="https://web.archive.org/web/20190121023547/https:/en.wikipedia.org/wiki/IBM" xr:uid="{8CD752B9-8DEB-4BEC-89BE-24B55D477640}"/>
    <hyperlink ref="B54" r:id="rId53" tooltip="Intel" display="https://web.archive.org/web/20190121023547/https:/en.wikipedia.org/wiki/Intel" xr:uid="{C0683CC4-AD3F-410B-9E28-899F441A9D00}"/>
    <hyperlink ref="B55" r:id="rId54" tooltip="Johnson &amp; Johnson" display="https://web.archive.org/web/20190121023547/https:/en.wikipedia.org/wiki/Johnson_%26_Johnson" xr:uid="{C45A9149-8AE5-458C-87E4-E3B99C1E0EA4}"/>
    <hyperlink ref="B56" r:id="rId55" tooltip="JPMorgan Chase &amp; Co." display="https://web.archive.org/web/20190121023547/https:/en.wikipedia.org/wiki/JPMorgan_Chase_%26_Co." xr:uid="{11605691-F6B1-422E-BE54-791F658F8681}"/>
    <hyperlink ref="B57" r:id="rId56" tooltip="Kraft Heinz" display="https://web.archive.org/web/20190121023547/https:/en.wikipedia.org/wiki/Kraft_Heinz" xr:uid="{D3272ACC-69F6-4AEF-A4B6-016753A674CC}"/>
    <hyperlink ref="B58" r:id="rId57" tooltip="Kinder Morgan" display="https://web.archive.org/web/20190121023547/https:/en.wikipedia.org/wiki/Kinder_Morgan" xr:uid="{3107553F-75DB-4F63-897B-E973C8FB30FF}"/>
    <hyperlink ref="B59" r:id="rId58" tooltip="The Coca-Cola Company" display="https://web.archive.org/web/20190121023547/https:/en.wikipedia.org/wiki/The_Coca-Cola_Company" xr:uid="{EEBB02F7-B1E8-494D-9A18-308917E9E078}"/>
    <hyperlink ref="B60" r:id="rId59" tooltip="Eli Lilly and Company" display="https://web.archive.org/web/20190121023547/https:/en.wikipedia.org/wiki/Eli_Lilly_and_Company" xr:uid="{CDF73FDD-2005-480D-8E31-7302524EF085}"/>
    <hyperlink ref="B61" r:id="rId60" tooltip="Lockheed Martin" display="https://web.archive.org/web/20190121023547/https:/en.wikipedia.org/wiki/Lockheed_Martin" xr:uid="{F0675B6E-8E47-4F8D-87B9-A587A4F44099}"/>
    <hyperlink ref="B62" r:id="rId61" tooltip="Lowe's" display="https://web.archive.org/web/20190121023547/https:/en.wikipedia.org/wiki/Lowe%27s" xr:uid="{044A97DD-AC6E-4AD6-A054-0B12523395F6}"/>
    <hyperlink ref="B63" r:id="rId62" tooltip="MasterCard" display="https://web.archive.org/web/20190121023547/https:/en.wikipedia.org/wiki/MasterCard" xr:uid="{6DBF8F3E-DD2A-4994-B24A-369D6304A9B2}"/>
    <hyperlink ref="B64" r:id="rId63" tooltip="McDonald's" display="https://web.archive.org/web/20190121023547/https:/en.wikipedia.org/wiki/McDonald%27s" xr:uid="{D6DF222C-B824-49FE-B43A-5627A7568A60}"/>
    <hyperlink ref="B65" r:id="rId64" tooltip="Mondelēz International" display="https://web.archive.org/web/20190121023547/https:/en.wikipedia.org/wiki/Mondel%C4%93z_International" xr:uid="{86E8C3F8-9901-48BD-A579-102A0363A43A}"/>
    <hyperlink ref="B66" r:id="rId65" tooltip="Medtronic" display="https://web.archive.org/web/20190121023547/https:/en.wikipedia.org/wiki/Medtronic" xr:uid="{4D1B5640-2975-41E0-B7DC-2010AE6466AA}"/>
    <hyperlink ref="B67" r:id="rId66" tooltip="MetLife" display="https://web.archive.org/web/20190121023547/https:/en.wikipedia.org/wiki/MetLife" xr:uid="{1BC505DB-4CA8-47BD-B16D-1ED4C8538B8C}"/>
    <hyperlink ref="B68" r:id="rId67" tooltip="3M" display="https://web.archive.org/web/20190121023547/https:/en.wikipedia.org/wiki/3M" xr:uid="{3C955839-A105-4373-A6F3-5C8586C8DCA3}"/>
    <hyperlink ref="B69" r:id="rId68" tooltip="Altria" display="https://web.archive.org/web/20190121023547/https:/en.wikipedia.org/wiki/Altria" xr:uid="{B0B8D97F-F424-40DD-B02A-5038007A2B4F}"/>
    <hyperlink ref="B70" r:id="rId69" tooltip="Merck &amp; Co." display="https://web.archive.org/web/20190121023547/https:/en.wikipedia.org/wiki/Merck_%26_Co." xr:uid="{58FE73B6-BB0C-47A6-A5BA-8B06498F7EF4}"/>
    <hyperlink ref="B71" r:id="rId70" tooltip="Morgan Stanley" display="https://web.archive.org/web/20190121023547/https:/en.wikipedia.org/wiki/Morgan_Stanley" xr:uid="{DBE95135-6775-43D9-9262-3BD1B1B5D2F5}"/>
    <hyperlink ref="B72" r:id="rId71" tooltip="Microsoft" display="https://web.archive.org/web/20190121023547/https:/en.wikipedia.org/wiki/Microsoft" xr:uid="{8F473AA5-A591-4C68-9EE1-6D48318FC8BE}"/>
    <hyperlink ref="B73" r:id="rId72" tooltip="NextEra Energy" display="https://web.archive.org/web/20190121023547/https:/en.wikipedia.org/wiki/NextEra_Energy" xr:uid="{06293A01-4E20-4DD6-8B37-A056DB3F5F05}"/>
    <hyperlink ref="B74" r:id="rId73" tooltip="Netflix" display="https://web.archive.org/web/20190121023547/https:/en.wikipedia.org/wiki/Netflix" xr:uid="{A704F59F-9DCD-4D9C-B30F-66622E8A5328}"/>
    <hyperlink ref="B75" r:id="rId74" tooltip="Nike, Inc." display="https://web.archive.org/web/20190121023547/https:/en.wikipedia.org/wiki/Nike,_Inc." xr:uid="{457608A6-BAA0-4823-AA8C-0CECEDB164EA}"/>
    <hyperlink ref="B76" r:id="rId75" tooltip="Nvidia" display="https://web.archive.org/web/20190121023547/https:/en.wikipedia.org/wiki/Nvidia" xr:uid="{70E34176-6568-4A0F-AB9F-4F04E6CAE92B}"/>
    <hyperlink ref="B77" r:id="rId76" tooltip="Oracle Corporation" display="https://web.archive.org/web/20190121023547/https:/en.wikipedia.org/wiki/Oracle_Corporation" xr:uid="{3F697E70-7A7D-4444-B585-1689B679DE84}"/>
    <hyperlink ref="B78" r:id="rId77" tooltip="Occidental Petroleum" display="https://web.archive.org/web/20190121023547/https:/en.wikipedia.org/wiki/Occidental_Petroleum" xr:uid="{0715651D-5930-4924-952B-141AFA6FBE60}"/>
    <hyperlink ref="B79" r:id="rId78" tooltip="PepsiCo" display="https://web.archive.org/web/20190121023547/https:/en.wikipedia.org/wiki/PepsiCo" xr:uid="{7D0541CD-D717-4498-9BCD-6D98AE4E2536}"/>
    <hyperlink ref="B80" r:id="rId79" tooltip="Pfizer Inc" display="https://web.archive.org/web/20190121023547/https:/en.wikipedia.org/wiki/Pfizer_Inc" xr:uid="{6EE27EF8-2CD6-4C2B-9AD8-2BEC2B095B51}"/>
    <hyperlink ref="B81" r:id="rId80" tooltip="Procter &amp; Gamble" display="https://web.archive.org/web/20190121023547/https:/en.wikipedia.org/wiki/Procter_%26_Gamble" xr:uid="{42F8DD2A-E3CB-4BCC-8887-4D8C69D21410}"/>
    <hyperlink ref="B82" r:id="rId81" tooltip="Philip Morris International" display="https://web.archive.org/web/20190121023547/https:/en.wikipedia.org/wiki/Philip_Morris_International" xr:uid="{D4E19B52-6A0F-4E21-BDFC-5AEFFBD331AF}"/>
    <hyperlink ref="B83" r:id="rId82" tooltip="PayPal" display="https://web.archive.org/web/20190121023547/https:/en.wikipedia.org/wiki/PayPal" xr:uid="{1E5B26CC-C95F-49EA-8F84-57891FE0A43F}"/>
    <hyperlink ref="B84" r:id="rId83" tooltip="Qualcomm" display="https://web.archive.org/web/20190121023547/https:/en.wikipedia.org/wiki/Qualcomm" xr:uid="{16AD243C-E2FE-4D11-97BC-9420CBF6A027}"/>
    <hyperlink ref="B85" r:id="rId84" tooltip="Raytheon" display="https://web.archive.org/web/20190121023547/https:/en.wikipedia.org/wiki/Raytheon" xr:uid="{480978BD-34D8-433A-B746-8E52418282A0}"/>
    <hyperlink ref="B86" r:id="rId85" tooltip="Starbucks" display="https://web.archive.org/web/20190121023547/https:/en.wikipedia.org/wiki/Starbucks" xr:uid="{A85B7E91-B118-4FA5-B12C-B31871AAE88C}"/>
    <hyperlink ref="B87" r:id="rId86" tooltip="Schlumberger" display="https://web.archive.org/web/20190121023547/https:/en.wikipedia.org/wiki/Schlumberger" xr:uid="{4D4E3259-6809-491E-A66C-CCAFD07CBAD7}"/>
    <hyperlink ref="B88" r:id="rId87" tooltip="Southern Company" display="https://web.archive.org/web/20190121023547/https:/en.wikipedia.org/wiki/Southern_Company" xr:uid="{48ABE35E-0A84-4F43-AF4F-8D36CEF4DF78}"/>
    <hyperlink ref="B89" r:id="rId88" tooltip="Simon Property Group" display="https://web.archive.org/web/20190121023547/https:/en.wikipedia.org/wiki/Simon_Property_Group" xr:uid="{C5AD0505-6329-4972-838D-7B229FE8531A}"/>
    <hyperlink ref="B90" r:id="rId89" tooltip="AT&amp;T" display="https://web.archive.org/web/20190121023547/https:/en.wikipedia.org/wiki/AT%26T" xr:uid="{461B9400-7531-438B-B9BE-6173B65B4273}"/>
    <hyperlink ref="B91" r:id="rId90" tooltip="Target Corporation" display="https://web.archive.org/web/20190121023547/https:/en.wikipedia.org/wiki/Target_Corporation" xr:uid="{8BFA1776-EF70-4D9C-B7B9-DE3A48ADD9B7}"/>
    <hyperlink ref="B92" r:id="rId91" tooltip="Texas Instruments" display="https://web.archive.org/web/20190121023547/https:/en.wikipedia.org/wiki/Texas_Instruments" xr:uid="{E3F54F04-0E36-4CFF-A1D4-A574303B6FEC}"/>
    <hyperlink ref="B93" r:id="rId92" tooltip="UnitedHealth Group" display="https://web.archive.org/web/20190121023547/https:/en.wikipedia.org/wiki/UnitedHealth_Group" xr:uid="{27795954-5236-4311-8439-D78D4E5070BB}"/>
    <hyperlink ref="B94" r:id="rId93" tooltip="Union Pacific Corporation" display="https://web.archive.org/web/20190121023547/https:/en.wikipedia.org/wiki/Union_Pacific_Corporation" xr:uid="{E6474AB3-16D4-4161-8754-7C741E8E39CF}"/>
    <hyperlink ref="B95" r:id="rId94" tooltip="United Parcel Service" display="https://web.archive.org/web/20190121023547/https:/en.wikipedia.org/wiki/United_Parcel_Service" xr:uid="{86110475-CE1E-4E2A-9D78-B3C4A1273FB1}"/>
    <hyperlink ref="B96" r:id="rId95" tooltip="U.S. Bancorp" display="https://web.archive.org/web/20190121023547/https:/en.wikipedia.org/wiki/U.S._Bancorp" xr:uid="{2AD53FF2-033E-40DC-B1E7-77A1697F4018}"/>
    <hyperlink ref="B97" r:id="rId96" tooltip="United Technologies" display="https://web.archive.org/web/20190121023547/https:/en.wikipedia.org/wiki/United_Technologies" xr:uid="{CD71CF67-8B82-43C0-926C-409DB3DEA71C}"/>
    <hyperlink ref="B98" r:id="rId97" tooltip="Visa Inc." display="https://web.archive.org/web/20190121023547/https:/en.wikipedia.org/wiki/Visa_Inc." xr:uid="{AB73B845-D2DE-4EEC-A81A-C00033D38C6F}"/>
    <hyperlink ref="B99" r:id="rId98" tooltip="Verizon Communications" display="https://web.archive.org/web/20190121023547/https:/en.wikipedia.org/wiki/Verizon_Communications" xr:uid="{1F9810E5-B780-42D0-8645-56867FB824B1}"/>
    <hyperlink ref="B100" r:id="rId99" tooltip="Walgreens Boots Alliance" display="https://web.archive.org/web/20190121023547/https:/en.wikipedia.org/wiki/Walgreens_Boots_Alliance" xr:uid="{B79D65AA-4593-43C0-B252-584B802F2F3A}"/>
    <hyperlink ref="B101" r:id="rId100" tooltip="Wells Fargo" display="https://web.archive.org/web/20190121023547/https:/en.wikipedia.org/wiki/Wells_Fargo" xr:uid="{1A679141-A0E5-4410-8846-64F962861E81}"/>
    <hyperlink ref="B102" r:id="rId101" tooltip="Walmart" display="https://web.archive.org/web/20190121023547/https:/en.wikipedia.org/wiki/Walmart" xr:uid="{53878738-ED45-4D93-A9E4-9BCD73CBBE27}"/>
    <hyperlink ref="B103" r:id="rId102" tooltip="ExxonMobil" display="https://web.archive.org/web/20190121023547/https:/en.wikipedia.org/wiki/ExxonMobil" xr:uid="{04367AAC-F897-443E-B7B6-8995BEB9690C}"/>
  </hyperlinks>
  <pageMargins left="0.7" right="0.7" top="0.75" bottom="0.75" header="0.3" footer="0.3"/>
  <pageSetup paperSize="9" orientation="portrait" r:id="rId10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B10DA-E15E-41A7-B81E-114E7788DD72}">
  <dimension ref="A1:BL103"/>
  <sheetViews>
    <sheetView topLeftCell="J8" zoomScale="71" workbookViewId="0">
      <selection activeCell="AP44" sqref="AP44"/>
    </sheetView>
  </sheetViews>
  <sheetFormatPr defaultColWidth="8.77734375" defaultRowHeight="14.4"/>
  <cols>
    <col min="3" max="3" width="19.21875" customWidth="1"/>
    <col min="4" max="4" width="11.77734375" bestFit="1" customWidth="1"/>
    <col min="5" max="5" width="12" bestFit="1" customWidth="1"/>
    <col min="6" max="6" width="11.88671875" customWidth="1"/>
    <col min="7" max="7" width="17" customWidth="1"/>
    <col min="9" max="9" width="11" bestFit="1" customWidth="1"/>
    <col min="10" max="10" width="11.33203125" customWidth="1"/>
    <col min="11" max="23" width="9" bestFit="1" customWidth="1"/>
    <col min="26" max="26" width="11.21875" bestFit="1" customWidth="1"/>
    <col min="28" max="29" width="12.77734375" customWidth="1"/>
  </cols>
  <sheetData>
    <row r="1" spans="1:64" ht="15" thickBot="1">
      <c r="A1" s="38" t="s">
        <v>0</v>
      </c>
      <c r="B1" s="39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396</v>
      </c>
      <c r="V1" s="6" t="s">
        <v>20</v>
      </c>
      <c r="W1" s="6" t="s">
        <v>21</v>
      </c>
      <c r="X1" s="6" t="s">
        <v>22</v>
      </c>
      <c r="Y1" s="6" t="s">
        <v>23</v>
      </c>
      <c r="Z1" s="18" t="s">
        <v>24</v>
      </c>
      <c r="AA1" s="18" t="s">
        <v>21</v>
      </c>
      <c r="AB1" s="18" t="s">
        <v>22</v>
      </c>
      <c r="AC1" s="18" t="s">
        <v>23</v>
      </c>
      <c r="AD1" s="18" t="s">
        <v>25</v>
      </c>
      <c r="AE1" s="58">
        <v>1</v>
      </c>
      <c r="AF1" s="58">
        <v>2</v>
      </c>
      <c r="AG1" s="58">
        <v>3</v>
      </c>
      <c r="AH1" s="58">
        <v>4</v>
      </c>
      <c r="AI1" s="58">
        <v>5</v>
      </c>
      <c r="AJ1" s="58">
        <v>6</v>
      </c>
      <c r="AK1" s="58">
        <v>7</v>
      </c>
      <c r="AL1" s="58">
        <v>8</v>
      </c>
      <c r="AM1" s="58">
        <v>9</v>
      </c>
      <c r="AN1" s="58">
        <v>10</v>
      </c>
      <c r="AO1" s="58">
        <v>11</v>
      </c>
      <c r="AP1" s="58">
        <v>12</v>
      </c>
      <c r="BA1">
        <v>1</v>
      </c>
      <c r="BB1">
        <v>2</v>
      </c>
      <c r="BC1">
        <v>3</v>
      </c>
      <c r="BD1">
        <v>4</v>
      </c>
      <c r="BE1">
        <v>5</v>
      </c>
      <c r="BF1">
        <v>6</v>
      </c>
      <c r="BG1">
        <v>7</v>
      </c>
      <c r="BH1">
        <v>8</v>
      </c>
      <c r="BI1">
        <v>9</v>
      </c>
      <c r="BJ1">
        <v>10</v>
      </c>
      <c r="BK1">
        <v>11</v>
      </c>
      <c r="BL1">
        <v>12</v>
      </c>
    </row>
    <row r="2" spans="1:64" ht="29.4" thickBot="1">
      <c r="A2" s="40" t="s">
        <v>326</v>
      </c>
      <c r="B2" s="30" t="s">
        <v>327</v>
      </c>
      <c r="C2" s="41" t="s">
        <v>28</v>
      </c>
      <c r="D2" s="8">
        <v>878425</v>
      </c>
      <c r="E2" s="3">
        <v>2380000</v>
      </c>
      <c r="F2" s="37">
        <f>D2</f>
        <v>878425</v>
      </c>
      <c r="G2" s="3">
        <v>18568000000</v>
      </c>
      <c r="H2" s="9">
        <f>F2/G2</f>
        <v>4.7308541576906505E-5</v>
      </c>
      <c r="I2" s="51" vm="4080">
        <v>38.722499999999997</v>
      </c>
      <c r="J2" s="2" vm="1768">
        <v>41.74</v>
      </c>
      <c r="K2" s="2" vm="1400">
        <v>43.57</v>
      </c>
      <c r="L2" s="2" vm="349">
        <v>47.91</v>
      </c>
      <c r="M2" s="2" vm="4081">
        <v>52.47</v>
      </c>
      <c r="N2" s="2" vm="4082">
        <v>43.9</v>
      </c>
      <c r="O2" s="2" vm="4083">
        <v>50.792499999999997</v>
      </c>
      <c r="P2" s="2" vm="4084">
        <v>53.475000000000001</v>
      </c>
      <c r="Q2" s="2" vm="4085">
        <v>51.607500000000002</v>
      </c>
      <c r="R2" s="2" vm="4086">
        <v>56.267499999999998</v>
      </c>
      <c r="S2" s="2" vm="4087">
        <v>62.384999999999998</v>
      </c>
      <c r="T2" s="2" vm="4088">
        <v>66.817499999999995</v>
      </c>
      <c r="U2" s="2" vm="4089">
        <v>74.06</v>
      </c>
      <c r="V2">
        <v>0.77</v>
      </c>
      <c r="W2">
        <v>0.77</v>
      </c>
      <c r="X2">
        <v>0.77</v>
      </c>
      <c r="Y2">
        <v>0.73</v>
      </c>
      <c r="Z2" s="1">
        <f t="shared" ref="Z2:Z33" si="0">((L2-I2)+V2)/I2</f>
        <v>0.25715023565110723</v>
      </c>
      <c r="AA2" s="1">
        <f t="shared" ref="AA2:AA33" si="1">((O2-L2)+W2)/L2</f>
        <v>7.6236693800876651E-2</v>
      </c>
      <c r="AB2" s="1">
        <f t="shared" ref="AB2:AB33" si="2">((R2-O2)+X2)/O2</f>
        <v>0.1229512231136487</v>
      </c>
      <c r="AC2" s="1">
        <f t="shared" ref="AC2:AC33" si="3">((U2-R2)+Y2)/R2</f>
        <v>0.32918647531878981</v>
      </c>
      <c r="AD2" s="1">
        <f t="shared" ref="AD2:AD33" si="4">((U2-I2)+SUM(V2:Y2))/I2</f>
        <v>0.9910904512880111</v>
      </c>
      <c r="AE2" s="1">
        <f t="shared" ref="AE2:AE33" si="5">(J2-I2)/I2</f>
        <v>7.7926270256311075E-2</v>
      </c>
      <c r="AF2" s="1">
        <f t="shared" ref="AF2:AF33" si="6">(K2-J2)/J2</f>
        <v>4.3842836607570636E-2</v>
      </c>
      <c r="AG2" s="1">
        <f t="shared" ref="AG2:AG33" si="7">((L2-K2)+V2)/K2</f>
        <v>0.11728253385356888</v>
      </c>
      <c r="AH2" s="1">
        <f t="shared" ref="AH2:AH33" si="8">(M2-L2)/L2</f>
        <v>9.5178459611772126E-2</v>
      </c>
      <c r="AI2" s="1">
        <f t="shared" ref="AI2:AI33" si="9">((N2-M2)+W2)/M2</f>
        <v>-0.14865637507146942</v>
      </c>
      <c r="AJ2" s="1">
        <f t="shared" ref="AJ2:AJ33" si="10">((O2-N2)+W2)/N2</f>
        <v>0.17454441913439631</v>
      </c>
      <c r="AK2" s="1">
        <f t="shared" ref="AK2:AK33" si="11">(P2-O2)/O2</f>
        <v>5.2812915292612193E-2</v>
      </c>
      <c r="AL2" s="1">
        <f t="shared" ref="AL2:AL33" si="12">((Q2-P2)+X2)/P2</f>
        <v>-2.0523609163160348E-2</v>
      </c>
      <c r="AM2" s="1">
        <f t="shared" ref="AM2:AM33" si="13">((R2-Q2)+X2)/Q2</f>
        <v>0.10521726493242253</v>
      </c>
      <c r="AN2" s="1">
        <f t="shared" ref="AN2:AN33" si="14">(S2-R2)/R2</f>
        <v>0.10872173101701693</v>
      </c>
      <c r="AO2" s="1">
        <f t="shared" ref="AO2:AO33" si="15">((T2-S2)+Y2)/S2</f>
        <v>8.2752264166065528E-2</v>
      </c>
      <c r="AP2" s="1">
        <f t="shared" ref="AP2:AP33" si="16">((U2-T2)+Y2)/T2</f>
        <v>0.11931754405657212</v>
      </c>
      <c r="BA2">
        <v>7.7926270256311075E-2</v>
      </c>
      <c r="BB2">
        <v>4.3842836607570636E-2</v>
      </c>
      <c r="BC2">
        <v>0.11728253385356888</v>
      </c>
      <c r="BD2">
        <v>9.5178459611772126E-2</v>
      </c>
      <c r="BE2">
        <v>-0.14865637507146942</v>
      </c>
      <c r="BF2">
        <v>0.17454441913439631</v>
      </c>
      <c r="BG2">
        <v>5.2812915292612193E-2</v>
      </c>
      <c r="BH2">
        <v>-2.0523609163160348E-2</v>
      </c>
      <c r="BI2">
        <v>0.10521726493242253</v>
      </c>
      <c r="BJ2">
        <v>0.10872173101701693</v>
      </c>
      <c r="BK2">
        <v>8.2752264166065528E-2</v>
      </c>
      <c r="BL2">
        <v>0.11931754405657212</v>
      </c>
    </row>
    <row r="3" spans="1:64" ht="29.4" thickBot="1">
      <c r="A3" s="40" t="s">
        <v>328</v>
      </c>
      <c r="B3" s="30" t="s">
        <v>30</v>
      </c>
      <c r="C3" s="41" t="s">
        <v>31</v>
      </c>
      <c r="D3" s="8">
        <v>290854</v>
      </c>
      <c r="E3" s="8">
        <v>312765</v>
      </c>
      <c r="F3" s="37">
        <f t="shared" ref="F3:F66" si="17">D3</f>
        <v>290854</v>
      </c>
      <c r="G3" s="3">
        <v>1484000000</v>
      </c>
      <c r="H3" s="9">
        <f t="shared" ref="H3:H66" si="18">F3/G3</f>
        <v>1.959932614555256E-4</v>
      </c>
      <c r="I3" s="51" vm="3330">
        <v>91.24</v>
      </c>
      <c r="J3" s="2" vm="1832">
        <v>80.25</v>
      </c>
      <c r="K3" s="2" vm="3331">
        <v>79.77</v>
      </c>
      <c r="L3" s="2" vm="3332">
        <v>80.98</v>
      </c>
      <c r="M3" s="2" vm="2685">
        <v>79.599999999999994</v>
      </c>
      <c r="N3" s="2" vm="3333">
        <v>76.63</v>
      </c>
      <c r="O3" s="2" vm="3334">
        <v>73.5</v>
      </c>
      <c r="P3" s="2" vm="3335">
        <v>66.930000000000007</v>
      </c>
      <c r="Q3" s="2" vm="3336">
        <v>65.78</v>
      </c>
      <c r="R3" s="2" vm="3337">
        <v>75.89</v>
      </c>
      <c r="S3" s="2" vm="1280">
        <v>80.03</v>
      </c>
      <c r="T3" s="2" vm="3338">
        <v>87.84</v>
      </c>
      <c r="U3" s="2" vm="3339">
        <v>89.08</v>
      </c>
      <c r="V3" s="3">
        <v>1.07</v>
      </c>
      <c r="W3" s="3">
        <v>1.07</v>
      </c>
      <c r="X3" s="3">
        <v>1.07</v>
      </c>
      <c r="Y3" s="3">
        <v>0</v>
      </c>
      <c r="Z3" s="1">
        <f t="shared" si="0"/>
        <v>-0.10072336694432257</v>
      </c>
      <c r="AA3" s="1">
        <f t="shared" si="1"/>
        <v>-7.9155346999259121E-2</v>
      </c>
      <c r="AB3" s="1">
        <f t="shared" si="2"/>
        <v>4.7074829931972803E-2</v>
      </c>
      <c r="AC3" s="1">
        <f t="shared" si="3"/>
        <v>0.17380419027539856</v>
      </c>
      <c r="AD3" s="1">
        <f t="shared" si="4"/>
        <v>1.1508110477860625E-2</v>
      </c>
      <c r="AE3" s="1">
        <f t="shared" si="5"/>
        <v>-0.12045155633494077</v>
      </c>
      <c r="AF3" s="1">
        <f t="shared" si="6"/>
        <v>-5.9813084112150024E-3</v>
      </c>
      <c r="AG3" s="1">
        <f t="shared" si="7"/>
        <v>2.8582173749530003E-2</v>
      </c>
      <c r="AH3" s="1">
        <f t="shared" si="8"/>
        <v>-1.7041244751790686E-2</v>
      </c>
      <c r="AI3" s="1">
        <f t="shared" si="9"/>
        <v>-2.3869346733668327E-2</v>
      </c>
      <c r="AJ3" s="1">
        <f t="shared" si="10"/>
        <v>-2.6882422027926338E-2</v>
      </c>
      <c r="AK3" s="1">
        <f t="shared" si="11"/>
        <v>-8.9387755102040722E-2</v>
      </c>
      <c r="AL3" s="1">
        <f t="shared" si="12"/>
        <v>-1.1952786493352101E-3</v>
      </c>
      <c r="AM3" s="1">
        <f t="shared" si="13"/>
        <v>0.16996047430830039</v>
      </c>
      <c r="AN3" s="1">
        <f t="shared" si="14"/>
        <v>5.4552641981815794E-2</v>
      </c>
      <c r="AO3" s="1">
        <f t="shared" si="15"/>
        <v>9.7588404348369392E-2</v>
      </c>
      <c r="AP3" s="1">
        <f t="shared" si="16"/>
        <v>1.411657559198537E-2</v>
      </c>
      <c r="BA3">
        <v>-0.12045155633494077</v>
      </c>
      <c r="BB3">
        <v>-5.9813084112150024E-3</v>
      </c>
      <c r="BC3">
        <v>2.8582173749530003E-2</v>
      </c>
      <c r="BD3">
        <v>-1.7041244751790686E-2</v>
      </c>
      <c r="BE3">
        <v>-2.3869346733668327E-2</v>
      </c>
      <c r="BF3">
        <v>-2.6882422027926338E-2</v>
      </c>
      <c r="BG3">
        <v>-8.9387755102040722E-2</v>
      </c>
      <c r="BH3">
        <v>-1.1952786493352101E-3</v>
      </c>
      <c r="BI3">
        <v>0.16996047430830039</v>
      </c>
      <c r="BJ3">
        <v>5.4552641981815794E-2</v>
      </c>
      <c r="BK3">
        <v>9.7588404348369392E-2</v>
      </c>
      <c r="BL3">
        <v>1.411657559198537E-2</v>
      </c>
    </row>
    <row r="4" spans="1:64" ht="43.8" thickBot="1">
      <c r="A4" s="40" t="s">
        <v>329</v>
      </c>
      <c r="B4" s="30" t="s">
        <v>33</v>
      </c>
      <c r="C4" s="41" t="s">
        <v>34</v>
      </c>
      <c r="D4" s="3">
        <v>3160054</v>
      </c>
      <c r="E4" s="3">
        <v>232260</v>
      </c>
      <c r="F4" s="37">
        <f>D4</f>
        <v>3160054</v>
      </c>
      <c r="G4" s="3">
        <v>1781000000</v>
      </c>
      <c r="H4" s="9">
        <f t="shared" si="18"/>
        <v>1.774314430095452E-3</v>
      </c>
      <c r="I4" s="51" vm="818">
        <v>70.39</v>
      </c>
      <c r="J4" s="2" vm="1419">
        <v>73.02</v>
      </c>
      <c r="K4" s="2" vm="1420">
        <v>77.989999999999995</v>
      </c>
      <c r="L4" s="2" vm="1421">
        <v>80.67</v>
      </c>
      <c r="M4" s="2" vm="1422">
        <v>79.349999999999994</v>
      </c>
      <c r="N4" s="2" vm="1423">
        <v>76.25</v>
      </c>
      <c r="O4" s="2" vm="1424">
        <v>84.74</v>
      </c>
      <c r="P4" s="2" vm="1425">
        <v>87.18</v>
      </c>
      <c r="Q4" s="2" vm="199">
        <v>84.43</v>
      </c>
      <c r="R4" s="2" vm="1426">
        <v>84.03</v>
      </c>
      <c r="S4" s="2" vm="1427">
        <v>84.09</v>
      </c>
      <c r="T4" s="2" vm="1428">
        <v>85.57</v>
      </c>
      <c r="U4" s="2" vm="1282">
        <v>86.06</v>
      </c>
      <c r="V4" s="3">
        <v>0.32</v>
      </c>
      <c r="W4" s="3">
        <v>0.32</v>
      </c>
      <c r="X4" s="3">
        <v>0.32</v>
      </c>
      <c r="Y4" s="3">
        <v>0.32</v>
      </c>
      <c r="Z4" s="1">
        <f t="shared" si="0"/>
        <v>0.1505895723824407</v>
      </c>
      <c r="AA4" s="1">
        <f t="shared" si="1"/>
        <v>5.4419238874426595E-2</v>
      </c>
      <c r="AB4" s="1">
        <f t="shared" si="2"/>
        <v>-4.6023129572810217E-3</v>
      </c>
      <c r="AC4" s="1">
        <f t="shared" si="3"/>
        <v>2.796620254670952E-2</v>
      </c>
      <c r="AD4" s="1">
        <f t="shared" si="4"/>
        <v>0.24080125017758208</v>
      </c>
      <c r="AE4" s="1">
        <f t="shared" si="5"/>
        <v>3.7363261826963992E-2</v>
      </c>
      <c r="AF4" s="1">
        <f t="shared" si="6"/>
        <v>6.8063544234456305E-2</v>
      </c>
      <c r="AG4" s="1">
        <f t="shared" si="7"/>
        <v>3.7953583792794038E-2</v>
      </c>
      <c r="AH4" s="1">
        <f t="shared" si="8"/>
        <v>-1.636296020825595E-2</v>
      </c>
      <c r="AI4" s="1">
        <f t="shared" si="9"/>
        <v>-3.5538752362948886E-2</v>
      </c>
      <c r="AJ4" s="1">
        <f t="shared" si="10"/>
        <v>0.11501639344262288</v>
      </c>
      <c r="AK4" s="1">
        <f t="shared" si="11"/>
        <v>2.8793957989143405E-2</v>
      </c>
      <c r="AL4" s="1">
        <f t="shared" si="12"/>
        <v>-2.8332186281257166E-2</v>
      </c>
      <c r="AM4" s="1">
        <f t="shared" si="13"/>
        <v>-1.4212957479569543E-3</v>
      </c>
      <c r="AN4" s="1">
        <f t="shared" si="14"/>
        <v>7.140307033202698E-4</v>
      </c>
      <c r="AO4" s="1">
        <f t="shared" si="15"/>
        <v>2.0929955999524196E-2</v>
      </c>
      <c r="AP4" s="1">
        <f t="shared" si="16"/>
        <v>9.4659343227767815E-3</v>
      </c>
      <c r="BA4">
        <v>3.7363261826963992E-2</v>
      </c>
      <c r="BB4">
        <v>6.8063544234456305E-2</v>
      </c>
      <c r="BC4">
        <v>3.7953583792794038E-2</v>
      </c>
      <c r="BD4">
        <v>-1.636296020825595E-2</v>
      </c>
      <c r="BE4">
        <v>-3.5538752362948886E-2</v>
      </c>
      <c r="BF4">
        <v>0.11501639344262288</v>
      </c>
      <c r="BG4">
        <v>2.8793957989143405E-2</v>
      </c>
      <c r="BH4">
        <v>-2.8332186281257166E-2</v>
      </c>
      <c r="BI4">
        <v>-1.4212957479569543E-3</v>
      </c>
      <c r="BJ4">
        <v>7.140307033202698E-4</v>
      </c>
      <c r="BK4">
        <v>2.0929955999524196E-2</v>
      </c>
      <c r="BL4">
        <v>8.9984807759729956E-3</v>
      </c>
    </row>
    <row r="5" spans="1:64" ht="29.4" thickBot="1">
      <c r="A5" s="40" t="s">
        <v>330</v>
      </c>
      <c r="B5" s="30" t="s">
        <v>481</v>
      </c>
      <c r="C5" s="41" t="s">
        <v>423</v>
      </c>
      <c r="D5" s="8">
        <v>3294</v>
      </c>
      <c r="E5" s="3">
        <v>10.481999999999999</v>
      </c>
      <c r="F5" s="37">
        <f t="shared" si="17"/>
        <v>3294</v>
      </c>
      <c r="G5" s="3">
        <v>650000000</v>
      </c>
      <c r="H5" s="9">
        <f t="shared" si="18"/>
        <v>5.0676923076923079E-6</v>
      </c>
      <c r="I5" s="51" vm="4322">
        <v>138.93</v>
      </c>
      <c r="J5" s="2" vm="4336">
        <v>154.25</v>
      </c>
      <c r="K5" s="2" vm="4337">
        <v>163</v>
      </c>
      <c r="L5" s="2" vm="3542">
        <v>175.5</v>
      </c>
      <c r="M5" s="2" vm="4338">
        <v>183.2</v>
      </c>
      <c r="N5" s="2" vm="4339">
        <v>177.87</v>
      </c>
      <c r="O5" s="2" vm="4340">
        <v>184.83</v>
      </c>
      <c r="P5" s="2" vm="4341">
        <v>193.33</v>
      </c>
      <c r="Q5" s="2" vm="4342">
        <v>196.36</v>
      </c>
      <c r="R5" s="2" vm="4343">
        <v>192.6</v>
      </c>
      <c r="S5" s="2" vm="4344">
        <v>186.7</v>
      </c>
      <c r="T5" s="2" vm="4345">
        <v>201.44</v>
      </c>
      <c r="U5" s="2" vm="4346">
        <v>210.86</v>
      </c>
      <c r="V5">
        <v>0.8</v>
      </c>
      <c r="W5">
        <v>1.46</v>
      </c>
      <c r="X5" s="3">
        <v>0</v>
      </c>
      <c r="Y5" s="3">
        <v>0</v>
      </c>
      <c r="Z5" s="1">
        <f t="shared" si="0"/>
        <v>0.26898438062333541</v>
      </c>
      <c r="AA5" s="1">
        <f t="shared" si="1"/>
        <v>6.1481481481481561E-2</v>
      </c>
      <c r="AB5" s="1">
        <f t="shared" si="2"/>
        <v>4.2038630092517348E-2</v>
      </c>
      <c r="AC5" s="1">
        <f t="shared" si="3"/>
        <v>9.4807892004153793E-2</v>
      </c>
      <c r="AD5" s="1">
        <f t="shared" si="4"/>
        <v>0.53400993305981437</v>
      </c>
      <c r="AE5" s="1">
        <f t="shared" si="5"/>
        <v>0.11027135967753539</v>
      </c>
      <c r="AF5" s="1">
        <f t="shared" si="6"/>
        <v>5.6726094003241488E-2</v>
      </c>
      <c r="AG5" s="1">
        <f t="shared" si="7"/>
        <v>8.1595092024539878E-2</v>
      </c>
      <c r="AH5" s="1">
        <f t="shared" si="8"/>
        <v>4.3874643874643807E-2</v>
      </c>
      <c r="AI5" s="1">
        <f t="shared" si="9"/>
        <v>-2.1124454148471531E-2</v>
      </c>
      <c r="AJ5" s="1">
        <f t="shared" si="10"/>
        <v>4.7337943441839593E-2</v>
      </c>
      <c r="AK5" s="1">
        <f t="shared" si="11"/>
        <v>4.5988205377914836E-2</v>
      </c>
      <c r="AL5" s="1">
        <f t="shared" si="12"/>
        <v>1.5672684011793312E-2</v>
      </c>
      <c r="AM5" s="1">
        <f t="shared" si="13"/>
        <v>-1.9148502750051023E-2</v>
      </c>
      <c r="AN5" s="1">
        <f t="shared" si="14"/>
        <v>-3.0633437175493279E-2</v>
      </c>
      <c r="AO5" s="1">
        <f t="shared" si="15"/>
        <v>7.8950187466523894E-2</v>
      </c>
      <c r="AP5" s="1">
        <f t="shared" si="16"/>
        <v>4.6763304209690312E-2</v>
      </c>
      <c r="BA5">
        <v>0.11027135967753539</v>
      </c>
      <c r="BB5">
        <v>5.6726094003241488E-2</v>
      </c>
      <c r="BC5">
        <v>8.1595092024539878E-2</v>
      </c>
      <c r="BD5">
        <v>4.3874643874643807E-2</v>
      </c>
      <c r="BE5">
        <v>-2.1124454148471531E-2</v>
      </c>
      <c r="BF5">
        <v>4.7337943441839593E-2</v>
      </c>
      <c r="BG5">
        <v>4.5988205377914836E-2</v>
      </c>
      <c r="BH5">
        <v>1.5672684011793312E-2</v>
      </c>
      <c r="BI5">
        <v>-1.9148502750051023E-2</v>
      </c>
      <c r="BJ5">
        <v>-3.0633437175493279E-2</v>
      </c>
      <c r="BK5">
        <v>7.8950187466523894E-2</v>
      </c>
      <c r="BL5">
        <v>4.6763304209690312E-2</v>
      </c>
    </row>
    <row r="6" spans="1:64" ht="29.4" thickBot="1">
      <c r="A6" s="40" t="s">
        <v>482</v>
      </c>
      <c r="B6" s="30" t="s">
        <v>483</v>
      </c>
      <c r="C6" s="41" t="s">
        <v>484</v>
      </c>
      <c r="D6" s="8">
        <v>299654</v>
      </c>
      <c r="E6" s="3">
        <v>61345</v>
      </c>
      <c r="F6" s="37">
        <f t="shared" si="17"/>
        <v>299654</v>
      </c>
      <c r="G6" s="8">
        <v>492000000</v>
      </c>
      <c r="H6" s="9">
        <f t="shared" si="18"/>
        <v>6.0905284552845531E-4</v>
      </c>
      <c r="I6" s="51" vm="2256">
        <v>219.91</v>
      </c>
      <c r="J6" s="2" vm="2257">
        <v>247.82</v>
      </c>
      <c r="K6" s="2" vm="2258">
        <v>265.75</v>
      </c>
      <c r="L6" s="2" vm="2259">
        <v>269.85000000000002</v>
      </c>
      <c r="M6" s="2" vm="2260">
        <v>291</v>
      </c>
      <c r="N6" s="2" vm="2261">
        <v>270.51</v>
      </c>
      <c r="O6" s="2" vm="2262">
        <v>299.55</v>
      </c>
      <c r="P6" s="2" vm="2263">
        <v>299.14999999999998</v>
      </c>
      <c r="Q6" s="2" vm="2264">
        <v>284.25</v>
      </c>
      <c r="R6" s="2" vm="2265">
        <v>278.99</v>
      </c>
      <c r="S6" s="2" vm="2266">
        <v>279.14</v>
      </c>
      <c r="T6" s="2" vm="2267">
        <v>309.22000000000003</v>
      </c>
      <c r="U6" s="2" vm="2268">
        <v>330</v>
      </c>
      <c r="V6">
        <v>0</v>
      </c>
      <c r="W6">
        <v>0</v>
      </c>
      <c r="X6">
        <v>0</v>
      </c>
      <c r="Y6">
        <v>0</v>
      </c>
      <c r="Z6" s="1">
        <f t="shared" si="0"/>
        <v>0.22709290164158077</v>
      </c>
      <c r="AA6" s="1">
        <f t="shared" si="1"/>
        <v>0.11006114508060028</v>
      </c>
      <c r="AB6" s="1">
        <f t="shared" si="2"/>
        <v>-6.8636287764980805E-2</v>
      </c>
      <c r="AC6" s="1">
        <f t="shared" si="3"/>
        <v>0.18283809455536038</v>
      </c>
      <c r="AD6" s="1">
        <f t="shared" si="4"/>
        <v>0.50061388749943159</v>
      </c>
      <c r="AE6" s="1">
        <f t="shared" si="5"/>
        <v>0.12691555636396706</v>
      </c>
      <c r="AF6" s="1">
        <f t="shared" si="6"/>
        <v>7.2350899846662931E-2</v>
      </c>
      <c r="AG6" s="1">
        <f t="shared" si="7"/>
        <v>1.5428033866415889E-2</v>
      </c>
      <c r="AH6" s="1">
        <f t="shared" si="8"/>
        <v>7.8376876042245608E-2</v>
      </c>
      <c r="AI6" s="1">
        <f t="shared" si="9"/>
        <v>-7.0412371134020643E-2</v>
      </c>
      <c r="AJ6" s="1">
        <f t="shared" si="10"/>
        <v>0.10735277808583794</v>
      </c>
      <c r="AK6" s="1">
        <f t="shared" si="11"/>
        <v>-1.3353363378402073E-3</v>
      </c>
      <c r="AL6" s="1">
        <f t="shared" si="12"/>
        <v>-4.9807788734748379E-2</v>
      </c>
      <c r="AM6" s="1">
        <f t="shared" si="13"/>
        <v>-1.8504837291116943E-2</v>
      </c>
      <c r="AN6" s="1">
        <f t="shared" si="14"/>
        <v>5.3765367934326418E-4</v>
      </c>
      <c r="AO6" s="1">
        <f t="shared" si="15"/>
        <v>0.10775954718062636</v>
      </c>
      <c r="AP6" s="1">
        <f t="shared" si="16"/>
        <v>6.7201345320483705E-2</v>
      </c>
      <c r="BA6">
        <v>0.12691555636396706</v>
      </c>
      <c r="BB6">
        <v>7.2350899846662931E-2</v>
      </c>
      <c r="BC6">
        <v>1.5428033866415889E-2</v>
      </c>
      <c r="BD6">
        <v>7.8376876042245608E-2</v>
      </c>
      <c r="BE6">
        <v>-7.0412371134020643E-2</v>
      </c>
      <c r="BF6">
        <v>0.10735277808583794</v>
      </c>
      <c r="BG6">
        <v>-1.3353363378402073E-3</v>
      </c>
      <c r="BH6">
        <v>-4.9807788734748379E-2</v>
      </c>
      <c r="BI6">
        <v>-1.8504837291116943E-2</v>
      </c>
      <c r="BJ6">
        <v>5.3765367934326418E-4</v>
      </c>
      <c r="BK6">
        <v>0.10775954718062636</v>
      </c>
      <c r="BL6">
        <v>6.7201345320483705E-2</v>
      </c>
    </row>
    <row r="7" spans="1:64" ht="16.2" thickBot="1">
      <c r="A7" s="40" t="s">
        <v>331</v>
      </c>
      <c r="B7" s="30" t="s">
        <v>485</v>
      </c>
      <c r="C7" s="41" t="s">
        <v>333</v>
      </c>
      <c r="D7" s="8">
        <v>131418</v>
      </c>
      <c r="E7" s="3">
        <v>5596</v>
      </c>
      <c r="F7" s="37">
        <f t="shared" si="17"/>
        <v>131418</v>
      </c>
      <c r="G7" s="8">
        <v>1484000000</v>
      </c>
      <c r="H7" s="9">
        <f t="shared" si="18"/>
        <v>8.8556603773584904E-5</v>
      </c>
      <c r="I7" s="51" vm="1712">
        <v>4.03</v>
      </c>
      <c r="J7" s="2" vm="3881">
        <v>4.5010000000000003</v>
      </c>
      <c r="K7" s="2" vm="3882">
        <v>4.7590000000000003</v>
      </c>
      <c r="L7" s="2" vm="3883">
        <v>4.3390000000000004</v>
      </c>
      <c r="M7" s="2" vm="3884">
        <v>4.6379999999999999</v>
      </c>
      <c r="N7" s="2" vm="3885">
        <v>4.05</v>
      </c>
      <c r="O7" s="2" vm="3886">
        <v>4.4249999999999998</v>
      </c>
      <c r="P7" s="2" vm="3887">
        <v>4.4669999999999996</v>
      </c>
      <c r="Q7" s="2" vm="3888">
        <v>3.4769999999999999</v>
      </c>
      <c r="R7" s="2" vm="3889">
        <v>3.8439999999999999</v>
      </c>
      <c r="S7" s="2" vm="3890">
        <v>3.8889999999999998</v>
      </c>
      <c r="T7" s="2" vm="3891">
        <v>4.1029999999999998</v>
      </c>
      <c r="U7" s="2" vm="3892">
        <v>4.1100000000000003</v>
      </c>
      <c r="V7" s="3">
        <v>0.74</v>
      </c>
      <c r="W7" s="3">
        <v>0.74</v>
      </c>
      <c r="X7" s="3">
        <v>0.74</v>
      </c>
      <c r="Y7" s="3">
        <v>0.74</v>
      </c>
      <c r="Z7" s="1">
        <f t="shared" si="0"/>
        <v>0.26029776674937966</v>
      </c>
      <c r="AA7" s="1">
        <f t="shared" si="1"/>
        <v>0.19036644388107843</v>
      </c>
      <c r="AB7" s="1">
        <f t="shared" si="2"/>
        <v>3.5932203389830518E-2</v>
      </c>
      <c r="AC7" s="1">
        <f t="shared" si="3"/>
        <v>0.26170655567117601</v>
      </c>
      <c r="AD7" s="1">
        <f t="shared" si="4"/>
        <v>0.75434243176178661</v>
      </c>
      <c r="AE7" s="1">
        <f t="shared" si="5"/>
        <v>0.11687344913151367</v>
      </c>
      <c r="AF7" s="1">
        <f t="shared" si="6"/>
        <v>5.7320595423239279E-2</v>
      </c>
      <c r="AG7" s="1">
        <f t="shared" si="7"/>
        <v>6.7241017020382446E-2</v>
      </c>
      <c r="AH7" s="1">
        <f t="shared" si="8"/>
        <v>6.8909887070753503E-2</v>
      </c>
      <c r="AI7" s="1">
        <f t="shared" si="9"/>
        <v>3.277274687365242E-2</v>
      </c>
      <c r="AJ7" s="1">
        <f t="shared" si="10"/>
        <v>0.27530864197530863</v>
      </c>
      <c r="AK7" s="1">
        <f t="shared" si="11"/>
        <v>9.4915254237287715E-3</v>
      </c>
      <c r="AL7" s="1">
        <f t="shared" si="12"/>
        <v>-5.596597268860528E-2</v>
      </c>
      <c r="AM7" s="1">
        <f t="shared" si="13"/>
        <v>0.31837791199309751</v>
      </c>
      <c r="AN7" s="1">
        <f t="shared" si="14"/>
        <v>1.1706555671175841E-2</v>
      </c>
      <c r="AO7" s="1">
        <f t="shared" si="15"/>
        <v>0.24530727693494472</v>
      </c>
      <c r="AP7" s="1">
        <f t="shared" si="16"/>
        <v>0.18206190592249588</v>
      </c>
      <c r="BA7">
        <v>0.11687344913151367</v>
      </c>
      <c r="BB7">
        <v>5.7320595423239279E-2</v>
      </c>
      <c r="BC7">
        <v>6.7241017020382446E-2</v>
      </c>
      <c r="BD7">
        <v>6.8909887070753503E-2</v>
      </c>
      <c r="BE7">
        <v>3.277274687365242E-2</v>
      </c>
      <c r="BF7">
        <v>0.27530864197530863</v>
      </c>
      <c r="BG7">
        <v>9.4915254237287715E-3</v>
      </c>
      <c r="BH7">
        <v>-5.596597268860528E-2</v>
      </c>
      <c r="BI7">
        <v>0.31837791199309751</v>
      </c>
      <c r="BJ7">
        <v>1.1706555671175841E-2</v>
      </c>
      <c r="BK7">
        <v>0.24530727693494472</v>
      </c>
      <c r="BL7">
        <v>0.18206190592249588</v>
      </c>
    </row>
    <row r="8" spans="1:64" ht="58.2" thickBot="1">
      <c r="A8" s="40" t="s">
        <v>334</v>
      </c>
      <c r="B8" s="30" t="s">
        <v>486</v>
      </c>
      <c r="C8" s="42" t="s">
        <v>424</v>
      </c>
      <c r="D8" s="8">
        <v>80026</v>
      </c>
      <c r="E8" s="8"/>
      <c r="F8" s="37">
        <f t="shared" si="17"/>
        <v>80026</v>
      </c>
      <c r="G8" s="8">
        <v>890000000</v>
      </c>
      <c r="H8" s="9">
        <f t="shared" si="18"/>
        <v>8.9916853932584269E-5</v>
      </c>
      <c r="I8" s="51" vm="3861">
        <v>38.9</v>
      </c>
      <c r="J8" s="2" vm="3862">
        <v>43.45</v>
      </c>
      <c r="K8" s="2" vm="494">
        <v>43.48</v>
      </c>
      <c r="L8" s="2" vm="3863">
        <v>43.52</v>
      </c>
      <c r="M8" s="2" vm="2105">
        <v>47.5</v>
      </c>
      <c r="N8" s="2" vm="3579">
        <v>51.06</v>
      </c>
      <c r="O8" s="2" vm="3864">
        <v>53.53</v>
      </c>
      <c r="P8" s="2" vm="3865">
        <v>55.73</v>
      </c>
      <c r="Q8" s="2" vm="3866">
        <v>51.75</v>
      </c>
      <c r="R8" s="2" vm="3867">
        <v>55.93</v>
      </c>
      <c r="S8" s="2" vm="1025">
        <v>51.99</v>
      </c>
      <c r="T8" s="2" vm="3443">
        <v>52.74</v>
      </c>
      <c r="U8" s="2" vm="3144">
        <v>51.64</v>
      </c>
      <c r="V8" s="3">
        <v>0.32</v>
      </c>
      <c r="W8" s="3">
        <v>0.32</v>
      </c>
      <c r="X8" s="3">
        <v>0.32</v>
      </c>
      <c r="Y8" s="3">
        <v>0.32</v>
      </c>
      <c r="Z8" s="1">
        <f t="shared" si="0"/>
        <v>0.12699228791773792</v>
      </c>
      <c r="AA8" s="1">
        <f t="shared" si="1"/>
        <v>0.23736213235294112</v>
      </c>
      <c r="AB8" s="1">
        <f t="shared" si="2"/>
        <v>5.0812628432654557E-2</v>
      </c>
      <c r="AC8" s="1">
        <f t="shared" si="3"/>
        <v>-7.0981584123010893E-2</v>
      </c>
      <c r="AD8" s="1">
        <f t="shared" si="4"/>
        <v>0.36041131105398461</v>
      </c>
      <c r="AE8" s="1">
        <f t="shared" si="5"/>
        <v>0.11696658097686387</v>
      </c>
      <c r="AF8" s="1">
        <f t="shared" si="6"/>
        <v>6.9044879171447705E-4</v>
      </c>
      <c r="AG8" s="1">
        <f t="shared" si="7"/>
        <v>8.2796688132476138E-3</v>
      </c>
      <c r="AH8" s="1">
        <f t="shared" si="8"/>
        <v>9.1452205882352866E-2</v>
      </c>
      <c r="AI8" s="1">
        <f t="shared" si="9"/>
        <v>8.1684210526315831E-2</v>
      </c>
      <c r="AJ8" s="1">
        <f t="shared" si="10"/>
        <v>5.4641598119858963E-2</v>
      </c>
      <c r="AK8" s="1">
        <f t="shared" si="11"/>
        <v>4.1098449467588186E-2</v>
      </c>
      <c r="AL8" s="1">
        <f t="shared" si="12"/>
        <v>-6.56737843172438E-2</v>
      </c>
      <c r="AM8" s="1">
        <f t="shared" si="13"/>
        <v>8.6956521739130432E-2</v>
      </c>
      <c r="AN8" s="1">
        <f t="shared" si="14"/>
        <v>-7.0445199356338237E-2</v>
      </c>
      <c r="AO8" s="1">
        <f t="shared" si="15"/>
        <v>2.0580880938642045E-2</v>
      </c>
      <c r="AP8" s="1">
        <f t="shared" si="16"/>
        <v>-1.4789533560864643E-2</v>
      </c>
      <c r="BA8">
        <v>0.11696658097686387</v>
      </c>
      <c r="BB8">
        <v>6.9044879171447705E-4</v>
      </c>
      <c r="BC8">
        <v>8.2796688132476138E-3</v>
      </c>
      <c r="BD8">
        <v>9.1452205882352866E-2</v>
      </c>
      <c r="BE8">
        <v>8.1684210526315831E-2</v>
      </c>
      <c r="BF8">
        <v>5.4641598119858963E-2</v>
      </c>
      <c r="BG8">
        <v>4.1098449467588186E-2</v>
      </c>
      <c r="BH8">
        <v>-6.56737843172438E-2</v>
      </c>
      <c r="BI8">
        <v>8.6956521739130432E-2</v>
      </c>
      <c r="BJ8">
        <v>-7.0445199356338237E-2</v>
      </c>
      <c r="BK8">
        <v>2.0580880938642045E-2</v>
      </c>
      <c r="BL8">
        <v>-1.4789533560864643E-2</v>
      </c>
    </row>
    <row r="9" spans="1:64" ht="16.2" thickBot="1">
      <c r="A9" s="40" t="s">
        <v>335</v>
      </c>
      <c r="B9" s="30" t="s">
        <v>487</v>
      </c>
      <c r="C9" s="41" t="s">
        <v>336</v>
      </c>
      <c r="D9" s="8">
        <v>692641</v>
      </c>
      <c r="E9" s="3">
        <v>53780</v>
      </c>
      <c r="F9" s="37">
        <f t="shared" si="17"/>
        <v>692641</v>
      </c>
      <c r="G9" s="8">
        <v>334000000</v>
      </c>
      <c r="H9" s="9">
        <f t="shared" si="18"/>
        <v>2.0737754491017965E-3</v>
      </c>
      <c r="I9" s="51" vm="1300">
        <v>81.44</v>
      </c>
      <c r="J9" s="2" vm="1301">
        <v>88.3</v>
      </c>
      <c r="K9" s="2" vm="1302">
        <v>94.77</v>
      </c>
      <c r="L9" s="2" vm="1303">
        <v>94.52</v>
      </c>
      <c r="M9" s="2" vm="1304">
        <v>99.05</v>
      </c>
      <c r="N9" s="2" vm="1305">
        <v>95.33</v>
      </c>
      <c r="O9" s="2" vm="1306">
        <v>102.98</v>
      </c>
      <c r="P9" s="2" vm="1307">
        <v>107.69</v>
      </c>
      <c r="Q9" s="2" vm="1308">
        <v>101.81</v>
      </c>
      <c r="R9" s="2" vm="1309">
        <v>109</v>
      </c>
      <c r="S9" s="2" vm="1310">
        <v>106.98</v>
      </c>
      <c r="T9" s="2" vm="1311">
        <v>111.71</v>
      </c>
      <c r="U9" s="2" vm="1312">
        <v>112.97</v>
      </c>
      <c r="V9" s="3">
        <v>0.5</v>
      </c>
      <c r="W9" s="3">
        <v>0.5</v>
      </c>
      <c r="X9" s="3">
        <v>0.5</v>
      </c>
      <c r="Y9" s="3">
        <v>0.5</v>
      </c>
      <c r="Z9" s="1">
        <f t="shared" si="0"/>
        <v>0.16674852652259331</v>
      </c>
      <c r="AA9" s="1">
        <f t="shared" si="1"/>
        <v>9.4794752433347534E-2</v>
      </c>
      <c r="AB9" s="1">
        <f t="shared" si="2"/>
        <v>6.3313264711594444E-2</v>
      </c>
      <c r="AC9" s="1">
        <f t="shared" si="3"/>
        <v>4.1009174311926598E-2</v>
      </c>
      <c r="AD9" s="1">
        <f t="shared" si="4"/>
        <v>0.41171414538310414</v>
      </c>
      <c r="AE9" s="1">
        <f t="shared" si="5"/>
        <v>8.4233791748526521E-2</v>
      </c>
      <c r="AF9" s="1">
        <f t="shared" si="6"/>
        <v>7.3272933182332939E-2</v>
      </c>
      <c r="AG9" s="1">
        <f t="shared" si="7"/>
        <v>2.6379656009285642E-3</v>
      </c>
      <c r="AH9" s="1">
        <f t="shared" si="8"/>
        <v>4.7926364790520537E-2</v>
      </c>
      <c r="AI9" s="1">
        <f t="shared" si="9"/>
        <v>-3.2508833922261476E-2</v>
      </c>
      <c r="AJ9" s="1">
        <f t="shared" si="10"/>
        <v>8.5492499737753136E-2</v>
      </c>
      <c r="AK9" s="1">
        <f t="shared" si="11"/>
        <v>4.5737036317731537E-2</v>
      </c>
      <c r="AL9" s="1">
        <f t="shared" si="12"/>
        <v>-4.9958213390286894E-2</v>
      </c>
      <c r="AM9" s="1">
        <f t="shared" si="13"/>
        <v>7.553285531873094E-2</v>
      </c>
      <c r="AN9" s="1">
        <f t="shared" si="14"/>
        <v>-1.8532110091743083E-2</v>
      </c>
      <c r="AO9" s="1">
        <f t="shared" si="15"/>
        <v>4.8887642550009248E-2</v>
      </c>
      <c r="AP9" s="1">
        <f t="shared" si="16"/>
        <v>1.5755080118163147E-2</v>
      </c>
      <c r="BA9">
        <v>8.4233791748526521E-2</v>
      </c>
      <c r="BB9">
        <v>7.3272933182332939E-2</v>
      </c>
      <c r="BC9">
        <v>2.6379656009285642E-3</v>
      </c>
      <c r="BD9">
        <v>4.7926364790520537E-2</v>
      </c>
      <c r="BE9">
        <v>-3.2508833922261476E-2</v>
      </c>
      <c r="BF9">
        <v>8.5492499737753136E-2</v>
      </c>
      <c r="BG9">
        <v>4.5737036317731537E-2</v>
      </c>
      <c r="BH9">
        <v>-4.9958213390286894E-2</v>
      </c>
      <c r="BI9">
        <v>7.553285531873094E-2</v>
      </c>
      <c r="BJ9">
        <v>-1.8532110091743083E-2</v>
      </c>
      <c r="BK9">
        <v>4.8887642550009248E-2</v>
      </c>
      <c r="BL9">
        <v>1.5755080118163147E-2</v>
      </c>
    </row>
    <row r="10" spans="1:64" ht="29.4" thickBot="1">
      <c r="A10" s="40" t="s">
        <v>44</v>
      </c>
      <c r="B10" s="30" t="s">
        <v>45</v>
      </c>
      <c r="C10" s="41" t="s">
        <v>46</v>
      </c>
      <c r="D10" s="3">
        <v>738507</v>
      </c>
      <c r="E10" s="3">
        <v>10184</v>
      </c>
      <c r="F10" s="37">
        <f t="shared" si="17"/>
        <v>738507</v>
      </c>
      <c r="G10" s="8">
        <v>609000000</v>
      </c>
      <c r="H10" s="9">
        <f t="shared" si="18"/>
        <v>1.2126551724137931E-3</v>
      </c>
      <c r="I10" s="51" vm="1736">
        <v>192.52</v>
      </c>
      <c r="J10" s="2" vm="1737">
        <v>186.51</v>
      </c>
      <c r="K10" s="2" vm="1738">
        <v>191.39</v>
      </c>
      <c r="L10" s="2" vm="1739">
        <v>191.14</v>
      </c>
      <c r="M10" s="2" vm="1740">
        <v>175.4</v>
      </c>
      <c r="N10" s="2" vm="1741">
        <v>172</v>
      </c>
      <c r="O10" s="2" vm="1742">
        <v>186.88</v>
      </c>
      <c r="P10" s="2" vm="1743">
        <v>186.4</v>
      </c>
      <c r="Q10" s="2" vm="1744">
        <v>207.3</v>
      </c>
      <c r="R10" s="2" vm="1745">
        <v>192.58</v>
      </c>
      <c r="S10" s="2" vm="1746">
        <v>214.26</v>
      </c>
      <c r="T10" s="2" vm="1747">
        <v>234.54</v>
      </c>
      <c r="U10" s="2" vm="1748">
        <v>243</v>
      </c>
      <c r="V10" s="3">
        <v>1.45</v>
      </c>
      <c r="W10" s="3">
        <v>1.45</v>
      </c>
      <c r="X10" s="3">
        <v>1.45</v>
      </c>
      <c r="Y10" s="3">
        <v>1.45</v>
      </c>
      <c r="Z10" s="1">
        <f t="shared" si="0"/>
        <v>3.6359858715965133E-4</v>
      </c>
      <c r="AA10" s="1">
        <f t="shared" si="1"/>
        <v>-1.4701266087684373E-2</v>
      </c>
      <c r="AB10" s="1">
        <f t="shared" si="2"/>
        <v>3.8259845890411051E-2</v>
      </c>
      <c r="AC10" s="1">
        <f t="shared" si="3"/>
        <v>0.26934261086301792</v>
      </c>
      <c r="AD10" s="1">
        <f t="shared" si="4"/>
        <v>0.29233326407645949</v>
      </c>
      <c r="AE10" s="1">
        <f t="shared" si="5"/>
        <v>-3.1217535840432263E-2</v>
      </c>
      <c r="AF10" s="1">
        <f t="shared" si="6"/>
        <v>2.6164816899898104E-2</v>
      </c>
      <c r="AG10" s="1">
        <f t="shared" si="7"/>
        <v>6.2699200585192537E-3</v>
      </c>
      <c r="AH10" s="1">
        <f t="shared" si="8"/>
        <v>-8.2348017160196615E-2</v>
      </c>
      <c r="AI10" s="1">
        <f t="shared" si="9"/>
        <v>-1.1117445838084411E-2</v>
      </c>
      <c r="AJ10" s="1">
        <f t="shared" si="10"/>
        <v>9.4941860465116254E-2</v>
      </c>
      <c r="AK10" s="1">
        <f t="shared" si="11"/>
        <v>-2.5684931506848767E-3</v>
      </c>
      <c r="AL10" s="1">
        <f t="shared" si="12"/>
        <v>0.11990343347639487</v>
      </c>
      <c r="AM10" s="1">
        <f t="shared" si="13"/>
        <v>-6.4013506994693672E-2</v>
      </c>
      <c r="AN10" s="1">
        <f t="shared" si="14"/>
        <v>0.11257659154637022</v>
      </c>
      <c r="AO10" s="1">
        <f t="shared" si="15"/>
        <v>0.10141883692709792</v>
      </c>
      <c r="AP10" s="1">
        <f t="shared" si="16"/>
        <v>4.2252920610556868E-2</v>
      </c>
      <c r="BA10">
        <v>-3.1217535840432263E-2</v>
      </c>
      <c r="BB10">
        <v>2.6164816899898104E-2</v>
      </c>
      <c r="BC10">
        <v>6.2699200585192537E-3</v>
      </c>
      <c r="BD10">
        <v>-8.2348017160196615E-2</v>
      </c>
      <c r="BE10">
        <v>-1.1117445838084411E-2</v>
      </c>
      <c r="BF10">
        <v>9.4941860465116254E-2</v>
      </c>
      <c r="BG10">
        <v>-2.5684931506848767E-3</v>
      </c>
      <c r="BH10">
        <v>0.11990343347639487</v>
      </c>
      <c r="BI10">
        <v>-6.4013506994693672E-2</v>
      </c>
      <c r="BJ10">
        <v>0.11257659154637022</v>
      </c>
      <c r="BK10">
        <v>0.10141883692709792</v>
      </c>
      <c r="BL10">
        <v>4.2252920610556868E-2</v>
      </c>
    </row>
    <row r="11" spans="1:64" ht="29.4" thickBot="1">
      <c r="A11" s="40" t="s">
        <v>47</v>
      </c>
      <c r="B11" s="30" t="s">
        <v>48</v>
      </c>
      <c r="C11" s="41" t="s">
        <v>49</v>
      </c>
      <c r="D11" s="8">
        <v>78814170</v>
      </c>
      <c r="E11" s="3"/>
      <c r="F11" s="37">
        <f>D11*20</f>
        <v>1576283400</v>
      </c>
      <c r="G11" s="8">
        <v>10080000000</v>
      </c>
      <c r="H11" s="9">
        <f t="shared" si="18"/>
        <v>0.15637732142857144</v>
      </c>
      <c r="I11" s="51" vm="100">
        <v>73.260000000000005</v>
      </c>
      <c r="J11" s="2" vm="114">
        <v>81.944000000000003</v>
      </c>
      <c r="K11" s="2" vm="115">
        <v>82.756500000000003</v>
      </c>
      <c r="L11" s="2" vm="116">
        <v>90.005499999999998</v>
      </c>
      <c r="M11" s="2" vm="117">
        <v>96.654499999999999</v>
      </c>
      <c r="N11" s="2" vm="118">
        <v>88.000500000000002</v>
      </c>
      <c r="O11" s="2" vm="119">
        <v>96.149000000000001</v>
      </c>
      <c r="P11" s="2" vm="120">
        <v>93.585999999999999</v>
      </c>
      <c r="Q11" s="2" vm="121">
        <v>88.5</v>
      </c>
      <c r="R11" s="2" vm="122">
        <v>87.3</v>
      </c>
      <c r="S11" s="2" vm="123">
        <v>89.400499999999994</v>
      </c>
      <c r="T11" s="2" vm="124">
        <v>90.22</v>
      </c>
      <c r="U11" s="2" vm="125">
        <v>93.75</v>
      </c>
      <c r="V11" s="3">
        <v>0</v>
      </c>
      <c r="W11" s="3">
        <v>0</v>
      </c>
      <c r="X11" s="3">
        <v>0</v>
      </c>
      <c r="Y11" s="3">
        <v>0</v>
      </c>
      <c r="Z11" s="1">
        <f t="shared" si="0"/>
        <v>0.22857630357630346</v>
      </c>
      <c r="AA11" s="1">
        <f t="shared" si="1"/>
        <v>6.8256939853675647E-2</v>
      </c>
      <c r="AB11" s="1">
        <f t="shared" si="2"/>
        <v>-9.2034238525621731E-2</v>
      </c>
      <c r="AC11" s="1">
        <f t="shared" si="3"/>
        <v>7.388316151202752E-2</v>
      </c>
      <c r="AD11" s="1">
        <f t="shared" si="4"/>
        <v>0.27968877968877959</v>
      </c>
      <c r="AE11" s="1">
        <f t="shared" si="5"/>
        <v>0.11853671853671849</v>
      </c>
      <c r="AF11" s="1">
        <f t="shared" si="6"/>
        <v>9.9153080152299122E-3</v>
      </c>
      <c r="AG11" s="1">
        <f t="shared" si="7"/>
        <v>8.7594327937986688E-2</v>
      </c>
      <c r="AH11" s="1">
        <f t="shared" si="8"/>
        <v>7.3873263300576086E-2</v>
      </c>
      <c r="AI11" s="1">
        <f t="shared" si="9"/>
        <v>-8.9535407042610496E-2</v>
      </c>
      <c r="AJ11" s="1">
        <f t="shared" si="10"/>
        <v>9.2596064795086377E-2</v>
      </c>
      <c r="AK11" s="1">
        <f t="shared" si="11"/>
        <v>-2.665654348979191E-2</v>
      </c>
      <c r="AL11" s="1">
        <f t="shared" si="12"/>
        <v>-5.4345735473254532E-2</v>
      </c>
      <c r="AM11" s="1">
        <f t="shared" si="13"/>
        <v>-1.3559322033898338E-2</v>
      </c>
      <c r="AN11" s="1">
        <f t="shared" si="14"/>
        <v>2.4060710194730776E-2</v>
      </c>
      <c r="AO11" s="1">
        <f t="shared" si="15"/>
        <v>9.1666153992427894E-3</v>
      </c>
      <c r="AP11" s="1">
        <f t="shared" si="16"/>
        <v>3.9126579472400815E-2</v>
      </c>
      <c r="BA11">
        <v>0.11853671853671849</v>
      </c>
      <c r="BB11">
        <v>9.9153080152299122E-3</v>
      </c>
      <c r="BC11">
        <v>8.7594327937986688E-2</v>
      </c>
      <c r="BD11">
        <v>7.3873263300576086E-2</v>
      </c>
      <c r="BE11">
        <v>-8.9535407042610496E-2</v>
      </c>
      <c r="BF11">
        <v>9.2596064795086377E-2</v>
      </c>
      <c r="BG11">
        <v>-2.665654348979191E-2</v>
      </c>
      <c r="BH11">
        <v>-5.4345735473254532E-2</v>
      </c>
      <c r="BI11">
        <v>-1.3559322033898338E-2</v>
      </c>
      <c r="BJ11">
        <v>2.4060710194730776E-2</v>
      </c>
      <c r="BK11">
        <v>9.1666153992427894E-3</v>
      </c>
      <c r="BL11">
        <v>3.9126579472400815E-2</v>
      </c>
    </row>
    <row r="12" spans="1:64" ht="29.4" thickBot="1">
      <c r="A12" s="40" t="s">
        <v>56</v>
      </c>
      <c r="B12" s="30" t="s">
        <v>425</v>
      </c>
      <c r="C12" s="42" t="s">
        <v>488</v>
      </c>
      <c r="D12" s="8">
        <v>225416</v>
      </c>
      <c r="E12" s="3">
        <v>156001</v>
      </c>
      <c r="F12" s="37">
        <f t="shared" si="17"/>
        <v>225416</v>
      </c>
      <c r="G12" s="8">
        <v>830000000</v>
      </c>
      <c r="H12" s="9">
        <f t="shared" si="18"/>
        <v>2.7158554216867472E-4</v>
      </c>
      <c r="I12" s="51" vm="1525">
        <v>93.91</v>
      </c>
      <c r="J12" s="2" vm="3002">
        <v>102.41</v>
      </c>
      <c r="K12" s="2" vm="3003">
        <v>108.4</v>
      </c>
      <c r="L12" s="2" vm="3004">
        <v>110.29</v>
      </c>
      <c r="M12" s="2" vm="3005">
        <v>117.47</v>
      </c>
      <c r="N12" s="2" vm="3006">
        <v>114.56</v>
      </c>
      <c r="O12" s="2" vm="3007">
        <v>125.3</v>
      </c>
      <c r="P12" s="2" vm="3008">
        <v>123.77</v>
      </c>
      <c r="Q12" s="2" vm="3009">
        <v>119.86</v>
      </c>
      <c r="R12" s="2" vm="3010">
        <v>118.7</v>
      </c>
      <c r="S12" s="2" vm="3011">
        <v>118.41</v>
      </c>
      <c r="T12" s="2" vm="3012">
        <v>120.31</v>
      </c>
      <c r="U12" s="2" vm="3013">
        <v>124.66</v>
      </c>
      <c r="V12" s="3">
        <v>0.43</v>
      </c>
      <c r="W12" s="3">
        <v>0.39</v>
      </c>
      <c r="X12" s="3">
        <v>0.39</v>
      </c>
      <c r="Y12" s="3">
        <v>0.39</v>
      </c>
      <c r="Z12" s="1">
        <f t="shared" si="0"/>
        <v>0.1790011713342563</v>
      </c>
      <c r="AA12" s="1">
        <f t="shared" si="1"/>
        <v>0.13963187959017129</v>
      </c>
      <c r="AB12" s="1">
        <f t="shared" si="2"/>
        <v>-4.9561053471667955E-2</v>
      </c>
      <c r="AC12" s="1">
        <f t="shared" si="3"/>
        <v>5.3496208930075763E-2</v>
      </c>
      <c r="AD12" s="1">
        <f t="shared" si="4"/>
        <v>0.34447875625598978</v>
      </c>
      <c r="AE12" s="1">
        <f t="shared" si="5"/>
        <v>9.0512192524757756E-2</v>
      </c>
      <c r="AF12" s="1">
        <f t="shared" si="6"/>
        <v>5.8490381798652569E-2</v>
      </c>
      <c r="AG12" s="1">
        <f t="shared" si="7"/>
        <v>2.1402214022140226E-2</v>
      </c>
      <c r="AH12" s="1">
        <f t="shared" si="8"/>
        <v>6.510109710762528E-2</v>
      </c>
      <c r="AI12" s="1">
        <f t="shared" si="9"/>
        <v>-2.1452285689963366E-2</v>
      </c>
      <c r="AJ12" s="1">
        <f t="shared" si="10"/>
        <v>9.7154329608938508E-2</v>
      </c>
      <c r="AK12" s="1">
        <f t="shared" si="11"/>
        <v>-1.2210694333599371E-2</v>
      </c>
      <c r="AL12" s="1">
        <f t="shared" si="12"/>
        <v>-2.8439848105356682E-2</v>
      </c>
      <c r="AM12" s="1">
        <f t="shared" si="13"/>
        <v>-6.4241615217753758E-3</v>
      </c>
      <c r="AN12" s="1">
        <f t="shared" si="14"/>
        <v>-2.4431339511373734E-3</v>
      </c>
      <c r="AO12" s="1">
        <f t="shared" si="15"/>
        <v>1.933958280550634E-2</v>
      </c>
      <c r="AP12" s="1">
        <f t="shared" si="16"/>
        <v>3.9398221261740453E-2</v>
      </c>
      <c r="BA12">
        <v>9.0512192524757756E-2</v>
      </c>
      <c r="BB12">
        <v>5.8490381798652569E-2</v>
      </c>
      <c r="BC12">
        <v>2.1402214022140226E-2</v>
      </c>
      <c r="BD12">
        <v>6.510109710762528E-2</v>
      </c>
      <c r="BE12">
        <v>-2.1452285689963366E-2</v>
      </c>
      <c r="BF12">
        <v>9.7154329608938508E-2</v>
      </c>
      <c r="BG12">
        <v>-1.2210694333599371E-2</v>
      </c>
      <c r="BH12">
        <v>-2.8439848105356682E-2</v>
      </c>
      <c r="BI12">
        <v>-6.4241615217753758E-3</v>
      </c>
      <c r="BJ12">
        <v>-2.4431339511373734E-3</v>
      </c>
      <c r="BK12">
        <v>1.933958280550634E-2</v>
      </c>
      <c r="BL12">
        <v>3.9398221261740453E-2</v>
      </c>
    </row>
    <row r="13" spans="1:64" ht="29.4" thickBot="1">
      <c r="A13" s="40" t="s">
        <v>59</v>
      </c>
      <c r="B13" s="30" t="s">
        <v>60</v>
      </c>
      <c r="C13" s="41" t="s">
        <v>337</v>
      </c>
      <c r="D13" s="8">
        <v>101063</v>
      </c>
      <c r="E13" s="8">
        <v>63546</v>
      </c>
      <c r="F13" s="37">
        <f t="shared" si="17"/>
        <v>101063</v>
      </c>
      <c r="G13" s="8">
        <v>565000000</v>
      </c>
      <c r="H13" s="9">
        <f t="shared" si="18"/>
        <v>1.7887256637168141E-4</v>
      </c>
      <c r="I13" s="51" vm="3092">
        <v>316.19</v>
      </c>
      <c r="J13" s="2" vm="3425">
        <v>386.11</v>
      </c>
      <c r="K13" s="2" vm="3426">
        <v>446.01</v>
      </c>
      <c r="L13" s="2" vm="3427">
        <v>385.8</v>
      </c>
      <c r="M13" s="2" vm="3428">
        <v>378.53</v>
      </c>
      <c r="N13" s="2" vm="3429">
        <v>338.2</v>
      </c>
      <c r="O13" s="2" vm="3430">
        <v>364.88</v>
      </c>
      <c r="P13" s="2" vm="3431">
        <v>341.91</v>
      </c>
      <c r="Q13" s="2" vm="3432">
        <v>354.11</v>
      </c>
      <c r="R13" s="2" vm="3433">
        <v>381.7</v>
      </c>
      <c r="S13" s="2" vm="3434">
        <v>340.59</v>
      </c>
      <c r="T13" s="2" vm="3435">
        <v>367.08</v>
      </c>
      <c r="U13" s="2" vm="3436">
        <v>328.55</v>
      </c>
      <c r="V13" s="3">
        <v>2.0550000000000002</v>
      </c>
      <c r="W13" s="3">
        <v>2.0550000000000002</v>
      </c>
      <c r="X13" s="3">
        <v>2.0550000000000002</v>
      </c>
      <c r="Y13" s="3">
        <v>2.0550000000000002</v>
      </c>
      <c r="Z13" s="1">
        <f t="shared" si="0"/>
        <v>0.22665169676460362</v>
      </c>
      <c r="AA13" s="1">
        <f t="shared" si="1"/>
        <v>-4.8898392949714917E-2</v>
      </c>
      <c r="AB13" s="1">
        <f t="shared" si="2"/>
        <v>5.1729335672001733E-2</v>
      </c>
      <c r="AC13" s="1">
        <f t="shared" si="3"/>
        <v>-0.13386167146974057</v>
      </c>
      <c r="AD13" s="1">
        <f t="shared" si="4"/>
        <v>6.5087447420854594E-2</v>
      </c>
      <c r="AE13" s="1">
        <f t="shared" si="5"/>
        <v>0.22113286315190239</v>
      </c>
      <c r="AF13" s="1">
        <f t="shared" si="6"/>
        <v>0.15513713708528651</v>
      </c>
      <c r="AG13" s="1">
        <f t="shared" si="7"/>
        <v>-0.13038945315127459</v>
      </c>
      <c r="AH13" s="1">
        <f t="shared" si="8"/>
        <v>-1.8843960601347947E-2</v>
      </c>
      <c r="AI13" s="1">
        <f t="shared" si="9"/>
        <v>-0.10111483898237918</v>
      </c>
      <c r="AJ13" s="1">
        <f t="shared" si="10"/>
        <v>8.4964518036664716E-2</v>
      </c>
      <c r="AK13" s="1">
        <f t="shared" si="11"/>
        <v>-6.295220346415252E-2</v>
      </c>
      <c r="AL13" s="1">
        <f t="shared" si="12"/>
        <v>4.1692258196601405E-2</v>
      </c>
      <c r="AM13" s="1">
        <f t="shared" si="13"/>
        <v>8.3716924119623767E-2</v>
      </c>
      <c r="AN13" s="1">
        <f t="shared" si="14"/>
        <v>-0.10770238407126019</v>
      </c>
      <c r="AO13" s="1">
        <f t="shared" si="15"/>
        <v>8.3810446577997036E-2</v>
      </c>
      <c r="AP13" s="1">
        <f t="shared" si="16"/>
        <v>-9.9365260978533224E-2</v>
      </c>
      <c r="BA13">
        <v>0.22113286315190239</v>
      </c>
      <c r="BB13">
        <v>0.15513713708528651</v>
      </c>
      <c r="BC13">
        <v>-0.13038945315127459</v>
      </c>
      <c r="BD13">
        <v>-1.8843960601347947E-2</v>
      </c>
      <c r="BE13">
        <v>-0.10111483898237918</v>
      </c>
      <c r="BF13">
        <v>8.4964518036664716E-2</v>
      </c>
      <c r="BG13">
        <v>-6.295220346415252E-2</v>
      </c>
      <c r="BH13">
        <v>4.1692258196601405E-2</v>
      </c>
      <c r="BI13">
        <v>8.3716924119623767E-2</v>
      </c>
      <c r="BJ13">
        <v>-0.10770238407126019</v>
      </c>
      <c r="BK13">
        <v>8.3810446577997036E-2</v>
      </c>
      <c r="BL13">
        <v>-9.9365260978533224E-2</v>
      </c>
    </row>
    <row r="14" spans="1:64" ht="43.8" thickBot="1">
      <c r="A14" s="40" t="s">
        <v>62</v>
      </c>
      <c r="B14" s="30" t="s">
        <v>63</v>
      </c>
      <c r="C14" s="41" t="s">
        <v>64</v>
      </c>
      <c r="D14" s="8">
        <v>1554739</v>
      </c>
      <c r="E14" s="3">
        <v>1860356</v>
      </c>
      <c r="F14" s="37">
        <f t="shared" si="17"/>
        <v>1554739</v>
      </c>
      <c r="G14" s="3">
        <v>9443000000</v>
      </c>
      <c r="H14" s="9">
        <f t="shared" si="18"/>
        <v>1.6464460446891877E-4</v>
      </c>
      <c r="I14" s="51" vm="3475">
        <v>24.08</v>
      </c>
      <c r="J14" s="2" vm="3476">
        <v>28.6</v>
      </c>
      <c r="K14" s="2" vm="3477">
        <v>29.33</v>
      </c>
      <c r="L14" s="2" vm="3478">
        <v>27.9</v>
      </c>
      <c r="M14" s="2" vm="3479">
        <v>30.56</v>
      </c>
      <c r="N14" s="2" vm="3480">
        <v>26.59</v>
      </c>
      <c r="O14" s="2" vm="3481">
        <v>29.48</v>
      </c>
      <c r="P14" s="2" vm="3482">
        <v>30.55</v>
      </c>
      <c r="Q14" s="2" vm="3483">
        <v>27.21</v>
      </c>
      <c r="R14" s="2" vm="3484">
        <v>29.44</v>
      </c>
      <c r="S14" s="2" vm="3485">
        <v>31.7</v>
      </c>
      <c r="T14" s="2" vm="3486">
        <v>33.450000000000003</v>
      </c>
      <c r="U14" s="2" vm="3487">
        <v>35.35</v>
      </c>
      <c r="V14" s="3">
        <v>0.18</v>
      </c>
      <c r="W14" s="3">
        <v>0.18</v>
      </c>
      <c r="X14" s="3">
        <v>0.15</v>
      </c>
      <c r="Y14" s="3">
        <v>0.15</v>
      </c>
      <c r="Z14" s="1">
        <f t="shared" si="0"/>
        <v>0.16611295681063123</v>
      </c>
      <c r="AA14" s="1">
        <f t="shared" si="1"/>
        <v>6.3082437275985725E-2</v>
      </c>
      <c r="AB14" s="1">
        <f t="shared" si="2"/>
        <v>3.7313432835821181E-3</v>
      </c>
      <c r="AC14" s="1">
        <f t="shared" si="3"/>
        <v>0.20584239130434784</v>
      </c>
      <c r="AD14" s="1">
        <f t="shared" si="4"/>
        <v>0.49543189368770779</v>
      </c>
      <c r="AE14" s="1">
        <f t="shared" si="5"/>
        <v>0.18770764119601344</v>
      </c>
      <c r="AF14" s="1">
        <f t="shared" si="6"/>
        <v>2.5524475524475412E-2</v>
      </c>
      <c r="AG14" s="1">
        <f t="shared" si="7"/>
        <v>-4.2618479372655976E-2</v>
      </c>
      <c r="AH14" s="1">
        <f t="shared" si="8"/>
        <v>9.5340501792114701E-2</v>
      </c>
      <c r="AI14" s="1">
        <f t="shared" si="9"/>
        <v>-0.12401832460732981</v>
      </c>
      <c r="AJ14" s="1">
        <f t="shared" si="10"/>
        <v>0.11545693869875896</v>
      </c>
      <c r="AK14" s="1">
        <f t="shared" si="11"/>
        <v>3.6295793758480334E-2</v>
      </c>
      <c r="AL14" s="1">
        <f t="shared" si="12"/>
        <v>-0.1044189852700491</v>
      </c>
      <c r="AM14" s="1">
        <f t="shared" si="13"/>
        <v>8.7467842704887916E-2</v>
      </c>
      <c r="AN14" s="1">
        <f t="shared" si="14"/>
        <v>7.6766304347826012E-2</v>
      </c>
      <c r="AO14" s="1">
        <f t="shared" si="15"/>
        <v>5.9936908517350271E-2</v>
      </c>
      <c r="AP14" s="1">
        <f t="shared" si="16"/>
        <v>6.1285500747384106E-2</v>
      </c>
      <c r="BA14">
        <v>0.18770764119601344</v>
      </c>
      <c r="BB14">
        <v>2.5524475524475412E-2</v>
      </c>
      <c r="BC14">
        <v>-4.2618479372655976E-2</v>
      </c>
      <c r="BD14">
        <v>9.5340501792114701E-2</v>
      </c>
      <c r="BE14">
        <v>-0.12401832460732981</v>
      </c>
      <c r="BF14">
        <v>0.11545693869875896</v>
      </c>
      <c r="BG14">
        <v>3.6295793758480334E-2</v>
      </c>
      <c r="BH14">
        <v>-0.1044189852700491</v>
      </c>
      <c r="BI14">
        <v>8.7467842704887916E-2</v>
      </c>
      <c r="BJ14">
        <v>7.6766304347826012E-2</v>
      </c>
      <c r="BK14">
        <v>5.9936908517350271E-2</v>
      </c>
      <c r="BL14">
        <v>6.1285500747384106E-2</v>
      </c>
    </row>
    <row r="15" spans="1:64" ht="15.6" thickBot="1">
      <c r="A15" s="40" t="s">
        <v>68</v>
      </c>
      <c r="B15" s="30" t="s">
        <v>426</v>
      </c>
      <c r="C15" s="42" t="s">
        <v>427</v>
      </c>
      <c r="D15" s="8">
        <v>16657</v>
      </c>
      <c r="E15" s="8">
        <v>3252</v>
      </c>
      <c r="F15" s="37">
        <f t="shared" si="17"/>
        <v>16657</v>
      </c>
      <c r="G15" s="8">
        <v>187000000</v>
      </c>
      <c r="H15" s="9">
        <f t="shared" si="18"/>
        <v>8.907486631016043E-5</v>
      </c>
      <c r="I15" s="51" vm="3868">
        <v>296.83999999999997</v>
      </c>
      <c r="J15" s="2" vm="3869">
        <v>333.75</v>
      </c>
      <c r="K15" s="2" vm="3870">
        <v>331.29</v>
      </c>
      <c r="L15" s="2" vm="3871">
        <v>239.065</v>
      </c>
      <c r="M15" s="2" vm="3872">
        <v>228.97</v>
      </c>
      <c r="N15" s="2" vm="3873">
        <v>220.31</v>
      </c>
      <c r="O15" s="2" vm="3874">
        <v>236.59</v>
      </c>
      <c r="P15" s="2" vm="3875">
        <v>238.76</v>
      </c>
      <c r="Q15" s="2" vm="3876">
        <v>218.15</v>
      </c>
      <c r="R15" s="2" vm="3877">
        <v>232.76</v>
      </c>
      <c r="S15" s="2" vm="3878">
        <v>299.79000000000002</v>
      </c>
      <c r="T15" s="2" vm="3879">
        <v>292.35000000000002</v>
      </c>
      <c r="U15" s="2" vm="3880">
        <v>299.06</v>
      </c>
      <c r="V15" s="3">
        <v>0</v>
      </c>
      <c r="W15" s="3">
        <v>0</v>
      </c>
      <c r="X15" s="3">
        <v>0</v>
      </c>
      <c r="Y15" s="3">
        <v>0</v>
      </c>
      <c r="Z15" s="1">
        <f t="shared" si="0"/>
        <v>-0.19463347257781963</v>
      </c>
      <c r="AA15" s="1">
        <f t="shared" si="1"/>
        <v>-1.0352832911551228E-2</v>
      </c>
      <c r="AB15" s="1">
        <f t="shared" si="2"/>
        <v>-1.6188342702565674E-2</v>
      </c>
      <c r="AC15" s="1">
        <f t="shared" si="3"/>
        <v>0.28484275648736901</v>
      </c>
      <c r="AD15" s="1">
        <f t="shared" si="4"/>
        <v>7.4787764452231087E-3</v>
      </c>
      <c r="AE15" s="1">
        <f t="shared" si="5"/>
        <v>0.12434308044737916</v>
      </c>
      <c r="AF15" s="1">
        <f t="shared" si="6"/>
        <v>-7.3707865168538712E-3</v>
      </c>
      <c r="AG15" s="1">
        <f t="shared" si="7"/>
        <v>-0.27838147846297812</v>
      </c>
      <c r="AH15" s="1">
        <f t="shared" si="8"/>
        <v>-4.2227009390751462E-2</v>
      </c>
      <c r="AI15" s="1">
        <f t="shared" si="9"/>
        <v>-3.7821548674498828E-2</v>
      </c>
      <c r="AJ15" s="1">
        <f t="shared" si="10"/>
        <v>7.3895873995733288E-2</v>
      </c>
      <c r="AK15" s="1">
        <f t="shared" si="11"/>
        <v>9.1719852910097099E-3</v>
      </c>
      <c r="AL15" s="1">
        <f t="shared" si="12"/>
        <v>-8.6320991790919691E-2</v>
      </c>
      <c r="AM15" s="1">
        <f t="shared" si="13"/>
        <v>6.6972266788906651E-2</v>
      </c>
      <c r="AN15" s="1">
        <f t="shared" si="14"/>
        <v>0.287979034198316</v>
      </c>
      <c r="AO15" s="1">
        <f t="shared" si="15"/>
        <v>-2.4817372160512351E-2</v>
      </c>
      <c r="AP15" s="1">
        <f t="shared" si="16"/>
        <v>2.2951941166410052E-2</v>
      </c>
      <c r="BA15">
        <v>0.12434308044737916</v>
      </c>
      <c r="BB15">
        <v>-7.3707865168538712E-3</v>
      </c>
      <c r="BC15">
        <v>-0.27838147846297812</v>
      </c>
      <c r="BD15">
        <v>-4.2227009390751462E-2</v>
      </c>
      <c r="BE15">
        <v>-3.7821548674498828E-2</v>
      </c>
      <c r="BF15">
        <v>7.3895873995733288E-2</v>
      </c>
      <c r="BG15">
        <v>9.1719852910097099E-3</v>
      </c>
      <c r="BH15">
        <v>-8.6320991790919691E-2</v>
      </c>
      <c r="BI15">
        <v>6.6972266788906651E-2</v>
      </c>
      <c r="BJ15">
        <v>0.287979034198316</v>
      </c>
      <c r="BK15">
        <v>-2.4817372160512351E-2</v>
      </c>
      <c r="BL15">
        <v>2.2951941166410052E-2</v>
      </c>
    </row>
    <row r="16" spans="1:64" ht="58.2" thickBot="1">
      <c r="A16" s="40" t="s">
        <v>71</v>
      </c>
      <c r="B16" s="30" t="s">
        <v>338</v>
      </c>
      <c r="C16" s="42" t="s">
        <v>310</v>
      </c>
      <c r="D16" s="8">
        <v>309317</v>
      </c>
      <c r="E16" s="3"/>
      <c r="F16" s="37">
        <f t="shared" si="17"/>
        <v>309317</v>
      </c>
      <c r="G16" s="3">
        <v>943000000</v>
      </c>
      <c r="H16" s="9">
        <f t="shared" si="18"/>
        <v>3.2801378579003183E-4</v>
      </c>
      <c r="I16" s="51" vm="2820">
        <v>46.55</v>
      </c>
      <c r="J16" s="2" vm="2821">
        <v>52.35</v>
      </c>
      <c r="K16" s="2" vm="2822">
        <v>52.81</v>
      </c>
      <c r="L16" s="2" vm="2823">
        <v>50.8</v>
      </c>
      <c r="M16" s="2" vm="2824">
        <v>49.7</v>
      </c>
      <c r="N16" s="2" vm="2825">
        <v>42.69</v>
      </c>
      <c r="O16" s="2" vm="2826">
        <v>44.92</v>
      </c>
      <c r="P16" s="2" vm="2827">
        <v>46.38</v>
      </c>
      <c r="Q16" s="2" vm="900">
        <v>41.69</v>
      </c>
      <c r="R16" s="2" vm="2828">
        <v>45.21</v>
      </c>
      <c r="S16" s="2" vm="2829">
        <v>47.09</v>
      </c>
      <c r="T16" s="2" vm="2830">
        <v>49.11</v>
      </c>
      <c r="U16" s="2" vm="2831">
        <v>50.46</v>
      </c>
      <c r="V16" s="3">
        <v>0.31</v>
      </c>
      <c r="W16" s="3">
        <v>0.31</v>
      </c>
      <c r="X16" s="3">
        <v>0.28000000000000003</v>
      </c>
      <c r="Y16" s="3">
        <v>0.28000000000000003</v>
      </c>
      <c r="Z16" s="1">
        <f t="shared" si="0"/>
        <v>9.7959183673469383E-2</v>
      </c>
      <c r="AA16" s="1">
        <f t="shared" si="1"/>
        <v>-0.10964566929133851</v>
      </c>
      <c r="AB16" s="1">
        <f t="shared" si="2"/>
        <v>1.2689225289403364E-2</v>
      </c>
      <c r="AC16" s="1">
        <f t="shared" si="3"/>
        <v>0.12231807122318071</v>
      </c>
      <c r="AD16" s="1">
        <f t="shared" si="4"/>
        <v>0.10934479054779815</v>
      </c>
      <c r="AE16" s="1">
        <f t="shared" si="5"/>
        <v>0.12459720730397432</v>
      </c>
      <c r="AF16" s="1">
        <f t="shared" si="6"/>
        <v>8.7870105062082295E-3</v>
      </c>
      <c r="AG16" s="1">
        <f t="shared" si="7"/>
        <v>-3.2190872940731016E-2</v>
      </c>
      <c r="AH16" s="1">
        <f t="shared" si="8"/>
        <v>-2.1653543307086503E-2</v>
      </c>
      <c r="AI16" s="1">
        <f t="shared" si="9"/>
        <v>-0.13480885311871238</v>
      </c>
      <c r="AJ16" s="1">
        <f t="shared" si="10"/>
        <v>5.9498711642070837E-2</v>
      </c>
      <c r="AK16" s="1">
        <f t="shared" si="11"/>
        <v>3.2502226179875353E-2</v>
      </c>
      <c r="AL16" s="1">
        <f t="shared" si="12"/>
        <v>-9.5084087968952222E-2</v>
      </c>
      <c r="AM16" s="1">
        <f t="shared" si="13"/>
        <v>9.1148956584312865E-2</v>
      </c>
      <c r="AN16" s="1">
        <f t="shared" si="14"/>
        <v>4.1583720415837258E-2</v>
      </c>
      <c r="AO16" s="1">
        <f t="shared" si="15"/>
        <v>4.8842641749840647E-2</v>
      </c>
      <c r="AP16" s="1">
        <f t="shared" si="16"/>
        <v>3.3190796171859119E-2</v>
      </c>
      <c r="BA16">
        <v>0.12459720730397432</v>
      </c>
      <c r="BB16">
        <v>8.7870105062082295E-3</v>
      </c>
      <c r="BC16">
        <v>-3.2190872940731016E-2</v>
      </c>
      <c r="BD16">
        <v>-2.1653543307086503E-2</v>
      </c>
      <c r="BE16">
        <v>-0.13480885311871238</v>
      </c>
      <c r="BF16">
        <v>5.9498711642070837E-2</v>
      </c>
      <c r="BG16">
        <v>3.2502226179875353E-2</v>
      </c>
      <c r="BH16">
        <v>-9.5084087968952222E-2</v>
      </c>
      <c r="BI16">
        <v>9.1148956584312865E-2</v>
      </c>
      <c r="BJ16">
        <v>4.1583720415837258E-2</v>
      </c>
      <c r="BK16">
        <v>4.8842641749840647E-2</v>
      </c>
      <c r="BL16">
        <v>3.3190796171859119E-2</v>
      </c>
    </row>
    <row r="17" spans="1:64" ht="29.4" thickBot="1">
      <c r="A17" s="40" t="s">
        <v>428</v>
      </c>
      <c r="B17" s="30" t="s">
        <v>429</v>
      </c>
      <c r="C17" s="42" t="s">
        <v>430</v>
      </c>
      <c r="D17" s="8">
        <v>26180</v>
      </c>
      <c r="E17" s="3"/>
      <c r="F17" s="37">
        <f t="shared" si="17"/>
        <v>26180</v>
      </c>
      <c r="G17" s="3">
        <v>44000000</v>
      </c>
      <c r="H17" s="9">
        <f t="shared" si="18"/>
        <v>5.9500000000000004E-4</v>
      </c>
      <c r="I17" s="51" vm="2330">
        <v>1691.25</v>
      </c>
      <c r="J17" s="2" vm="2331">
        <v>1824.05</v>
      </c>
      <c r="K17" s="2" vm="2332">
        <v>1708.2</v>
      </c>
      <c r="L17" s="2" vm="2333">
        <v>1755.08</v>
      </c>
      <c r="M17" s="2" vm="2334">
        <v>1857.57</v>
      </c>
      <c r="N17" s="2" vm="2335">
        <v>1658.5</v>
      </c>
      <c r="O17" s="2" vm="2336">
        <v>1900</v>
      </c>
      <c r="P17" s="2" vm="2337">
        <v>1885.47</v>
      </c>
      <c r="Q17" s="2" vm="2338">
        <v>1956.56</v>
      </c>
      <c r="R17" s="2" vm="2339">
        <v>1977</v>
      </c>
      <c r="S17" s="2" vm="2340">
        <v>2023.62</v>
      </c>
      <c r="T17" s="2" vm="2341">
        <v>1898.21</v>
      </c>
      <c r="U17" s="2" vm="2342">
        <v>2068.4</v>
      </c>
      <c r="V17">
        <v>0</v>
      </c>
      <c r="W17">
        <v>0</v>
      </c>
      <c r="X17">
        <v>0</v>
      </c>
      <c r="Y17" s="3">
        <v>0</v>
      </c>
      <c r="Z17" s="1">
        <f t="shared" si="0"/>
        <v>3.7741315594974088E-2</v>
      </c>
      <c r="AA17" s="1">
        <f t="shared" si="1"/>
        <v>8.2571734621783674E-2</v>
      </c>
      <c r="AB17" s="1">
        <f t="shared" si="2"/>
        <v>4.0526315789473681E-2</v>
      </c>
      <c r="AC17" s="1">
        <f t="shared" si="3"/>
        <v>4.6231664137582243E-2</v>
      </c>
      <c r="AD17" s="1">
        <f t="shared" si="4"/>
        <v>0.22300073909830012</v>
      </c>
      <c r="AE17" s="1">
        <f t="shared" si="5"/>
        <v>7.8521803399852153E-2</v>
      </c>
      <c r="AF17" s="1">
        <f t="shared" si="6"/>
        <v>-6.3512513363120485E-2</v>
      </c>
      <c r="AG17" s="1">
        <f t="shared" si="7"/>
        <v>2.7444093197517786E-2</v>
      </c>
      <c r="AH17" s="1">
        <f t="shared" si="8"/>
        <v>5.8396198463887695E-2</v>
      </c>
      <c r="AI17" s="1">
        <f t="shared" si="9"/>
        <v>-0.10716689007682076</v>
      </c>
      <c r="AJ17" s="1">
        <f t="shared" si="10"/>
        <v>0.14561350618028338</v>
      </c>
      <c r="AK17" s="1">
        <f t="shared" si="11"/>
        <v>-7.6473684210526171E-3</v>
      </c>
      <c r="AL17" s="1">
        <f t="shared" si="12"/>
        <v>3.7704126822489838E-2</v>
      </c>
      <c r="AM17" s="1">
        <f t="shared" si="13"/>
        <v>1.0446906816044514E-2</v>
      </c>
      <c r="AN17" s="1">
        <f t="shared" si="14"/>
        <v>2.358118361153257E-2</v>
      </c>
      <c r="AO17" s="1">
        <f t="shared" si="15"/>
        <v>-6.1973097715974278E-2</v>
      </c>
      <c r="AP17" s="1">
        <f t="shared" si="16"/>
        <v>8.9658151627059202E-2</v>
      </c>
      <c r="BA17">
        <v>7.8521803399852153E-2</v>
      </c>
      <c r="BB17">
        <v>-6.3512513363120485E-2</v>
      </c>
      <c r="BC17">
        <v>2.7444093197517786E-2</v>
      </c>
      <c r="BD17">
        <v>5.8396198463887695E-2</v>
      </c>
      <c r="BE17">
        <v>-0.10716689007682076</v>
      </c>
      <c r="BF17">
        <v>0.14561350618028338</v>
      </c>
      <c r="BG17">
        <v>-7.6473684210526171E-3</v>
      </c>
      <c r="BH17">
        <v>3.7704126822489838E-2</v>
      </c>
      <c r="BI17">
        <v>1.0446906816044514E-2</v>
      </c>
      <c r="BJ17">
        <v>2.358118361153257E-2</v>
      </c>
      <c r="BK17">
        <v>-6.1973097715974278E-2</v>
      </c>
      <c r="BL17">
        <v>8.9658151627059202E-2</v>
      </c>
    </row>
    <row r="18" spans="1:64" ht="29.4" thickBot="1">
      <c r="A18" s="40" t="s">
        <v>339</v>
      </c>
      <c r="B18" s="30" t="s">
        <v>340</v>
      </c>
      <c r="C18" s="41" t="s">
        <v>341</v>
      </c>
      <c r="D18" s="8">
        <v>987046</v>
      </c>
      <c r="E18" s="3">
        <v>19459</v>
      </c>
      <c r="F18" s="37">
        <f t="shared" si="17"/>
        <v>987046</v>
      </c>
      <c r="G18" s="8">
        <v>157000000</v>
      </c>
      <c r="H18" s="9">
        <f t="shared" si="18"/>
        <v>6.2869171974522294E-3</v>
      </c>
      <c r="I18" s="51" vm="604">
        <v>386.28</v>
      </c>
      <c r="J18" s="2" vm="643">
        <v>417.44</v>
      </c>
      <c r="K18" s="2" vm="644">
        <v>447.56</v>
      </c>
      <c r="L18" s="2" vm="645">
        <v>431.59</v>
      </c>
      <c r="M18" s="2" vm="646">
        <v>486.84</v>
      </c>
      <c r="N18" s="2" vm="647">
        <v>415.71</v>
      </c>
      <c r="O18" s="2" vm="648">
        <v>474.88</v>
      </c>
      <c r="P18" s="2" vm="649">
        <v>465.19</v>
      </c>
      <c r="Q18" s="2" vm="650">
        <v>420.99</v>
      </c>
      <c r="R18" s="2" vm="651">
        <v>445.63</v>
      </c>
      <c r="S18" s="2" vm="652">
        <v>466.36</v>
      </c>
      <c r="T18" s="2" vm="653">
        <v>495.28</v>
      </c>
      <c r="U18" s="2" vm="654">
        <v>510</v>
      </c>
      <c r="V18" s="3">
        <v>3.3</v>
      </c>
      <c r="W18" s="3">
        <v>3.3</v>
      </c>
      <c r="X18" s="3">
        <v>3.3</v>
      </c>
      <c r="Y18" s="3">
        <v>3.3</v>
      </c>
      <c r="Z18" s="1">
        <f t="shared" si="0"/>
        <v>0.1258413585999793</v>
      </c>
      <c r="AA18" s="1">
        <f t="shared" si="1"/>
        <v>0.10794967445955657</v>
      </c>
      <c r="AB18" s="1">
        <f t="shared" si="2"/>
        <v>-5.4645384097035038E-2</v>
      </c>
      <c r="AC18" s="1">
        <f t="shared" si="3"/>
        <v>0.15185243363328321</v>
      </c>
      <c r="AD18" s="1">
        <f t="shared" si="4"/>
        <v>0.3544579061820442</v>
      </c>
      <c r="AE18" s="1">
        <f t="shared" si="5"/>
        <v>8.0666873770322112E-2</v>
      </c>
      <c r="AF18" s="1">
        <f t="shared" si="6"/>
        <v>7.2154082023763902E-2</v>
      </c>
      <c r="AG18" s="1">
        <f t="shared" si="7"/>
        <v>-2.830905353472166E-2</v>
      </c>
      <c r="AH18" s="1">
        <f t="shared" si="8"/>
        <v>0.12801501424963507</v>
      </c>
      <c r="AI18" s="1">
        <f t="shared" si="9"/>
        <v>-0.13932708898200641</v>
      </c>
      <c r="AJ18" s="1">
        <f t="shared" si="10"/>
        <v>0.15027302686969285</v>
      </c>
      <c r="AK18" s="1">
        <f t="shared" si="11"/>
        <v>-2.0405154986522907E-2</v>
      </c>
      <c r="AL18" s="1">
        <f t="shared" si="12"/>
        <v>-8.7921064511274946E-2</v>
      </c>
      <c r="AM18" s="1">
        <f t="shared" si="13"/>
        <v>6.6367372146606776E-2</v>
      </c>
      <c r="AN18" s="1">
        <f t="shared" si="14"/>
        <v>4.6518412135628254E-2</v>
      </c>
      <c r="AO18" s="1">
        <f t="shared" si="15"/>
        <v>6.9088257998112954E-2</v>
      </c>
      <c r="AP18" s="1">
        <f t="shared" si="16"/>
        <v>3.6383459861088735E-2</v>
      </c>
      <c r="BA18">
        <v>8.0666873770322112E-2</v>
      </c>
      <c r="BB18">
        <v>7.2154082023763902E-2</v>
      </c>
      <c r="BC18">
        <v>-2.830905353472166E-2</v>
      </c>
      <c r="BD18">
        <v>0.12801501424963507</v>
      </c>
      <c r="BE18">
        <v>-0.13932708898200641</v>
      </c>
      <c r="BF18">
        <v>0.15027302686969285</v>
      </c>
      <c r="BG18">
        <v>-2.0405154986522907E-2</v>
      </c>
      <c r="BH18">
        <v>-8.7921064511274946E-2</v>
      </c>
      <c r="BI18">
        <v>6.6367372146606776E-2</v>
      </c>
      <c r="BJ18">
        <v>4.6518412135628254E-2</v>
      </c>
      <c r="BK18">
        <v>6.9088257998112954E-2</v>
      </c>
      <c r="BL18">
        <v>3.6383459861088735E-2</v>
      </c>
    </row>
    <row r="19" spans="1:64" ht="43.8" thickBot="1">
      <c r="A19" s="40" t="s">
        <v>74</v>
      </c>
      <c r="B19" s="30" t="s">
        <v>75</v>
      </c>
      <c r="C19" s="42" t="s">
        <v>397</v>
      </c>
      <c r="D19" s="8">
        <v>376601</v>
      </c>
      <c r="E19" s="3">
        <v>8040</v>
      </c>
      <c r="F19" s="37">
        <f t="shared" si="17"/>
        <v>376601</v>
      </c>
      <c r="G19" s="8">
        <v>1712000000</v>
      </c>
      <c r="H19" s="9">
        <f t="shared" si="18"/>
        <v>2.1997721962616822E-4</v>
      </c>
      <c r="I19" s="51" vm="3190">
        <v>51.34</v>
      </c>
      <c r="J19" s="2" vm="3191">
        <v>49.01</v>
      </c>
      <c r="K19" s="2" vm="1202">
        <v>51.67</v>
      </c>
      <c r="L19" s="2" vm="3192">
        <v>48.05</v>
      </c>
      <c r="M19" s="2" vm="3193">
        <v>46.32</v>
      </c>
      <c r="N19" s="2" vm="3194">
        <v>45.26</v>
      </c>
      <c r="O19" s="2" vm="3195">
        <v>45.71</v>
      </c>
      <c r="P19" s="2" vm="3196">
        <v>44.55</v>
      </c>
      <c r="Q19" s="2" vm="3197">
        <v>47.89</v>
      </c>
      <c r="R19" s="2" vm="3198">
        <v>51.09</v>
      </c>
      <c r="S19" s="2" vm="3199">
        <v>57.99</v>
      </c>
      <c r="T19" s="2" vm="3200">
        <v>57.34</v>
      </c>
      <c r="U19" s="2" vm="1088">
        <v>63.85</v>
      </c>
      <c r="V19">
        <v>0.41</v>
      </c>
      <c r="W19">
        <v>0.41</v>
      </c>
      <c r="X19">
        <v>0.41</v>
      </c>
      <c r="Y19">
        <v>0.41</v>
      </c>
      <c r="Z19" s="1">
        <f t="shared" si="0"/>
        <v>-5.6096610829762486E-2</v>
      </c>
      <c r="AA19" s="1">
        <f t="shared" si="1"/>
        <v>-4.0166493236212207E-2</v>
      </c>
      <c r="AB19" s="1">
        <f t="shared" si="2"/>
        <v>0.12666812513673162</v>
      </c>
      <c r="AC19" s="1">
        <f t="shared" si="3"/>
        <v>0.25778038755137989</v>
      </c>
      <c r="AD19" s="1">
        <f t="shared" si="4"/>
        <v>0.2756135566809505</v>
      </c>
      <c r="AE19" s="1">
        <f t="shared" si="5"/>
        <v>-4.5383716400467573E-2</v>
      </c>
      <c r="AF19" s="1">
        <f t="shared" si="6"/>
        <v>5.4274637829014566E-2</v>
      </c>
      <c r="AG19" s="1">
        <f t="shared" si="7"/>
        <v>-6.2125024191987697E-2</v>
      </c>
      <c r="AH19" s="1">
        <f t="shared" si="8"/>
        <v>-3.6004162330905247E-2</v>
      </c>
      <c r="AI19" s="1">
        <f t="shared" si="9"/>
        <v>-1.4032815198618358E-2</v>
      </c>
      <c r="AJ19" s="1">
        <f t="shared" si="10"/>
        <v>1.9001325673884285E-2</v>
      </c>
      <c r="AK19" s="1">
        <f t="shared" si="11"/>
        <v>-2.5377379129293453E-2</v>
      </c>
      <c r="AL19" s="1">
        <f t="shared" si="12"/>
        <v>8.4175084175084264E-2</v>
      </c>
      <c r="AM19" s="1">
        <f t="shared" si="13"/>
        <v>7.5381081645437525E-2</v>
      </c>
      <c r="AN19" s="1">
        <f t="shared" si="14"/>
        <v>0.13505578391074571</v>
      </c>
      <c r="AO19" s="1">
        <f t="shared" si="15"/>
        <v>-4.1386445938954748E-3</v>
      </c>
      <c r="AP19" s="1">
        <f t="shared" si="16"/>
        <v>0.12068364143704216</v>
      </c>
      <c r="BA19">
        <v>-4.5383716400467573E-2</v>
      </c>
      <c r="BB19">
        <v>5.4274637829014566E-2</v>
      </c>
      <c r="BC19">
        <v>-6.2125024191987697E-2</v>
      </c>
      <c r="BD19">
        <v>-3.6004162330905247E-2</v>
      </c>
      <c r="BE19">
        <v>-1.4032815198618358E-2</v>
      </c>
      <c r="BF19">
        <v>1.9001325673884285E-2</v>
      </c>
      <c r="BG19">
        <v>-2.5377379129293453E-2</v>
      </c>
      <c r="BH19">
        <v>8.4175084175084264E-2</v>
      </c>
      <c r="BI19">
        <v>7.5381081645437525E-2</v>
      </c>
      <c r="BJ19">
        <v>0.13505578391074571</v>
      </c>
      <c r="BK19">
        <v>-4.1386445938954748E-3</v>
      </c>
      <c r="BL19">
        <v>0.12068364143704216</v>
      </c>
    </row>
    <row r="20" spans="1:64" ht="43.8" thickBot="1">
      <c r="A20" s="40" t="s">
        <v>77</v>
      </c>
      <c r="B20" s="30" t="s">
        <v>78</v>
      </c>
      <c r="C20" s="41" t="s">
        <v>342</v>
      </c>
      <c r="D20" s="8">
        <v>282511</v>
      </c>
      <c r="E20" s="3"/>
      <c r="F20" s="37">
        <f>D20</f>
        <v>282511</v>
      </c>
      <c r="G20" s="8">
        <v>747383.59788359783</v>
      </c>
      <c r="H20" s="9">
        <f t="shared" si="18"/>
        <v>0.378</v>
      </c>
      <c r="I20" s="51" vm="13">
        <v>201.73</v>
      </c>
      <c r="J20" s="2" vm="14">
        <v>206.52</v>
      </c>
      <c r="K20" s="2" vm="15">
        <v>203.15</v>
      </c>
      <c r="L20" s="2" vm="16">
        <v>202.16</v>
      </c>
      <c r="M20" s="2" vm="17">
        <v>217.22</v>
      </c>
      <c r="N20" s="2" vm="18">
        <v>197.62</v>
      </c>
      <c r="O20" s="2" vm="19">
        <v>214.25</v>
      </c>
      <c r="P20" s="2" vm="20">
        <v>205.63</v>
      </c>
      <c r="Q20" s="2" vm="21">
        <v>201.19</v>
      </c>
      <c r="R20" s="2" vm="22">
        <v>208.94</v>
      </c>
      <c r="S20" s="2" vm="23">
        <v>213.55</v>
      </c>
      <c r="T20" s="2" vm="24">
        <v>220.6</v>
      </c>
      <c r="U20" s="2" vm="25">
        <v>227.51</v>
      </c>
      <c r="V20">
        <v>0.45</v>
      </c>
      <c r="W20">
        <v>0.45</v>
      </c>
      <c r="X20">
        <v>0.32</v>
      </c>
      <c r="Y20" s="3">
        <v>0.32</v>
      </c>
      <c r="Z20" s="1">
        <f t="shared" si="0"/>
        <v>4.362266395677424E-3</v>
      </c>
      <c r="AA20" s="1">
        <f t="shared" si="1"/>
        <v>6.2030075187969942E-2</v>
      </c>
      <c r="AB20" s="1">
        <f t="shared" si="2"/>
        <v>-2.3290548424737465E-2</v>
      </c>
      <c r="AC20" s="1">
        <f t="shared" si="3"/>
        <v>9.0408729778883853E-2</v>
      </c>
      <c r="AD20" s="1">
        <f t="shared" si="4"/>
        <v>0.13542854310216626</v>
      </c>
      <c r="AE20" s="1">
        <f t="shared" si="5"/>
        <v>2.3744609131016808E-2</v>
      </c>
      <c r="AF20" s="1">
        <f t="shared" si="6"/>
        <v>-1.631803215184972E-2</v>
      </c>
      <c r="AG20" s="1">
        <f t="shared" si="7"/>
        <v>-2.6581343834605419E-3</v>
      </c>
      <c r="AH20" s="1">
        <f t="shared" si="8"/>
        <v>7.4495449149188778E-2</v>
      </c>
      <c r="AI20" s="1">
        <f t="shared" si="9"/>
        <v>-8.8159469662093704E-2</v>
      </c>
      <c r="AJ20" s="1">
        <f t="shared" si="10"/>
        <v>8.6428499139763151E-2</v>
      </c>
      <c r="AK20" s="1">
        <f t="shared" si="11"/>
        <v>-4.0233372228704808E-2</v>
      </c>
      <c r="AL20" s="1">
        <f t="shared" si="12"/>
        <v>-2.0035986966882254E-2</v>
      </c>
      <c r="AM20" s="1">
        <f t="shared" si="13"/>
        <v>4.0111337541627316E-2</v>
      </c>
      <c r="AN20" s="1">
        <f t="shared" si="14"/>
        <v>2.206375035895479E-2</v>
      </c>
      <c r="AO20" s="1">
        <f t="shared" si="15"/>
        <v>3.4511823928822211E-2</v>
      </c>
      <c r="AP20" s="1">
        <f t="shared" si="16"/>
        <v>3.2774252039891191E-2</v>
      </c>
      <c r="BA20">
        <v>2.3744609131016808E-2</v>
      </c>
      <c r="BB20">
        <v>-1.631803215184972E-2</v>
      </c>
      <c r="BC20">
        <v>-2.6581343834605419E-3</v>
      </c>
      <c r="BD20">
        <v>7.4495449149188778E-2</v>
      </c>
      <c r="BE20">
        <v>-8.8159469662093704E-2</v>
      </c>
      <c r="BF20">
        <v>8.6428499139763151E-2</v>
      </c>
      <c r="BG20">
        <v>-4.0233372228704808E-2</v>
      </c>
      <c r="BH20">
        <v>-2.0035986966882254E-2</v>
      </c>
      <c r="BI20">
        <v>4.0111337541627316E-2</v>
      </c>
      <c r="BJ20">
        <v>2.206375035895479E-2</v>
      </c>
      <c r="BK20">
        <v>3.4511823928822211E-2</v>
      </c>
      <c r="BL20">
        <v>3.2774252039891191E-2</v>
      </c>
    </row>
    <row r="21" spans="1:64" ht="29.4" thickBot="1">
      <c r="A21" s="40" t="s">
        <v>80</v>
      </c>
      <c r="B21" s="30" t="s">
        <v>81</v>
      </c>
      <c r="C21" s="41" t="s">
        <v>82</v>
      </c>
      <c r="D21" s="8">
        <v>327559</v>
      </c>
      <c r="E21" s="3">
        <v>273968</v>
      </c>
      <c r="F21" s="37">
        <f t="shared" si="17"/>
        <v>327559</v>
      </c>
      <c r="G21" s="3">
        <v>2249000000</v>
      </c>
      <c r="H21" s="9">
        <f t="shared" si="18"/>
        <v>1.4564650955980435E-4</v>
      </c>
      <c r="I21" s="51" vm="3388">
        <v>50.68</v>
      </c>
      <c r="J21" s="2" vm="3546">
        <v>64.25</v>
      </c>
      <c r="K21" s="2" vm="1410">
        <v>64.78</v>
      </c>
      <c r="L21" s="2" vm="453">
        <v>62.85</v>
      </c>
      <c r="M21" s="2" vm="3547">
        <v>70.680000000000007</v>
      </c>
      <c r="N21" s="2" vm="563">
        <v>62.1</v>
      </c>
      <c r="O21" s="2" vm="3548">
        <v>70.86</v>
      </c>
      <c r="P21" s="2" vm="555">
        <v>70.67</v>
      </c>
      <c r="Q21" s="2" vm="3549">
        <v>64</v>
      </c>
      <c r="R21" s="2" vm="3550">
        <v>69.569999999999993</v>
      </c>
      <c r="S21" s="2" vm="89">
        <v>72.25</v>
      </c>
      <c r="T21" s="2" vm="3551">
        <v>75.42</v>
      </c>
      <c r="U21" s="2" vm="3552">
        <v>80.13</v>
      </c>
      <c r="V21" s="3">
        <v>0.51</v>
      </c>
      <c r="W21" s="3">
        <v>0.51</v>
      </c>
      <c r="X21" s="3">
        <v>0.45</v>
      </c>
      <c r="Y21" s="3">
        <v>0.45</v>
      </c>
      <c r="Z21" s="1">
        <f t="shared" si="0"/>
        <v>0.25019731649565907</v>
      </c>
      <c r="AA21" s="1">
        <f t="shared" si="1"/>
        <v>0.1355608591885441</v>
      </c>
      <c r="AB21" s="1">
        <f t="shared" si="2"/>
        <v>-1.1854360711261731E-2</v>
      </c>
      <c r="AC21" s="1">
        <f t="shared" si="3"/>
        <v>0.15825786977145326</v>
      </c>
      <c r="AD21" s="1">
        <f t="shared" si="4"/>
        <v>0.61898184688239932</v>
      </c>
      <c r="AE21" s="1">
        <f t="shared" si="5"/>
        <v>0.26775848460931334</v>
      </c>
      <c r="AF21" s="1">
        <f t="shared" si="6"/>
        <v>8.2490272373541024E-3</v>
      </c>
      <c r="AG21" s="1">
        <f t="shared" si="7"/>
        <v>-2.1920345785736334E-2</v>
      </c>
      <c r="AH21" s="1">
        <f t="shared" si="8"/>
        <v>0.12458233890214805</v>
      </c>
      <c r="AI21" s="1">
        <f t="shared" si="9"/>
        <v>-0.11417657045840414</v>
      </c>
      <c r="AJ21" s="1">
        <f t="shared" si="10"/>
        <v>0.14927536231884053</v>
      </c>
      <c r="AK21" s="1">
        <f t="shared" si="11"/>
        <v>-2.6813434942139108E-3</v>
      </c>
      <c r="AL21" s="1">
        <f t="shared" si="12"/>
        <v>-8.8014716286967609E-2</v>
      </c>
      <c r="AM21" s="1">
        <f t="shared" si="13"/>
        <v>9.4062499999999896E-2</v>
      </c>
      <c r="AN21" s="1">
        <f t="shared" si="14"/>
        <v>3.8522351588328403E-2</v>
      </c>
      <c r="AO21" s="1">
        <f t="shared" si="15"/>
        <v>5.010380622837373E-2</v>
      </c>
      <c r="AP21" s="1">
        <f t="shared" si="16"/>
        <v>6.8416865552903661E-2</v>
      </c>
      <c r="BA21">
        <v>0.26775848460931334</v>
      </c>
      <c r="BB21">
        <v>8.2490272373541024E-3</v>
      </c>
      <c r="BC21">
        <v>-2.1920345785736334E-2</v>
      </c>
      <c r="BD21">
        <v>0.12458233890214805</v>
      </c>
      <c r="BE21">
        <v>-0.11417657045840414</v>
      </c>
      <c r="BF21">
        <v>0.14927536231884053</v>
      </c>
      <c r="BG21">
        <v>-2.6813434942139108E-3</v>
      </c>
      <c r="BH21">
        <v>-8.8014716286967609E-2</v>
      </c>
      <c r="BI21">
        <v>9.4062499999999896E-2</v>
      </c>
      <c r="BJ21">
        <v>3.8522351588328403E-2</v>
      </c>
      <c r="BK21">
        <v>5.010380622837373E-2</v>
      </c>
      <c r="BL21">
        <v>6.8416865552903661E-2</v>
      </c>
    </row>
    <row r="22" spans="1:64" ht="29.4" thickBot="1">
      <c r="A22" s="40" t="s">
        <v>83</v>
      </c>
      <c r="B22" s="30" t="s">
        <v>431</v>
      </c>
      <c r="C22" s="42" t="s">
        <v>432</v>
      </c>
      <c r="D22" s="8">
        <v>47470</v>
      </c>
      <c r="E22" s="3">
        <v>536586</v>
      </c>
      <c r="F22" s="37">
        <f t="shared" si="17"/>
        <v>47470</v>
      </c>
      <c r="G22" s="3">
        <v>568000000</v>
      </c>
      <c r="H22" s="9">
        <f t="shared" si="18"/>
        <v>8.3573943661971827E-5</v>
      </c>
      <c r="I22" s="51" vm="2367">
        <v>124.03</v>
      </c>
      <c r="J22" s="2" vm="3936">
        <v>133.03</v>
      </c>
      <c r="K22" s="2" vm="3937">
        <v>138.86000000000001</v>
      </c>
      <c r="L22" s="2" vm="3938">
        <v>137.69</v>
      </c>
      <c r="M22" s="2" vm="2638">
        <v>139.58000000000001</v>
      </c>
      <c r="N22" s="2" vm="3939">
        <v>119.91</v>
      </c>
      <c r="O22" s="2" vm="3940">
        <v>139.30000000000001</v>
      </c>
      <c r="P22" s="2" vm="3941">
        <v>131.63999999999999</v>
      </c>
      <c r="Q22" s="2" vm="3942">
        <v>117.9</v>
      </c>
      <c r="R22" s="2" vm="3943">
        <v>127.4</v>
      </c>
      <c r="S22" s="2" vm="3944">
        <v>139.37</v>
      </c>
      <c r="T22" s="2" vm="3945">
        <v>145.19999999999999</v>
      </c>
      <c r="U22" s="2" vm="3946">
        <v>149</v>
      </c>
      <c r="V22" s="3">
        <v>1.03</v>
      </c>
      <c r="W22" s="3">
        <v>1.03</v>
      </c>
      <c r="X22" s="3">
        <v>0.86</v>
      </c>
      <c r="Y22" s="3">
        <v>0.86</v>
      </c>
      <c r="Z22" s="1">
        <f t="shared" si="0"/>
        <v>0.11843908731758442</v>
      </c>
      <c r="AA22" s="1">
        <f t="shared" si="1"/>
        <v>1.917350570121297E-2</v>
      </c>
      <c r="AB22" s="1">
        <f t="shared" si="2"/>
        <v>-7.9253409906676273E-2</v>
      </c>
      <c r="AC22" s="1">
        <f t="shared" si="3"/>
        <v>0.17629513343799053</v>
      </c>
      <c r="AD22" s="1">
        <f t="shared" si="4"/>
        <v>0.23179875836491171</v>
      </c>
      <c r="AE22" s="1">
        <f t="shared" si="5"/>
        <v>7.2563089575102796E-2</v>
      </c>
      <c r="AF22" s="1">
        <f t="shared" si="6"/>
        <v>4.3824701195219216E-2</v>
      </c>
      <c r="AG22" s="1">
        <f t="shared" si="7"/>
        <v>-1.008209707619299E-3</v>
      </c>
      <c r="AH22" s="1">
        <f t="shared" si="8"/>
        <v>1.3726487036095684E-2</v>
      </c>
      <c r="AI22" s="1">
        <f t="shared" si="9"/>
        <v>-0.13354348760567425</v>
      </c>
      <c r="AJ22" s="1">
        <f t="shared" si="10"/>
        <v>0.17029438745725975</v>
      </c>
      <c r="AK22" s="1">
        <f t="shared" si="11"/>
        <v>-5.4989231873654162E-2</v>
      </c>
      <c r="AL22" s="1">
        <f t="shared" si="12"/>
        <v>-9.7842601033120494E-2</v>
      </c>
      <c r="AM22" s="1">
        <f t="shared" si="13"/>
        <v>8.7871077184054278E-2</v>
      </c>
      <c r="AN22" s="1">
        <f t="shared" si="14"/>
        <v>9.3956043956043941E-2</v>
      </c>
      <c r="AO22" s="1">
        <f t="shared" si="15"/>
        <v>4.8001722034871096E-2</v>
      </c>
      <c r="AP22" s="1">
        <f t="shared" si="16"/>
        <v>3.2093663911845816E-2</v>
      </c>
      <c r="BA22">
        <v>7.2563089575102796E-2</v>
      </c>
      <c r="BB22">
        <v>4.3824701195219216E-2</v>
      </c>
      <c r="BC22">
        <v>-1.008209707619299E-3</v>
      </c>
      <c r="BD22">
        <v>1.3726487036095684E-2</v>
      </c>
      <c r="BE22">
        <v>-0.13354348760567425</v>
      </c>
      <c r="BF22">
        <v>0.17029438745725975</v>
      </c>
      <c r="BG22">
        <v>-5.4989231873654162E-2</v>
      </c>
      <c r="BH22">
        <v>-9.7842601033120494E-2</v>
      </c>
      <c r="BI22">
        <v>8.7871077184054278E-2</v>
      </c>
      <c r="BJ22">
        <v>9.3956043956043941E-2</v>
      </c>
      <c r="BK22">
        <v>4.8001722034871096E-2</v>
      </c>
      <c r="BL22">
        <v>3.2093663911845816E-2</v>
      </c>
    </row>
    <row r="23" spans="1:64" ht="43.8" thickBot="1">
      <c r="A23" s="40" t="s">
        <v>398</v>
      </c>
      <c r="B23" s="30" t="s">
        <v>399</v>
      </c>
      <c r="C23" s="42" t="s">
        <v>400</v>
      </c>
      <c r="D23" s="3">
        <v>277573</v>
      </c>
      <c r="E23" s="3">
        <v>668378</v>
      </c>
      <c r="F23" s="37">
        <f t="shared" si="17"/>
        <v>277573</v>
      </c>
      <c r="G23" s="3">
        <v>224000000</v>
      </c>
      <c r="H23" s="9">
        <f t="shared" si="18"/>
        <v>1.2391651785714287E-3</v>
      </c>
      <c r="I23" s="51" vm="865">
        <v>279.89</v>
      </c>
      <c r="J23" s="2" vm="1713">
        <v>331.87</v>
      </c>
      <c r="K23" s="2" vm="1714">
        <v>347.52</v>
      </c>
      <c r="L23" s="2" vm="1715">
        <v>349.81</v>
      </c>
      <c r="M23" s="2" vm="1716">
        <v>373.13</v>
      </c>
      <c r="N23" s="2" vm="1717">
        <v>376.34</v>
      </c>
      <c r="O23" s="2" vm="1718">
        <v>400</v>
      </c>
      <c r="P23" s="2" vm="1719">
        <v>385.94</v>
      </c>
      <c r="Q23" s="2" vm="1720">
        <v>408.08</v>
      </c>
      <c r="R23" s="2" vm="1721">
        <v>412.53</v>
      </c>
      <c r="S23" s="2" vm="1722">
        <v>469.97</v>
      </c>
      <c r="T23" s="2" vm="1723">
        <v>469.32</v>
      </c>
      <c r="U23" s="2" vm="1724">
        <v>487.41</v>
      </c>
      <c r="V23" s="3">
        <v>0</v>
      </c>
      <c r="W23" s="3">
        <v>0</v>
      </c>
      <c r="X23" s="3">
        <v>0</v>
      </c>
      <c r="Y23" s="3">
        <v>0</v>
      </c>
      <c r="Z23" s="1">
        <f t="shared" si="0"/>
        <v>0.24981242631033626</v>
      </c>
      <c r="AA23" s="1">
        <f t="shared" si="1"/>
        <v>0.14347788799634087</v>
      </c>
      <c r="AB23" s="1">
        <f t="shared" si="2"/>
        <v>3.1324999999999929E-2</v>
      </c>
      <c r="AC23" s="1">
        <f t="shared" si="3"/>
        <v>0.18151407170387623</v>
      </c>
      <c r="AD23" s="1">
        <f t="shared" si="4"/>
        <v>0.74143413483868681</v>
      </c>
      <c r="AE23" s="1">
        <f t="shared" si="5"/>
        <v>0.18571581692807895</v>
      </c>
      <c r="AF23" s="1">
        <f t="shared" si="6"/>
        <v>4.7157019314791868E-2</v>
      </c>
      <c r="AG23" s="1">
        <f t="shared" si="7"/>
        <v>6.5895488029466525E-3</v>
      </c>
      <c r="AH23" s="1">
        <f t="shared" si="8"/>
        <v>6.6664760870186648E-2</v>
      </c>
      <c r="AI23" s="1">
        <f t="shared" si="9"/>
        <v>8.6028997936375522E-3</v>
      </c>
      <c r="AJ23" s="1">
        <f t="shared" si="10"/>
        <v>6.2868682574268017E-2</v>
      </c>
      <c r="AK23" s="1">
        <f t="shared" si="11"/>
        <v>-3.5150000000000008E-2</v>
      </c>
      <c r="AL23" s="1">
        <f t="shared" si="12"/>
        <v>5.7366430015028211E-2</v>
      </c>
      <c r="AM23" s="1">
        <f t="shared" si="13"/>
        <v>1.090472456381099E-2</v>
      </c>
      <c r="AN23" s="1">
        <f t="shared" si="14"/>
        <v>0.13923835842241791</v>
      </c>
      <c r="AO23" s="1">
        <f t="shared" si="15"/>
        <v>-1.3830670042769412E-3</v>
      </c>
      <c r="AP23" s="1">
        <f t="shared" si="16"/>
        <v>3.8545129122986514E-2</v>
      </c>
      <c r="BA23">
        <v>0.18571581692807895</v>
      </c>
      <c r="BB23">
        <v>4.7157019314791868E-2</v>
      </c>
      <c r="BC23">
        <v>6.5895488029466525E-3</v>
      </c>
      <c r="BD23">
        <v>6.6664760870186648E-2</v>
      </c>
      <c r="BE23">
        <v>8.6028997936375522E-3</v>
      </c>
      <c r="BF23">
        <v>6.2868682574268017E-2</v>
      </c>
      <c r="BG23">
        <v>-3.5150000000000008E-2</v>
      </c>
      <c r="BH23">
        <v>5.7366430015028211E-2</v>
      </c>
      <c r="BI23">
        <v>1.090472456381099E-2</v>
      </c>
      <c r="BJ23">
        <v>0.13923835842241791</v>
      </c>
      <c r="BK23">
        <v>-1.3830670042769412E-3</v>
      </c>
      <c r="BL23">
        <v>3.8545129122986514E-2</v>
      </c>
    </row>
    <row r="24" spans="1:64" ht="43.8" thickBot="1">
      <c r="A24" s="40" t="s">
        <v>86</v>
      </c>
      <c r="B24" s="30" t="s">
        <v>434</v>
      </c>
      <c r="C24" s="42" t="s">
        <v>489</v>
      </c>
      <c r="D24" s="8">
        <v>168223</v>
      </c>
      <c r="E24" s="3">
        <v>8281</v>
      </c>
      <c r="F24" s="37">
        <f t="shared" si="17"/>
        <v>168223</v>
      </c>
      <c r="G24" s="3">
        <v>861000000</v>
      </c>
      <c r="H24" s="9">
        <f t="shared" si="18"/>
        <v>1.9538095238095238E-4</v>
      </c>
      <c r="I24" s="51" vm="1418">
        <v>59.24</v>
      </c>
      <c r="J24" s="2" vm="3340">
        <v>64.900000000000006</v>
      </c>
      <c r="K24" s="2" vm="3341">
        <v>65.92</v>
      </c>
      <c r="L24" s="2" vm="3342">
        <v>68.38</v>
      </c>
      <c r="M24" s="2" vm="2917">
        <v>72.08</v>
      </c>
      <c r="N24" s="2" vm="3343">
        <v>69.7</v>
      </c>
      <c r="O24" s="2" vm="187">
        <v>71.959999999999994</v>
      </c>
      <c r="P24" s="2" vm="3344">
        <v>71.63</v>
      </c>
      <c r="Q24" s="2" vm="3345">
        <v>73.67</v>
      </c>
      <c r="R24" s="2" vm="2849">
        <v>72.78</v>
      </c>
      <c r="S24" s="2" vm="3346">
        <v>67.44</v>
      </c>
      <c r="T24" s="2" vm="3347">
        <v>68</v>
      </c>
      <c r="U24" s="2" vm="3348">
        <v>68.84</v>
      </c>
      <c r="V24" s="3">
        <v>0.43</v>
      </c>
      <c r="W24" s="3">
        <v>0.43</v>
      </c>
      <c r="X24" s="3">
        <v>0.43</v>
      </c>
      <c r="Y24" s="3">
        <v>0.42</v>
      </c>
      <c r="Z24" s="1">
        <f t="shared" si="0"/>
        <v>0.1615462525320728</v>
      </c>
      <c r="AA24" s="1">
        <f t="shared" si="1"/>
        <v>5.8642878034512992E-2</v>
      </c>
      <c r="AB24" s="1">
        <f t="shared" si="2"/>
        <v>1.7370761534185764E-2</v>
      </c>
      <c r="AC24" s="1">
        <f t="shared" si="3"/>
        <v>-4.8364935421819147E-2</v>
      </c>
      <c r="AD24" s="1">
        <f t="shared" si="4"/>
        <v>0.19091829844699532</v>
      </c>
      <c r="AE24" s="1">
        <f t="shared" si="5"/>
        <v>9.5543551654287698E-2</v>
      </c>
      <c r="AF24" s="1">
        <f t="shared" si="6"/>
        <v>1.5716486902927519E-2</v>
      </c>
      <c r="AG24" s="1">
        <f t="shared" si="7"/>
        <v>4.3841019417475632E-2</v>
      </c>
      <c r="AH24" s="1">
        <f t="shared" si="8"/>
        <v>5.4109388710149212E-2</v>
      </c>
      <c r="AI24" s="1">
        <f t="shared" si="9"/>
        <v>-2.7053274139844555E-2</v>
      </c>
      <c r="AJ24" s="1">
        <f t="shared" si="10"/>
        <v>3.8593974175035739E-2</v>
      </c>
      <c r="AK24" s="1">
        <f t="shared" si="11"/>
        <v>-4.5858810450249907E-3</v>
      </c>
      <c r="AL24" s="1">
        <f t="shared" si="12"/>
        <v>3.4482758620689745E-2</v>
      </c>
      <c r="AM24" s="1">
        <f t="shared" si="13"/>
        <v>-6.2440613546898404E-3</v>
      </c>
      <c r="AN24" s="1">
        <f t="shared" si="14"/>
        <v>-7.3371805441055274E-2</v>
      </c>
      <c r="AO24" s="1">
        <f t="shared" si="15"/>
        <v>1.4531435349940721E-2</v>
      </c>
      <c r="AP24" s="1">
        <f t="shared" si="16"/>
        <v>1.8529411764705933E-2</v>
      </c>
      <c r="BA24">
        <v>9.5543551654287698E-2</v>
      </c>
      <c r="BB24">
        <v>1.5716486902927519E-2</v>
      </c>
      <c r="BC24">
        <v>4.3841019417475632E-2</v>
      </c>
      <c r="BD24">
        <v>5.4109388710149212E-2</v>
      </c>
      <c r="BE24">
        <v>-2.7053274139844555E-2</v>
      </c>
      <c r="BF24">
        <v>3.8593974175035739E-2</v>
      </c>
      <c r="BG24">
        <v>-4.5858810450249907E-3</v>
      </c>
      <c r="BH24">
        <v>3.4482758620689745E-2</v>
      </c>
      <c r="BI24">
        <v>-6.2440613546898404E-3</v>
      </c>
      <c r="BJ24">
        <v>-7.3371805441055274E-2</v>
      </c>
      <c r="BK24">
        <v>1.4531435349940721E-2</v>
      </c>
      <c r="BL24">
        <v>1.8529411764705933E-2</v>
      </c>
    </row>
    <row r="25" spans="1:64" ht="29.4" thickBot="1">
      <c r="A25" s="40" t="s">
        <v>89</v>
      </c>
      <c r="B25" s="30" t="s">
        <v>435</v>
      </c>
      <c r="C25" s="41" t="s">
        <v>91</v>
      </c>
      <c r="D25" s="8">
        <v>45093583</v>
      </c>
      <c r="E25" s="3"/>
      <c r="F25" s="37">
        <f t="shared" si="17"/>
        <v>45093583</v>
      </c>
      <c r="G25" s="3">
        <v>4510000000</v>
      </c>
      <c r="H25" s="9">
        <f t="shared" si="18"/>
        <v>9.9985771618625284E-3</v>
      </c>
      <c r="I25" s="51" vm="440">
        <v>33.49</v>
      </c>
      <c r="J25" s="2" vm="491">
        <v>36.71</v>
      </c>
      <c r="K25" s="2" vm="492">
        <v>38.85</v>
      </c>
      <c r="L25" s="2" vm="493">
        <v>40.340000000000003</v>
      </c>
      <c r="M25" s="2" vm="494">
        <v>43.48</v>
      </c>
      <c r="N25" s="2" vm="495">
        <v>41.03</v>
      </c>
      <c r="O25" s="2" vm="496">
        <v>42.65</v>
      </c>
      <c r="P25" s="2" vm="497">
        <v>43.19</v>
      </c>
      <c r="Q25" s="2" vm="498">
        <v>43.89</v>
      </c>
      <c r="R25" s="2" vm="499">
        <v>45.18</v>
      </c>
      <c r="S25" s="2" vm="500">
        <v>45.19</v>
      </c>
      <c r="T25" s="2" vm="79">
        <v>44.4</v>
      </c>
      <c r="U25" s="2" vm="501">
        <v>45.36</v>
      </c>
      <c r="V25" s="3">
        <v>0.21</v>
      </c>
      <c r="W25" s="3">
        <v>0.21</v>
      </c>
      <c r="X25" s="3">
        <v>0.21</v>
      </c>
      <c r="Y25" s="3">
        <v>0</v>
      </c>
      <c r="Z25" s="1">
        <f t="shared" si="0"/>
        <v>0.2108091967751568</v>
      </c>
      <c r="AA25" s="1">
        <f t="shared" si="1"/>
        <v>6.2469013386217027E-2</v>
      </c>
      <c r="AB25" s="1">
        <f t="shared" si="2"/>
        <v>6.424384525205161E-2</v>
      </c>
      <c r="AC25" s="1">
        <f t="shared" si="3"/>
        <v>3.9840637450199142E-3</v>
      </c>
      <c r="AD25" s="1">
        <f t="shared" si="4"/>
        <v>0.37324574499850693</v>
      </c>
      <c r="AE25" s="1">
        <f t="shared" si="5"/>
        <v>9.6148103911615365E-2</v>
      </c>
      <c r="AF25" s="1">
        <f t="shared" si="6"/>
        <v>5.8294742576954522E-2</v>
      </c>
      <c r="AG25" s="1">
        <f t="shared" si="7"/>
        <v>4.3758043758043805E-2</v>
      </c>
      <c r="AH25" s="1">
        <f t="shared" si="8"/>
        <v>7.7838373822508508E-2</v>
      </c>
      <c r="AI25" s="1">
        <f t="shared" si="9"/>
        <v>-5.1517939282428607E-2</v>
      </c>
      <c r="AJ25" s="1">
        <f t="shared" si="10"/>
        <v>4.4601511089446683E-2</v>
      </c>
      <c r="AK25" s="1">
        <f t="shared" si="11"/>
        <v>1.2661195779601387E-2</v>
      </c>
      <c r="AL25" s="1">
        <f t="shared" si="12"/>
        <v>2.1069692058346905E-2</v>
      </c>
      <c r="AM25" s="1">
        <f t="shared" si="13"/>
        <v>3.4176349965823631E-2</v>
      </c>
      <c r="AN25" s="1">
        <f t="shared" si="14"/>
        <v>2.2133687472328486E-4</v>
      </c>
      <c r="AO25" s="1">
        <f t="shared" si="15"/>
        <v>-1.7481743748616933E-2</v>
      </c>
      <c r="AP25" s="1">
        <f t="shared" si="16"/>
        <v>2.162162162162164E-2</v>
      </c>
      <c r="BA25">
        <v>9.6148103911615365E-2</v>
      </c>
      <c r="BB25">
        <v>5.8294742576954522E-2</v>
      </c>
      <c r="BC25">
        <v>4.3758043758043805E-2</v>
      </c>
      <c r="BD25">
        <v>7.7838373822508508E-2</v>
      </c>
      <c r="BE25">
        <v>-5.1517939282428607E-2</v>
      </c>
      <c r="BF25">
        <v>4.4601511089446683E-2</v>
      </c>
      <c r="BG25">
        <v>1.2661195779601387E-2</v>
      </c>
      <c r="BH25">
        <v>2.1069692058346905E-2</v>
      </c>
      <c r="BI25">
        <v>3.4176349965823631E-2</v>
      </c>
      <c r="BJ25">
        <v>2.2133687472328486E-4</v>
      </c>
      <c r="BK25">
        <v>-1.7481743748616933E-2</v>
      </c>
      <c r="BL25">
        <v>2.162162162162164E-2</v>
      </c>
    </row>
    <row r="26" spans="1:64" ht="58.2" thickBot="1">
      <c r="A26" s="40" t="s">
        <v>92</v>
      </c>
      <c r="B26" s="30" t="s">
        <v>93</v>
      </c>
      <c r="C26" s="41" t="s">
        <v>94</v>
      </c>
      <c r="D26" s="8">
        <v>2500782</v>
      </c>
      <c r="E26" s="3">
        <v>26690</v>
      </c>
      <c r="F26" s="37">
        <f t="shared" si="17"/>
        <v>2500782</v>
      </c>
      <c r="G26" s="3">
        <v>470000000</v>
      </c>
      <c r="H26" s="9">
        <f t="shared" si="18"/>
        <v>5.3208127659574471E-3</v>
      </c>
      <c r="I26" s="51" vm="716">
        <v>74.489999999999995</v>
      </c>
      <c r="J26" s="2" vm="717">
        <v>80.94</v>
      </c>
      <c r="K26" s="2" vm="718">
        <v>84</v>
      </c>
      <c r="L26" s="2" vm="719">
        <v>82.35</v>
      </c>
      <c r="M26" s="2" vm="720">
        <v>92.56</v>
      </c>
      <c r="N26" s="2" vm="721">
        <v>85.98</v>
      </c>
      <c r="O26" s="2" vm="722">
        <v>92.3</v>
      </c>
      <c r="P26" s="2" vm="723">
        <v>92.42</v>
      </c>
      <c r="Q26" s="2" vm="724">
        <v>85.75</v>
      </c>
      <c r="R26" s="2" vm="725">
        <v>91.68</v>
      </c>
      <c r="S26" s="2" vm="726">
        <v>94.35</v>
      </c>
      <c r="T26" s="2" vm="727">
        <v>100.33</v>
      </c>
      <c r="U26" s="2" vm="728">
        <v>103.41</v>
      </c>
      <c r="V26" s="3">
        <v>0.4</v>
      </c>
      <c r="W26" s="3">
        <v>0.4</v>
      </c>
      <c r="X26" s="3">
        <v>0.4</v>
      </c>
      <c r="Y26" s="3">
        <v>0.4</v>
      </c>
      <c r="Z26" s="1">
        <f t="shared" si="0"/>
        <v>0.11088736743187005</v>
      </c>
      <c r="AA26" s="1">
        <f t="shared" si="1"/>
        <v>0.12568306010928967</v>
      </c>
      <c r="AB26" s="1">
        <f t="shared" si="2"/>
        <v>-2.383531960996645E-3</v>
      </c>
      <c r="AC26" s="1">
        <f t="shared" si="3"/>
        <v>0.13230802792321106</v>
      </c>
      <c r="AD26" s="1">
        <f t="shared" si="4"/>
        <v>0.4097194254262318</v>
      </c>
      <c r="AE26" s="1">
        <f t="shared" si="5"/>
        <v>8.6588803866290823E-2</v>
      </c>
      <c r="AF26" s="1">
        <f t="shared" si="6"/>
        <v>3.7805782060785796E-2</v>
      </c>
      <c r="AG26" s="1">
        <f t="shared" si="7"/>
        <v>-1.488095238095245E-2</v>
      </c>
      <c r="AH26" s="1">
        <f t="shared" si="8"/>
        <v>0.12398299939283557</v>
      </c>
      <c r="AI26" s="1">
        <f t="shared" si="9"/>
        <v>-6.6767502160760564E-2</v>
      </c>
      <c r="AJ26" s="1">
        <f t="shared" si="10"/>
        <v>7.8157711095603544E-2</v>
      </c>
      <c r="AK26" s="1">
        <f t="shared" si="11"/>
        <v>1.3001083423619128E-3</v>
      </c>
      <c r="AL26" s="1">
        <f t="shared" si="12"/>
        <v>-6.7842458342350156E-2</v>
      </c>
      <c r="AM26" s="1">
        <f t="shared" si="13"/>
        <v>7.3819241982507375E-2</v>
      </c>
      <c r="AN26" s="1">
        <f t="shared" si="14"/>
        <v>2.912303664921452E-2</v>
      </c>
      <c r="AO26" s="1">
        <f t="shared" si="15"/>
        <v>6.7620561738208851E-2</v>
      </c>
      <c r="AP26" s="1">
        <f t="shared" si="16"/>
        <v>3.4685537725505811E-2</v>
      </c>
      <c r="BA26">
        <v>8.6588803866290823E-2</v>
      </c>
      <c r="BB26">
        <v>3.7805782060785796E-2</v>
      </c>
      <c r="BC26">
        <v>-1.488095238095245E-2</v>
      </c>
      <c r="BD26">
        <v>0.12398299939283557</v>
      </c>
      <c r="BE26">
        <v>-6.6767502160760564E-2</v>
      </c>
      <c r="BF26">
        <v>7.8157711095603544E-2</v>
      </c>
      <c r="BG26">
        <v>1.3001083423619128E-3</v>
      </c>
      <c r="BH26">
        <v>-6.7842458342350156E-2</v>
      </c>
      <c r="BI26">
        <v>7.3819241982507375E-2</v>
      </c>
      <c r="BJ26">
        <v>2.912303664921452E-2</v>
      </c>
      <c r="BK26">
        <v>6.7620561738208851E-2</v>
      </c>
      <c r="BL26">
        <v>3.4685537725505811E-2</v>
      </c>
    </row>
    <row r="27" spans="1:64" ht="29.4" thickBot="1">
      <c r="A27" s="40" t="s">
        <v>95</v>
      </c>
      <c r="B27" s="30" t="s">
        <v>96</v>
      </c>
      <c r="C27" s="41" t="s">
        <v>97</v>
      </c>
      <c r="D27" s="8">
        <v>108181</v>
      </c>
      <c r="E27" s="3">
        <v>426595</v>
      </c>
      <c r="F27" s="37">
        <f t="shared" si="17"/>
        <v>108181</v>
      </c>
      <c r="G27" s="3">
        <v>1124000000</v>
      </c>
      <c r="H27" s="9">
        <f t="shared" si="18"/>
        <v>9.6246441281138786E-5</v>
      </c>
      <c r="I27" s="51" vm="3830">
        <v>60.69</v>
      </c>
      <c r="J27" s="2" vm="3831">
        <v>68.34</v>
      </c>
      <c r="K27" s="2" vm="1824">
        <v>68.09</v>
      </c>
      <c r="L27" s="2" vm="3686">
        <v>67.489999999999995</v>
      </c>
      <c r="M27" s="2" vm="3832">
        <v>63.73</v>
      </c>
      <c r="N27" s="2" vm="831">
        <v>59.07</v>
      </c>
      <c r="O27" s="2" vm="3833">
        <v>62</v>
      </c>
      <c r="P27" s="2" vm="3834">
        <v>58.08</v>
      </c>
      <c r="Q27" s="2" vm="3835">
        <v>51.05</v>
      </c>
      <c r="R27" s="2" vm="403">
        <v>57.5</v>
      </c>
      <c r="S27" s="2" vm="3836">
        <v>55.65</v>
      </c>
      <c r="T27" s="2" vm="3837">
        <v>60.24</v>
      </c>
      <c r="U27" s="2" vm="3838">
        <v>65.28</v>
      </c>
      <c r="V27" s="3">
        <v>0.42</v>
      </c>
      <c r="W27" s="3">
        <v>0.30499999999999999</v>
      </c>
      <c r="X27" s="3">
        <v>0.30499999999999999</v>
      </c>
      <c r="Y27" s="3">
        <v>0.30499999999999999</v>
      </c>
      <c r="Z27" s="1">
        <f t="shared" si="0"/>
        <v>0.11896523315208432</v>
      </c>
      <c r="AA27" s="1">
        <f t="shared" si="1"/>
        <v>-7.6826196473551572E-2</v>
      </c>
      <c r="AB27" s="1">
        <f t="shared" si="2"/>
        <v>-6.7661290322580656E-2</v>
      </c>
      <c r="AC27" s="1">
        <f t="shared" si="3"/>
        <v>0.14060869565217393</v>
      </c>
      <c r="AD27" s="1">
        <f t="shared" si="4"/>
        <v>9.7627286208601144E-2</v>
      </c>
      <c r="AE27" s="1">
        <f t="shared" si="5"/>
        <v>0.12605042016806733</v>
      </c>
      <c r="AF27" s="1">
        <f t="shared" si="6"/>
        <v>-3.6581796897863623E-3</v>
      </c>
      <c r="AG27" s="1">
        <f t="shared" si="7"/>
        <v>-2.6435599941255477E-3</v>
      </c>
      <c r="AH27" s="1">
        <f t="shared" si="8"/>
        <v>-5.5711957327011383E-2</v>
      </c>
      <c r="AI27" s="1">
        <f t="shared" si="9"/>
        <v>-6.8335163973011093E-2</v>
      </c>
      <c r="AJ27" s="1">
        <f t="shared" si="10"/>
        <v>5.4765532419163702E-2</v>
      </c>
      <c r="AK27" s="1">
        <f t="shared" si="11"/>
        <v>-6.3225806451612937E-2</v>
      </c>
      <c r="AL27" s="1">
        <f t="shared" si="12"/>
        <v>-0.11578856749311298</v>
      </c>
      <c r="AM27" s="1">
        <f t="shared" si="13"/>
        <v>0.13232125367286979</v>
      </c>
      <c r="AN27" s="1">
        <f t="shared" si="14"/>
        <v>-3.2173913043478289E-2</v>
      </c>
      <c r="AO27" s="1">
        <f t="shared" si="15"/>
        <v>8.7960467205750278E-2</v>
      </c>
      <c r="AP27" s="1">
        <f t="shared" si="16"/>
        <v>8.8728419654714452E-2</v>
      </c>
      <c r="BA27">
        <v>0.12605042016806733</v>
      </c>
      <c r="BB27">
        <v>-3.6581796897863623E-3</v>
      </c>
      <c r="BC27">
        <v>-2.6435599941255477E-3</v>
      </c>
      <c r="BD27">
        <v>-5.5711957327011383E-2</v>
      </c>
      <c r="BE27">
        <v>-6.8335163973011093E-2</v>
      </c>
      <c r="BF27">
        <v>5.4765532419163702E-2</v>
      </c>
      <c r="BG27">
        <v>-6.3225806451612937E-2</v>
      </c>
      <c r="BH27">
        <v>-0.11578856749311298</v>
      </c>
      <c r="BI27">
        <v>0.13232125367286979</v>
      </c>
      <c r="BJ27">
        <v>-3.2173913043478289E-2</v>
      </c>
      <c r="BK27">
        <v>8.7960467205750278E-2</v>
      </c>
      <c r="BL27">
        <v>8.8728419654714452E-2</v>
      </c>
    </row>
    <row r="28" spans="1:64" ht="43.8" thickBot="1">
      <c r="A28" s="40" t="s">
        <v>98</v>
      </c>
      <c r="B28" s="30" t="s">
        <v>436</v>
      </c>
      <c r="C28" s="41" t="s">
        <v>100</v>
      </c>
      <c r="D28" s="8">
        <v>318631</v>
      </c>
      <c r="E28" s="3">
        <v>38106</v>
      </c>
      <c r="F28" s="37">
        <f t="shared" si="17"/>
        <v>318631</v>
      </c>
      <c r="G28" s="3">
        <v>443000000</v>
      </c>
      <c r="H28" s="9">
        <f t="shared" si="18"/>
        <v>7.1925733634311509E-4</v>
      </c>
      <c r="I28" s="51" vm="2119">
        <v>200.5</v>
      </c>
      <c r="J28" s="2" vm="1967">
        <v>214</v>
      </c>
      <c r="K28" s="2" vm="2120">
        <v>219.76</v>
      </c>
      <c r="L28" s="2" vm="2121">
        <v>243.07</v>
      </c>
      <c r="M28" s="2" vm="2122">
        <v>245.34</v>
      </c>
      <c r="N28" s="2" vm="2123">
        <v>239.78</v>
      </c>
      <c r="O28" s="2" vm="2124">
        <v>266.43</v>
      </c>
      <c r="P28" s="2" vm="2125">
        <v>275.75</v>
      </c>
      <c r="Q28" s="2" vm="2126">
        <v>292.57</v>
      </c>
      <c r="R28" s="2" vm="2127">
        <v>288.04000000000002</v>
      </c>
      <c r="S28" s="2" vm="2128">
        <v>297.99</v>
      </c>
      <c r="T28" s="2" vm="2129">
        <v>299.75</v>
      </c>
      <c r="U28" s="2" vm="2130">
        <v>294.06</v>
      </c>
      <c r="V28" s="3">
        <v>0.65</v>
      </c>
      <c r="W28" s="3">
        <v>0.65</v>
      </c>
      <c r="X28" s="3">
        <v>0.65</v>
      </c>
      <c r="Y28" s="3">
        <v>0.56999999999999995</v>
      </c>
      <c r="Z28" s="1">
        <f t="shared" si="0"/>
        <v>0.21556109725685782</v>
      </c>
      <c r="AA28" s="1">
        <f t="shared" si="1"/>
        <v>9.877812975686022E-2</v>
      </c>
      <c r="AB28" s="1">
        <f t="shared" si="2"/>
        <v>8.3549149870510125E-2</v>
      </c>
      <c r="AC28" s="1">
        <f t="shared" si="3"/>
        <v>2.2878766837939112E-2</v>
      </c>
      <c r="AD28" s="1">
        <f t="shared" si="4"/>
        <v>0.4792019950124688</v>
      </c>
      <c r="AE28" s="1">
        <f t="shared" si="5"/>
        <v>6.7331670822942641E-2</v>
      </c>
      <c r="AF28" s="1">
        <f t="shared" si="6"/>
        <v>2.6915887850467248E-2</v>
      </c>
      <c r="AG28" s="1">
        <f t="shared" si="7"/>
        <v>0.10902803057881326</v>
      </c>
      <c r="AH28" s="1">
        <f t="shared" si="8"/>
        <v>9.3388735755132683E-3</v>
      </c>
      <c r="AI28" s="1">
        <f t="shared" si="9"/>
        <v>-2.0013043123828164E-2</v>
      </c>
      <c r="AJ28" s="1">
        <f t="shared" si="10"/>
        <v>0.11385436650262742</v>
      </c>
      <c r="AK28" s="1">
        <f t="shared" si="11"/>
        <v>3.4981045678039231E-2</v>
      </c>
      <c r="AL28" s="1">
        <f t="shared" si="12"/>
        <v>6.3354487760652736E-2</v>
      </c>
      <c r="AM28" s="1">
        <f t="shared" si="13"/>
        <v>-1.3261783504802177E-2</v>
      </c>
      <c r="AN28" s="1">
        <f t="shared" si="14"/>
        <v>3.4543813359255618E-2</v>
      </c>
      <c r="AO28" s="1">
        <f t="shared" si="15"/>
        <v>7.8190543306822062E-3</v>
      </c>
      <c r="AP28" s="1">
        <f t="shared" si="16"/>
        <v>-1.7080900750625513E-2</v>
      </c>
      <c r="BA28">
        <v>6.7331670822942641E-2</v>
      </c>
      <c r="BB28">
        <v>2.6915887850467248E-2</v>
      </c>
      <c r="BC28">
        <v>0.10902803057881326</v>
      </c>
      <c r="BD28">
        <v>9.3388735755132683E-3</v>
      </c>
      <c r="BE28">
        <v>-2.0013043123828164E-2</v>
      </c>
      <c r="BF28">
        <v>0.11385436650262742</v>
      </c>
      <c r="BG28">
        <v>3.4981045678039231E-2</v>
      </c>
      <c r="BH28">
        <v>6.3354487760652736E-2</v>
      </c>
      <c r="BI28">
        <v>-1.3261783504802177E-2</v>
      </c>
      <c r="BJ28">
        <v>3.4543813359255618E-2</v>
      </c>
      <c r="BK28">
        <v>7.8190543306822062E-3</v>
      </c>
      <c r="BL28">
        <v>-1.7080900750625513E-2</v>
      </c>
    </row>
    <row r="29" spans="1:64" ht="29.4" thickBot="1">
      <c r="A29" s="40" t="s">
        <v>101</v>
      </c>
      <c r="B29" s="30" t="s">
        <v>102</v>
      </c>
      <c r="C29" s="41" t="s">
        <v>347</v>
      </c>
      <c r="D29" s="8">
        <v>58110</v>
      </c>
      <c r="E29" s="3">
        <v>31550</v>
      </c>
      <c r="F29" s="37">
        <f t="shared" si="17"/>
        <v>58110</v>
      </c>
      <c r="G29" s="3">
        <v>4453000000</v>
      </c>
      <c r="H29" s="9">
        <f t="shared" si="18"/>
        <v>1.304962946328318E-5</v>
      </c>
      <c r="I29" s="51" vm="4212">
        <v>42.28</v>
      </c>
      <c r="J29" s="2" vm="4305">
        <v>47.37</v>
      </c>
      <c r="K29" s="2" vm="3413">
        <v>52</v>
      </c>
      <c r="L29" s="2" vm="970">
        <v>54.475000000000001</v>
      </c>
      <c r="M29" s="2" vm="4306">
        <v>56</v>
      </c>
      <c r="N29" s="2" vm="4307">
        <v>52.05</v>
      </c>
      <c r="O29" s="2" vm="110">
        <v>55.26</v>
      </c>
      <c r="P29" s="2" vm="3145">
        <v>55.84</v>
      </c>
      <c r="Q29" s="2" vm="4308">
        <v>46.63</v>
      </c>
      <c r="R29" s="2" vm="4309">
        <v>49.65</v>
      </c>
      <c r="S29" s="2" vm="2853">
        <v>46.85</v>
      </c>
      <c r="T29" s="2" vm="655">
        <v>45.25</v>
      </c>
      <c r="U29" s="2" vm="4310">
        <v>48.06</v>
      </c>
      <c r="V29" s="3">
        <v>0.35</v>
      </c>
      <c r="W29" s="3">
        <v>0.35</v>
      </c>
      <c r="X29" s="3">
        <v>0.35</v>
      </c>
      <c r="Y29" s="3">
        <v>0.33</v>
      </c>
      <c r="Z29" s="1">
        <f t="shared" si="0"/>
        <v>0.29671239356669821</v>
      </c>
      <c r="AA29" s="1">
        <f t="shared" si="1"/>
        <v>2.0835245525470336E-2</v>
      </c>
      <c r="AB29" s="1">
        <f t="shared" si="2"/>
        <v>-9.5186391603329715E-2</v>
      </c>
      <c r="AC29" s="1">
        <f t="shared" si="3"/>
        <v>-2.5377643504531647E-2</v>
      </c>
      <c r="AD29" s="1">
        <f t="shared" si="4"/>
        <v>0.16934720908230844</v>
      </c>
      <c r="AE29" s="1">
        <f t="shared" si="5"/>
        <v>0.12038789025543983</v>
      </c>
      <c r="AF29" s="1">
        <f t="shared" si="6"/>
        <v>9.7741186404897679E-2</v>
      </c>
      <c r="AG29" s="1">
        <f t="shared" si="7"/>
        <v>5.4326923076923106E-2</v>
      </c>
      <c r="AH29" s="1">
        <f t="shared" si="8"/>
        <v>2.7994492886645222E-2</v>
      </c>
      <c r="AI29" s="1">
        <f t="shared" si="9"/>
        <v>-6.4285714285714335E-2</v>
      </c>
      <c r="AJ29" s="1">
        <f t="shared" si="10"/>
        <v>6.8395773294908757E-2</v>
      </c>
      <c r="AK29" s="1">
        <f t="shared" si="11"/>
        <v>1.0495837857401474E-2</v>
      </c>
      <c r="AL29" s="1">
        <f t="shared" si="12"/>
        <v>-0.15866762177650431</v>
      </c>
      <c r="AM29" s="1">
        <f t="shared" si="13"/>
        <v>7.2271070126527892E-2</v>
      </c>
      <c r="AN29" s="1">
        <f t="shared" si="14"/>
        <v>-5.6394763343403771E-2</v>
      </c>
      <c r="AO29" s="1">
        <f t="shared" si="15"/>
        <v>-2.710779082177164E-2</v>
      </c>
      <c r="AP29" s="1">
        <f t="shared" si="16"/>
        <v>6.9392265193370217E-2</v>
      </c>
      <c r="BA29">
        <v>0.12038789025543983</v>
      </c>
      <c r="BB29">
        <v>9.7741186404897679E-2</v>
      </c>
      <c r="BC29">
        <v>5.4326923076923106E-2</v>
      </c>
      <c r="BD29">
        <v>2.7994492886645222E-2</v>
      </c>
      <c r="BE29">
        <v>-6.4285714285714335E-2</v>
      </c>
      <c r="BF29">
        <v>6.8395773294908757E-2</v>
      </c>
      <c r="BG29">
        <v>1.0495837857401474E-2</v>
      </c>
      <c r="BH29">
        <v>-0.15866762177650431</v>
      </c>
      <c r="BI29">
        <v>7.2271070126527892E-2</v>
      </c>
      <c r="BJ29">
        <v>-5.6394763343403771E-2</v>
      </c>
      <c r="BK29">
        <v>-2.710779082177164E-2</v>
      </c>
      <c r="BL29">
        <v>6.9392265193370217E-2</v>
      </c>
    </row>
    <row r="30" spans="1:64" ht="29.4" thickBot="1">
      <c r="A30" s="40" t="s">
        <v>104</v>
      </c>
      <c r="B30" s="30" t="s">
        <v>348</v>
      </c>
      <c r="C30" s="41" t="s">
        <v>106</v>
      </c>
      <c r="D30" s="8">
        <v>750141</v>
      </c>
      <c r="E30" s="3">
        <v>127881</v>
      </c>
      <c r="F30" s="37">
        <f t="shared" si="17"/>
        <v>750141</v>
      </c>
      <c r="G30" s="3">
        <v>1305000000</v>
      </c>
      <c r="H30" s="9">
        <f t="shared" si="18"/>
        <v>5.7482068965517246E-4</v>
      </c>
      <c r="I30" s="51" vm="1095">
        <v>64.86</v>
      </c>
      <c r="J30" s="2" vm="1527">
        <v>64.5</v>
      </c>
      <c r="K30" s="2" vm="2343">
        <v>58.15</v>
      </c>
      <c r="L30" s="2" vm="2344">
        <v>54.16</v>
      </c>
      <c r="M30" s="2" vm="2345">
        <v>56.85</v>
      </c>
      <c r="N30" s="2" vm="2346">
        <v>52.54</v>
      </c>
      <c r="O30" s="2" vm="402">
        <v>55.1</v>
      </c>
      <c r="P30" s="2" vm="2347">
        <v>55.8</v>
      </c>
      <c r="Q30" s="2" vm="2348">
        <v>60.44</v>
      </c>
      <c r="R30" s="2" vm="2349">
        <v>63.2</v>
      </c>
      <c r="S30" s="2" vm="1857">
        <v>66.86</v>
      </c>
      <c r="T30" s="2" vm="2350">
        <v>75.22</v>
      </c>
      <c r="U30" s="2" vm="2351">
        <v>74.650000000000006</v>
      </c>
      <c r="V30" s="3">
        <v>0.5</v>
      </c>
      <c r="W30" s="3">
        <v>0.5</v>
      </c>
      <c r="X30" s="3">
        <v>0.5</v>
      </c>
      <c r="Y30" s="3">
        <v>0.5</v>
      </c>
      <c r="Z30" s="1">
        <f t="shared" si="0"/>
        <v>-0.15726179463459763</v>
      </c>
      <c r="AA30" s="1">
        <f t="shared" si="1"/>
        <v>2.6587887740029632E-2</v>
      </c>
      <c r="AB30" s="1">
        <f t="shared" si="2"/>
        <v>0.1560798548094374</v>
      </c>
      <c r="AC30" s="1">
        <f t="shared" si="3"/>
        <v>0.18908227848101269</v>
      </c>
      <c r="AD30" s="1">
        <f t="shared" si="4"/>
        <v>0.18177613320999084</v>
      </c>
      <c r="AE30" s="1">
        <f t="shared" si="5"/>
        <v>-5.5504162812210827E-3</v>
      </c>
      <c r="AF30" s="1">
        <f t="shared" si="6"/>
        <v>-9.8449612403100795E-2</v>
      </c>
      <c r="AG30" s="1">
        <f t="shared" si="7"/>
        <v>-6.0017196904557216E-2</v>
      </c>
      <c r="AH30" s="1">
        <f t="shared" si="8"/>
        <v>4.9667651403249725E-2</v>
      </c>
      <c r="AI30" s="1">
        <f t="shared" si="9"/>
        <v>-6.7018469656992125E-2</v>
      </c>
      <c r="AJ30" s="1">
        <f t="shared" si="10"/>
        <v>5.8241339931480819E-2</v>
      </c>
      <c r="AK30" s="1">
        <f t="shared" si="11"/>
        <v>1.2704174228675058E-2</v>
      </c>
      <c r="AL30" s="1">
        <f t="shared" si="12"/>
        <v>9.2114695340501804E-2</v>
      </c>
      <c r="AM30" s="1">
        <f t="shared" si="13"/>
        <v>5.3937789543348866E-2</v>
      </c>
      <c r="AN30" s="1">
        <f t="shared" si="14"/>
        <v>5.7911392405063232E-2</v>
      </c>
      <c r="AO30" s="1">
        <f t="shared" si="15"/>
        <v>0.13251570445707447</v>
      </c>
      <c r="AP30" s="1">
        <f t="shared" si="16"/>
        <v>-9.3060356288212145E-4</v>
      </c>
      <c r="BA30">
        <v>-5.5504162812210827E-3</v>
      </c>
      <c r="BB30">
        <v>-9.8449612403100795E-2</v>
      </c>
      <c r="BC30">
        <v>-6.0017196904557216E-2</v>
      </c>
      <c r="BD30">
        <v>4.9667651403249725E-2</v>
      </c>
      <c r="BE30">
        <v>-6.7018469656992125E-2</v>
      </c>
      <c r="BF30">
        <v>5.8241339931480819E-2</v>
      </c>
      <c r="BG30">
        <v>1.2704174228675058E-2</v>
      </c>
      <c r="BH30">
        <v>9.2114695340501804E-2</v>
      </c>
      <c r="BI30">
        <v>5.3937789543348866E-2</v>
      </c>
      <c r="BJ30">
        <v>5.7911392405063232E-2</v>
      </c>
      <c r="BK30">
        <v>0.13251570445707447</v>
      </c>
      <c r="BL30">
        <v>-9.3060356288212145E-4</v>
      </c>
    </row>
    <row r="31" spans="1:64" ht="43.8" thickBot="1">
      <c r="A31" s="40" t="s">
        <v>107</v>
      </c>
      <c r="B31" s="30" t="s">
        <v>437</v>
      </c>
      <c r="C31" s="42" t="s">
        <v>438</v>
      </c>
      <c r="D31" s="8">
        <v>31687</v>
      </c>
      <c r="E31" s="3">
        <v>6281</v>
      </c>
      <c r="F31" s="37">
        <f t="shared" si="17"/>
        <v>31687</v>
      </c>
      <c r="G31" s="3">
        <v>1895000000</v>
      </c>
      <c r="H31" s="9">
        <f t="shared" si="18"/>
        <v>1.672137203166227E-5</v>
      </c>
      <c r="I31" s="51" vm="2375">
        <v>107.34</v>
      </c>
      <c r="J31" s="2" vm="2060">
        <v>116.65</v>
      </c>
      <c r="K31" s="2" vm="4296">
        <v>120.39</v>
      </c>
      <c r="L31" s="2" vm="4297">
        <v>123.87</v>
      </c>
      <c r="M31" s="2" vm="4298">
        <v>119.8</v>
      </c>
      <c r="N31" s="2" vm="4299">
        <v>114.7</v>
      </c>
      <c r="O31" s="2" vm="4300">
        <v>125.36</v>
      </c>
      <c r="P31" s="2" vm="4301">
        <v>122</v>
      </c>
      <c r="Q31" s="2" vm="3612">
        <v>115.77</v>
      </c>
      <c r="R31" s="2" vm="4278">
        <v>119.27</v>
      </c>
      <c r="S31" s="2" vm="4302">
        <v>115.49</v>
      </c>
      <c r="T31" s="2" vm="4303">
        <v>117.98</v>
      </c>
      <c r="U31" s="2" vm="4304">
        <v>120.81</v>
      </c>
      <c r="V31" s="3">
        <v>1.19</v>
      </c>
      <c r="W31" s="3">
        <v>1.19</v>
      </c>
      <c r="X31" s="3">
        <v>1.19</v>
      </c>
      <c r="Y31" s="3">
        <v>1.19</v>
      </c>
      <c r="Z31" s="1">
        <f t="shared" si="0"/>
        <v>0.16508291410471401</v>
      </c>
      <c r="AA31" s="1">
        <f t="shared" si="1"/>
        <v>2.1635585694679865E-2</v>
      </c>
      <c r="AB31" s="1">
        <f t="shared" si="2"/>
        <v>-3.908742820676455E-2</v>
      </c>
      <c r="AC31" s="1">
        <f t="shared" si="3"/>
        <v>2.2889242894273548E-2</v>
      </c>
      <c r="AD31" s="1">
        <f t="shared" si="4"/>
        <v>0.16983417179057197</v>
      </c>
      <c r="AE31" s="1">
        <f t="shared" si="5"/>
        <v>8.673374324576115E-2</v>
      </c>
      <c r="AF31" s="1">
        <f t="shared" si="6"/>
        <v>3.2061723103300424E-2</v>
      </c>
      <c r="AG31" s="1">
        <f t="shared" si="7"/>
        <v>3.8790597225683225E-2</v>
      </c>
      <c r="AH31" s="1">
        <f t="shared" si="8"/>
        <v>-3.2857027528860959E-2</v>
      </c>
      <c r="AI31" s="1">
        <f t="shared" si="9"/>
        <v>-3.2637729549248699E-2</v>
      </c>
      <c r="AJ31" s="1">
        <f t="shared" si="10"/>
        <v>0.10331299040976456</v>
      </c>
      <c r="AK31" s="1">
        <f t="shared" si="11"/>
        <v>-2.680280791320995E-2</v>
      </c>
      <c r="AL31" s="1">
        <f t="shared" si="12"/>
        <v>-4.1311475409836103E-2</v>
      </c>
      <c r="AM31" s="1">
        <f t="shared" si="13"/>
        <v>4.0511358728513427E-2</v>
      </c>
      <c r="AN31" s="1">
        <f t="shared" si="14"/>
        <v>-3.169279785360947E-2</v>
      </c>
      <c r="AO31" s="1">
        <f t="shared" si="15"/>
        <v>3.1864230669322098E-2</v>
      </c>
      <c r="AP31" s="1">
        <f t="shared" si="16"/>
        <v>3.4073571791829106E-2</v>
      </c>
      <c r="BA31">
        <v>8.673374324576115E-2</v>
      </c>
      <c r="BB31">
        <v>3.2061723103300424E-2</v>
      </c>
      <c r="BC31">
        <v>3.8790597225683225E-2</v>
      </c>
      <c r="BD31">
        <v>-3.2857027528860959E-2</v>
      </c>
      <c r="BE31">
        <v>-3.2637729549248699E-2</v>
      </c>
      <c r="BF31">
        <v>0.10331299040976456</v>
      </c>
      <c r="BG31">
        <v>-2.680280791320995E-2</v>
      </c>
      <c r="BH31">
        <v>-4.1311475409836103E-2</v>
      </c>
      <c r="BI31">
        <v>4.0511358728513427E-2</v>
      </c>
      <c r="BJ31">
        <v>-3.169279785360947E-2</v>
      </c>
      <c r="BK31">
        <v>3.1864230669322098E-2</v>
      </c>
      <c r="BL31">
        <v>3.4073571791829106E-2</v>
      </c>
    </row>
    <row r="32" spans="1:64" ht="58.2" thickBot="1">
      <c r="A32" s="40" t="s">
        <v>110</v>
      </c>
      <c r="B32" s="30" t="s">
        <v>490</v>
      </c>
      <c r="C32" s="42" t="s">
        <v>491</v>
      </c>
      <c r="D32" s="8">
        <v>175244</v>
      </c>
      <c r="E32" s="3">
        <v>257535</v>
      </c>
      <c r="F32" s="37">
        <f t="shared" si="17"/>
        <v>175244</v>
      </c>
      <c r="G32" s="3">
        <v>746000000</v>
      </c>
      <c r="H32" s="9">
        <f t="shared" si="18"/>
        <v>2.3491152815013406E-4</v>
      </c>
      <c r="I32" s="51">
        <v>105.8734</v>
      </c>
      <c r="J32" s="2" vm="3117">
        <v>107.7895</v>
      </c>
      <c r="K32" s="2" vm="3118">
        <v>108.5762</v>
      </c>
      <c r="L32" s="2" vm="3119">
        <v>108.6972</v>
      </c>
      <c r="M32" s="2" vm="3120">
        <v>115.17</v>
      </c>
      <c r="N32" s="2" vm="3121">
        <v>65.67</v>
      </c>
      <c r="O32" s="2" vm="1882">
        <v>74.87</v>
      </c>
      <c r="P32" s="2" vm="3122">
        <v>73.2</v>
      </c>
      <c r="Q32" s="2" vm="3123">
        <v>67.209999999999994</v>
      </c>
      <c r="R32" s="2" vm="3124">
        <v>71.73</v>
      </c>
      <c r="S32" s="2" vm="3125">
        <v>66.5</v>
      </c>
      <c r="T32" s="2" vm="3126">
        <v>64.77</v>
      </c>
      <c r="U32" s="2" vm="3127">
        <v>64.8</v>
      </c>
      <c r="V32">
        <v>0.3</v>
      </c>
      <c r="W32">
        <v>0.14000000000000001</v>
      </c>
      <c r="X32">
        <v>0.42</v>
      </c>
      <c r="Y32" s="3">
        <v>0.38</v>
      </c>
      <c r="Z32" s="1">
        <f t="shared" si="0"/>
        <v>2.9505050371481326E-2</v>
      </c>
      <c r="AA32" s="1">
        <f t="shared" si="1"/>
        <v>-0.30991782677014673</v>
      </c>
      <c r="AB32" s="1">
        <f t="shared" si="2"/>
        <v>-3.6329638039268072E-2</v>
      </c>
      <c r="AC32" s="1">
        <f t="shared" si="3"/>
        <v>-9.1314652167851756E-2</v>
      </c>
      <c r="AD32" s="1">
        <f t="shared" si="4"/>
        <v>-0.37623614618969453</v>
      </c>
      <c r="AE32" s="1">
        <f t="shared" si="5"/>
        <v>1.809803028900555E-2</v>
      </c>
      <c r="AF32" s="1">
        <f t="shared" si="6"/>
        <v>7.2984845462683856E-3</v>
      </c>
      <c r="AG32" s="1">
        <f t="shared" si="7"/>
        <v>3.8774611747325388E-3</v>
      </c>
      <c r="AH32" s="1">
        <f t="shared" si="8"/>
        <v>5.9548912023492849E-2</v>
      </c>
      <c r="AI32" s="1">
        <f t="shared" si="9"/>
        <v>-0.42858383259529392</v>
      </c>
      <c r="AJ32" s="1">
        <f t="shared" si="10"/>
        <v>0.14222628292980058</v>
      </c>
      <c r="AK32" s="1">
        <f t="shared" si="11"/>
        <v>-2.2305329237344754E-2</v>
      </c>
      <c r="AL32" s="1">
        <f t="shared" si="12"/>
        <v>-7.6092896174863506E-2</v>
      </c>
      <c r="AM32" s="1">
        <f t="shared" si="13"/>
        <v>7.350096711798855E-2</v>
      </c>
      <c r="AN32" s="1">
        <f t="shared" si="14"/>
        <v>-7.2912310051582371E-2</v>
      </c>
      <c r="AO32" s="1">
        <f t="shared" si="15"/>
        <v>-2.0300751879699309E-2</v>
      </c>
      <c r="AP32" s="1">
        <f t="shared" si="16"/>
        <v>6.3300910915547503E-3</v>
      </c>
      <c r="BA32">
        <v>1.809803028900555E-2</v>
      </c>
      <c r="BB32">
        <v>7.2984845462683856E-3</v>
      </c>
      <c r="BC32">
        <v>3.8774611747325388E-3</v>
      </c>
      <c r="BD32">
        <v>5.9548912023492849E-2</v>
      </c>
      <c r="BE32">
        <v>-0.42858383259529392</v>
      </c>
      <c r="BF32">
        <v>0.14222628292980058</v>
      </c>
      <c r="BG32">
        <v>-2.2305329237344754E-2</v>
      </c>
      <c r="BH32">
        <v>-7.6092896174863506E-2</v>
      </c>
      <c r="BI32">
        <v>7.350096711798855E-2</v>
      </c>
      <c r="BJ32">
        <v>-7.2912310051582371E-2</v>
      </c>
      <c r="BK32">
        <v>-2.0300751879699309E-2</v>
      </c>
      <c r="BL32">
        <v>6.3300910915547503E-3</v>
      </c>
    </row>
    <row r="33" spans="1:64" ht="43.8" thickBot="1">
      <c r="A33" s="40" t="s">
        <v>350</v>
      </c>
      <c r="B33" s="30" t="s">
        <v>439</v>
      </c>
      <c r="C33" s="42" t="s">
        <v>352</v>
      </c>
      <c r="D33" s="8">
        <v>157392</v>
      </c>
      <c r="E33" s="3"/>
      <c r="F33" s="37">
        <f t="shared" si="17"/>
        <v>157392</v>
      </c>
      <c r="G33" s="3">
        <v>726000000</v>
      </c>
      <c r="H33" s="9">
        <f t="shared" si="18"/>
        <v>2.1679338842975208E-4</v>
      </c>
      <c r="I33" s="51" vm="2073">
        <v>101.66</v>
      </c>
      <c r="J33" s="2" vm="3214">
        <v>110.93</v>
      </c>
      <c r="K33" s="2" vm="3215">
        <v>127.55</v>
      </c>
      <c r="L33" s="2" vm="3216">
        <v>133.15</v>
      </c>
      <c r="M33" s="2" vm="3217">
        <v>132.66</v>
      </c>
      <c r="N33" s="2" vm="3218">
        <v>132.19999999999999</v>
      </c>
      <c r="O33" s="2" vm="3219">
        <v>144.04</v>
      </c>
      <c r="P33" s="2" vm="3220">
        <v>140.84</v>
      </c>
      <c r="Q33" s="2" vm="2994">
        <v>140.55000000000001</v>
      </c>
      <c r="R33" s="2" vm="3221">
        <v>144.25</v>
      </c>
      <c r="S33" s="2" vm="3222">
        <v>138.72</v>
      </c>
      <c r="T33" s="2" vm="3223">
        <v>146.49</v>
      </c>
      <c r="U33" s="2" vm="3224">
        <v>153.96</v>
      </c>
      <c r="V33" s="3">
        <v>0.17</v>
      </c>
      <c r="W33" s="3">
        <v>0.17</v>
      </c>
      <c r="X33" s="3">
        <v>0.17</v>
      </c>
      <c r="Y33" s="3">
        <v>0.17</v>
      </c>
      <c r="Z33" s="1">
        <f t="shared" si="0"/>
        <v>0.31143025772181793</v>
      </c>
      <c r="AA33" s="1">
        <f t="shared" si="1"/>
        <v>8.306421329327815E-2</v>
      </c>
      <c r="AB33" s="1">
        <f t="shared" si="2"/>
        <v>2.6381560677590115E-3</v>
      </c>
      <c r="AC33" s="1">
        <f t="shared" si="3"/>
        <v>6.8492201039861408E-2</v>
      </c>
      <c r="AD33" s="1">
        <f t="shared" si="4"/>
        <v>0.52114892779854427</v>
      </c>
      <c r="AE33" s="1">
        <f t="shared" si="5"/>
        <v>9.1186307298839378E-2</v>
      </c>
      <c r="AF33" s="1">
        <f t="shared" si="6"/>
        <v>0.14982421346795266</v>
      </c>
      <c r="AG33" s="1">
        <f t="shared" si="7"/>
        <v>4.5237161897295243E-2</v>
      </c>
      <c r="AH33" s="1">
        <f t="shared" si="8"/>
        <v>-3.6800600826136618E-3</v>
      </c>
      <c r="AI33" s="1">
        <f t="shared" si="9"/>
        <v>-2.1860394994723952E-3</v>
      </c>
      <c r="AJ33" s="1">
        <f t="shared" si="10"/>
        <v>9.084720121028747E-2</v>
      </c>
      <c r="AK33" s="1">
        <f t="shared" si="11"/>
        <v>-2.2216051096917447E-2</v>
      </c>
      <c r="AL33" s="1">
        <f t="shared" si="12"/>
        <v>-8.5203067310417519E-4</v>
      </c>
      <c r="AM33" s="1">
        <f t="shared" si="13"/>
        <v>2.7534685165421475E-2</v>
      </c>
      <c r="AN33" s="1">
        <f t="shared" si="14"/>
        <v>-3.8336221837088395E-2</v>
      </c>
      <c r="AO33" s="1">
        <f t="shared" si="15"/>
        <v>5.7237600922722107E-2</v>
      </c>
      <c r="AP33" s="1">
        <f t="shared" si="16"/>
        <v>5.2153730630077125E-2</v>
      </c>
      <c r="BA33">
        <v>9.1186307298839378E-2</v>
      </c>
      <c r="BB33">
        <v>0.14982421346795266</v>
      </c>
      <c r="BC33">
        <v>4.5237161897295243E-2</v>
      </c>
      <c r="BD33">
        <v>-3.6800600826136618E-3</v>
      </c>
      <c r="BE33">
        <v>-2.1860394994723952E-3</v>
      </c>
      <c r="BF33">
        <v>9.084720121028747E-2</v>
      </c>
      <c r="BG33">
        <v>-2.2216051096917447E-2</v>
      </c>
      <c r="BH33">
        <v>-8.5203067310417519E-4</v>
      </c>
      <c r="BI33">
        <v>2.7534685165421475E-2</v>
      </c>
      <c r="BJ33">
        <v>-3.8336221837088395E-2</v>
      </c>
      <c r="BK33">
        <v>5.7237600922722107E-2</v>
      </c>
      <c r="BL33">
        <v>5.2153730630077125E-2</v>
      </c>
    </row>
    <row r="34" spans="1:64" ht="43.8" thickBot="1">
      <c r="A34" s="40" t="s">
        <v>113</v>
      </c>
      <c r="B34" s="30" t="s">
        <v>114</v>
      </c>
      <c r="C34" s="41" t="s">
        <v>115</v>
      </c>
      <c r="D34" s="8">
        <v>1277310</v>
      </c>
      <c r="E34" s="3"/>
      <c r="F34" s="37">
        <f t="shared" si="17"/>
        <v>1277310</v>
      </c>
      <c r="G34" s="3">
        <v>1666000000</v>
      </c>
      <c r="H34" s="9">
        <f t="shared" si="18"/>
        <v>7.6669267707082836E-4</v>
      </c>
      <c r="I34" s="51" vm="2061">
        <v>108.1</v>
      </c>
      <c r="J34" s="2" vm="2074">
        <v>111.97</v>
      </c>
      <c r="K34" s="2" vm="2075">
        <v>113.45</v>
      </c>
      <c r="L34" s="2" vm="2076">
        <v>111.59</v>
      </c>
      <c r="M34" s="2" vm="2077">
        <v>137.49</v>
      </c>
      <c r="N34" s="2" vm="2078">
        <v>132.02000000000001</v>
      </c>
      <c r="O34" s="2" vm="2079">
        <v>140.44999999999999</v>
      </c>
      <c r="P34" s="2" vm="2080">
        <v>143.34</v>
      </c>
      <c r="Q34" s="2" vm="2081">
        <v>136.37</v>
      </c>
      <c r="R34" s="2" vm="2082">
        <v>130.80000000000001</v>
      </c>
      <c r="S34" s="2" vm="2083">
        <v>130.99</v>
      </c>
      <c r="T34" s="2" vm="2084">
        <v>152.94</v>
      </c>
      <c r="U34" s="2" vm="2085">
        <v>145.29</v>
      </c>
      <c r="V34" s="3">
        <v>0.88</v>
      </c>
      <c r="W34" s="3">
        <v>0.88</v>
      </c>
      <c r="X34" s="3">
        <v>0</v>
      </c>
      <c r="Y34" s="3">
        <v>0</v>
      </c>
      <c r="Z34" s="1">
        <f t="shared" ref="Z34:Z65" si="19">((L34-I34)+V34)/I34</f>
        <v>4.0425531914893703E-2</v>
      </c>
      <c r="AA34" s="1">
        <f t="shared" ref="AA34:AA65" si="20">((O34-L34)+W34)/L34</f>
        <v>0.26651133614123113</v>
      </c>
      <c r="AB34" s="1">
        <f t="shared" ref="AB34:AB65" si="21">((R34-O34)+X34)/O34</f>
        <v>-6.8707725169099162E-2</v>
      </c>
      <c r="AC34" s="1">
        <f t="shared" ref="AC34:AC65" si="22">((U34-R34)+Y34)/R34</f>
        <v>0.11077981651376131</v>
      </c>
      <c r="AD34" s="1">
        <f t="shared" ref="AD34:AD65" si="23">((U34-I34)+SUM(V34:Y34))/I34</f>
        <v>0.36031452358926919</v>
      </c>
      <c r="AE34" s="1">
        <f t="shared" ref="AE34:AE65" si="24">(J34-I34)/I34</f>
        <v>3.5800185013876086E-2</v>
      </c>
      <c r="AF34" s="1">
        <f t="shared" ref="AF34:AF65" si="25">(K34-J34)/J34</f>
        <v>1.3217826203447388E-2</v>
      </c>
      <c r="AG34" s="1">
        <f t="shared" ref="AG34:AG65" si="26">((L34-K34)+V34)/K34</f>
        <v>-8.6381665932128635E-3</v>
      </c>
      <c r="AH34" s="1">
        <f t="shared" ref="AH34:AH65" si="27">(M34-L34)/L34</f>
        <v>0.23209965050631781</v>
      </c>
      <c r="AI34" s="1">
        <f t="shared" ref="AI34:AI65" si="28">((N34-M34)+W34)/M34</f>
        <v>-3.3384246126991042E-2</v>
      </c>
      <c r="AJ34" s="1">
        <f t="shared" ref="AJ34:AJ65" si="29">((O34-N34)+W34)/N34</f>
        <v>7.0519618239660492E-2</v>
      </c>
      <c r="AK34" s="1">
        <f t="shared" ref="AK34:AK65" si="30">(P34-O34)/O34</f>
        <v>2.0576717693129333E-2</v>
      </c>
      <c r="AL34" s="1">
        <f t="shared" ref="AL34:AL65" si="31">((Q34-P34)+X34)/P34</f>
        <v>-4.8625645318822373E-2</v>
      </c>
      <c r="AM34" s="1">
        <f t="shared" ref="AM34:AM65" si="32">((R34-Q34)+X34)/Q34</f>
        <v>-4.0844760577839652E-2</v>
      </c>
      <c r="AN34" s="1">
        <f t="shared" ref="AN34:AN65" si="33">(S34-R34)/R34</f>
        <v>1.4525993883791875E-3</v>
      </c>
      <c r="AO34" s="1">
        <f t="shared" ref="AO34:AO65" si="34">((T34-S34)+Y34)/S34</f>
        <v>0.16757004351477203</v>
      </c>
      <c r="AP34" s="1">
        <f t="shared" ref="AP34:AP65" si="35">((U34-T34)+Y34)/T34</f>
        <v>-5.0019615535504158E-2</v>
      </c>
      <c r="BA34">
        <v>3.5800185013876086E-2</v>
      </c>
      <c r="BB34">
        <v>1.3217826203447388E-2</v>
      </c>
      <c r="BC34">
        <v>-8.6381665932128635E-3</v>
      </c>
      <c r="BD34">
        <v>0.23209965050631781</v>
      </c>
      <c r="BE34">
        <v>-3.3384246126991042E-2</v>
      </c>
      <c r="BF34">
        <v>7.0519618239660492E-2</v>
      </c>
      <c r="BG34">
        <v>2.0576717693129333E-2</v>
      </c>
      <c r="BH34">
        <v>-4.8625645318822373E-2</v>
      </c>
      <c r="BI34">
        <v>-4.0844760577839652E-2</v>
      </c>
      <c r="BJ34">
        <v>1.4525993883791875E-3</v>
      </c>
      <c r="BK34">
        <v>0.16757004351477203</v>
      </c>
      <c r="BL34">
        <v>-5.0019615535504158E-2</v>
      </c>
    </row>
    <row r="35" spans="1:64" ht="15.6" thickBot="1">
      <c r="A35" s="40" t="s">
        <v>116</v>
      </c>
      <c r="B35" s="30" t="s">
        <v>492</v>
      </c>
      <c r="C35" s="42" t="s">
        <v>493</v>
      </c>
      <c r="D35" s="8">
        <v>241628.6</v>
      </c>
      <c r="E35" s="3">
        <v>190999</v>
      </c>
      <c r="F35" s="37">
        <f t="shared" si="17"/>
        <v>241628.6</v>
      </c>
      <c r="G35" s="3">
        <v>743000000</v>
      </c>
      <c r="H35" s="9">
        <f t="shared" si="18"/>
        <v>3.2520672947510096E-4</v>
      </c>
      <c r="I35" s="51" vm="2850">
        <v>52.75</v>
      </c>
      <c r="J35" s="2" vm="2851">
        <v>52.3</v>
      </c>
      <c r="K35" s="2" vm="2852">
        <v>56.82</v>
      </c>
      <c r="L35" s="2" vm="2853">
        <v>46.85</v>
      </c>
      <c r="M35" s="2" vm="685">
        <v>50</v>
      </c>
      <c r="N35" s="2" vm="2854">
        <v>48.15</v>
      </c>
      <c r="O35" s="2" vm="2855">
        <v>42.14</v>
      </c>
      <c r="P35" s="2" vm="2856">
        <v>47.94</v>
      </c>
      <c r="Q35" s="2" vm="2857">
        <v>50.98</v>
      </c>
      <c r="R35" s="2" vm="362">
        <v>53</v>
      </c>
      <c r="S35" s="2" vm="2520">
        <v>55.23</v>
      </c>
      <c r="T35" s="2">
        <v>57.2</v>
      </c>
      <c r="U35" s="2">
        <v>54.1</v>
      </c>
      <c r="V35" s="3">
        <v>0.7</v>
      </c>
      <c r="W35" s="3">
        <v>0.7</v>
      </c>
      <c r="X35" s="3">
        <v>0.7</v>
      </c>
      <c r="Y35" s="3">
        <v>0.7</v>
      </c>
      <c r="Z35" s="1">
        <f t="shared" si="19"/>
        <v>-9.8578199052132665E-2</v>
      </c>
      <c r="AA35" s="1">
        <f t="shared" si="20"/>
        <v>-8.5592315901814306E-2</v>
      </c>
      <c r="AB35" s="1">
        <f t="shared" si="21"/>
        <v>0.27432368296155668</v>
      </c>
      <c r="AC35" s="1">
        <f t="shared" si="22"/>
        <v>3.3962264150943423E-2</v>
      </c>
      <c r="AD35" s="1">
        <f t="shared" si="23"/>
        <v>7.8672985781990543E-2</v>
      </c>
      <c r="AE35" s="1">
        <f t="shared" si="24"/>
        <v>-8.5308056872038449E-3</v>
      </c>
      <c r="AF35" s="1">
        <f t="shared" si="25"/>
        <v>8.6424474187380557E-2</v>
      </c>
      <c r="AG35" s="1">
        <f t="shared" si="26"/>
        <v>-0.16314677930306229</v>
      </c>
      <c r="AH35" s="1">
        <f t="shared" si="27"/>
        <v>6.7235859124866557E-2</v>
      </c>
      <c r="AI35" s="1">
        <f t="shared" si="28"/>
        <v>-2.3000000000000031E-2</v>
      </c>
      <c r="AJ35" s="1">
        <f t="shared" si="29"/>
        <v>-0.11028037383177566</v>
      </c>
      <c r="AK35" s="1">
        <f t="shared" si="30"/>
        <v>0.13763644992880866</v>
      </c>
      <c r="AL35" s="1">
        <f t="shared" si="31"/>
        <v>7.8014184397163108E-2</v>
      </c>
      <c r="AM35" s="1">
        <f t="shared" si="32"/>
        <v>5.3354256571204461E-2</v>
      </c>
      <c r="AN35" s="1">
        <f t="shared" si="33"/>
        <v>4.2075471698113147E-2</v>
      </c>
      <c r="AO35" s="1">
        <f t="shared" si="34"/>
        <v>4.8343291689299406E-2</v>
      </c>
      <c r="AP35" s="1">
        <f t="shared" si="35"/>
        <v>-4.1958041958041981E-2</v>
      </c>
      <c r="BA35">
        <v>-8.5308056872038449E-3</v>
      </c>
      <c r="BB35">
        <v>8.6424474187380557E-2</v>
      </c>
      <c r="BC35">
        <v>-0.16314677930306229</v>
      </c>
      <c r="BD35">
        <v>6.7235859124866557E-2</v>
      </c>
      <c r="BE35">
        <v>-2.3000000000000031E-2</v>
      </c>
      <c r="BF35">
        <v>-0.11028037383177566</v>
      </c>
      <c r="BG35">
        <v>0.13763644992880866</v>
      </c>
      <c r="BH35">
        <v>7.8014184397163108E-2</v>
      </c>
      <c r="BI35">
        <v>5.3354256571204461E-2</v>
      </c>
      <c r="BJ35">
        <v>4.2075471698113147E-2</v>
      </c>
      <c r="BK35">
        <v>-0.98732572877059566</v>
      </c>
      <c r="BL35" t="e">
        <v>#DIV/0!</v>
      </c>
    </row>
    <row r="36" spans="1:64" ht="29.4" thickBot="1">
      <c r="A36" s="40" t="s">
        <v>353</v>
      </c>
      <c r="B36" s="30" t="s">
        <v>354</v>
      </c>
      <c r="C36" s="41" t="s">
        <v>355</v>
      </c>
      <c r="D36" s="8">
        <v>170928</v>
      </c>
      <c r="E36" s="8">
        <v>40317</v>
      </c>
      <c r="F36" s="37">
        <f t="shared" si="17"/>
        <v>170928</v>
      </c>
      <c r="G36" s="3">
        <v>729000000</v>
      </c>
      <c r="H36" s="9">
        <f t="shared" si="18"/>
        <v>2.3446913580246913E-4</v>
      </c>
      <c r="I36" s="51" vm="3128">
        <v>86.11</v>
      </c>
      <c r="J36" s="2" vm="3129">
        <v>87.78</v>
      </c>
      <c r="K36" s="2" vm="3130">
        <v>89.6</v>
      </c>
      <c r="L36" s="2" vm="3131">
        <v>89.75</v>
      </c>
      <c r="M36" s="2" vm="3132">
        <v>90.68</v>
      </c>
      <c r="N36" s="2" vm="3133">
        <v>86.04</v>
      </c>
      <c r="O36" s="2" vm="3134">
        <v>88.01</v>
      </c>
      <c r="P36" s="2" vm="3135">
        <v>86.8</v>
      </c>
      <c r="Q36" s="2" vm="3136">
        <v>92.5</v>
      </c>
      <c r="R36" s="2" vm="3137">
        <v>95.57</v>
      </c>
      <c r="S36" s="2" vm="3138">
        <v>94.3</v>
      </c>
      <c r="T36" s="2" vm="3139">
        <v>87.87</v>
      </c>
      <c r="U36" s="2" vm="3140">
        <v>91.28</v>
      </c>
      <c r="V36" s="3">
        <v>0.94499999999999995</v>
      </c>
      <c r="W36" s="3">
        <v>0.94499999999999995</v>
      </c>
      <c r="X36" s="3">
        <v>0.92749999999999999</v>
      </c>
      <c r="Y36" s="3">
        <v>0.92749999999999999</v>
      </c>
      <c r="Z36" s="1">
        <f t="shared" si="19"/>
        <v>5.3245848333526892E-2</v>
      </c>
      <c r="AA36" s="1">
        <f t="shared" si="20"/>
        <v>-8.8579387186628958E-3</v>
      </c>
      <c r="AB36" s="1">
        <f t="shared" si="21"/>
        <v>9.643790478354719E-2</v>
      </c>
      <c r="AC36" s="1">
        <f t="shared" si="22"/>
        <v>-3.5183635031913699E-2</v>
      </c>
      <c r="AD36" s="1">
        <f t="shared" si="23"/>
        <v>0.1035303681337824</v>
      </c>
      <c r="AE36" s="1">
        <f t="shared" si="24"/>
        <v>1.9393798629659759E-2</v>
      </c>
      <c r="AF36" s="1">
        <f t="shared" si="25"/>
        <v>2.0733652312599604E-2</v>
      </c>
      <c r="AG36" s="1">
        <f t="shared" si="26"/>
        <v>1.2220982142857205E-2</v>
      </c>
      <c r="AH36" s="1">
        <f t="shared" si="27"/>
        <v>1.0362116991643531E-2</v>
      </c>
      <c r="AI36" s="1">
        <f t="shared" si="28"/>
        <v>-4.0747684164093523E-2</v>
      </c>
      <c r="AJ36" s="1">
        <f t="shared" si="29"/>
        <v>3.3879590887959068E-2</v>
      </c>
      <c r="AK36" s="1">
        <f t="shared" si="30"/>
        <v>-1.3748437677536734E-2</v>
      </c>
      <c r="AL36" s="1">
        <f t="shared" si="31"/>
        <v>7.6353686635944731E-2</v>
      </c>
      <c r="AM36" s="1">
        <f t="shared" si="32"/>
        <v>4.3216216216216144E-2</v>
      </c>
      <c r="AN36" s="1">
        <f t="shared" si="33"/>
        <v>-1.3288688919116836E-2</v>
      </c>
      <c r="AO36" s="1">
        <f t="shared" si="34"/>
        <v>-5.8351007423117628E-2</v>
      </c>
      <c r="AP36" s="1">
        <f t="shared" si="35"/>
        <v>4.9362694890178631E-2</v>
      </c>
      <c r="BA36">
        <v>1.9393798629659759E-2</v>
      </c>
      <c r="BB36">
        <v>2.0733652312599604E-2</v>
      </c>
      <c r="BC36">
        <v>1.2220982142857205E-2</v>
      </c>
      <c r="BD36">
        <v>1.0362116991643531E-2</v>
      </c>
      <c r="BE36">
        <v>-4.0747684164093523E-2</v>
      </c>
      <c r="BF36">
        <v>3.3879590887959068E-2</v>
      </c>
      <c r="BG36">
        <v>-1.3748437677536734E-2</v>
      </c>
      <c r="BH36">
        <v>7.6353686635944731E-2</v>
      </c>
      <c r="BI36">
        <v>4.3216216216216144E-2</v>
      </c>
      <c r="BJ36">
        <v>-1.3288688919116836E-2</v>
      </c>
      <c r="BK36">
        <v>-5.8351007423117628E-2</v>
      </c>
      <c r="BL36">
        <v>4.9362694890178631E-2</v>
      </c>
    </row>
    <row r="37" spans="1:64" ht="43.8" thickBot="1">
      <c r="A37" s="40" t="s">
        <v>128</v>
      </c>
      <c r="B37" s="30" t="s">
        <v>129</v>
      </c>
      <c r="C37" s="42" t="s">
        <v>356</v>
      </c>
      <c r="D37" s="8">
        <v>2894660</v>
      </c>
      <c r="E37" s="3">
        <v>437384</v>
      </c>
      <c r="F37" s="37">
        <f t="shared" si="17"/>
        <v>2894660</v>
      </c>
      <c r="G37" s="3">
        <v>621000000</v>
      </c>
      <c r="H37" s="9">
        <f t="shared" si="18"/>
        <v>4.6612882447665052E-3</v>
      </c>
      <c r="I37" s="51" vm="778">
        <v>58.8</v>
      </c>
      <c r="J37" s="2" vm="779">
        <v>65.959999999999994</v>
      </c>
      <c r="K37" s="2" vm="780">
        <v>68.64</v>
      </c>
      <c r="L37" s="2" vm="781">
        <v>69.59</v>
      </c>
      <c r="M37" s="2" vm="782">
        <v>71.099999999999994</v>
      </c>
      <c r="N37" s="2" vm="783">
        <v>60.27</v>
      </c>
      <c r="O37" s="2" vm="784">
        <v>67.900000000000006</v>
      </c>
      <c r="P37" s="2" vm="785">
        <v>64.930000000000007</v>
      </c>
      <c r="Q37" s="2" vm="786">
        <v>59</v>
      </c>
      <c r="R37" s="2" vm="787">
        <v>67.97</v>
      </c>
      <c r="S37" s="2" vm="788">
        <v>70.61</v>
      </c>
      <c r="T37" s="2" vm="789">
        <v>73.95</v>
      </c>
      <c r="U37" s="2" vm="790">
        <v>76.569999999999993</v>
      </c>
      <c r="V37">
        <v>0.5</v>
      </c>
      <c r="W37">
        <v>0.49</v>
      </c>
      <c r="X37">
        <v>0.49</v>
      </c>
      <c r="Y37">
        <v>0.49</v>
      </c>
      <c r="Z37" s="1">
        <f t="shared" si="19"/>
        <v>0.19200680272108855</v>
      </c>
      <c r="AA37" s="1">
        <f t="shared" si="20"/>
        <v>-1.7243856875987895E-2</v>
      </c>
      <c r="AB37" s="1">
        <f t="shared" si="21"/>
        <v>8.2474226804122707E-3</v>
      </c>
      <c r="AC37" s="1">
        <f t="shared" si="22"/>
        <v>0.13373547153155796</v>
      </c>
      <c r="AD37" s="1">
        <f t="shared" si="23"/>
        <v>0.33571428571428563</v>
      </c>
      <c r="AE37" s="1">
        <f t="shared" si="24"/>
        <v>0.12176870748299315</v>
      </c>
      <c r="AF37" s="1">
        <f t="shared" si="25"/>
        <v>4.0630685263796346E-2</v>
      </c>
      <c r="AG37" s="1">
        <f t="shared" si="26"/>
        <v>2.1124708624708666E-2</v>
      </c>
      <c r="AH37" s="1">
        <f t="shared" si="27"/>
        <v>2.169851990228468E-2</v>
      </c>
      <c r="AI37" s="1">
        <f t="shared" si="28"/>
        <v>-0.14542897327707444</v>
      </c>
      <c r="AJ37" s="1">
        <f t="shared" si="29"/>
        <v>0.13472706155632988</v>
      </c>
      <c r="AK37" s="1">
        <f t="shared" si="30"/>
        <v>-4.3740795287187016E-2</v>
      </c>
      <c r="AL37" s="1">
        <f t="shared" si="31"/>
        <v>-8.378253503773303E-2</v>
      </c>
      <c r="AM37" s="1">
        <f t="shared" si="32"/>
        <v>0.16033898305084746</v>
      </c>
      <c r="AN37" s="1">
        <f t="shared" si="33"/>
        <v>3.884066499926439E-2</v>
      </c>
      <c r="AO37" s="1">
        <f t="shared" si="34"/>
        <v>5.4241608837275225E-2</v>
      </c>
      <c r="AP37" s="1">
        <f t="shared" si="35"/>
        <v>4.2055442866801761E-2</v>
      </c>
      <c r="BA37">
        <v>0.12176870748299315</v>
      </c>
      <c r="BB37">
        <v>4.0630685263796346E-2</v>
      </c>
      <c r="BC37">
        <v>2.1124708624708666E-2</v>
      </c>
      <c r="BD37">
        <v>2.169851990228468E-2</v>
      </c>
      <c r="BE37">
        <v>-0.14542897327707444</v>
      </c>
      <c r="BF37">
        <v>0.13472706155632988</v>
      </c>
      <c r="BG37">
        <v>-4.3740795287187016E-2</v>
      </c>
      <c r="BH37">
        <v>-8.378253503773303E-2</v>
      </c>
      <c r="BI37">
        <v>0.16033898305084746</v>
      </c>
      <c r="BJ37">
        <v>3.884066499926439E-2</v>
      </c>
      <c r="BK37">
        <v>5.4241608837275225E-2</v>
      </c>
      <c r="BL37">
        <v>4.2055442866801761E-2</v>
      </c>
    </row>
    <row r="38" spans="1:64" ht="15.6" thickBot="1">
      <c r="A38" s="40" t="s">
        <v>131</v>
      </c>
      <c r="B38" s="30" t="s">
        <v>132</v>
      </c>
      <c r="C38" s="42" t="s">
        <v>133</v>
      </c>
      <c r="D38" s="8">
        <v>617743</v>
      </c>
      <c r="E38" s="3"/>
      <c r="F38" s="37">
        <f t="shared" si="17"/>
        <v>617743</v>
      </c>
      <c r="G38" s="3">
        <v>974000000</v>
      </c>
      <c r="H38" s="9">
        <f t="shared" si="18"/>
        <v>6.3423305954825467E-4</v>
      </c>
      <c r="I38" s="51" vm="815">
        <v>31.9313</v>
      </c>
      <c r="J38" s="2" vm="2233">
        <v>33.991999999999997</v>
      </c>
      <c r="K38" s="2" vm="2234">
        <v>34.726500000000001</v>
      </c>
      <c r="L38" s="2" vm="2235">
        <v>35.895899999999997</v>
      </c>
      <c r="M38" s="2" vm="2236">
        <v>36.195399999999999</v>
      </c>
      <c r="N38" s="2" vm="2237">
        <v>34.448399999999999</v>
      </c>
      <c r="O38" s="2" vm="2238">
        <v>34.206000000000003</v>
      </c>
      <c r="P38" s="2" vm="2239">
        <v>31.403600000000001</v>
      </c>
      <c r="Q38" s="2" vm="2240">
        <v>33.571300000000001</v>
      </c>
      <c r="R38" s="2" vm="2241">
        <v>34.398499999999999</v>
      </c>
      <c r="S38" s="2" vm="2242">
        <v>32.401899999999998</v>
      </c>
      <c r="T38" s="2" vm="2243">
        <v>31.588999999999999</v>
      </c>
      <c r="U38" s="2" vm="2244">
        <v>32.644300000000001</v>
      </c>
      <c r="V38" s="3">
        <v>0.36249999999999999</v>
      </c>
      <c r="W38" s="3">
        <v>0.50800000000000001</v>
      </c>
      <c r="X38" s="3">
        <v>0.36249999999999999</v>
      </c>
      <c r="Y38" s="3">
        <v>0.36249999999999999</v>
      </c>
      <c r="Z38" s="1">
        <f t="shared" si="19"/>
        <v>0.13551280405119731</v>
      </c>
      <c r="AA38" s="1">
        <f t="shared" si="20"/>
        <v>-3.2925765895269223E-2</v>
      </c>
      <c r="AB38" s="1">
        <f t="shared" si="21"/>
        <v>1.6225223644974432E-2</v>
      </c>
      <c r="AC38" s="1">
        <f t="shared" si="22"/>
        <v>-4.0458159512769376E-2</v>
      </c>
      <c r="AD38" s="1">
        <f t="shared" si="23"/>
        <v>7.2295835121025498E-2</v>
      </c>
      <c r="AE38" s="1">
        <f t="shared" si="24"/>
        <v>6.4535424489450696E-2</v>
      </c>
      <c r="AF38" s="1">
        <f t="shared" si="25"/>
        <v>2.1608025417745477E-2</v>
      </c>
      <c r="AG38" s="1">
        <f t="shared" si="26"/>
        <v>4.4113285243257916E-2</v>
      </c>
      <c r="AH38" s="1">
        <f t="shared" si="27"/>
        <v>8.3435712713708782E-3</v>
      </c>
      <c r="AI38" s="1">
        <f t="shared" si="28"/>
        <v>-3.4230869115965012E-2</v>
      </c>
      <c r="AJ38" s="1">
        <f t="shared" si="29"/>
        <v>7.7100823260297605E-3</v>
      </c>
      <c r="AK38" s="1">
        <f t="shared" si="30"/>
        <v>-8.1927147284102261E-2</v>
      </c>
      <c r="AL38" s="1">
        <f t="shared" si="31"/>
        <v>8.057038046593383E-2</v>
      </c>
      <c r="AM38" s="1">
        <f t="shared" si="32"/>
        <v>3.5438008060456334E-2</v>
      </c>
      <c r="AN38" s="1">
        <f t="shared" si="33"/>
        <v>-5.8043228629155369E-2</v>
      </c>
      <c r="AO38" s="1">
        <f t="shared" si="34"/>
        <v>-1.3900419419848809E-2</v>
      </c>
      <c r="AP38" s="1">
        <f t="shared" si="35"/>
        <v>4.4882712336572941E-2</v>
      </c>
      <c r="BA38">
        <v>6.4535424489450696E-2</v>
      </c>
      <c r="BB38">
        <v>2.1608025417745477E-2</v>
      </c>
      <c r="BC38">
        <v>4.4113285243257916E-2</v>
      </c>
      <c r="BD38">
        <v>8.3435712713708782E-3</v>
      </c>
      <c r="BE38">
        <v>-3.4230869115965012E-2</v>
      </c>
      <c r="BF38">
        <v>7.7100823260297605E-3</v>
      </c>
      <c r="BG38">
        <v>-8.1927147284102261E-2</v>
      </c>
      <c r="BH38">
        <v>8.057038046593383E-2</v>
      </c>
      <c r="BI38">
        <v>3.5438008060456334E-2</v>
      </c>
      <c r="BJ38">
        <v>-5.8043228629155369E-2</v>
      </c>
      <c r="BK38">
        <v>-1.3900419419848809E-2</v>
      </c>
      <c r="BL38">
        <v>4.4882712336572941E-2</v>
      </c>
    </row>
    <row r="39" spans="1:64" ht="43.8" thickBot="1">
      <c r="A39" s="40" t="s">
        <v>134</v>
      </c>
      <c r="B39" s="30" t="s">
        <v>440</v>
      </c>
      <c r="C39" s="42" t="s">
        <v>441</v>
      </c>
      <c r="D39" s="8">
        <v>471352</v>
      </c>
      <c r="E39" s="3"/>
      <c r="F39" s="37">
        <f t="shared" si="17"/>
        <v>471352</v>
      </c>
      <c r="G39" s="3">
        <v>4004000000</v>
      </c>
      <c r="H39" s="9">
        <f t="shared" si="18"/>
        <v>1.1772027972027973E-4</v>
      </c>
      <c r="I39" s="51" vm="2280">
        <v>7.53</v>
      </c>
      <c r="J39" s="2" vm="3660">
        <v>8.77</v>
      </c>
      <c r="K39" s="2" vm="3661">
        <v>8.85</v>
      </c>
      <c r="L39" s="2" vm="3662">
        <v>8.86</v>
      </c>
      <c r="M39" s="2" vm="3663">
        <v>10.48</v>
      </c>
      <c r="N39" s="2" vm="3664">
        <v>9.6199999999999992</v>
      </c>
      <c r="O39" s="2" vm="3665">
        <v>10.34</v>
      </c>
      <c r="P39" s="2" vm="2276">
        <v>9.5299999999999994</v>
      </c>
      <c r="Q39" s="2" vm="3666">
        <v>9.18</v>
      </c>
      <c r="R39" s="2" vm="3667">
        <v>9.19</v>
      </c>
      <c r="S39" s="2" vm="3668">
        <v>8.64</v>
      </c>
      <c r="T39" s="2" vm="3669">
        <v>9.08</v>
      </c>
      <c r="U39" s="2" vm="3670">
        <v>9.2899999999999991</v>
      </c>
      <c r="V39" s="3">
        <v>0.15</v>
      </c>
      <c r="W39" s="3">
        <v>0.15</v>
      </c>
      <c r="X39" s="3">
        <v>0.15</v>
      </c>
      <c r="Y39" s="3">
        <v>0.15</v>
      </c>
      <c r="Z39" s="1">
        <f t="shared" si="19"/>
        <v>0.19654714475431595</v>
      </c>
      <c r="AA39" s="1">
        <f t="shared" si="20"/>
        <v>0.18397291196388266</v>
      </c>
      <c r="AB39" s="1">
        <f t="shared" si="21"/>
        <v>-9.6711798839458463E-2</v>
      </c>
      <c r="AC39" s="1">
        <f t="shared" si="22"/>
        <v>2.7203482045701811E-2</v>
      </c>
      <c r="AD39" s="1">
        <f t="shared" si="23"/>
        <v>0.31341301460823356</v>
      </c>
      <c r="AE39" s="1">
        <f t="shared" si="24"/>
        <v>0.16467463479415662</v>
      </c>
      <c r="AF39" s="1">
        <f t="shared" si="25"/>
        <v>9.1220068415051401E-3</v>
      </c>
      <c r="AG39" s="1">
        <f t="shared" si="26"/>
        <v>1.8079096045197716E-2</v>
      </c>
      <c r="AH39" s="1">
        <f t="shared" si="27"/>
        <v>0.18284424379232517</v>
      </c>
      <c r="AI39" s="1">
        <f t="shared" si="28"/>
        <v>-6.7748091603053548E-2</v>
      </c>
      <c r="AJ39" s="1">
        <f t="shared" si="29"/>
        <v>9.0436590436590511E-2</v>
      </c>
      <c r="AK39" s="1">
        <f t="shared" si="30"/>
        <v>-7.833655705996137E-2</v>
      </c>
      <c r="AL39" s="1">
        <f t="shared" si="31"/>
        <v>-2.0986358866736585E-2</v>
      </c>
      <c r="AM39" s="1">
        <f t="shared" si="32"/>
        <v>1.7429193899782112E-2</v>
      </c>
      <c r="AN39" s="1">
        <f t="shared" si="33"/>
        <v>-5.9847660500543957E-2</v>
      </c>
      <c r="AO39" s="1">
        <f t="shared" si="34"/>
        <v>6.8287037037036979E-2</v>
      </c>
      <c r="AP39" s="1">
        <f t="shared" si="35"/>
        <v>3.9647577092510912E-2</v>
      </c>
      <c r="BA39">
        <v>0.16467463479415662</v>
      </c>
      <c r="BB39">
        <v>9.1220068415051401E-3</v>
      </c>
      <c r="BC39">
        <v>1.8079096045197716E-2</v>
      </c>
      <c r="BD39">
        <v>0.18284424379232517</v>
      </c>
      <c r="BE39">
        <v>-6.7748091603053548E-2</v>
      </c>
      <c r="BF39">
        <v>9.0436590436590511E-2</v>
      </c>
      <c r="BG39">
        <v>-7.833655705996137E-2</v>
      </c>
      <c r="BH39">
        <v>-2.0986358866736585E-2</v>
      </c>
      <c r="BI39">
        <v>1.7429193899782112E-2</v>
      </c>
      <c r="BJ39">
        <v>-5.9847660500543957E-2</v>
      </c>
      <c r="BK39">
        <v>6.8287037037036979E-2</v>
      </c>
      <c r="BL39">
        <v>3.9647577092510912E-2</v>
      </c>
    </row>
    <row r="40" spans="1:64" ht="29.4" thickBot="1">
      <c r="A40" s="40" t="s">
        <v>137</v>
      </c>
      <c r="B40" s="30" t="s">
        <v>138</v>
      </c>
      <c r="C40" s="42" t="s">
        <v>139</v>
      </c>
      <c r="D40" s="8">
        <v>392712180</v>
      </c>
      <c r="E40" s="8"/>
      <c r="F40" s="37">
        <f t="shared" si="17"/>
        <v>392712180</v>
      </c>
      <c r="G40" s="3">
        <v>2876000000</v>
      </c>
      <c r="H40" s="9">
        <f t="shared" si="18"/>
        <v>0.13654804589707928</v>
      </c>
      <c r="I40" s="51" vm="164">
        <v>132</v>
      </c>
      <c r="J40" s="2">
        <v>164.04</v>
      </c>
      <c r="K40" s="2" vm="165">
        <v>162.65</v>
      </c>
      <c r="L40" s="2" vm="166">
        <v>167.5</v>
      </c>
      <c r="M40" s="2" vm="167">
        <v>196.3</v>
      </c>
      <c r="N40" s="2">
        <v>177</v>
      </c>
      <c r="O40" s="2">
        <v>178.12</v>
      </c>
      <c r="P40" s="2">
        <v>179.53</v>
      </c>
      <c r="Q40" s="2">
        <v>176.53</v>
      </c>
      <c r="R40" s="2">
        <v>179.13</v>
      </c>
      <c r="S40" s="2">
        <v>180.43</v>
      </c>
      <c r="T40" s="2">
        <v>182.91</v>
      </c>
      <c r="U40" s="2">
        <v>183.51</v>
      </c>
      <c r="V40" s="3">
        <v>0</v>
      </c>
      <c r="W40" s="3">
        <v>0</v>
      </c>
      <c r="X40" s="3">
        <v>0</v>
      </c>
      <c r="Y40" s="3">
        <v>0</v>
      </c>
      <c r="Z40" s="1">
        <f t="shared" si="19"/>
        <v>0.26893939393939392</v>
      </c>
      <c r="AA40" s="1">
        <f t="shared" si="20"/>
        <v>6.3402985074626897E-2</v>
      </c>
      <c r="AB40" s="1">
        <f t="shared" si="21"/>
        <v>5.6703346058836228E-3</v>
      </c>
      <c r="AC40" s="1">
        <f t="shared" si="22"/>
        <v>2.4451515659018565E-2</v>
      </c>
      <c r="AD40" s="1">
        <f t="shared" si="23"/>
        <v>0.39022727272727264</v>
      </c>
      <c r="AE40" s="1">
        <f t="shared" si="24"/>
        <v>0.24272727272727268</v>
      </c>
      <c r="AF40" s="1">
        <f t="shared" si="25"/>
        <v>-8.473543038283262E-3</v>
      </c>
      <c r="AG40" s="1">
        <f t="shared" si="26"/>
        <v>2.9818628957884993E-2</v>
      </c>
      <c r="AH40" s="1">
        <f t="shared" si="27"/>
        <v>0.17194029850746276</v>
      </c>
      <c r="AI40" s="1">
        <f t="shared" si="28"/>
        <v>-9.8318899643403013E-2</v>
      </c>
      <c r="AJ40" s="1">
        <f t="shared" si="29"/>
        <v>6.3276836158192348E-3</v>
      </c>
      <c r="AK40" s="1">
        <f t="shared" si="30"/>
        <v>7.9160116775207536E-3</v>
      </c>
      <c r="AL40" s="1">
        <f t="shared" si="31"/>
        <v>-1.6710299114354146E-2</v>
      </c>
      <c r="AM40" s="1">
        <f t="shared" si="32"/>
        <v>1.4728374780490536E-2</v>
      </c>
      <c r="AN40" s="1">
        <f t="shared" si="33"/>
        <v>7.2572991682019281E-3</v>
      </c>
      <c r="AO40" s="1">
        <f t="shared" si="34"/>
        <v>1.3744942637033696E-2</v>
      </c>
      <c r="AP40" s="1">
        <f t="shared" si="35"/>
        <v>3.2803017877644433E-3</v>
      </c>
      <c r="BA40">
        <v>0.24272727272727268</v>
      </c>
      <c r="BB40">
        <v>-8.473543038283262E-3</v>
      </c>
      <c r="BC40">
        <v>2.9818628957884993E-2</v>
      </c>
      <c r="BD40">
        <v>0.17194029850746276</v>
      </c>
      <c r="BE40">
        <v>-9.8318899643403013E-2</v>
      </c>
      <c r="BF40">
        <v>6.3276836158192348E-3</v>
      </c>
      <c r="BG40">
        <v>7.9160116775207536E-3</v>
      </c>
      <c r="BH40">
        <v>-1.6710299114354146E-2</v>
      </c>
      <c r="BI40">
        <v>1.4728374780490536E-2</v>
      </c>
      <c r="BJ40">
        <v>7.2572991682019281E-3</v>
      </c>
      <c r="BK40">
        <v>1.3744942637033696E-2</v>
      </c>
      <c r="BL40">
        <v>3.2803017877644433E-3</v>
      </c>
    </row>
    <row r="41" spans="1:64" ht="15.6" thickBot="1">
      <c r="A41" s="40" t="s">
        <v>143</v>
      </c>
      <c r="B41" s="30" t="s">
        <v>144</v>
      </c>
      <c r="C41" s="42" t="s">
        <v>145</v>
      </c>
      <c r="D41" s="8">
        <v>19458225</v>
      </c>
      <c r="E41" s="8"/>
      <c r="F41" s="37">
        <f t="shared" si="17"/>
        <v>19458225</v>
      </c>
      <c r="G41" s="3">
        <v>265000000</v>
      </c>
      <c r="H41" s="9">
        <f t="shared" si="18"/>
        <v>7.3427264150943403E-2</v>
      </c>
      <c r="I41" s="51" vm="305">
        <v>158.52000000000001</v>
      </c>
      <c r="J41" s="2" vm="306">
        <v>178.3</v>
      </c>
      <c r="K41" s="2" vm="307">
        <v>182.02</v>
      </c>
      <c r="L41" s="2" vm="308">
        <v>182.27</v>
      </c>
      <c r="M41" s="2" vm="309">
        <v>189.73</v>
      </c>
      <c r="N41" s="2" vm="310">
        <v>151.16</v>
      </c>
      <c r="O41" s="2" vm="311">
        <v>168.02</v>
      </c>
      <c r="P41" s="2" vm="312">
        <v>170.16</v>
      </c>
      <c r="Q41" s="2" vm="313">
        <v>155.79</v>
      </c>
      <c r="R41" s="2" vm="314">
        <v>145.59</v>
      </c>
      <c r="S41" s="2" vm="315">
        <v>154.16</v>
      </c>
      <c r="T41" s="2" vm="316">
        <v>160.46</v>
      </c>
      <c r="U41" s="2" vm="317">
        <v>152.41999999999999</v>
      </c>
      <c r="V41" s="3">
        <v>0.65</v>
      </c>
      <c r="W41" s="3">
        <v>0.65</v>
      </c>
      <c r="X41" s="3">
        <v>0.65</v>
      </c>
      <c r="Y41" s="3">
        <v>0.65</v>
      </c>
      <c r="Z41" s="1">
        <f t="shared" si="19"/>
        <v>0.15392379510471862</v>
      </c>
      <c r="AA41" s="1">
        <f t="shared" si="20"/>
        <v>-7.4614582761836828E-2</v>
      </c>
      <c r="AB41" s="1">
        <f t="shared" si="21"/>
        <v>-0.12962742530651117</v>
      </c>
      <c r="AC41" s="1">
        <f t="shared" si="22"/>
        <v>5.1377155024383434E-2</v>
      </c>
      <c r="AD41" s="1">
        <f t="shared" si="23"/>
        <v>-2.2079232904365521E-2</v>
      </c>
      <c r="AE41" s="1">
        <f t="shared" si="24"/>
        <v>0.12477920767095635</v>
      </c>
      <c r="AF41" s="1">
        <f t="shared" si="25"/>
        <v>2.0863712843522147E-2</v>
      </c>
      <c r="AG41" s="1">
        <f t="shared" si="26"/>
        <v>4.9445115921327321E-3</v>
      </c>
      <c r="AH41" s="1">
        <f t="shared" si="27"/>
        <v>4.0928293191419211E-2</v>
      </c>
      <c r="AI41" s="1">
        <f t="shared" si="28"/>
        <v>-0.19986296315817212</v>
      </c>
      <c r="AJ41" s="1">
        <f t="shared" si="29"/>
        <v>0.1158375231542737</v>
      </c>
      <c r="AK41" s="1">
        <f t="shared" si="30"/>
        <v>1.2736578978692931E-2</v>
      </c>
      <c r="AL41" s="1">
        <f t="shared" si="31"/>
        <v>-8.0629995298542576E-2</v>
      </c>
      <c r="AM41" s="1">
        <f t="shared" si="32"/>
        <v>-6.1300468579497967E-2</v>
      </c>
      <c r="AN41" s="1">
        <f t="shared" si="33"/>
        <v>5.8863932962428693E-2</v>
      </c>
      <c r="AO41" s="1">
        <f t="shared" si="34"/>
        <v>4.5083030617540293E-2</v>
      </c>
      <c r="AP41" s="1">
        <f t="shared" si="35"/>
        <v>-4.6055091611616722E-2</v>
      </c>
      <c r="BA41">
        <v>0.12477920767095635</v>
      </c>
      <c r="BB41">
        <v>2.0863712843522147E-2</v>
      </c>
      <c r="BC41">
        <v>4.9445115921327321E-3</v>
      </c>
      <c r="BD41">
        <v>4.0928293191419211E-2</v>
      </c>
      <c r="BE41">
        <v>-0.19986296315817212</v>
      </c>
      <c r="BF41">
        <v>0.1158375231542737</v>
      </c>
      <c r="BG41">
        <v>1.2736578978692931E-2</v>
      </c>
      <c r="BH41">
        <v>-8.0629995298542576E-2</v>
      </c>
      <c r="BI41">
        <v>-6.1300468579497967E-2</v>
      </c>
      <c r="BJ41">
        <v>5.8863932962428693E-2</v>
      </c>
      <c r="BK41">
        <v>4.5083030617540293E-2</v>
      </c>
      <c r="BL41">
        <v>-4.6055091611616722E-2</v>
      </c>
    </row>
    <row r="42" spans="1:64" ht="29.4" thickBot="1">
      <c r="A42" s="40" t="s">
        <v>149</v>
      </c>
      <c r="B42" s="30" t="s">
        <v>150</v>
      </c>
      <c r="C42" s="42" t="s">
        <v>151</v>
      </c>
      <c r="D42" s="8">
        <v>450929</v>
      </c>
      <c r="E42" s="3">
        <v>1874280</v>
      </c>
      <c r="F42" s="37">
        <f t="shared" si="17"/>
        <v>450929</v>
      </c>
      <c r="G42" s="3">
        <v>291000000</v>
      </c>
      <c r="H42" s="9">
        <f t="shared" si="18"/>
        <v>1.5495841924398626E-3</v>
      </c>
      <c r="I42" s="51" vm="1501">
        <v>155.32</v>
      </c>
      <c r="J42" s="2" vm="1502">
        <v>171.38</v>
      </c>
      <c r="K42" s="2" vm="1503">
        <v>171</v>
      </c>
      <c r="L42" s="2" vm="1504">
        <v>170.25</v>
      </c>
      <c r="M42" s="2" vm="1505">
        <v>179.12</v>
      </c>
      <c r="N42" s="2" vm="1506">
        <v>161.37</v>
      </c>
      <c r="O42" s="2" vm="1507">
        <v>183.33</v>
      </c>
      <c r="P42" s="2" vm="1508">
        <v>185.59</v>
      </c>
      <c r="Q42" s="2" vm="1509">
        <v>190.04</v>
      </c>
      <c r="R42" s="2" vm="1510">
        <v>183.84</v>
      </c>
      <c r="S42" s="2" vm="1511">
        <v>178.03</v>
      </c>
      <c r="T42" s="2" vm="1512">
        <v>182.03</v>
      </c>
      <c r="U42" s="2" vm="1513">
        <v>177.45</v>
      </c>
      <c r="V42" s="3">
        <v>1.02</v>
      </c>
      <c r="W42" s="3">
        <v>1.02</v>
      </c>
      <c r="X42" s="3">
        <v>1.02</v>
      </c>
      <c r="Y42" s="3">
        <v>1.02</v>
      </c>
      <c r="Z42" s="1">
        <f t="shared" si="19"/>
        <v>0.10269121813031167</v>
      </c>
      <c r="AA42" s="1">
        <f t="shared" si="20"/>
        <v>8.2819383259911963E-2</v>
      </c>
      <c r="AB42" s="1">
        <f t="shared" si="21"/>
        <v>8.3456062837505632E-3</v>
      </c>
      <c r="AC42" s="1">
        <f t="shared" si="22"/>
        <v>-2.9210182767624104E-2</v>
      </c>
      <c r="AD42" s="1">
        <f t="shared" si="23"/>
        <v>0.16874839041977849</v>
      </c>
      <c r="AE42" s="1">
        <f t="shared" si="24"/>
        <v>0.10339943342776206</v>
      </c>
      <c r="AF42" s="1">
        <f t="shared" si="25"/>
        <v>-2.217294900221703E-3</v>
      </c>
      <c r="AG42" s="1">
        <f t="shared" si="26"/>
        <v>1.5789473684210528E-3</v>
      </c>
      <c r="AH42" s="1">
        <f t="shared" si="27"/>
        <v>5.2099853157121907E-2</v>
      </c>
      <c r="AI42" s="1">
        <f t="shared" si="28"/>
        <v>-9.3401071907101382E-2</v>
      </c>
      <c r="AJ42" s="1">
        <f t="shared" si="29"/>
        <v>0.14240565160810564</v>
      </c>
      <c r="AK42" s="1">
        <f t="shared" si="30"/>
        <v>1.2327496863579286E-2</v>
      </c>
      <c r="AL42" s="1">
        <f t="shared" si="31"/>
        <v>2.9473570774287344E-2</v>
      </c>
      <c r="AM42" s="1">
        <f t="shared" si="32"/>
        <v>-2.7257419490633494E-2</v>
      </c>
      <c r="AN42" s="1">
        <f t="shared" si="33"/>
        <v>-3.1603568320278518E-2</v>
      </c>
      <c r="AO42" s="1">
        <f t="shared" si="34"/>
        <v>2.8197494804246472E-2</v>
      </c>
      <c r="AP42" s="1">
        <f t="shared" si="35"/>
        <v>-1.9557215843542343E-2</v>
      </c>
      <c r="BA42">
        <v>0.10339943342776206</v>
      </c>
      <c r="BB42">
        <v>-2.217294900221703E-3</v>
      </c>
      <c r="BC42">
        <v>1.5789473684210528E-3</v>
      </c>
      <c r="BD42">
        <v>5.2099853157121907E-2</v>
      </c>
      <c r="BE42">
        <v>-9.3401071907101382E-2</v>
      </c>
      <c r="BF42">
        <v>0.14240565160810564</v>
      </c>
      <c r="BG42">
        <v>1.2327496863579286E-2</v>
      </c>
      <c r="BH42">
        <v>2.9473570774287344E-2</v>
      </c>
      <c r="BI42">
        <v>-2.7257419490633494E-2</v>
      </c>
      <c r="BJ42">
        <v>-3.1603568320278518E-2</v>
      </c>
      <c r="BK42">
        <v>2.8197494804246472E-2</v>
      </c>
      <c r="BL42">
        <v>-1.9557215843542343E-2</v>
      </c>
    </row>
    <row r="43" spans="1:64" ht="29.4" thickBot="1">
      <c r="A43" s="40" t="s">
        <v>152</v>
      </c>
      <c r="B43" s="30" t="s">
        <v>444</v>
      </c>
      <c r="C43" s="42" t="s">
        <v>494</v>
      </c>
      <c r="D43" s="8">
        <v>508392</v>
      </c>
      <c r="E43" s="3"/>
      <c r="F43" s="37">
        <f t="shared" si="17"/>
        <v>508392</v>
      </c>
      <c r="G43" s="3">
        <v>1091000000</v>
      </c>
      <c r="H43" s="9">
        <f t="shared" si="18"/>
        <v>4.6598716773602202E-4</v>
      </c>
      <c r="I43" s="51" vm="2521">
        <v>44.766100000000002</v>
      </c>
      <c r="J43" s="2" vm="2522">
        <v>61.208300000000001</v>
      </c>
      <c r="K43" s="2" vm="2523">
        <v>65.236400000000003</v>
      </c>
      <c r="L43" s="2" vm="2524">
        <v>62.552100000000003</v>
      </c>
      <c r="M43" s="2" vm="2525">
        <v>63.363599999999998</v>
      </c>
      <c r="N43" s="2" vm="2526">
        <v>58.057299999999998</v>
      </c>
      <c r="O43" s="2" vm="2527">
        <v>66.297700000000006</v>
      </c>
      <c r="P43" s="2" vm="2528">
        <v>64.736999999999995</v>
      </c>
      <c r="Q43" s="2" vm="2529">
        <v>50.566000000000003</v>
      </c>
      <c r="R43" s="2" vm="2530">
        <v>55.934800000000003</v>
      </c>
      <c r="S43" s="2" vm="2531">
        <v>62.926600000000001</v>
      </c>
      <c r="T43" s="2" vm="2532">
        <v>70.605199999999996</v>
      </c>
      <c r="U43" s="2" vm="2533">
        <v>70.105699999999999</v>
      </c>
      <c r="V43" s="3">
        <v>0.08</v>
      </c>
      <c r="W43" s="3">
        <v>0.08</v>
      </c>
      <c r="X43" s="3">
        <v>0.08</v>
      </c>
      <c r="Y43" s="3">
        <v>0.08</v>
      </c>
      <c r="Z43" s="1">
        <f t="shared" si="19"/>
        <v>0.39909663785766458</v>
      </c>
      <c r="AA43" s="1">
        <f t="shared" si="20"/>
        <v>6.1158618175888628E-2</v>
      </c>
      <c r="AB43" s="1">
        <f t="shared" si="21"/>
        <v>-0.15510191152935926</v>
      </c>
      <c r="AC43" s="1">
        <f t="shared" si="22"/>
        <v>0.25477699035305384</v>
      </c>
      <c r="AD43" s="1">
        <f t="shared" si="23"/>
        <v>0.57319266141120173</v>
      </c>
      <c r="AE43" s="1">
        <f t="shared" si="24"/>
        <v>0.367291320887904</v>
      </c>
      <c r="AF43" s="1">
        <f t="shared" si="25"/>
        <v>6.5809702278939328E-2</v>
      </c>
      <c r="AG43" s="1">
        <f t="shared" si="26"/>
        <v>-3.9920964369585081E-2</v>
      </c>
      <c r="AH43" s="1">
        <f t="shared" si="27"/>
        <v>1.297318555252334E-2</v>
      </c>
      <c r="AI43" s="1">
        <f t="shared" si="28"/>
        <v>-8.2481109027896141E-2</v>
      </c>
      <c r="AJ43" s="1">
        <f t="shared" si="29"/>
        <v>0.14331358847207859</v>
      </c>
      <c r="AK43" s="1">
        <f t="shared" si="30"/>
        <v>-2.3540786482789164E-2</v>
      </c>
      <c r="AL43" s="1">
        <f t="shared" si="31"/>
        <v>-0.21766532276750533</v>
      </c>
      <c r="AM43" s="1">
        <f t="shared" si="32"/>
        <v>0.10775619981805956</v>
      </c>
      <c r="AN43" s="1">
        <f t="shared" si="33"/>
        <v>0.12499910610210455</v>
      </c>
      <c r="AO43" s="1">
        <f t="shared" si="34"/>
        <v>0.12329603061344481</v>
      </c>
      <c r="AP43" s="1">
        <f t="shared" si="35"/>
        <v>-5.94148872887546E-3</v>
      </c>
      <c r="BA43">
        <v>0.367291320887904</v>
      </c>
      <c r="BB43">
        <v>6.5809702278939328E-2</v>
      </c>
      <c r="BC43">
        <v>-3.9920964369585081E-2</v>
      </c>
      <c r="BD43">
        <v>1.297318555252334E-2</v>
      </c>
      <c r="BE43">
        <v>-8.2481109027896141E-2</v>
      </c>
      <c r="BF43">
        <v>0.14331358847207859</v>
      </c>
      <c r="BG43">
        <v>-2.3540786482789164E-2</v>
      </c>
      <c r="BH43">
        <v>-0.21766532276750533</v>
      </c>
      <c r="BI43">
        <v>0.10775619981805956</v>
      </c>
      <c r="BJ43">
        <v>0.12499910610210455</v>
      </c>
      <c r="BK43">
        <v>0.12329603061344481</v>
      </c>
      <c r="BL43">
        <v>-5.94148872887546E-3</v>
      </c>
    </row>
    <row r="44" spans="1:64" ht="29.4" thickBot="1">
      <c r="A44" s="40" t="s">
        <v>155</v>
      </c>
      <c r="B44" s="30" t="s">
        <v>156</v>
      </c>
      <c r="C44" s="42" t="s">
        <v>495</v>
      </c>
      <c r="D44" s="8">
        <v>0</v>
      </c>
      <c r="E44" s="8"/>
      <c r="F44" s="37">
        <f t="shared" si="17"/>
        <v>0</v>
      </c>
      <c r="G44" s="3">
        <v>1277000000</v>
      </c>
      <c r="H44" s="9">
        <f t="shared" si="18"/>
        <v>0</v>
      </c>
      <c r="I44" s="51" vm="3600">
        <v>61.76</v>
      </c>
      <c r="J44" s="2" vm="4399">
        <v>70</v>
      </c>
      <c r="K44" s="2" vm="842">
        <v>65.62</v>
      </c>
      <c r="L44" s="2" vm="4400">
        <v>65.540000000000006</v>
      </c>
      <c r="M44" s="2" vm="4401">
        <v>64.819999999999993</v>
      </c>
      <c r="N44" s="2" vm="1247">
        <v>62.5</v>
      </c>
      <c r="O44" s="2" vm="3347">
        <v>68</v>
      </c>
      <c r="P44" s="2" vm="4402">
        <v>65.66</v>
      </c>
      <c r="Q44" s="2" vm="4403">
        <v>63.15</v>
      </c>
      <c r="R44" s="2" vm="4404">
        <v>63.6</v>
      </c>
      <c r="S44" s="2" vm="4405">
        <v>63.97</v>
      </c>
      <c r="T44" s="2" vm="4406">
        <v>67.25</v>
      </c>
      <c r="U44" s="2" vm="4407">
        <v>65.53</v>
      </c>
      <c r="V44" s="3">
        <v>0.63</v>
      </c>
      <c r="W44" s="3">
        <v>0.63</v>
      </c>
      <c r="X44" s="3">
        <v>0.63</v>
      </c>
      <c r="Y44" s="3">
        <v>0.63</v>
      </c>
      <c r="Z44" s="1">
        <f t="shared" si="19"/>
        <v>7.1405440414507901E-2</v>
      </c>
      <c r="AA44" s="1">
        <f t="shared" si="20"/>
        <v>4.7146780592004778E-2</v>
      </c>
      <c r="AB44" s="1">
        <f t="shared" si="21"/>
        <v>-5.5441176470588216E-2</v>
      </c>
      <c r="AC44" s="1">
        <f t="shared" si="22"/>
        <v>4.0251572327044016E-2</v>
      </c>
      <c r="AD44" s="1">
        <f t="shared" si="23"/>
        <v>0.10184585492227984</v>
      </c>
      <c r="AE44" s="1">
        <f t="shared" si="24"/>
        <v>0.13341968911917101</v>
      </c>
      <c r="AF44" s="1">
        <f t="shared" si="25"/>
        <v>-6.25714285714285E-2</v>
      </c>
      <c r="AG44" s="1">
        <f t="shared" si="26"/>
        <v>8.3815909783602812E-3</v>
      </c>
      <c r="AH44" s="1">
        <f t="shared" si="27"/>
        <v>-1.0985657613671238E-2</v>
      </c>
      <c r="AI44" s="1">
        <f t="shared" si="28"/>
        <v>-2.607219993829055E-2</v>
      </c>
      <c r="AJ44" s="1">
        <f t="shared" si="29"/>
        <v>9.8080000000000001E-2</v>
      </c>
      <c r="AK44" s="1">
        <f t="shared" si="30"/>
        <v>-3.4411764705882406E-2</v>
      </c>
      <c r="AL44" s="1">
        <f t="shared" si="31"/>
        <v>-2.863234846177274E-2</v>
      </c>
      <c r="AM44" s="1">
        <f t="shared" si="32"/>
        <v>1.7102137767220946E-2</v>
      </c>
      <c r="AN44" s="1">
        <f t="shared" si="33"/>
        <v>5.8176100628930414E-3</v>
      </c>
      <c r="AO44" s="1">
        <f t="shared" si="34"/>
        <v>6.1122401125527609E-2</v>
      </c>
      <c r="AP44" s="1">
        <f t="shared" si="35"/>
        <v>-1.6208178438661694E-2</v>
      </c>
      <c r="BA44">
        <v>0.13341968911917101</v>
      </c>
      <c r="BB44">
        <v>-6.25714285714285E-2</v>
      </c>
      <c r="BC44">
        <v>8.3815909783602812E-3</v>
      </c>
      <c r="BD44">
        <v>-1.0985657613671238E-2</v>
      </c>
      <c r="BE44">
        <v>-2.607219993829055E-2</v>
      </c>
      <c r="BF44">
        <v>9.8080000000000001E-2</v>
      </c>
      <c r="BG44">
        <v>-3.4411764705882406E-2</v>
      </c>
      <c r="BH44">
        <v>-2.863234846177274E-2</v>
      </c>
      <c r="BI44">
        <v>1.7102137767220946E-2</v>
      </c>
      <c r="BJ44">
        <v>5.8176100628930414E-3</v>
      </c>
      <c r="BK44">
        <v>6.1122401125527609E-2</v>
      </c>
      <c r="BL44">
        <v>-1.6208178438661694E-2</v>
      </c>
    </row>
    <row r="45" spans="1:64" ht="29.4" thickBot="1">
      <c r="A45" s="40" t="s">
        <v>158</v>
      </c>
      <c r="B45" s="30" t="s">
        <v>159</v>
      </c>
      <c r="C45" s="42" t="s">
        <v>360</v>
      </c>
      <c r="D45" s="3">
        <v>3703390</v>
      </c>
      <c r="E45" s="3">
        <v>2655387</v>
      </c>
      <c r="F45" s="37">
        <f t="shared" si="17"/>
        <v>3703390</v>
      </c>
      <c r="G45" s="3">
        <v>1439000000</v>
      </c>
      <c r="H45" s="9">
        <f t="shared" si="18"/>
        <v>2.5735858234885336E-3</v>
      </c>
      <c r="I45" s="51" vm="1169">
        <v>32.85</v>
      </c>
      <c r="J45" s="2" vm="1170">
        <v>38.909999999999997</v>
      </c>
      <c r="K45" s="2" vm="1171">
        <v>39.85</v>
      </c>
      <c r="L45" s="2" vm="1172">
        <v>37.4</v>
      </c>
      <c r="M45" s="2" vm="1173">
        <v>39</v>
      </c>
      <c r="N45" s="2" vm="1174">
        <v>33.35</v>
      </c>
      <c r="O45" s="2" vm="1175">
        <v>38.93</v>
      </c>
      <c r="P45" s="2" vm="1176">
        <v>41.26</v>
      </c>
      <c r="Q45" s="2" vm="1177">
        <v>36.89</v>
      </c>
      <c r="R45" s="2" vm="421">
        <v>37.47</v>
      </c>
      <c r="S45" s="2" vm="1178">
        <v>37.21</v>
      </c>
      <c r="T45" s="2" vm="62">
        <v>36.01</v>
      </c>
      <c r="U45" s="2" vm="1179">
        <v>37</v>
      </c>
      <c r="V45">
        <v>0.38</v>
      </c>
      <c r="W45">
        <v>0.38</v>
      </c>
      <c r="X45">
        <v>0.38</v>
      </c>
      <c r="Y45">
        <v>0.38</v>
      </c>
      <c r="Z45" s="1">
        <f t="shared" si="19"/>
        <v>0.15007610350076095</v>
      </c>
      <c r="AA45" s="1">
        <f t="shared" si="20"/>
        <v>5.1069518716577569E-2</v>
      </c>
      <c r="AB45" s="1">
        <f t="shared" si="21"/>
        <v>-2.7742101207295169E-2</v>
      </c>
      <c r="AC45" s="1">
        <f t="shared" si="22"/>
        <v>-2.4019215372297533E-3</v>
      </c>
      <c r="AD45" s="1">
        <f t="shared" si="23"/>
        <v>0.17260273972602733</v>
      </c>
      <c r="AE45" s="1">
        <f t="shared" si="24"/>
        <v>0.18447488584474869</v>
      </c>
      <c r="AF45" s="1">
        <f t="shared" si="25"/>
        <v>2.4158314058082882E-2</v>
      </c>
      <c r="AG45" s="1">
        <f t="shared" si="26"/>
        <v>-5.1944792973651267E-2</v>
      </c>
      <c r="AH45" s="1">
        <f t="shared" si="27"/>
        <v>4.2780748663101643E-2</v>
      </c>
      <c r="AI45" s="1">
        <f t="shared" si="28"/>
        <v>-0.13512820512820509</v>
      </c>
      <c r="AJ45" s="1">
        <f t="shared" si="29"/>
        <v>0.1787106446776611</v>
      </c>
      <c r="AK45" s="1">
        <f t="shared" si="30"/>
        <v>5.9851014641664479E-2</v>
      </c>
      <c r="AL45" s="1">
        <f t="shared" si="31"/>
        <v>-9.6703829374696987E-2</v>
      </c>
      <c r="AM45" s="1">
        <f t="shared" si="32"/>
        <v>2.6023312550826735E-2</v>
      </c>
      <c r="AN45" s="1">
        <f t="shared" si="33"/>
        <v>-6.9388844408859894E-3</v>
      </c>
      <c r="AO45" s="1">
        <f t="shared" si="34"/>
        <v>-2.2037086804622488E-2</v>
      </c>
      <c r="AP45" s="1">
        <f t="shared" si="35"/>
        <v>3.8044987503471316E-2</v>
      </c>
      <c r="BA45">
        <v>0.18447488584474869</v>
      </c>
      <c r="BB45">
        <v>2.4158314058082882E-2</v>
      </c>
      <c r="BC45">
        <v>-5.1944792973651267E-2</v>
      </c>
      <c r="BD45">
        <v>4.2780748663101643E-2</v>
      </c>
      <c r="BE45">
        <v>-0.13512820512820509</v>
      </c>
      <c r="BF45">
        <v>0.1787106446776611</v>
      </c>
      <c r="BG45">
        <v>5.9851014641664479E-2</v>
      </c>
      <c r="BH45">
        <v>-9.6703829374696987E-2</v>
      </c>
      <c r="BI45">
        <v>2.6023312550826735E-2</v>
      </c>
      <c r="BJ45">
        <v>-6.9388844408859894E-3</v>
      </c>
      <c r="BK45">
        <v>-2.2037086804622488E-2</v>
      </c>
      <c r="BL45">
        <v>3.8044987503471316E-2</v>
      </c>
    </row>
    <row r="46" spans="1:64" ht="43.8" thickBot="1">
      <c r="A46" s="40" t="s">
        <v>161</v>
      </c>
      <c r="B46" s="30" t="s">
        <v>496</v>
      </c>
      <c r="C46" s="42" t="s">
        <v>447</v>
      </c>
      <c r="D46" s="3">
        <v>16205</v>
      </c>
      <c r="E46" s="3"/>
      <c r="F46" s="37">
        <f t="shared" si="17"/>
        <v>16205</v>
      </c>
      <c r="G46" s="3">
        <v>14665000000</v>
      </c>
      <c r="H46" s="9">
        <f t="shared" si="18"/>
        <v>1.1050119331742243E-6</v>
      </c>
      <c r="I46" s="51" vm="2476">
        <v>50.828499999999998</v>
      </c>
      <c r="J46" s="2" vm="4347">
        <v>55.62</v>
      </c>
      <c r="K46" s="2" vm="4348">
        <v>56.244999999999997</v>
      </c>
      <c r="L46" s="2" vm="4349">
        <v>59.204999999999998</v>
      </c>
      <c r="M46" s="2" vm="4350">
        <v>59.402500000000003</v>
      </c>
      <c r="N46" s="2" vm="4351">
        <v>53.274999999999999</v>
      </c>
      <c r="O46" s="2" vm="401">
        <v>54.9</v>
      </c>
      <c r="P46" s="2" vm="4352">
        <v>60.701500000000003</v>
      </c>
      <c r="Q46" s="2" vm="4353">
        <v>58.851500000000001</v>
      </c>
      <c r="R46" s="2" vm="4354">
        <v>60.95</v>
      </c>
      <c r="S46" s="2" vm="1411">
        <v>63.25</v>
      </c>
      <c r="T46" s="2" vm="3853">
        <v>65.05</v>
      </c>
      <c r="U46" s="2" vm="4355">
        <v>67.077500000000001</v>
      </c>
      <c r="V46" s="3">
        <v>0.38</v>
      </c>
      <c r="W46" s="3">
        <v>0.38</v>
      </c>
      <c r="X46" s="3">
        <v>0.38</v>
      </c>
      <c r="Y46" s="3">
        <v>0.38</v>
      </c>
      <c r="Z46" s="1">
        <f t="shared" si="19"/>
        <v>0.17227539667706113</v>
      </c>
      <c r="AA46" s="1">
        <f t="shared" si="20"/>
        <v>-6.6295076429355629E-2</v>
      </c>
      <c r="AB46" s="1">
        <f t="shared" si="21"/>
        <v>0.11712204007285983</v>
      </c>
      <c r="AC46" s="1">
        <f t="shared" si="22"/>
        <v>0.10676784249384737</v>
      </c>
      <c r="AD46" s="1">
        <f t="shared" si="23"/>
        <v>0.34958733781244777</v>
      </c>
      <c r="AE46" s="1">
        <f t="shared" si="24"/>
        <v>9.4267979578386132E-2</v>
      </c>
      <c r="AF46" s="1">
        <f t="shared" si="25"/>
        <v>1.1236965120460267E-2</v>
      </c>
      <c r="AG46" s="1">
        <f t="shared" si="26"/>
        <v>5.9383056271668608E-2</v>
      </c>
      <c r="AH46" s="1">
        <f t="shared" si="27"/>
        <v>3.3358669031332677E-3</v>
      </c>
      <c r="AI46" s="1">
        <f t="shared" si="28"/>
        <v>-9.6755187071251289E-2</v>
      </c>
      <c r="AJ46" s="1">
        <f t="shared" si="29"/>
        <v>3.7634913186297511E-2</v>
      </c>
      <c r="AK46" s="1">
        <f t="shared" si="30"/>
        <v>0.10567395264116584</v>
      </c>
      <c r="AL46" s="1">
        <f t="shared" si="31"/>
        <v>-2.4216864492640239E-2</v>
      </c>
      <c r="AM46" s="1">
        <f t="shared" si="32"/>
        <v>4.2114474567343248E-2</v>
      </c>
      <c r="AN46" s="1">
        <f t="shared" si="33"/>
        <v>3.7735849056603724E-2</v>
      </c>
      <c r="AO46" s="1">
        <f t="shared" si="34"/>
        <v>3.4466403162055292E-2</v>
      </c>
      <c r="AP46" s="1">
        <f t="shared" si="35"/>
        <v>3.7009992313604974E-2</v>
      </c>
      <c r="BA46">
        <v>9.4267979578386132E-2</v>
      </c>
      <c r="BB46">
        <v>1.1236965120460267E-2</v>
      </c>
      <c r="BC46">
        <v>5.9383056271668608E-2</v>
      </c>
      <c r="BD46">
        <v>3.3358669031332677E-3</v>
      </c>
      <c r="BE46">
        <v>-9.6755187071251289E-2</v>
      </c>
      <c r="BF46">
        <v>3.7634913186297511E-2</v>
      </c>
      <c r="BG46">
        <v>0.10567395264116584</v>
      </c>
      <c r="BH46">
        <v>-2.4216864492640239E-2</v>
      </c>
      <c r="BI46">
        <v>4.2114474567343248E-2</v>
      </c>
      <c r="BJ46">
        <v>3.7735849056603724E-2</v>
      </c>
      <c r="BK46">
        <v>3.4466403162055292E-2</v>
      </c>
      <c r="BL46">
        <v>3.7009992313604974E-2</v>
      </c>
    </row>
    <row r="47" spans="1:64" ht="43.8" thickBot="1">
      <c r="A47" s="40" t="s">
        <v>362</v>
      </c>
      <c r="B47" s="30" t="s">
        <v>497</v>
      </c>
      <c r="C47" s="42" t="s">
        <v>447</v>
      </c>
      <c r="D47" s="3">
        <v>16205</v>
      </c>
      <c r="E47" s="3"/>
      <c r="F47" s="37">
        <f t="shared" si="17"/>
        <v>16205</v>
      </c>
      <c r="G47" s="3">
        <v>14665000000</v>
      </c>
      <c r="H47" s="9">
        <f t="shared" si="18"/>
        <v>1.1050119331742243E-6</v>
      </c>
      <c r="I47" s="51" vm="343">
        <v>51.36</v>
      </c>
      <c r="J47" s="2" vm="4356">
        <v>56.1145</v>
      </c>
      <c r="K47" s="2" vm="4357">
        <v>56.55</v>
      </c>
      <c r="L47" s="2" vm="4358">
        <v>59.377000000000002</v>
      </c>
      <c r="M47" s="2" vm="4359">
        <v>59.875</v>
      </c>
      <c r="N47" s="2" vm="4360">
        <v>53.346499999999999</v>
      </c>
      <c r="O47" s="2" vm="4361">
        <v>55.052</v>
      </c>
      <c r="P47" s="2" vm="4362">
        <v>60.881500000000003</v>
      </c>
      <c r="Q47" s="2" vm="4363">
        <v>59.092500000000001</v>
      </c>
      <c r="R47" s="2" vm="4364">
        <v>61.124499999999998</v>
      </c>
      <c r="S47" s="2" vm="4365">
        <v>63.29</v>
      </c>
      <c r="T47" s="2" vm="4366">
        <v>65.128</v>
      </c>
      <c r="U47" s="2" vm="4367">
        <v>67.420500000000004</v>
      </c>
      <c r="V47" s="3">
        <v>0</v>
      </c>
      <c r="W47" s="3">
        <v>0</v>
      </c>
      <c r="X47" s="3">
        <v>0</v>
      </c>
      <c r="Y47" s="3">
        <v>0</v>
      </c>
      <c r="Z47" s="1">
        <f t="shared" si="19"/>
        <v>0.15609423676012468</v>
      </c>
      <c r="AA47" s="1">
        <f t="shared" si="20"/>
        <v>-7.2839651716994844E-2</v>
      </c>
      <c r="AB47" s="1">
        <f t="shared" si="21"/>
        <v>0.11030480273196247</v>
      </c>
      <c r="AC47" s="1">
        <f t="shared" si="22"/>
        <v>0.10300288754918252</v>
      </c>
      <c r="AD47" s="1">
        <f t="shared" si="23"/>
        <v>0.31270443925233654</v>
      </c>
      <c r="AE47" s="1">
        <f t="shared" si="24"/>
        <v>9.2572040498442365E-2</v>
      </c>
      <c r="AF47" s="1">
        <f t="shared" si="25"/>
        <v>7.760917409938564E-3</v>
      </c>
      <c r="AG47" s="1">
        <f t="shared" si="26"/>
        <v>4.9991158267020434E-2</v>
      </c>
      <c r="AH47" s="1">
        <f t="shared" si="27"/>
        <v>8.38708590868514E-3</v>
      </c>
      <c r="AI47" s="1">
        <f t="shared" si="28"/>
        <v>-0.109035490605428</v>
      </c>
      <c r="AJ47" s="1">
        <f t="shared" si="29"/>
        <v>3.1970232348888884E-2</v>
      </c>
      <c r="AK47" s="1">
        <f t="shared" si="30"/>
        <v>0.10589079415825044</v>
      </c>
      <c r="AL47" s="1">
        <f t="shared" si="31"/>
        <v>-2.9384952736052846E-2</v>
      </c>
      <c r="AM47" s="1">
        <f t="shared" si="32"/>
        <v>3.4386766510132359E-2</v>
      </c>
      <c r="AN47" s="1">
        <f t="shared" si="33"/>
        <v>3.5427692660062689E-2</v>
      </c>
      <c r="AO47" s="1">
        <f t="shared" si="34"/>
        <v>2.9040922736609274E-2</v>
      </c>
      <c r="AP47" s="1">
        <f t="shared" si="35"/>
        <v>3.5199914015477278E-2</v>
      </c>
      <c r="BA47">
        <v>9.2572040498442365E-2</v>
      </c>
      <c r="BB47">
        <v>7.760917409938564E-3</v>
      </c>
      <c r="BC47">
        <v>4.9991158267020434E-2</v>
      </c>
      <c r="BD47">
        <v>8.38708590868514E-3</v>
      </c>
      <c r="BE47">
        <v>-0.109035490605428</v>
      </c>
      <c r="BF47">
        <v>3.1970232348888884E-2</v>
      </c>
      <c r="BG47">
        <v>0.10589079415825044</v>
      </c>
      <c r="BH47">
        <v>-2.9384952736052846E-2</v>
      </c>
      <c r="BI47">
        <v>3.4386766510132359E-2</v>
      </c>
      <c r="BJ47">
        <v>3.5427692660062689E-2</v>
      </c>
      <c r="BK47">
        <v>2.9040922736609274E-2</v>
      </c>
      <c r="BL47">
        <v>3.5199914015477278E-2</v>
      </c>
    </row>
    <row r="48" spans="1:64" ht="29.4" thickBot="1">
      <c r="A48" s="40" t="s">
        <v>164</v>
      </c>
      <c r="B48" s="30" t="s">
        <v>165</v>
      </c>
      <c r="C48" s="42" t="s">
        <v>498</v>
      </c>
      <c r="D48" s="8">
        <v>188965</v>
      </c>
      <c r="E48" s="3"/>
      <c r="F48" s="37">
        <f t="shared" si="17"/>
        <v>188965</v>
      </c>
      <c r="G48" s="3">
        <v>376000000</v>
      </c>
      <c r="H48" s="9">
        <f t="shared" si="18"/>
        <v>5.0256648936170217E-4</v>
      </c>
      <c r="I48" s="51" vm="1616">
        <v>164.33</v>
      </c>
      <c r="J48" s="2" vm="2363">
        <v>198</v>
      </c>
      <c r="K48" s="2" vm="1318">
        <v>198.75</v>
      </c>
      <c r="L48" s="2" vm="1615">
        <v>194</v>
      </c>
      <c r="M48" s="2" vm="2419">
        <v>206.4</v>
      </c>
      <c r="N48" s="2" vm="2420">
        <v>181.7</v>
      </c>
      <c r="O48" s="2" vm="2421">
        <v>208</v>
      </c>
      <c r="P48" s="2" vm="2422">
        <v>219.35</v>
      </c>
      <c r="Q48" s="2" vm="2423">
        <v>201.1</v>
      </c>
      <c r="R48" s="2" vm="2424">
        <v>207.01</v>
      </c>
      <c r="S48" s="2" vm="2425">
        <v>215.26</v>
      </c>
      <c r="T48" s="2" vm="2426">
        <v>220.97</v>
      </c>
      <c r="U48" s="2" vm="2427">
        <v>231</v>
      </c>
      <c r="V48" s="3">
        <v>1.25</v>
      </c>
      <c r="W48" s="3">
        <v>0.85</v>
      </c>
      <c r="X48" s="3">
        <v>0.85</v>
      </c>
      <c r="Y48" s="3">
        <v>0.8</v>
      </c>
      <c r="Z48" s="1">
        <f t="shared" si="19"/>
        <v>0.18815797480679111</v>
      </c>
      <c r="AA48" s="1">
        <f t="shared" si="20"/>
        <v>7.6546391752577311E-2</v>
      </c>
      <c r="AB48" s="1">
        <f t="shared" si="21"/>
        <v>-6.7307692307696696E-4</v>
      </c>
      <c r="AC48" s="1">
        <f t="shared" si="22"/>
        <v>0.11975266895319071</v>
      </c>
      <c r="AD48" s="1">
        <f t="shared" si="23"/>
        <v>0.42852796202762722</v>
      </c>
      <c r="AE48" s="1">
        <f t="shared" si="24"/>
        <v>0.20489259417026706</v>
      </c>
      <c r="AF48" s="1">
        <f t="shared" si="25"/>
        <v>3.787878787878788E-3</v>
      </c>
      <c r="AG48" s="1">
        <f t="shared" si="26"/>
        <v>-1.7610062893081761E-2</v>
      </c>
      <c r="AH48" s="1">
        <f t="shared" si="27"/>
        <v>6.3917525773195899E-2</v>
      </c>
      <c r="AI48" s="1">
        <f t="shared" si="28"/>
        <v>-0.11555232558139542</v>
      </c>
      <c r="AJ48" s="1">
        <f t="shared" si="29"/>
        <v>0.14942212438084762</v>
      </c>
      <c r="AK48" s="1">
        <f t="shared" si="30"/>
        <v>5.4567307692307665E-2</v>
      </c>
      <c r="AL48" s="1">
        <f t="shared" si="31"/>
        <v>-7.9325279234100751E-2</v>
      </c>
      <c r="AM48" s="1">
        <f t="shared" si="32"/>
        <v>3.3615116857284917E-2</v>
      </c>
      <c r="AN48" s="1">
        <f t="shared" si="33"/>
        <v>3.9853147190956957E-2</v>
      </c>
      <c r="AO48" s="1">
        <f t="shared" si="34"/>
        <v>3.024249744495033E-2</v>
      </c>
      <c r="AP48" s="1">
        <f t="shared" si="35"/>
        <v>4.9011177987962173E-2</v>
      </c>
      <c r="BA48">
        <v>0.20489259417026706</v>
      </c>
      <c r="BB48">
        <v>3.787878787878788E-3</v>
      </c>
      <c r="BC48">
        <v>-1.7610062893081761E-2</v>
      </c>
      <c r="BD48">
        <v>6.3917525773195899E-2</v>
      </c>
      <c r="BE48">
        <v>-0.11555232558139542</v>
      </c>
      <c r="BF48">
        <v>0.14942212438084762</v>
      </c>
      <c r="BG48">
        <v>5.4567307692307665E-2</v>
      </c>
      <c r="BH48">
        <v>-7.9325279234100751E-2</v>
      </c>
      <c r="BI48">
        <v>3.3615116857284917E-2</v>
      </c>
      <c r="BJ48">
        <v>3.9853147190956957E-2</v>
      </c>
      <c r="BK48">
        <v>3.024249744495033E-2</v>
      </c>
      <c r="BL48">
        <v>4.9011177987962173E-2</v>
      </c>
    </row>
    <row r="49" spans="1:64" ht="29.4" thickBot="1">
      <c r="A49" s="40" t="s">
        <v>170</v>
      </c>
      <c r="B49" s="30" t="s">
        <v>171</v>
      </c>
      <c r="C49" s="42" t="s">
        <v>172</v>
      </c>
      <c r="D49" s="8">
        <v>849594</v>
      </c>
      <c r="E49" s="3">
        <v>11768</v>
      </c>
      <c r="F49" s="37">
        <f t="shared" si="17"/>
        <v>849594</v>
      </c>
      <c r="G49" s="3">
        <v>1143000000</v>
      </c>
      <c r="H49" s="9">
        <f t="shared" si="18"/>
        <v>7.433018372703412E-4</v>
      </c>
      <c r="I49" s="51" vm="1474">
        <v>169.71</v>
      </c>
      <c r="J49" s="2" vm="2086">
        <v>184.03</v>
      </c>
      <c r="K49" s="2" vm="2087">
        <v>185.82</v>
      </c>
      <c r="L49" s="2" vm="2088">
        <v>192.99</v>
      </c>
      <c r="M49" s="2" vm="2089">
        <v>203.2</v>
      </c>
      <c r="N49" s="2" vm="2090">
        <v>189.52</v>
      </c>
      <c r="O49" s="2" vm="2091">
        <v>209.7</v>
      </c>
      <c r="P49" s="2" vm="2092">
        <v>214.14</v>
      </c>
      <c r="Q49" s="2" vm="2093">
        <v>226.45</v>
      </c>
      <c r="R49" s="2" vm="2094">
        <v>233.01</v>
      </c>
      <c r="S49" s="2" vm="2095">
        <v>236.07</v>
      </c>
      <c r="T49" s="2" vm="2096">
        <v>220.9</v>
      </c>
      <c r="U49" s="2" vm="2097">
        <v>219.08</v>
      </c>
      <c r="V49" s="3">
        <v>1.36</v>
      </c>
      <c r="W49" s="3">
        <v>1.36</v>
      </c>
      <c r="X49" s="3">
        <v>1.36</v>
      </c>
      <c r="Y49" s="3">
        <v>1.36</v>
      </c>
      <c r="Z49" s="1">
        <f t="shared" si="19"/>
        <v>0.14518885157032585</v>
      </c>
      <c r="AA49" s="1">
        <f t="shared" si="20"/>
        <v>9.3631794393491771E-2</v>
      </c>
      <c r="AB49" s="1">
        <f t="shared" si="21"/>
        <v>0.11764425369575586</v>
      </c>
      <c r="AC49" s="1">
        <f t="shared" si="22"/>
        <v>-5.3946182567271704E-2</v>
      </c>
      <c r="AD49" s="1">
        <f t="shared" si="23"/>
        <v>0.32296270107831004</v>
      </c>
      <c r="AE49" s="1">
        <f t="shared" si="24"/>
        <v>8.4379235165871147E-2</v>
      </c>
      <c r="AF49" s="1">
        <f t="shared" si="25"/>
        <v>9.7266749986414831E-3</v>
      </c>
      <c r="AG49" s="1">
        <f t="shared" si="26"/>
        <v>4.590463889785823E-2</v>
      </c>
      <c r="AH49" s="1">
        <f t="shared" si="27"/>
        <v>5.2904295559355295E-2</v>
      </c>
      <c r="AI49" s="1">
        <f t="shared" si="28"/>
        <v>-6.0629921259842422E-2</v>
      </c>
      <c r="AJ49" s="1">
        <f t="shared" si="29"/>
        <v>0.1136555508653439</v>
      </c>
      <c r="AK49" s="1">
        <f t="shared" si="30"/>
        <v>2.1173104434907001E-2</v>
      </c>
      <c r="AL49" s="1">
        <f t="shared" si="31"/>
        <v>6.3836742318109665E-2</v>
      </c>
      <c r="AM49" s="1">
        <f t="shared" si="32"/>
        <v>3.4974608081254153E-2</v>
      </c>
      <c r="AN49" s="1">
        <f t="shared" si="33"/>
        <v>1.3132483584395531E-2</v>
      </c>
      <c r="AO49" s="1">
        <f t="shared" si="34"/>
        <v>-5.8499597576989824E-2</v>
      </c>
      <c r="AP49" s="1">
        <f t="shared" si="35"/>
        <v>-2.0823902218197964E-3</v>
      </c>
      <c r="BA49">
        <v>8.4379235165871147E-2</v>
      </c>
      <c r="BB49">
        <v>9.7266749986414831E-3</v>
      </c>
      <c r="BC49">
        <v>4.590463889785823E-2</v>
      </c>
      <c r="BD49">
        <v>5.2904295559355295E-2</v>
      </c>
      <c r="BE49">
        <v>-6.0629921259842422E-2</v>
      </c>
      <c r="BF49">
        <v>0.1136555508653439</v>
      </c>
      <c r="BG49">
        <v>2.1173104434907001E-2</v>
      </c>
      <c r="BH49">
        <v>6.3836742318109665E-2</v>
      </c>
      <c r="BI49">
        <v>3.4974608081254153E-2</v>
      </c>
      <c r="BJ49">
        <v>1.3132483584395531E-2</v>
      </c>
      <c r="BK49">
        <v>-5.8499597576989824E-2</v>
      </c>
      <c r="BL49">
        <v>-2.0823902218197964E-3</v>
      </c>
    </row>
    <row r="50" spans="1:64" ht="29.4" thickBot="1">
      <c r="A50" s="40" t="s">
        <v>173</v>
      </c>
      <c r="B50" s="30" t="s">
        <v>174</v>
      </c>
      <c r="C50" s="42" t="s">
        <v>404</v>
      </c>
      <c r="D50" s="8">
        <v>61373</v>
      </c>
      <c r="E50" s="3">
        <v>806043</v>
      </c>
      <c r="F50" s="37">
        <f t="shared" si="17"/>
        <v>61373</v>
      </c>
      <c r="G50" s="3">
        <v>730000000</v>
      </c>
      <c r="H50" s="9">
        <f t="shared" si="18"/>
        <v>8.4072602739726027E-5</v>
      </c>
      <c r="I50" s="51" vm="2221">
        <v>130.19</v>
      </c>
      <c r="J50" s="2" vm="3910">
        <v>148.69999999999999</v>
      </c>
      <c r="K50" s="2" vm="3911">
        <v>154.99</v>
      </c>
      <c r="L50" s="2" vm="3912">
        <v>160</v>
      </c>
      <c r="M50" s="2" vm="3913">
        <v>173.76</v>
      </c>
      <c r="N50" s="2" vm="3914">
        <v>164.48</v>
      </c>
      <c r="O50" s="2" vm="3915">
        <v>176.63</v>
      </c>
      <c r="P50" s="2" vm="3916">
        <v>171.89</v>
      </c>
      <c r="Q50" s="2" vm="3917">
        <v>163.51</v>
      </c>
      <c r="R50" s="2" vm="3918">
        <v>169.55</v>
      </c>
      <c r="S50" s="2" vm="3919">
        <v>174.29</v>
      </c>
      <c r="T50" s="2" vm="3920">
        <v>178.55</v>
      </c>
      <c r="U50" s="2" vm="3921">
        <v>177.5</v>
      </c>
      <c r="V50" s="3">
        <v>0.9</v>
      </c>
      <c r="W50" s="3">
        <v>0.82</v>
      </c>
      <c r="X50" s="3">
        <v>0.82</v>
      </c>
      <c r="Y50" s="3">
        <v>0.82</v>
      </c>
      <c r="Z50" s="1">
        <f t="shared" si="19"/>
        <v>0.23588601275059529</v>
      </c>
      <c r="AA50" s="1">
        <f t="shared" si="20"/>
        <v>0.10906249999999998</v>
      </c>
      <c r="AB50" s="1">
        <f t="shared" si="21"/>
        <v>-3.5441318009398086E-2</v>
      </c>
      <c r="AC50" s="1">
        <f t="shared" si="22"/>
        <v>5.1725154821586482E-2</v>
      </c>
      <c r="AD50" s="1">
        <f t="shared" si="23"/>
        <v>0.38920039941623785</v>
      </c>
      <c r="AE50" s="1">
        <f t="shared" si="24"/>
        <v>0.14217681849604419</v>
      </c>
      <c r="AF50" s="1">
        <f t="shared" si="25"/>
        <v>4.2299932750504511E-2</v>
      </c>
      <c r="AG50" s="1">
        <f t="shared" si="26"/>
        <v>3.8131492354345382E-2</v>
      </c>
      <c r="AH50" s="1">
        <f t="shared" si="27"/>
        <v>8.5999999999999938E-2</v>
      </c>
      <c r="AI50" s="1">
        <f t="shared" si="28"/>
        <v>-4.8687845303867411E-2</v>
      </c>
      <c r="AJ50" s="1">
        <f t="shared" si="29"/>
        <v>7.8854571984435837E-2</v>
      </c>
      <c r="AK50" s="1">
        <f t="shared" si="30"/>
        <v>-2.6835758364943719E-2</v>
      </c>
      <c r="AL50" s="1">
        <f t="shared" si="31"/>
        <v>-4.3981616149863262E-2</v>
      </c>
      <c r="AM50" s="1">
        <f t="shared" si="32"/>
        <v>4.1954620512507007E-2</v>
      </c>
      <c r="AN50" s="1">
        <f t="shared" si="33"/>
        <v>2.7956355057505045E-2</v>
      </c>
      <c r="AO50" s="1">
        <f t="shared" si="34"/>
        <v>2.9146824258419989E-2</v>
      </c>
      <c r="AP50" s="1">
        <f t="shared" si="35"/>
        <v>-1.2881545785494897E-3</v>
      </c>
      <c r="BA50">
        <v>0.14217681849604419</v>
      </c>
      <c r="BB50">
        <v>4.2299932750504511E-2</v>
      </c>
      <c r="BC50">
        <v>3.8131492354345382E-2</v>
      </c>
      <c r="BD50">
        <v>8.5999999999999938E-2</v>
      </c>
      <c r="BE50">
        <v>-4.8687845303867411E-2</v>
      </c>
      <c r="BF50">
        <v>7.8854571984435837E-2</v>
      </c>
      <c r="BG50">
        <v>-2.6835758364943719E-2</v>
      </c>
      <c r="BH50">
        <v>-4.3981616149863262E-2</v>
      </c>
      <c r="BI50">
        <v>4.1954620512507007E-2</v>
      </c>
      <c r="BJ50">
        <v>2.7956355057505045E-2</v>
      </c>
      <c r="BK50">
        <v>2.9146824258419989E-2</v>
      </c>
      <c r="BL50">
        <v>-1.2881545785494897E-3</v>
      </c>
    </row>
    <row r="51" spans="1:64" ht="58.2" thickBot="1">
      <c r="A51" s="40" t="s">
        <v>179</v>
      </c>
      <c r="B51" s="30" t="s">
        <v>180</v>
      </c>
      <c r="C51" s="42" t="s">
        <v>405</v>
      </c>
      <c r="D51" s="8">
        <v>252044</v>
      </c>
      <c r="E51" s="3">
        <v>1500000</v>
      </c>
      <c r="F51" s="37">
        <f t="shared" si="17"/>
        <v>252044</v>
      </c>
      <c r="G51" s="3">
        <v>893000000</v>
      </c>
      <c r="H51" s="9">
        <f t="shared" si="18"/>
        <v>2.8224412094064949E-4</v>
      </c>
      <c r="I51" s="51" vm="2990">
        <v>112.01</v>
      </c>
      <c r="J51" s="2" vm="2991">
        <v>134.97</v>
      </c>
      <c r="K51" s="2" vm="2992">
        <v>139.31</v>
      </c>
      <c r="L51" s="2" vm="2993">
        <v>141.51</v>
      </c>
      <c r="M51" s="2" vm="2994">
        <v>140.55000000000001</v>
      </c>
      <c r="N51" s="2" vm="2995">
        <v>127.1</v>
      </c>
      <c r="O51" s="2" vm="2996">
        <v>139.6</v>
      </c>
      <c r="P51" s="2" vm="2997">
        <v>148.9</v>
      </c>
      <c r="Q51" s="2" vm="2998">
        <v>134.85</v>
      </c>
      <c r="R51" s="2" vm="314">
        <v>145.59</v>
      </c>
      <c r="S51" s="2" vm="2999">
        <v>134.5</v>
      </c>
      <c r="T51" s="2" vm="3000">
        <v>134.44999999999999</v>
      </c>
      <c r="U51" s="2" vm="3001">
        <v>135</v>
      </c>
      <c r="V51" s="3">
        <v>1.62</v>
      </c>
      <c r="W51" s="3">
        <v>1.62</v>
      </c>
      <c r="X51" s="3">
        <v>1.62</v>
      </c>
      <c r="Y51" s="3">
        <v>1.57</v>
      </c>
      <c r="Z51" s="1">
        <f t="shared" si="19"/>
        <v>0.27783233639853572</v>
      </c>
      <c r="AA51" s="1">
        <f t="shared" si="20"/>
        <v>-2.0493251360327643E-3</v>
      </c>
      <c r="AB51" s="1">
        <f t="shared" si="21"/>
        <v>5.4512893982808092E-2</v>
      </c>
      <c r="AC51" s="1">
        <f t="shared" si="22"/>
        <v>-6.1954804588227233E-2</v>
      </c>
      <c r="AD51" s="1">
        <f t="shared" si="23"/>
        <v>0.26265512007856434</v>
      </c>
      <c r="AE51" s="1">
        <f t="shared" si="24"/>
        <v>0.20498169806267291</v>
      </c>
      <c r="AF51" s="1">
        <f t="shared" si="25"/>
        <v>3.2155293768985724E-2</v>
      </c>
      <c r="AG51" s="1">
        <f t="shared" si="26"/>
        <v>2.7420859952623562E-2</v>
      </c>
      <c r="AH51" s="1">
        <f t="shared" si="27"/>
        <v>-6.7839728641083995E-3</v>
      </c>
      <c r="AI51" s="1">
        <f t="shared" si="28"/>
        <v>-8.4169334756314593E-2</v>
      </c>
      <c r="AJ51" s="1">
        <f t="shared" si="29"/>
        <v>0.11109362706530293</v>
      </c>
      <c r="AK51" s="1">
        <f t="shared" si="30"/>
        <v>6.6618911174785189E-2</v>
      </c>
      <c r="AL51" s="1">
        <f t="shared" si="31"/>
        <v>-8.3478844862323778E-2</v>
      </c>
      <c r="AM51" s="1">
        <f t="shared" si="32"/>
        <v>9.1657397107897748E-2</v>
      </c>
      <c r="AN51" s="1">
        <f t="shared" si="33"/>
        <v>-7.6172814066900227E-2</v>
      </c>
      <c r="AO51" s="1">
        <f t="shared" si="34"/>
        <v>1.1301115241635604E-2</v>
      </c>
      <c r="AP51" s="1">
        <f t="shared" si="35"/>
        <v>1.5767943473410279E-2</v>
      </c>
      <c r="BA51">
        <v>0.20498169806267291</v>
      </c>
      <c r="BB51">
        <v>3.2155293768985724E-2</v>
      </c>
      <c r="BC51">
        <v>2.7420859952623562E-2</v>
      </c>
      <c r="BD51">
        <v>-6.7839728641083995E-3</v>
      </c>
      <c r="BE51">
        <v>-8.4169334756314593E-2</v>
      </c>
      <c r="BF51">
        <v>0.11109362706530293</v>
      </c>
      <c r="BG51">
        <v>6.6618911174785189E-2</v>
      </c>
      <c r="BH51">
        <v>-8.3478844862323778E-2</v>
      </c>
      <c r="BI51">
        <v>9.1657397107897748E-2</v>
      </c>
      <c r="BJ51">
        <v>-7.6172814066900227E-2</v>
      </c>
      <c r="BK51">
        <v>1.1301115241635604E-2</v>
      </c>
      <c r="BL51">
        <v>1.5767943473410279E-2</v>
      </c>
    </row>
    <row r="52" spans="1:64" ht="29.4" thickBot="1">
      <c r="A52" s="40" t="s">
        <v>182</v>
      </c>
      <c r="B52" s="30" t="s">
        <v>449</v>
      </c>
      <c r="C52" s="42" t="s">
        <v>499</v>
      </c>
      <c r="D52" s="8">
        <v>158549</v>
      </c>
      <c r="E52" s="3"/>
      <c r="F52" s="37">
        <f t="shared" si="17"/>
        <v>158549</v>
      </c>
      <c r="G52" s="3">
        <v>4473000000</v>
      </c>
      <c r="H52" s="9">
        <f t="shared" si="18"/>
        <v>3.5445785826067517E-5</v>
      </c>
      <c r="I52" s="51" vm="3150">
        <v>45.96</v>
      </c>
      <c r="J52" s="2" vm="2644">
        <v>47.06</v>
      </c>
      <c r="K52" s="2" vm="3990">
        <v>53.44</v>
      </c>
      <c r="L52" s="2" vm="4187">
        <v>54.34</v>
      </c>
      <c r="M52" s="2" vm="751">
        <v>51.1</v>
      </c>
      <c r="N52" s="2" vm="2627">
        <v>44.25</v>
      </c>
      <c r="O52" s="2" vm="4188">
        <v>49.29</v>
      </c>
      <c r="P52" s="2" vm="691">
        <v>50.52</v>
      </c>
      <c r="Q52" s="2" vm="4189">
        <v>47.12</v>
      </c>
      <c r="R52" s="2" vm="4190">
        <v>51.97</v>
      </c>
      <c r="S52" s="2" vm="4191">
        <v>55.94</v>
      </c>
      <c r="T52" s="2" vm="1383">
        <v>58.55</v>
      </c>
      <c r="U52" s="2" vm="3837">
        <v>60.24</v>
      </c>
      <c r="V52" s="3">
        <v>0.315</v>
      </c>
      <c r="W52" s="3">
        <v>0.315</v>
      </c>
      <c r="X52" s="3">
        <v>0.315</v>
      </c>
      <c r="Y52" s="3">
        <v>0.315</v>
      </c>
      <c r="Z52" s="1">
        <f t="shared" si="19"/>
        <v>0.18918624891209751</v>
      </c>
      <c r="AA52" s="1">
        <f t="shared" si="20"/>
        <v>-8.7136547662863523E-2</v>
      </c>
      <c r="AB52" s="1">
        <f t="shared" si="21"/>
        <v>6.0762832217488329E-2</v>
      </c>
      <c r="AC52" s="1">
        <f t="shared" si="22"/>
        <v>0.16519145660958251</v>
      </c>
      <c r="AD52" s="1">
        <f t="shared" si="23"/>
        <v>0.33812010443864232</v>
      </c>
      <c r="AE52" s="1">
        <f t="shared" si="24"/>
        <v>2.3933855526544853E-2</v>
      </c>
      <c r="AF52" s="1">
        <f t="shared" si="25"/>
        <v>0.13557161070973214</v>
      </c>
      <c r="AG52" s="1">
        <f t="shared" si="26"/>
        <v>2.2735778443113877E-2</v>
      </c>
      <c r="AH52" s="1">
        <f t="shared" si="27"/>
        <v>-5.9624585940375445E-2</v>
      </c>
      <c r="AI52" s="1">
        <f t="shared" si="28"/>
        <v>-0.12788649706457927</v>
      </c>
      <c r="AJ52" s="1">
        <f t="shared" si="29"/>
        <v>0.12101694915254237</v>
      </c>
      <c r="AK52" s="1">
        <f t="shared" si="30"/>
        <v>2.4954351795496123E-2</v>
      </c>
      <c r="AL52" s="1">
        <f t="shared" si="31"/>
        <v>-6.1064924782264558E-2</v>
      </c>
      <c r="AM52" s="1">
        <f t="shared" si="32"/>
        <v>0.10961375212224113</v>
      </c>
      <c r="AN52" s="1">
        <f t="shared" si="33"/>
        <v>7.6390225129882611E-2</v>
      </c>
      <c r="AO52" s="1">
        <f t="shared" si="34"/>
        <v>5.2288165892027165E-2</v>
      </c>
      <c r="AP52" s="1">
        <f t="shared" si="35"/>
        <v>3.4244235695986419E-2</v>
      </c>
      <c r="BA52">
        <v>2.3933855526544853E-2</v>
      </c>
      <c r="BB52">
        <v>0.13557161070973214</v>
      </c>
      <c r="BC52">
        <v>2.2735778443113877E-2</v>
      </c>
      <c r="BD52">
        <v>-5.9624585940375445E-2</v>
      </c>
      <c r="BE52">
        <v>-0.12788649706457927</v>
      </c>
      <c r="BF52">
        <v>0.12101694915254237</v>
      </c>
      <c r="BG52">
        <v>2.4954351795496123E-2</v>
      </c>
      <c r="BH52">
        <v>-6.1064924782264558E-2</v>
      </c>
      <c r="BI52">
        <v>0.10961375212224113</v>
      </c>
      <c r="BJ52">
        <v>7.6390225129882611E-2</v>
      </c>
      <c r="BK52">
        <v>5.2288165892027165E-2</v>
      </c>
      <c r="BL52">
        <v>3.4244235695986419E-2</v>
      </c>
    </row>
    <row r="53" spans="1:64" ht="43.8" thickBot="1">
      <c r="A53" s="40" t="s">
        <v>185</v>
      </c>
      <c r="B53" s="30" t="s">
        <v>450</v>
      </c>
      <c r="C53" s="42" t="s">
        <v>187</v>
      </c>
      <c r="D53" s="8">
        <v>391034</v>
      </c>
      <c r="E53" s="3">
        <v>2113180</v>
      </c>
      <c r="F53" s="37">
        <f t="shared" si="17"/>
        <v>391034</v>
      </c>
      <c r="G53" s="3">
        <v>2648000000</v>
      </c>
      <c r="H53" s="9">
        <f t="shared" si="18"/>
        <v>1.476714501510574E-4</v>
      </c>
      <c r="I53" s="51" vm="3513">
        <v>128.13</v>
      </c>
      <c r="J53" s="2" vm="3514">
        <v>134.02000000000001</v>
      </c>
      <c r="K53" s="2" vm="3515">
        <v>137.22</v>
      </c>
      <c r="L53" s="2" vm="3516">
        <v>139.99</v>
      </c>
      <c r="M53" s="2" vm="3517">
        <v>140.94999999999999</v>
      </c>
      <c r="N53" s="2" vm="3518">
        <v>131.5</v>
      </c>
      <c r="O53" s="2" vm="3519">
        <v>140.19999999999999</v>
      </c>
      <c r="P53" s="2" vm="3520">
        <v>130.26</v>
      </c>
      <c r="Q53" s="2" vm="3521">
        <v>127.99</v>
      </c>
      <c r="R53" s="2" vm="3522">
        <v>130.02000000000001</v>
      </c>
      <c r="S53" s="2" vm="3523">
        <v>132.05000000000001</v>
      </c>
      <c r="T53" s="2" vm="3524">
        <v>137.72</v>
      </c>
      <c r="U53" s="2" vm="3525">
        <v>145.87</v>
      </c>
      <c r="V53" s="3">
        <v>0.95</v>
      </c>
      <c r="W53" s="3">
        <v>0.95</v>
      </c>
      <c r="X53" s="3">
        <v>0.95</v>
      </c>
      <c r="Y53" s="3">
        <v>0.9</v>
      </c>
      <c r="Z53" s="1">
        <f t="shared" si="19"/>
        <v>9.9976586279559923E-2</v>
      </c>
      <c r="AA53" s="1">
        <f t="shared" si="20"/>
        <v>8.286306164725905E-3</v>
      </c>
      <c r="AB53" s="1">
        <f t="shared" si="21"/>
        <v>-6.5834522111269472E-2</v>
      </c>
      <c r="AC53" s="1">
        <f t="shared" si="22"/>
        <v>0.1288263344100907</v>
      </c>
      <c r="AD53" s="1">
        <f t="shared" si="23"/>
        <v>0.16772028408647474</v>
      </c>
      <c r="AE53" s="1">
        <f t="shared" si="24"/>
        <v>4.5968937797549479E-2</v>
      </c>
      <c r="AF53" s="1">
        <f t="shared" si="25"/>
        <v>2.3877033278615047E-2</v>
      </c>
      <c r="AG53" s="1">
        <f t="shared" si="26"/>
        <v>2.7109750765194653E-2</v>
      </c>
      <c r="AH53" s="1">
        <f t="shared" si="27"/>
        <v>6.8576326880489995E-3</v>
      </c>
      <c r="AI53" s="1">
        <f t="shared" si="28"/>
        <v>-6.0305072720822916E-2</v>
      </c>
      <c r="AJ53" s="1">
        <f t="shared" si="29"/>
        <v>7.3384030418250853E-2</v>
      </c>
      <c r="AK53" s="1">
        <f t="shared" si="30"/>
        <v>-7.08987161198288E-2</v>
      </c>
      <c r="AL53" s="1">
        <f t="shared" si="31"/>
        <v>-1.0133578995854415E-2</v>
      </c>
      <c r="AM53" s="1">
        <f t="shared" si="32"/>
        <v>2.3283068989764948E-2</v>
      </c>
      <c r="AN53" s="1">
        <f t="shared" si="33"/>
        <v>1.5612982618058768E-2</v>
      </c>
      <c r="AO53" s="1">
        <f t="shared" si="34"/>
        <v>4.9753881105641704E-2</v>
      </c>
      <c r="AP53" s="1">
        <f t="shared" si="35"/>
        <v>6.5713040952657606E-2</v>
      </c>
      <c r="BA53">
        <v>4.5968937797549479E-2</v>
      </c>
      <c r="BB53">
        <v>2.3877033278615047E-2</v>
      </c>
      <c r="BC53">
        <v>2.7109750765194653E-2</v>
      </c>
      <c r="BD53">
        <v>6.8576326880489995E-3</v>
      </c>
      <c r="BE53">
        <v>-6.0305072720822916E-2</v>
      </c>
      <c r="BF53">
        <v>7.3384030418250853E-2</v>
      </c>
      <c r="BG53">
        <v>-7.08987161198288E-2</v>
      </c>
      <c r="BH53">
        <v>-1.0133578995854415E-2</v>
      </c>
      <c r="BI53">
        <v>2.3283068989764948E-2</v>
      </c>
      <c r="BJ53">
        <v>1.5612982618058768E-2</v>
      </c>
      <c r="BK53">
        <v>4.9753881105641704E-2</v>
      </c>
      <c r="BL53">
        <v>6.5713040952657606E-2</v>
      </c>
    </row>
    <row r="54" spans="1:64" ht="43.8" thickBot="1">
      <c r="A54" s="40" t="s">
        <v>188</v>
      </c>
      <c r="B54" s="30" t="s">
        <v>451</v>
      </c>
      <c r="C54" s="42" t="s">
        <v>190</v>
      </c>
      <c r="D54" s="3">
        <v>7420582</v>
      </c>
      <c r="E54" s="3">
        <v>1493369</v>
      </c>
      <c r="F54" s="37">
        <f t="shared" si="17"/>
        <v>7420582</v>
      </c>
      <c r="G54" s="3">
        <v>3027000000</v>
      </c>
      <c r="H54" s="9">
        <f t="shared" si="18"/>
        <v>2.4514641559299638E-3</v>
      </c>
      <c r="I54" s="51" vm="1180">
        <v>95.95</v>
      </c>
      <c r="J54" s="2" vm="1181">
        <v>104</v>
      </c>
      <c r="K54" s="2" vm="1182">
        <v>105.1</v>
      </c>
      <c r="L54" s="2" vm="1183">
        <v>102.15</v>
      </c>
      <c r="M54" s="2" vm="1184">
        <v>115.72</v>
      </c>
      <c r="N54" s="2" vm="1185">
        <v>105.8</v>
      </c>
      <c r="O54" s="2" vm="1186">
        <v>113.23</v>
      </c>
      <c r="P54" s="2" vm="1187">
        <v>115.33</v>
      </c>
      <c r="Q54" s="2" vm="1188">
        <v>108.98</v>
      </c>
      <c r="R54" s="2" vm="1189">
        <v>118.4</v>
      </c>
      <c r="S54" s="2" vm="1190">
        <v>126.2</v>
      </c>
      <c r="T54" s="2" vm="1191">
        <v>132.31</v>
      </c>
      <c r="U54" s="2" vm="1192">
        <v>139.79</v>
      </c>
      <c r="V54">
        <v>0.9</v>
      </c>
      <c r="W54">
        <v>0.8</v>
      </c>
      <c r="X54">
        <v>0.8</v>
      </c>
      <c r="Y54">
        <v>0.8</v>
      </c>
      <c r="Z54" s="1">
        <f t="shared" si="19"/>
        <v>7.3996873371547714E-2</v>
      </c>
      <c r="AA54" s="1">
        <f t="shared" si="20"/>
        <v>0.11629955947136562</v>
      </c>
      <c r="AB54" s="1">
        <f t="shared" si="21"/>
        <v>5.272454296564516E-2</v>
      </c>
      <c r="AC54" s="1">
        <f t="shared" si="22"/>
        <v>0.18741554054054041</v>
      </c>
      <c r="AD54" s="1">
        <f t="shared" si="23"/>
        <v>0.4912975508077122</v>
      </c>
      <c r="AE54" s="1">
        <f t="shared" si="24"/>
        <v>8.3897863470557554E-2</v>
      </c>
      <c r="AF54" s="1">
        <f t="shared" si="25"/>
        <v>1.0576923076923022E-2</v>
      </c>
      <c r="AG54" s="1">
        <f t="shared" si="26"/>
        <v>-1.9505233111322445E-2</v>
      </c>
      <c r="AH54" s="1">
        <f t="shared" si="27"/>
        <v>0.13284385707293189</v>
      </c>
      <c r="AI54" s="1">
        <f t="shared" si="28"/>
        <v>-7.8810922917386811E-2</v>
      </c>
      <c r="AJ54" s="1">
        <f t="shared" si="29"/>
        <v>7.7788279773156971E-2</v>
      </c>
      <c r="AK54" s="1">
        <f t="shared" si="30"/>
        <v>1.8546321646206784E-2</v>
      </c>
      <c r="AL54" s="1">
        <f t="shared" si="31"/>
        <v>-4.8122778114974375E-2</v>
      </c>
      <c r="AM54" s="1">
        <f t="shared" si="32"/>
        <v>9.377867498623603E-2</v>
      </c>
      <c r="AN54" s="1">
        <f t="shared" si="33"/>
        <v>6.5878378378378358E-2</v>
      </c>
      <c r="AO54" s="1">
        <f t="shared" si="34"/>
        <v>5.475435816164817E-2</v>
      </c>
      <c r="AP54" s="1">
        <f t="shared" si="35"/>
        <v>6.2580303831909836E-2</v>
      </c>
      <c r="BA54">
        <v>8.3897863470557554E-2</v>
      </c>
      <c r="BB54">
        <v>1.0576923076923022E-2</v>
      </c>
      <c r="BC54">
        <v>-1.9505233111322445E-2</v>
      </c>
      <c r="BD54">
        <v>0.13284385707293189</v>
      </c>
      <c r="BE54">
        <v>-7.8810922917386811E-2</v>
      </c>
      <c r="BF54">
        <v>7.7788279773156971E-2</v>
      </c>
      <c r="BG54">
        <v>1.8546321646206784E-2</v>
      </c>
      <c r="BH54">
        <v>-4.8122778114974375E-2</v>
      </c>
      <c r="BI54">
        <v>9.377867498623603E-2</v>
      </c>
      <c r="BJ54">
        <v>6.5878378378378358E-2</v>
      </c>
      <c r="BK54">
        <v>5.475435816164817E-2</v>
      </c>
      <c r="BL54">
        <v>6.2580303831909836E-2</v>
      </c>
    </row>
    <row r="55" spans="1:64" ht="29.4" thickBot="1">
      <c r="A55" s="40" t="s">
        <v>364</v>
      </c>
      <c r="B55" s="30" t="s">
        <v>365</v>
      </c>
      <c r="C55" s="42" t="s">
        <v>500</v>
      </c>
      <c r="D55" s="8">
        <v>0</v>
      </c>
      <c r="E55" s="3">
        <v>0</v>
      </c>
      <c r="F55" s="37">
        <f t="shared" si="17"/>
        <v>0</v>
      </c>
      <c r="G55" s="3">
        <v>1224000000</v>
      </c>
      <c r="H55" s="9">
        <f t="shared" si="18"/>
        <v>0</v>
      </c>
      <c r="I55" s="51" vm="743">
        <v>42.75</v>
      </c>
      <c r="J55" s="2" vm="4408">
        <v>48.14</v>
      </c>
      <c r="K55" s="2" vm="4409">
        <v>33.409999999999997</v>
      </c>
      <c r="L55" s="2" vm="2021">
        <v>32.799999999999997</v>
      </c>
      <c r="M55" s="2" vm="4410">
        <v>33.200000000000003</v>
      </c>
      <c r="N55" s="2" vm="4411">
        <v>27.68</v>
      </c>
      <c r="O55" s="2" vm="4412">
        <v>31.26</v>
      </c>
      <c r="P55" s="2" vm="4413">
        <v>32.1</v>
      </c>
      <c r="Q55" s="2" vm="4414">
        <v>25.42</v>
      </c>
      <c r="R55" s="2" vm="4415">
        <v>27.93</v>
      </c>
      <c r="S55" s="2" vm="4416">
        <v>32.119999999999997</v>
      </c>
      <c r="T55" s="2" vm="4417">
        <v>30.5</v>
      </c>
      <c r="U55" s="2" vm="4418">
        <v>32.29</v>
      </c>
      <c r="V55" s="3">
        <v>0.4</v>
      </c>
      <c r="W55" s="3">
        <v>0.4</v>
      </c>
      <c r="X55" s="3">
        <v>0.4</v>
      </c>
      <c r="Y55" s="3">
        <v>0.4</v>
      </c>
      <c r="Z55" s="1">
        <f t="shared" si="19"/>
        <v>-0.22339181286549714</v>
      </c>
      <c r="AA55" s="1">
        <f t="shared" si="20"/>
        <v>-3.4756097560975481E-2</v>
      </c>
      <c r="AB55" s="1">
        <f t="shared" si="21"/>
        <v>-9.3730006397952717E-2</v>
      </c>
      <c r="AC55" s="1">
        <f t="shared" si="22"/>
        <v>0.17042606516290726</v>
      </c>
      <c r="AD55" s="1">
        <f t="shared" si="23"/>
        <v>-0.20725146198830413</v>
      </c>
      <c r="AE55" s="1">
        <f t="shared" si="24"/>
        <v>0.12608187134502924</v>
      </c>
      <c r="AF55" s="1">
        <f t="shared" si="25"/>
        <v>-0.30598255089322818</v>
      </c>
      <c r="AG55" s="1">
        <f t="shared" si="26"/>
        <v>-6.2855432505237781E-3</v>
      </c>
      <c r="AH55" s="1">
        <f t="shared" si="27"/>
        <v>1.2195121951219686E-2</v>
      </c>
      <c r="AI55" s="1">
        <f t="shared" si="28"/>
        <v>-0.15421686746987959</v>
      </c>
      <c r="AJ55" s="1">
        <f t="shared" si="29"/>
        <v>0.14378612716763012</v>
      </c>
      <c r="AK55" s="1">
        <f t="shared" si="30"/>
        <v>2.6871401151631471E-2</v>
      </c>
      <c r="AL55" s="1">
        <f t="shared" si="31"/>
        <v>-0.19563862928348907</v>
      </c>
      <c r="AM55" s="1">
        <f t="shared" si="32"/>
        <v>0.11447678992918953</v>
      </c>
      <c r="AN55" s="1">
        <f t="shared" si="33"/>
        <v>0.15001790189760106</v>
      </c>
      <c r="AO55" s="1">
        <f t="shared" si="34"/>
        <v>-3.7982565379825577E-2</v>
      </c>
      <c r="AP55" s="1">
        <f t="shared" si="35"/>
        <v>7.1803278688524555E-2</v>
      </c>
      <c r="BA55">
        <v>0.12608187134502924</v>
      </c>
      <c r="BB55">
        <v>-0.30598255089322818</v>
      </c>
      <c r="BC55">
        <v>-6.2855432505237781E-3</v>
      </c>
      <c r="BD55">
        <v>1.2195121951219686E-2</v>
      </c>
      <c r="BE55">
        <v>-0.15421686746987959</v>
      </c>
      <c r="BF55">
        <v>0.14378612716763012</v>
      </c>
      <c r="BG55">
        <v>2.6871401151631471E-2</v>
      </c>
      <c r="BH55">
        <v>-0.19563862928348907</v>
      </c>
      <c r="BI55">
        <v>0.11447678992918953</v>
      </c>
      <c r="BJ55">
        <v>0.15001790189760106</v>
      </c>
      <c r="BK55">
        <v>-3.7982565379825577E-2</v>
      </c>
      <c r="BL55">
        <v>7.1803278688524555E-2</v>
      </c>
    </row>
    <row r="56" spans="1:64" ht="29.4" thickBot="1">
      <c r="A56" s="40" t="s">
        <v>367</v>
      </c>
      <c r="B56" s="30" t="s">
        <v>452</v>
      </c>
      <c r="C56" s="42" t="s">
        <v>453</v>
      </c>
      <c r="D56" s="8">
        <v>7656130</v>
      </c>
      <c r="E56" s="3"/>
      <c r="F56" s="37">
        <f t="shared" si="17"/>
        <v>7656130</v>
      </c>
      <c r="G56" s="3">
        <v>2642000000</v>
      </c>
      <c r="H56" s="9">
        <f t="shared" si="18"/>
        <v>2.8978538985616957E-3</v>
      </c>
      <c r="I56" s="51" vm="1048">
        <v>15.2</v>
      </c>
      <c r="J56" s="2" vm="1049">
        <v>18.100000000000001</v>
      </c>
      <c r="K56" s="2" vm="1050">
        <v>19.2</v>
      </c>
      <c r="L56" s="2" vm="1051">
        <v>20.07</v>
      </c>
      <c r="M56" s="2" vm="1052">
        <v>19.86</v>
      </c>
      <c r="N56" s="2" vm="1051">
        <v>20.07</v>
      </c>
      <c r="O56" s="2" vm="1053">
        <v>21.01</v>
      </c>
      <c r="P56" s="2" vm="1054">
        <v>20.55</v>
      </c>
      <c r="Q56" s="2" vm="1055">
        <v>20.059999999999999</v>
      </c>
      <c r="R56" s="2" vm="1056">
        <v>20.7</v>
      </c>
      <c r="S56" s="2" vm="1057">
        <v>20.079999999999998</v>
      </c>
      <c r="T56" s="2" vm="1058">
        <v>19.61</v>
      </c>
      <c r="U56" s="2" vm="1059">
        <v>21.25</v>
      </c>
      <c r="V56" s="3">
        <v>0.25</v>
      </c>
      <c r="W56" s="3">
        <v>0.25</v>
      </c>
      <c r="X56" s="3">
        <v>0.25</v>
      </c>
      <c r="Y56" s="3">
        <v>0.25</v>
      </c>
      <c r="Z56" s="1">
        <f t="shared" si="19"/>
        <v>0.336842105263158</v>
      </c>
      <c r="AA56" s="1">
        <f t="shared" si="20"/>
        <v>5.9292476332835138E-2</v>
      </c>
      <c r="AB56" s="1">
        <f t="shared" si="21"/>
        <v>-2.8557829604951104E-3</v>
      </c>
      <c r="AC56" s="1">
        <f t="shared" si="22"/>
        <v>3.8647342995169115E-2</v>
      </c>
      <c r="AD56" s="1">
        <f t="shared" si="23"/>
        <v>0.46381578947368429</v>
      </c>
      <c r="AE56" s="1">
        <f t="shared" si="24"/>
        <v>0.19078947368421068</v>
      </c>
      <c r="AF56" s="1">
        <f t="shared" si="25"/>
        <v>6.0773480662983305E-2</v>
      </c>
      <c r="AG56" s="1">
        <f t="shared" si="26"/>
        <v>5.833333333333339E-2</v>
      </c>
      <c r="AH56" s="1">
        <f t="shared" si="27"/>
        <v>-1.0463378176382702E-2</v>
      </c>
      <c r="AI56" s="1">
        <f t="shared" si="28"/>
        <v>2.316213494461233E-2</v>
      </c>
      <c r="AJ56" s="1">
        <f t="shared" si="29"/>
        <v>5.9292476332835138E-2</v>
      </c>
      <c r="AK56" s="1">
        <f t="shared" si="30"/>
        <v>-2.1894336030461724E-2</v>
      </c>
      <c r="AL56" s="1">
        <f t="shared" si="31"/>
        <v>-1.1678832116788418E-2</v>
      </c>
      <c r="AM56" s="1">
        <f t="shared" si="32"/>
        <v>4.4366899302093747E-2</v>
      </c>
      <c r="AN56" s="1">
        <f t="shared" si="33"/>
        <v>-2.9951690821256087E-2</v>
      </c>
      <c r="AO56" s="1">
        <f t="shared" si="34"/>
        <v>-1.0956175298804726E-2</v>
      </c>
      <c r="AP56" s="1">
        <f t="shared" si="35"/>
        <v>9.6379398266190755E-2</v>
      </c>
      <c r="BA56">
        <v>0.19078947368421068</v>
      </c>
      <c r="BB56">
        <v>6.0773480662983305E-2</v>
      </c>
      <c r="BC56">
        <v>5.833333333333339E-2</v>
      </c>
      <c r="BD56">
        <v>-1.0463378176382702E-2</v>
      </c>
      <c r="BE56">
        <v>2.316213494461233E-2</v>
      </c>
      <c r="BF56">
        <v>5.9292476332835138E-2</v>
      </c>
      <c r="BG56">
        <v>-2.1894336030461724E-2</v>
      </c>
      <c r="BH56">
        <v>-1.1678832116788418E-2</v>
      </c>
      <c r="BI56">
        <v>4.4366899302093747E-2</v>
      </c>
      <c r="BJ56">
        <v>-2.9951690821256087E-2</v>
      </c>
      <c r="BK56">
        <v>-1.0956175298804726E-2</v>
      </c>
      <c r="BL56">
        <v>9.6379398266190755E-2</v>
      </c>
    </row>
    <row r="57" spans="1:64" ht="43.8" thickBot="1">
      <c r="A57" s="40" t="s">
        <v>191</v>
      </c>
      <c r="B57" s="30" t="s">
        <v>192</v>
      </c>
      <c r="C57" s="42" t="s">
        <v>408</v>
      </c>
      <c r="D57" s="8">
        <v>1431284</v>
      </c>
      <c r="E57" s="3"/>
      <c r="F57" s="37">
        <f t="shared" si="17"/>
        <v>1431284</v>
      </c>
      <c r="G57" s="3">
        <v>4134000000</v>
      </c>
      <c r="H57" s="9">
        <f t="shared" si="18"/>
        <v>3.4622254475084662E-4</v>
      </c>
      <c r="I57" s="51" vm="915">
        <v>46.94</v>
      </c>
      <c r="J57" s="2" vm="2763">
        <v>48.48</v>
      </c>
      <c r="K57" s="2" vm="2764">
        <v>45.47</v>
      </c>
      <c r="L57" s="2" vm="2765">
        <v>46.99</v>
      </c>
      <c r="M57" s="2" vm="2766">
        <v>48.95</v>
      </c>
      <c r="N57" s="2" vm="1766">
        <v>49.16</v>
      </c>
      <c r="O57" s="2" vm="2767">
        <v>51.07</v>
      </c>
      <c r="P57" s="2" vm="2768">
        <v>52.78</v>
      </c>
      <c r="Q57" s="2" vm="2769">
        <v>54.98</v>
      </c>
      <c r="R57" s="2" vm="1146">
        <v>54.53</v>
      </c>
      <c r="S57" s="2" vm="2770">
        <v>54.63</v>
      </c>
      <c r="T57" s="2" vm="2771">
        <v>53.32</v>
      </c>
      <c r="U57" s="2" vm="694">
        <v>55.32</v>
      </c>
      <c r="V57" s="3">
        <v>0.4</v>
      </c>
      <c r="W57" s="3">
        <v>0.4</v>
      </c>
      <c r="X57" s="3">
        <v>0.4</v>
      </c>
      <c r="Y57" s="3">
        <v>0.4</v>
      </c>
      <c r="Z57" s="1">
        <f t="shared" si="19"/>
        <v>9.5867064337452988E-3</v>
      </c>
      <c r="AA57" s="1">
        <f t="shared" si="20"/>
        <v>9.5339433922111055E-2</v>
      </c>
      <c r="AB57" s="1">
        <f t="shared" si="21"/>
        <v>7.5582533777168601E-2</v>
      </c>
      <c r="AC57" s="1">
        <f t="shared" si="22"/>
        <v>2.1822849807445425E-2</v>
      </c>
      <c r="AD57" s="1">
        <f t="shared" si="23"/>
        <v>0.21261184490839374</v>
      </c>
      <c r="AE57" s="1">
        <f t="shared" si="24"/>
        <v>3.280783979548358E-2</v>
      </c>
      <c r="AF57" s="1">
        <f t="shared" si="25"/>
        <v>-6.2087458745874548E-2</v>
      </c>
      <c r="AG57" s="1">
        <f t="shared" si="26"/>
        <v>4.2225643281284433E-2</v>
      </c>
      <c r="AH57" s="1">
        <f t="shared" si="27"/>
        <v>4.171100234092362E-2</v>
      </c>
      <c r="AI57" s="1">
        <f t="shared" si="28"/>
        <v>1.2461695607762896E-2</v>
      </c>
      <c r="AJ57" s="1">
        <f t="shared" si="29"/>
        <v>4.6989422294548493E-2</v>
      </c>
      <c r="AK57" s="1">
        <f t="shared" si="30"/>
        <v>3.3483454082631696E-2</v>
      </c>
      <c r="AL57" s="1">
        <f t="shared" si="31"/>
        <v>4.9261083743842284E-2</v>
      </c>
      <c r="AM57" s="1">
        <f t="shared" si="32"/>
        <v>-9.094216078573248E-4</v>
      </c>
      <c r="AN57" s="1">
        <f t="shared" si="33"/>
        <v>1.8338529249954413E-3</v>
      </c>
      <c r="AO57" s="1">
        <f t="shared" si="34"/>
        <v>-1.6657514186344539E-2</v>
      </c>
      <c r="AP57" s="1">
        <f t="shared" si="35"/>
        <v>4.5011252813203298E-2</v>
      </c>
      <c r="BA57">
        <v>3.280783979548358E-2</v>
      </c>
      <c r="BB57">
        <v>-6.2087458745874548E-2</v>
      </c>
      <c r="BC57">
        <v>4.2225643281284433E-2</v>
      </c>
      <c r="BD57">
        <v>4.171100234092362E-2</v>
      </c>
      <c r="BE57">
        <v>1.2461695607762896E-2</v>
      </c>
      <c r="BF57">
        <v>4.6989422294548493E-2</v>
      </c>
      <c r="BG57">
        <v>3.3483454082631696E-2</v>
      </c>
      <c r="BH57">
        <v>4.9261083743842284E-2</v>
      </c>
      <c r="BI57">
        <v>-9.094216078573248E-4</v>
      </c>
      <c r="BJ57">
        <v>1.8338529249954413E-3</v>
      </c>
      <c r="BK57">
        <v>-1.6657514186344539E-2</v>
      </c>
      <c r="BL57">
        <v>4.5011252813203298E-2</v>
      </c>
    </row>
    <row r="58" spans="1:64" ht="43.8" thickBot="1">
      <c r="A58" s="40" t="s">
        <v>194</v>
      </c>
      <c r="B58" s="30" t="s">
        <v>195</v>
      </c>
      <c r="C58" s="42" t="s">
        <v>409</v>
      </c>
      <c r="D58" s="8">
        <v>170367</v>
      </c>
      <c r="E58" s="3">
        <v>69350</v>
      </c>
      <c r="F58" s="37">
        <f t="shared" si="17"/>
        <v>170367</v>
      </c>
      <c r="G58" s="3">
        <v>936000000</v>
      </c>
      <c r="H58" s="9">
        <f t="shared" si="18"/>
        <v>1.8201602564102564E-4</v>
      </c>
      <c r="I58" s="51" vm="3067">
        <v>114.79</v>
      </c>
      <c r="J58" s="2" vm="3390">
        <v>120.32</v>
      </c>
      <c r="K58" s="2" vm="3391">
        <v>127.25</v>
      </c>
      <c r="L58" s="2" vm="3392">
        <v>130.71</v>
      </c>
      <c r="M58" s="2" vm="3393">
        <v>117.05</v>
      </c>
      <c r="N58" s="2" vm="3394">
        <v>116.53</v>
      </c>
      <c r="O58" s="2" vm="3395">
        <v>111.31</v>
      </c>
      <c r="P58" s="2" vm="2228">
        <v>109.02</v>
      </c>
      <c r="Q58" s="2" vm="3396">
        <v>112.54</v>
      </c>
      <c r="R58" s="2" vm="3397">
        <v>111.94</v>
      </c>
      <c r="S58" s="2" vm="3398">
        <v>114.07</v>
      </c>
      <c r="T58" s="2" vm="3399">
        <v>117.52</v>
      </c>
      <c r="U58" s="2" vm="3400">
        <v>131.77000000000001</v>
      </c>
      <c r="V58" s="3">
        <v>0.64500000000000002</v>
      </c>
      <c r="W58" s="3">
        <v>0.64500000000000002</v>
      </c>
      <c r="X58" s="3">
        <v>0.64500000000000002</v>
      </c>
      <c r="Y58" s="3">
        <v>0.64500000000000002</v>
      </c>
      <c r="Z58" s="1">
        <f t="shared" si="19"/>
        <v>0.14430699538287309</v>
      </c>
      <c r="AA58" s="1">
        <f t="shared" si="20"/>
        <v>-0.14348557876214524</v>
      </c>
      <c r="AB58" s="1">
        <f t="shared" si="21"/>
        <v>1.1454496451352039E-2</v>
      </c>
      <c r="AC58" s="1">
        <f t="shared" si="22"/>
        <v>0.18291048776130081</v>
      </c>
      <c r="AD58" s="1">
        <f t="shared" si="23"/>
        <v>0.17039811830298807</v>
      </c>
      <c r="AE58" s="1">
        <f t="shared" si="24"/>
        <v>4.8174928129627897E-2</v>
      </c>
      <c r="AF58" s="1">
        <f t="shared" si="25"/>
        <v>5.7596409574468148E-2</v>
      </c>
      <c r="AG58" s="1">
        <f t="shared" si="26"/>
        <v>3.2259332023575699E-2</v>
      </c>
      <c r="AH58" s="1">
        <f t="shared" si="27"/>
        <v>-0.1045061586718691</v>
      </c>
      <c r="AI58" s="1">
        <f t="shared" si="28"/>
        <v>1.0679196924391627E-3</v>
      </c>
      <c r="AJ58" s="1">
        <f t="shared" si="29"/>
        <v>-3.9260276323693465E-2</v>
      </c>
      <c r="AK58" s="1">
        <f t="shared" si="30"/>
        <v>-2.0573174018506928E-2</v>
      </c>
      <c r="AL58" s="1">
        <f t="shared" si="31"/>
        <v>3.8203999266189781E-2</v>
      </c>
      <c r="AM58" s="1">
        <f t="shared" si="32"/>
        <v>3.9985782832763006E-4</v>
      </c>
      <c r="AN58" s="1">
        <f t="shared" si="33"/>
        <v>1.9028050741468603E-2</v>
      </c>
      <c r="AO58" s="1">
        <f t="shared" si="34"/>
        <v>3.5899009380205162E-2</v>
      </c>
      <c r="AP58" s="1">
        <f t="shared" si="35"/>
        <v>0.12674438393464954</v>
      </c>
      <c r="BA58">
        <v>4.8174928129627897E-2</v>
      </c>
      <c r="BB58">
        <v>5.7596409574468148E-2</v>
      </c>
      <c r="BC58">
        <v>3.2259332023575699E-2</v>
      </c>
      <c r="BD58">
        <v>-0.1045061586718691</v>
      </c>
      <c r="BE58">
        <v>1.0679196924391627E-3</v>
      </c>
      <c r="BF58">
        <v>-3.9260276323693465E-2</v>
      </c>
      <c r="BG58">
        <v>-2.0573174018506928E-2</v>
      </c>
      <c r="BH58">
        <v>3.8203999266189781E-2</v>
      </c>
      <c r="BI58">
        <v>3.9985782832763006E-4</v>
      </c>
      <c r="BJ58">
        <v>1.9028050741468603E-2</v>
      </c>
      <c r="BK58">
        <v>3.5899009380205162E-2</v>
      </c>
      <c r="BL58">
        <v>0.12674438393464954</v>
      </c>
    </row>
    <row r="59" spans="1:64" ht="29.4" thickBot="1">
      <c r="A59" s="40" t="s">
        <v>197</v>
      </c>
      <c r="B59" s="30" t="s">
        <v>454</v>
      </c>
      <c r="C59" s="42" t="s">
        <v>199</v>
      </c>
      <c r="D59" s="8">
        <v>13580</v>
      </c>
      <c r="E59" s="3">
        <v>6987</v>
      </c>
      <c r="F59" s="37">
        <f t="shared" si="17"/>
        <v>13580</v>
      </c>
      <c r="G59" s="3">
        <v>284000000</v>
      </c>
      <c r="H59" s="9">
        <f t="shared" si="18"/>
        <v>4.7816901408450707E-5</v>
      </c>
      <c r="I59" s="51" vm="3592">
        <v>258.36</v>
      </c>
      <c r="J59" s="2" vm="4068">
        <v>290.85000000000002</v>
      </c>
      <c r="K59" s="2" vm="4069">
        <v>311.56</v>
      </c>
      <c r="L59" s="2" vm="4070">
        <v>302.56</v>
      </c>
      <c r="M59" s="2" vm="4071">
        <v>334.25</v>
      </c>
      <c r="N59" s="2" vm="4072">
        <v>338.08</v>
      </c>
      <c r="O59" s="2" vm="4073">
        <v>365.41</v>
      </c>
      <c r="P59" s="2" vm="4074">
        <v>361.72</v>
      </c>
      <c r="Q59" s="2" vm="4075">
        <v>380.99</v>
      </c>
      <c r="R59" s="2" vm="4076">
        <v>391.43</v>
      </c>
      <c r="S59" s="2" vm="4077">
        <v>378.11</v>
      </c>
      <c r="T59" s="2" vm="4078">
        <v>390.71</v>
      </c>
      <c r="U59" s="2" vm="4079">
        <v>392.86</v>
      </c>
      <c r="V59" s="3">
        <v>2.4</v>
      </c>
      <c r="W59" s="3">
        <v>2.2000000000000002</v>
      </c>
      <c r="X59" s="3">
        <v>2.2000000000000002</v>
      </c>
      <c r="Y59" s="3">
        <v>2.2000000000000002</v>
      </c>
      <c r="Z59" s="1">
        <f t="shared" si="19"/>
        <v>0.18036847809258394</v>
      </c>
      <c r="AA59" s="1">
        <f t="shared" si="20"/>
        <v>0.21499867794817565</v>
      </c>
      <c r="AB59" s="1">
        <f t="shared" si="21"/>
        <v>7.7228318874688645E-2</v>
      </c>
      <c r="AC59" s="1">
        <f t="shared" si="22"/>
        <v>9.273688782157747E-3</v>
      </c>
      <c r="AD59" s="1">
        <f t="shared" si="23"/>
        <v>0.55542653661557517</v>
      </c>
      <c r="AE59" s="1">
        <f t="shared" si="24"/>
        <v>0.12575476079888531</v>
      </c>
      <c r="AF59" s="1">
        <f t="shared" si="25"/>
        <v>7.120508853360831E-2</v>
      </c>
      <c r="AG59" s="1">
        <f t="shared" si="26"/>
        <v>-2.1183720631660033E-2</v>
      </c>
      <c r="AH59" s="1">
        <f t="shared" si="27"/>
        <v>0.10473955579058698</v>
      </c>
      <c r="AI59" s="1">
        <f t="shared" si="28"/>
        <v>1.8040388930441239E-2</v>
      </c>
      <c r="AJ59" s="1">
        <f t="shared" si="29"/>
        <v>8.7346190250828334E-2</v>
      </c>
      <c r="AK59" s="1">
        <f t="shared" si="30"/>
        <v>-1.0098245806080835E-2</v>
      </c>
      <c r="AL59" s="1">
        <f t="shared" si="31"/>
        <v>5.9355302443879189E-2</v>
      </c>
      <c r="AM59" s="1">
        <f t="shared" si="32"/>
        <v>3.317672379852489E-2</v>
      </c>
      <c r="AN59" s="1">
        <f t="shared" si="33"/>
        <v>-3.4029072886595284E-2</v>
      </c>
      <c r="AO59" s="1">
        <f t="shared" si="34"/>
        <v>3.9142048610192708E-2</v>
      </c>
      <c r="AP59" s="1">
        <f t="shared" si="35"/>
        <v>1.1133577333572304E-2</v>
      </c>
      <c r="BA59">
        <v>0.12575476079888531</v>
      </c>
      <c r="BB59">
        <v>7.120508853360831E-2</v>
      </c>
      <c r="BC59">
        <v>-2.1183720631660033E-2</v>
      </c>
      <c r="BD59">
        <v>0.10473955579058698</v>
      </c>
      <c r="BE59">
        <v>1.8040388930441239E-2</v>
      </c>
      <c r="BF59">
        <v>8.7346190250828334E-2</v>
      </c>
      <c r="BG59">
        <v>-1.0098245806080835E-2</v>
      </c>
      <c r="BH59">
        <v>5.9355302443879189E-2</v>
      </c>
      <c r="BI59">
        <v>3.317672379852489E-2</v>
      </c>
      <c r="BJ59">
        <v>-3.4029072886595284E-2</v>
      </c>
      <c r="BK59">
        <v>3.9142048610192708E-2</v>
      </c>
      <c r="BL59">
        <v>1.1133577333572304E-2</v>
      </c>
    </row>
    <row r="60" spans="1:64" ht="15.6" thickBot="1">
      <c r="A60" s="40" t="s">
        <v>200</v>
      </c>
      <c r="B60" s="30" t="s">
        <v>201</v>
      </c>
      <c r="C60" s="42" t="s">
        <v>501</v>
      </c>
      <c r="D60" s="8">
        <v>51290</v>
      </c>
      <c r="E60" s="3">
        <v>0</v>
      </c>
      <c r="F60" s="37">
        <f t="shared" si="17"/>
        <v>51290</v>
      </c>
      <c r="G60" s="3">
        <v>812000000</v>
      </c>
      <c r="H60" s="9">
        <f t="shared" si="18"/>
        <v>6.3165024630541878E-5</v>
      </c>
      <c r="I60" s="51" vm="2015">
        <v>91.22</v>
      </c>
      <c r="J60" s="2" vm="3994">
        <v>96.204999999999998</v>
      </c>
      <c r="K60" s="2" vm="3995">
        <v>105.9</v>
      </c>
      <c r="L60" s="2" vm="3996">
        <v>110.21</v>
      </c>
      <c r="M60" s="2" vm="3997">
        <v>113.04</v>
      </c>
      <c r="N60" s="2" vm="3998">
        <v>93.03</v>
      </c>
      <c r="O60" s="2" vm="3403">
        <v>102.1</v>
      </c>
      <c r="P60" s="2" vm="3999">
        <v>101.74</v>
      </c>
      <c r="Q60" s="2" vm="4000">
        <v>111.37</v>
      </c>
      <c r="R60" s="2" vm="4001">
        <v>110.09</v>
      </c>
      <c r="S60" s="2" vm="4002">
        <v>111.92</v>
      </c>
      <c r="T60" s="2" vm="4003">
        <v>117.6</v>
      </c>
      <c r="U60" s="2" vm="4004">
        <v>120.05</v>
      </c>
      <c r="V60" s="3">
        <v>0.55000000000000004</v>
      </c>
      <c r="W60" s="3">
        <v>0.55000000000000004</v>
      </c>
      <c r="X60" s="3">
        <v>0.48</v>
      </c>
      <c r="Y60" s="3">
        <v>0.48</v>
      </c>
      <c r="Z60" s="1">
        <f t="shared" si="19"/>
        <v>0.21420741065555796</v>
      </c>
      <c r="AA60" s="1">
        <f t="shared" si="20"/>
        <v>-6.8596316123763726E-2</v>
      </c>
      <c r="AB60" s="1">
        <f t="shared" si="21"/>
        <v>8.2957884427032419E-2</v>
      </c>
      <c r="AC60" s="1">
        <f t="shared" si="22"/>
        <v>9.4831501498773674E-2</v>
      </c>
      <c r="AD60" s="1">
        <f t="shared" si="23"/>
        <v>0.33863187897390923</v>
      </c>
      <c r="AE60" s="1">
        <f t="shared" si="24"/>
        <v>5.4648103486077612E-2</v>
      </c>
      <c r="AF60" s="1">
        <f t="shared" si="25"/>
        <v>0.10077438802557047</v>
      </c>
      <c r="AG60" s="1">
        <f t="shared" si="26"/>
        <v>4.589235127478742E-2</v>
      </c>
      <c r="AH60" s="1">
        <f t="shared" si="27"/>
        <v>2.5678250612467222E-2</v>
      </c>
      <c r="AI60" s="1">
        <f t="shared" si="28"/>
        <v>-0.17215145081387123</v>
      </c>
      <c r="AJ60" s="1">
        <f t="shared" si="29"/>
        <v>0.10340750295603562</v>
      </c>
      <c r="AK60" s="1">
        <f t="shared" si="30"/>
        <v>-3.5259549461312384E-3</v>
      </c>
      <c r="AL60" s="1">
        <f t="shared" si="31"/>
        <v>9.9370945547474054E-2</v>
      </c>
      <c r="AM60" s="1">
        <f t="shared" si="32"/>
        <v>-7.1832629972164953E-3</v>
      </c>
      <c r="AN60" s="1">
        <f t="shared" si="33"/>
        <v>1.6622763193750553E-2</v>
      </c>
      <c r="AO60" s="1">
        <f t="shared" si="34"/>
        <v>5.5039313795568201E-2</v>
      </c>
      <c r="AP60" s="1">
        <f t="shared" si="35"/>
        <v>2.4914965986394581E-2</v>
      </c>
      <c r="BA60">
        <v>5.4648103486077612E-2</v>
      </c>
      <c r="BB60">
        <v>0.10077438802557047</v>
      </c>
      <c r="BC60">
        <v>4.589235127478742E-2</v>
      </c>
      <c r="BD60">
        <v>2.5678250612467222E-2</v>
      </c>
      <c r="BE60">
        <v>-0.17215145081387123</v>
      </c>
      <c r="BF60">
        <v>0.10340750295603562</v>
      </c>
      <c r="BG60">
        <v>-3.5259549461312384E-3</v>
      </c>
      <c r="BH60">
        <v>9.9370945547474054E-2</v>
      </c>
      <c r="BI60">
        <v>-7.1832629972164953E-3</v>
      </c>
      <c r="BJ60">
        <v>1.6622763193750553E-2</v>
      </c>
      <c r="BK60">
        <v>5.5039313795568201E-2</v>
      </c>
      <c r="BL60">
        <v>2.4914965986394581E-2</v>
      </c>
    </row>
    <row r="61" spans="1:64" ht="29.4" thickBot="1">
      <c r="A61" s="40" t="s">
        <v>203</v>
      </c>
      <c r="B61" s="30" t="s">
        <v>410</v>
      </c>
      <c r="C61" s="42" t="s">
        <v>205</v>
      </c>
      <c r="D61" s="8">
        <v>340648</v>
      </c>
      <c r="E61" s="3">
        <v>1518817</v>
      </c>
      <c r="F61" s="37">
        <f t="shared" si="17"/>
        <v>340648</v>
      </c>
      <c r="G61" s="3">
        <v>1022000000</v>
      </c>
      <c r="H61" s="9">
        <f t="shared" si="18"/>
        <v>3.333150684931507E-4</v>
      </c>
      <c r="I61" s="51" vm="1276">
        <v>185.83</v>
      </c>
      <c r="J61" s="2" vm="2783">
        <v>211.99</v>
      </c>
      <c r="K61" s="2" vm="2784">
        <v>226.88</v>
      </c>
      <c r="L61" s="2" vm="2785">
        <v>238.3</v>
      </c>
      <c r="M61" s="2" vm="2786">
        <v>254.9</v>
      </c>
      <c r="N61" s="2" vm="2787">
        <v>251.8</v>
      </c>
      <c r="O61" s="2" vm="2788">
        <v>269.99</v>
      </c>
      <c r="P61" s="2" vm="2789">
        <v>273.93</v>
      </c>
      <c r="Q61" s="2" vm="2790">
        <v>279.99</v>
      </c>
      <c r="R61" s="2" vm="2791">
        <v>271.49</v>
      </c>
      <c r="S61" s="2" vm="2792">
        <v>279</v>
      </c>
      <c r="T61" s="2" vm="2793">
        <v>290.58999999999997</v>
      </c>
      <c r="U61" s="2" vm="2794">
        <v>300.45999999999998</v>
      </c>
      <c r="V61" s="3">
        <v>0.33</v>
      </c>
      <c r="W61" s="3">
        <v>0.33</v>
      </c>
      <c r="X61" s="3">
        <v>0.33</v>
      </c>
      <c r="Y61" s="3">
        <v>0.33</v>
      </c>
      <c r="Z61" s="1">
        <f t="shared" si="19"/>
        <v>0.28413065705214441</v>
      </c>
      <c r="AA61" s="1">
        <f t="shared" si="20"/>
        <v>0.13436844313890053</v>
      </c>
      <c r="AB61" s="1">
        <f t="shared" si="21"/>
        <v>6.7780288158820695E-3</v>
      </c>
      <c r="AC61" s="1">
        <f t="shared" si="22"/>
        <v>0.10792294375483431</v>
      </c>
      <c r="AD61" s="1">
        <f t="shared" si="23"/>
        <v>0.62395738040144189</v>
      </c>
      <c r="AE61" s="1">
        <f t="shared" si="24"/>
        <v>0.14077382553947154</v>
      </c>
      <c r="AF61" s="1">
        <f t="shared" si="25"/>
        <v>7.0239162224633167E-2</v>
      </c>
      <c r="AG61" s="1">
        <f t="shared" si="26"/>
        <v>5.1789492242595277E-2</v>
      </c>
      <c r="AH61" s="1">
        <f t="shared" si="27"/>
        <v>6.9660092320604258E-2</v>
      </c>
      <c r="AI61" s="1">
        <f t="shared" si="28"/>
        <v>-1.0867006669282048E-2</v>
      </c>
      <c r="AJ61" s="1">
        <f t="shared" si="29"/>
        <v>7.3550436854646531E-2</v>
      </c>
      <c r="AK61" s="1">
        <f t="shared" si="30"/>
        <v>1.4593133079002917E-2</v>
      </c>
      <c r="AL61" s="1">
        <f t="shared" si="31"/>
        <v>2.3327127368305778E-2</v>
      </c>
      <c r="AM61" s="1">
        <f t="shared" si="32"/>
        <v>-2.9179613557627056E-2</v>
      </c>
      <c r="AN61" s="1">
        <f t="shared" si="33"/>
        <v>2.7662160668901214E-2</v>
      </c>
      <c r="AO61" s="1">
        <f t="shared" si="34"/>
        <v>4.2724014336917471E-2</v>
      </c>
      <c r="AP61" s="1">
        <f t="shared" si="35"/>
        <v>3.5101001410922622E-2</v>
      </c>
      <c r="BA61">
        <v>0.14077382553947154</v>
      </c>
      <c r="BB61">
        <v>7.0239162224633167E-2</v>
      </c>
      <c r="BC61">
        <v>5.1789492242595277E-2</v>
      </c>
      <c r="BD61">
        <v>6.9660092320604258E-2</v>
      </c>
      <c r="BE61">
        <v>-1.0867006669282048E-2</v>
      </c>
      <c r="BF61">
        <v>7.3550436854646531E-2</v>
      </c>
      <c r="BG61">
        <v>1.4593133079002917E-2</v>
      </c>
      <c r="BH61">
        <v>2.3327127368305778E-2</v>
      </c>
      <c r="BI61">
        <v>-2.9179613557627056E-2</v>
      </c>
      <c r="BJ61">
        <v>2.7662160668901214E-2</v>
      </c>
      <c r="BK61">
        <v>4.2724014336917471E-2</v>
      </c>
      <c r="BL61">
        <v>3.5101001410922622E-2</v>
      </c>
    </row>
    <row r="62" spans="1:64" ht="29.4" thickBot="1">
      <c r="A62" s="40" t="s">
        <v>206</v>
      </c>
      <c r="B62" s="30" t="s">
        <v>207</v>
      </c>
      <c r="C62" s="42" t="s">
        <v>411</v>
      </c>
      <c r="D62" s="8">
        <v>430630</v>
      </c>
      <c r="E62" s="3">
        <v>0</v>
      </c>
      <c r="F62" s="37">
        <f t="shared" si="17"/>
        <v>430630</v>
      </c>
      <c r="G62" s="3">
        <v>765000000</v>
      </c>
      <c r="H62" s="9">
        <f t="shared" si="18"/>
        <v>5.6291503267973857E-4</v>
      </c>
      <c r="I62" s="51" vm="2352">
        <v>175.41</v>
      </c>
      <c r="J62" s="2" vm="2353">
        <v>179.55</v>
      </c>
      <c r="K62" s="2" vm="2354">
        <v>184.59</v>
      </c>
      <c r="L62" s="2" vm="705">
        <v>190.5</v>
      </c>
      <c r="M62" s="2" vm="2355">
        <v>195.87</v>
      </c>
      <c r="N62" s="2" vm="2356">
        <v>198.36</v>
      </c>
      <c r="O62" s="2" vm="2357">
        <v>208.86</v>
      </c>
      <c r="P62" s="2" vm="2358">
        <v>211.18</v>
      </c>
      <c r="Q62" s="2" vm="2359">
        <v>217.93</v>
      </c>
      <c r="R62" s="2" vm="2360">
        <v>211.13</v>
      </c>
      <c r="S62" s="2" vm="2361">
        <v>197.78</v>
      </c>
      <c r="T62" s="2" vm="2362">
        <v>195.38</v>
      </c>
      <c r="U62" s="2" vm="2363">
        <v>198</v>
      </c>
      <c r="V62" s="3">
        <v>1.25</v>
      </c>
      <c r="W62" s="3">
        <v>1.1599999999999999</v>
      </c>
      <c r="X62" s="3">
        <v>1.1599999999999999</v>
      </c>
      <c r="Y62" s="3">
        <v>1.1599999999999999</v>
      </c>
      <c r="Z62" s="1">
        <f t="shared" si="19"/>
        <v>9.3153183968986961E-2</v>
      </c>
      <c r="AA62" s="1">
        <f t="shared" si="20"/>
        <v>0.10246719160104995</v>
      </c>
      <c r="AB62" s="1">
        <f t="shared" si="21"/>
        <v>1.6422483960547647E-2</v>
      </c>
      <c r="AC62" s="1">
        <f t="shared" si="22"/>
        <v>-5.6694927295978761E-2</v>
      </c>
      <c r="AD62" s="1">
        <f t="shared" si="23"/>
        <v>0.1557493871501055</v>
      </c>
      <c r="AE62" s="1">
        <f t="shared" si="24"/>
        <v>2.3601847101077562E-2</v>
      </c>
      <c r="AF62" s="1">
        <f t="shared" si="25"/>
        <v>2.8070175438596447E-2</v>
      </c>
      <c r="AG62" s="1">
        <f t="shared" si="26"/>
        <v>3.8788666775014878E-2</v>
      </c>
      <c r="AH62" s="1">
        <f t="shared" si="27"/>
        <v>2.8188976377952781E-2</v>
      </c>
      <c r="AI62" s="1">
        <f t="shared" si="28"/>
        <v>1.8634808801756313E-2</v>
      </c>
      <c r="AJ62" s="1">
        <f t="shared" si="29"/>
        <v>5.8782012502520666E-2</v>
      </c>
      <c r="AK62" s="1">
        <f t="shared" si="30"/>
        <v>1.1107919180312138E-2</v>
      </c>
      <c r="AL62" s="1">
        <f t="shared" si="31"/>
        <v>3.7456198503646176E-2</v>
      </c>
      <c r="AM62" s="1">
        <f t="shared" si="32"/>
        <v>-2.5879869682925761E-2</v>
      </c>
      <c r="AN62" s="1">
        <f t="shared" si="33"/>
        <v>-6.3231184578221925E-2</v>
      </c>
      <c r="AO62" s="1">
        <f t="shared" si="34"/>
        <v>-6.2695924764890575E-3</v>
      </c>
      <c r="AP62" s="1">
        <f t="shared" si="35"/>
        <v>1.9346913706623014E-2</v>
      </c>
      <c r="BA62">
        <v>2.3601847101077562E-2</v>
      </c>
      <c r="BB62">
        <v>2.8070175438596447E-2</v>
      </c>
      <c r="BC62">
        <v>3.8788666775014878E-2</v>
      </c>
      <c r="BD62">
        <v>2.8188976377952781E-2</v>
      </c>
      <c r="BE62">
        <v>1.8634808801756313E-2</v>
      </c>
      <c r="BF62">
        <v>5.8782012502520666E-2</v>
      </c>
      <c r="BG62">
        <v>1.1107919180312138E-2</v>
      </c>
      <c r="BH62">
        <v>3.7456198503646176E-2</v>
      </c>
      <c r="BI62">
        <v>-2.5879869682925761E-2</v>
      </c>
      <c r="BJ62">
        <v>-6.3231184578221925E-2</v>
      </c>
      <c r="BK62">
        <v>-6.2695924764890575E-3</v>
      </c>
      <c r="BL62">
        <v>1.9346913706623014E-2</v>
      </c>
    </row>
    <row r="63" spans="1:64" ht="58.2" thickBot="1">
      <c r="A63" s="40" t="s">
        <v>209</v>
      </c>
      <c r="B63" s="30" t="s">
        <v>210</v>
      </c>
      <c r="C63" s="42" t="s">
        <v>455</v>
      </c>
      <c r="D63" s="8">
        <v>263404</v>
      </c>
      <c r="E63" s="3">
        <v>246448</v>
      </c>
      <c r="F63" s="37">
        <f t="shared" si="17"/>
        <v>263404</v>
      </c>
      <c r="G63" s="3">
        <v>1458000000</v>
      </c>
      <c r="H63" s="9">
        <f t="shared" si="18"/>
        <v>1.8066117969821674E-4</v>
      </c>
      <c r="I63" s="51" vm="2963">
        <v>39.700000000000003</v>
      </c>
      <c r="J63" s="2" vm="3410">
        <v>45.86</v>
      </c>
      <c r="K63" s="2" vm="3411">
        <v>47.19</v>
      </c>
      <c r="L63" s="2" vm="3412">
        <v>49.98</v>
      </c>
      <c r="M63" s="2" vm="3413">
        <v>52</v>
      </c>
      <c r="N63" s="2" vm="2857">
        <v>50.98</v>
      </c>
      <c r="O63" s="2" vm="3414">
        <v>54.37</v>
      </c>
      <c r="P63" s="2" vm="3415">
        <v>53.39</v>
      </c>
      <c r="Q63" s="2" vm="3416">
        <v>54.91</v>
      </c>
      <c r="R63" s="2" vm="3417">
        <v>55.33</v>
      </c>
      <c r="S63" s="2" vm="2100">
        <v>52.67</v>
      </c>
      <c r="T63" s="2" vm="2837">
        <v>52.4</v>
      </c>
      <c r="U63" s="2" vm="3418">
        <v>55.06</v>
      </c>
      <c r="V63" s="3">
        <v>0.28499999999999998</v>
      </c>
      <c r="W63" s="3">
        <v>0.28499999999999998</v>
      </c>
      <c r="X63" s="3">
        <v>0.26</v>
      </c>
      <c r="Y63" s="3">
        <v>0.26</v>
      </c>
      <c r="Z63" s="1">
        <f t="shared" si="19"/>
        <v>0.26612090680100742</v>
      </c>
      <c r="AA63" s="1">
        <f t="shared" si="20"/>
        <v>9.3537414965986415E-2</v>
      </c>
      <c r="AB63" s="1">
        <f t="shared" si="21"/>
        <v>2.2438844951259904E-2</v>
      </c>
      <c r="AC63" s="1">
        <f t="shared" si="22"/>
        <v>-1.8073377914324982E-4</v>
      </c>
      <c r="AD63" s="1">
        <f t="shared" si="23"/>
        <v>0.41435768261964728</v>
      </c>
      <c r="AE63" s="1">
        <f t="shared" si="24"/>
        <v>0.15516372795969763</v>
      </c>
      <c r="AF63" s="1">
        <f t="shared" si="25"/>
        <v>2.9001308329699046E-2</v>
      </c>
      <c r="AG63" s="1">
        <f t="shared" si="26"/>
        <v>6.5162110616656055E-2</v>
      </c>
      <c r="AH63" s="1">
        <f t="shared" si="27"/>
        <v>4.0416166466586703E-2</v>
      </c>
      <c r="AI63" s="1">
        <f t="shared" si="28"/>
        <v>-1.4134615384615447E-2</v>
      </c>
      <c r="AJ63" s="1">
        <f t="shared" si="29"/>
        <v>7.2087092977638309E-2</v>
      </c>
      <c r="AK63" s="1">
        <f t="shared" si="30"/>
        <v>-1.8024645944454607E-2</v>
      </c>
      <c r="AL63" s="1">
        <f t="shared" si="31"/>
        <v>3.3339576699756436E-2</v>
      </c>
      <c r="AM63" s="1">
        <f t="shared" si="32"/>
        <v>1.2383900928792602E-2</v>
      </c>
      <c r="AN63" s="1">
        <f t="shared" si="33"/>
        <v>-4.8075185252123565E-2</v>
      </c>
      <c r="AO63" s="1">
        <f t="shared" si="34"/>
        <v>-1.8986140117719988E-4</v>
      </c>
      <c r="AP63" s="1">
        <f t="shared" si="35"/>
        <v>5.5725190839694724E-2</v>
      </c>
      <c r="BA63">
        <v>0.15516372795969763</v>
      </c>
      <c r="BB63">
        <v>2.9001308329699046E-2</v>
      </c>
      <c r="BC63">
        <v>6.5162110616656055E-2</v>
      </c>
      <c r="BD63">
        <v>4.0416166466586703E-2</v>
      </c>
      <c r="BE63">
        <v>-1.4134615384615447E-2</v>
      </c>
      <c r="BF63">
        <v>7.2087092977638309E-2</v>
      </c>
      <c r="BG63">
        <v>-1.8024645944454607E-2</v>
      </c>
      <c r="BH63">
        <v>3.3339576699756436E-2</v>
      </c>
      <c r="BI63">
        <v>1.2383900928792602E-2</v>
      </c>
      <c r="BJ63">
        <v>-4.8075185252123565E-2</v>
      </c>
      <c r="BK63">
        <v>-1.8986140117719988E-4</v>
      </c>
      <c r="BL63">
        <v>5.5725190839694724E-2</v>
      </c>
    </row>
    <row r="64" spans="1:64" ht="29.4" thickBot="1">
      <c r="A64" s="40" t="s">
        <v>212</v>
      </c>
      <c r="B64" s="30" t="s">
        <v>456</v>
      </c>
      <c r="C64" s="42" t="s">
        <v>214</v>
      </c>
      <c r="D64" s="8">
        <v>2031847</v>
      </c>
      <c r="E64" s="3">
        <v>1852821</v>
      </c>
      <c r="F64" s="37">
        <f t="shared" si="17"/>
        <v>2031847</v>
      </c>
      <c r="G64" s="3">
        <v>1358000000</v>
      </c>
      <c r="H64" s="9">
        <f t="shared" si="18"/>
        <v>1.4962054491899854E-3</v>
      </c>
      <c r="I64" s="51" vm="1144">
        <v>89.53</v>
      </c>
      <c r="J64" s="2" vm="1549">
        <v>88.87</v>
      </c>
      <c r="K64" s="2" vm="1550">
        <v>91.18</v>
      </c>
      <c r="L64" s="2" vm="1551">
        <v>91.63</v>
      </c>
      <c r="M64" s="2" vm="1552">
        <v>88.82</v>
      </c>
      <c r="N64" s="2" vm="1553">
        <v>92.78</v>
      </c>
      <c r="O64" s="2" vm="1554">
        <v>98.29</v>
      </c>
      <c r="P64" s="2" vm="1555">
        <v>101.86</v>
      </c>
      <c r="Q64" s="2" vm="1556">
        <v>107.24</v>
      </c>
      <c r="R64" s="2" vm="1557">
        <v>108.84</v>
      </c>
      <c r="S64" s="2" vm="1558">
        <v>109.2</v>
      </c>
      <c r="T64" s="2" vm="1489">
        <v>111.2</v>
      </c>
      <c r="U64" s="2" vm="1559">
        <v>114.46</v>
      </c>
      <c r="V64" s="3">
        <v>0.54</v>
      </c>
      <c r="W64" s="3">
        <v>0.54</v>
      </c>
      <c r="X64" s="3">
        <v>0.54</v>
      </c>
      <c r="Y64" s="3">
        <v>0.5</v>
      </c>
      <c r="Z64" s="1">
        <f t="shared" si="19"/>
        <v>2.9487322685133412E-2</v>
      </c>
      <c r="AA64" s="1">
        <f t="shared" si="20"/>
        <v>7.8576885299574503E-2</v>
      </c>
      <c r="AB64" s="1">
        <f t="shared" si="21"/>
        <v>0.11282938243971916</v>
      </c>
      <c r="AC64" s="1">
        <f t="shared" si="22"/>
        <v>5.6229327453142137E-2</v>
      </c>
      <c r="AD64" s="1">
        <f t="shared" si="23"/>
        <v>0.30213336311850769</v>
      </c>
      <c r="AE64" s="1">
        <f t="shared" si="24"/>
        <v>-7.3718306712833304E-3</v>
      </c>
      <c r="AF64" s="1">
        <f t="shared" si="25"/>
        <v>2.5993023517497493E-2</v>
      </c>
      <c r="AG64" s="1">
        <f t="shared" si="26"/>
        <v>1.0857644220223608E-2</v>
      </c>
      <c r="AH64" s="1">
        <f t="shared" si="27"/>
        <v>-3.0666812179417247E-2</v>
      </c>
      <c r="AI64" s="1">
        <f t="shared" si="28"/>
        <v>5.0664264805224145E-2</v>
      </c>
      <c r="AJ64" s="1">
        <f t="shared" si="29"/>
        <v>6.5208018969605569E-2</v>
      </c>
      <c r="AK64" s="1">
        <f t="shared" si="30"/>
        <v>3.6321090650116926E-2</v>
      </c>
      <c r="AL64" s="1">
        <f t="shared" si="31"/>
        <v>5.8118986844688747E-2</v>
      </c>
      <c r="AM64" s="1">
        <f t="shared" si="32"/>
        <v>1.9955240581872518E-2</v>
      </c>
      <c r="AN64" s="1">
        <f t="shared" si="33"/>
        <v>3.3076074972436553E-3</v>
      </c>
      <c r="AO64" s="1">
        <f t="shared" si="34"/>
        <v>2.2893772893772892E-2</v>
      </c>
      <c r="AP64" s="1">
        <f t="shared" si="35"/>
        <v>3.3812949640287686E-2</v>
      </c>
      <c r="BA64">
        <v>-7.3718306712833304E-3</v>
      </c>
      <c r="BB64">
        <v>2.5993023517497493E-2</v>
      </c>
      <c r="BC64">
        <v>1.0857644220223608E-2</v>
      </c>
      <c r="BD64">
        <v>-3.0666812179417247E-2</v>
      </c>
      <c r="BE64">
        <v>5.0664264805224145E-2</v>
      </c>
      <c r="BF64">
        <v>6.5208018969605569E-2</v>
      </c>
      <c r="BG64">
        <v>3.6321090650116926E-2</v>
      </c>
      <c r="BH64">
        <v>5.8118986844688747E-2</v>
      </c>
      <c r="BI64">
        <v>1.9955240581872518E-2</v>
      </c>
      <c r="BJ64">
        <v>3.3076074972436553E-3</v>
      </c>
      <c r="BK64">
        <v>2.2893772893772892E-2</v>
      </c>
      <c r="BL64">
        <v>3.3812949640287686E-2</v>
      </c>
    </row>
    <row r="65" spans="1:64" ht="29.4" thickBot="1">
      <c r="A65" s="40" t="s">
        <v>215</v>
      </c>
      <c r="B65" s="30" t="s">
        <v>457</v>
      </c>
      <c r="C65" s="42" t="s">
        <v>217</v>
      </c>
      <c r="D65" s="8">
        <v>1751672</v>
      </c>
      <c r="E65" s="3">
        <v>1288795</v>
      </c>
      <c r="F65" s="37">
        <f t="shared" si="17"/>
        <v>1751672</v>
      </c>
      <c r="G65" s="3">
        <v>944000000</v>
      </c>
      <c r="H65" s="9">
        <f t="shared" si="18"/>
        <v>1.855584745762712E-3</v>
      </c>
      <c r="I65" s="51" vm="56">
        <v>40.61</v>
      </c>
      <c r="J65" s="2" vm="1386">
        <v>45.92</v>
      </c>
      <c r="K65" s="2" vm="1387">
        <v>45.64</v>
      </c>
      <c r="L65" s="2" vm="743">
        <v>42.75</v>
      </c>
      <c r="M65" s="2" vm="1388">
        <v>46.03</v>
      </c>
      <c r="N65" s="2" vm="1389">
        <v>46.02</v>
      </c>
      <c r="O65" s="2" vm="1390">
        <v>50.04</v>
      </c>
      <c r="P65" s="2" vm="1391">
        <v>49.85</v>
      </c>
      <c r="Q65" s="2" vm="1392">
        <v>43.86</v>
      </c>
      <c r="R65" s="2" vm="342">
        <v>47.57</v>
      </c>
      <c r="S65" s="2" vm="1393">
        <v>47.01</v>
      </c>
      <c r="T65" s="2" vm="1394">
        <v>50.17</v>
      </c>
      <c r="U65" s="2" vm="1395">
        <v>51.28</v>
      </c>
      <c r="V65" s="3">
        <v>0.44</v>
      </c>
      <c r="W65" s="3">
        <v>0.44</v>
      </c>
      <c r="X65" s="3">
        <v>0.44</v>
      </c>
      <c r="Y65" s="3">
        <v>0.42</v>
      </c>
      <c r="Z65" s="1">
        <f t="shared" si="19"/>
        <v>6.3531149963063305E-2</v>
      </c>
      <c r="AA65" s="1">
        <f t="shared" si="20"/>
        <v>0.18081871345029238</v>
      </c>
      <c r="AB65" s="1">
        <f t="shared" si="21"/>
        <v>-4.0567545963229396E-2</v>
      </c>
      <c r="AC65" s="1">
        <f t="shared" si="22"/>
        <v>8.6819424006726945E-2</v>
      </c>
      <c r="AD65" s="1">
        <f t="shared" si="23"/>
        <v>0.30558975621768042</v>
      </c>
      <c r="AE65" s="1">
        <f t="shared" si="24"/>
        <v>0.13075597143560705</v>
      </c>
      <c r="AF65" s="1">
        <f t="shared" si="25"/>
        <v>-6.0975609756097806E-3</v>
      </c>
      <c r="AG65" s="1">
        <f t="shared" si="26"/>
        <v>-5.3680981595092041E-2</v>
      </c>
      <c r="AH65" s="1">
        <f t="shared" si="27"/>
        <v>7.6725146198830432E-2</v>
      </c>
      <c r="AI65" s="1">
        <f t="shared" si="28"/>
        <v>9.3417336519661526E-3</v>
      </c>
      <c r="AJ65" s="1">
        <f t="shared" si="29"/>
        <v>9.691438504997818E-2</v>
      </c>
      <c r="AK65" s="1">
        <f t="shared" si="30"/>
        <v>-3.7969624300559098E-3</v>
      </c>
      <c r="AL65" s="1">
        <f t="shared" si="31"/>
        <v>-0.11133400200601808</v>
      </c>
      <c r="AM65" s="1">
        <f t="shared" si="32"/>
        <v>9.4619243046055665E-2</v>
      </c>
      <c r="AN65" s="1">
        <f t="shared" si="33"/>
        <v>-1.1772125289047766E-2</v>
      </c>
      <c r="AO65" s="1">
        <f t="shared" si="34"/>
        <v>7.6154009785152174E-2</v>
      </c>
      <c r="AP65" s="1">
        <f t="shared" si="35"/>
        <v>3.0496312537372918E-2</v>
      </c>
      <c r="BA65">
        <v>0.13075597143560705</v>
      </c>
      <c r="BB65">
        <v>-6.0975609756097806E-3</v>
      </c>
      <c r="BC65">
        <v>-5.3680981595092041E-2</v>
      </c>
      <c r="BD65">
        <v>7.6725146198830432E-2</v>
      </c>
      <c r="BE65">
        <v>9.3417336519661526E-3</v>
      </c>
      <c r="BF65">
        <v>9.691438504997818E-2</v>
      </c>
      <c r="BG65">
        <v>-3.7969624300559098E-3</v>
      </c>
      <c r="BH65">
        <v>-0.11133400200601808</v>
      </c>
      <c r="BI65">
        <v>9.4619243046055665E-2</v>
      </c>
      <c r="BJ65">
        <v>-1.1772125289047766E-2</v>
      </c>
      <c r="BK65">
        <v>7.6154009785152174E-2</v>
      </c>
      <c r="BL65">
        <v>3.0496312537372918E-2</v>
      </c>
    </row>
    <row r="66" spans="1:64" ht="29.4" thickBot="1">
      <c r="A66" s="40" t="s">
        <v>218</v>
      </c>
      <c r="B66" s="30" t="s">
        <v>219</v>
      </c>
      <c r="C66" s="42" t="s">
        <v>502</v>
      </c>
      <c r="D66" s="26">
        <v>219997</v>
      </c>
      <c r="E66" s="26">
        <v>12646</v>
      </c>
      <c r="F66" s="37">
        <f t="shared" si="17"/>
        <v>219997</v>
      </c>
      <c r="G66" s="3">
        <v>585000000</v>
      </c>
      <c r="H66" s="9">
        <f t="shared" si="18"/>
        <v>3.7606324786324788E-4</v>
      </c>
      <c r="I66" s="51" vm="1325">
        <v>187.82</v>
      </c>
      <c r="J66" s="2" vm="2740">
        <v>201.49</v>
      </c>
      <c r="K66" s="2" vm="2741">
        <v>208.81</v>
      </c>
      <c r="L66" s="2" vm="2742">
        <v>209.89</v>
      </c>
      <c r="M66" s="2" vm="2743">
        <v>189.49</v>
      </c>
      <c r="N66" s="2" vm="2744">
        <v>159.75</v>
      </c>
      <c r="O66" s="2" vm="2745">
        <v>175.46</v>
      </c>
      <c r="P66" s="2" vm="2746">
        <v>174.79</v>
      </c>
      <c r="Q66" s="2" vm="2747">
        <v>161.4</v>
      </c>
      <c r="R66" s="2" vm="2748">
        <v>165</v>
      </c>
      <c r="S66" s="2" vm="2749">
        <v>166.94</v>
      </c>
      <c r="T66" s="2" vm="312">
        <v>170.16</v>
      </c>
      <c r="U66" s="2" vm="2750">
        <v>177.68</v>
      </c>
      <c r="V66" s="3">
        <v>1.44</v>
      </c>
      <c r="W66" s="3">
        <v>1.44</v>
      </c>
      <c r="X66" s="3">
        <v>1.44</v>
      </c>
      <c r="Y66" s="3">
        <v>1.44</v>
      </c>
      <c r="Z66" s="1">
        <f t="shared" ref="Z66:Z102" si="36">((L66-I66)+V66)/I66</f>
        <v>0.12517303801512084</v>
      </c>
      <c r="AA66" s="1">
        <f t="shared" ref="AA66:AA102" si="37">((O66-L66)+W66)/L66</f>
        <v>-0.15717756920291573</v>
      </c>
      <c r="AB66" s="1">
        <f t="shared" ref="AB66:AB102" si="38">((R66-O66)+X66)/O66</f>
        <v>-5.1407728257152674E-2</v>
      </c>
      <c r="AC66" s="1">
        <f t="shared" ref="AC66:AC102" si="39">((U66-R66)+Y66)/R66</f>
        <v>8.5575757575757611E-2</v>
      </c>
      <c r="AD66" s="1">
        <f t="shared" ref="AD66:AD102" si="40">((U66-I66)+SUM(V66:Y66))/I66</f>
        <v>-2.3320200191672809E-2</v>
      </c>
      <c r="AE66" s="1">
        <f t="shared" ref="AE66:AE102" si="41">(J66-I66)/I66</f>
        <v>7.2782451283143521E-2</v>
      </c>
      <c r="AF66" s="1">
        <f t="shared" ref="AF66:AF102" si="42">(K66-J66)/J66</f>
        <v>3.6329346369546843E-2</v>
      </c>
      <c r="AG66" s="1">
        <f t="shared" ref="AG66:AG102" si="43">((L66-K66)+V66)/K66</f>
        <v>1.206838752933281E-2</v>
      </c>
      <c r="AH66" s="1">
        <f t="shared" ref="AH66:AH102" si="44">(M66-L66)/L66</f>
        <v>-9.7193768164276426E-2</v>
      </c>
      <c r="AI66" s="1">
        <f t="shared" ref="AI66:AI102" si="45">((N66-M66)+W66)/M66</f>
        <v>-0.1493482505673123</v>
      </c>
      <c r="AJ66" s="1">
        <f t="shared" ref="AJ66:AJ102" si="46">((O66-N66)+W66)/N66</f>
        <v>0.10735524256651023</v>
      </c>
      <c r="AK66" s="1">
        <f t="shared" ref="AK66:AK102" si="47">(P66-O66)/O66</f>
        <v>-3.8185341388351527E-3</v>
      </c>
      <c r="AL66" s="1">
        <f t="shared" ref="AL66:AL102" si="48">((Q66-P66)+X66)/P66</f>
        <v>-6.8367755592425125E-2</v>
      </c>
      <c r="AM66" s="1">
        <f t="shared" ref="AM66:AM102" si="49">((R66-Q66)+X66)/Q66</f>
        <v>3.1226765799256467E-2</v>
      </c>
      <c r="AN66" s="1">
        <f t="shared" ref="AN66:AN102" si="50">(S66-R66)/R66</f>
        <v>1.1757575757575744E-2</v>
      </c>
      <c r="AO66" s="1">
        <f t="shared" ref="AO66:AO102" si="51">((T66-S66)+Y66)/S66</f>
        <v>2.7914220678087926E-2</v>
      </c>
      <c r="AP66" s="1">
        <f t="shared" ref="AP66:AP102" si="52">((U66-T66)+Y66)/T66</f>
        <v>5.2656323460272741E-2</v>
      </c>
      <c r="BA66">
        <v>7.2782451283143521E-2</v>
      </c>
      <c r="BB66">
        <v>3.6329346369546843E-2</v>
      </c>
      <c r="BC66">
        <v>1.206838752933281E-2</v>
      </c>
      <c r="BD66">
        <v>-9.7193768164276426E-2</v>
      </c>
      <c r="BE66">
        <v>-0.1493482505673123</v>
      </c>
      <c r="BF66">
        <v>0.10735524256651023</v>
      </c>
      <c r="BG66">
        <v>-3.8185341388351527E-3</v>
      </c>
      <c r="BH66">
        <v>-6.8367755592425125E-2</v>
      </c>
      <c r="BI66">
        <v>3.1226765799256467E-2</v>
      </c>
      <c r="BJ66">
        <v>1.1757575757575744E-2</v>
      </c>
      <c r="BK66">
        <v>2.7914220678087926E-2</v>
      </c>
      <c r="BL66">
        <v>5.2656323460272741E-2</v>
      </c>
    </row>
    <row r="67" spans="1:64" ht="29.4" thickBot="1">
      <c r="A67" s="40" t="s">
        <v>221</v>
      </c>
      <c r="B67" s="30" t="s">
        <v>222</v>
      </c>
      <c r="C67" s="42" t="s">
        <v>458</v>
      </c>
      <c r="D67" s="8">
        <v>1358225</v>
      </c>
      <c r="E67" s="3">
        <v>7085737</v>
      </c>
      <c r="F67" s="37">
        <f t="shared" ref="F67:F102" si="53">D67</f>
        <v>1358225</v>
      </c>
      <c r="G67" s="3">
        <v>1869000000</v>
      </c>
      <c r="H67" s="9">
        <f t="shared" ref="H67:H102" si="54">F67/G67</f>
        <v>7.2671214553237024E-4</v>
      </c>
      <c r="I67" s="51" vm="2098">
        <v>48.91</v>
      </c>
      <c r="J67" s="2" vm="2099">
        <v>49.53</v>
      </c>
      <c r="K67" s="2" vm="2100">
        <v>52.67</v>
      </c>
      <c r="L67" s="2" vm="2101">
        <v>57.38</v>
      </c>
      <c r="M67" s="2" vm="2102">
        <v>54.52</v>
      </c>
      <c r="N67" s="2" vm="2103">
        <v>49.25</v>
      </c>
      <c r="O67" s="2" vm="2104">
        <v>47.73</v>
      </c>
      <c r="P67" s="2" vm="2105">
        <v>47.5</v>
      </c>
      <c r="Q67" s="2" vm="2106">
        <v>43.7</v>
      </c>
      <c r="R67" s="2" vm="495">
        <v>41.03</v>
      </c>
      <c r="S67" s="2" vm="911">
        <v>44.6</v>
      </c>
      <c r="T67" s="2" vm="685">
        <v>50</v>
      </c>
      <c r="U67" s="2" vm="1764">
        <v>50.19</v>
      </c>
      <c r="V67" s="3">
        <v>0.84</v>
      </c>
      <c r="W67" s="3">
        <v>0.84</v>
      </c>
      <c r="X67" s="3">
        <v>0.8</v>
      </c>
      <c r="Y67" s="3">
        <v>0.8</v>
      </c>
      <c r="Z67" s="1">
        <f t="shared" si="36"/>
        <v>0.19034962175424261</v>
      </c>
      <c r="AA67" s="1">
        <f t="shared" si="37"/>
        <v>-0.15353781805507155</v>
      </c>
      <c r="AB67" s="1">
        <f t="shared" si="38"/>
        <v>-0.12361198407710028</v>
      </c>
      <c r="AC67" s="1">
        <f t="shared" si="39"/>
        <v>0.24274920789666091</v>
      </c>
      <c r="AD67" s="1">
        <f t="shared" si="40"/>
        <v>9.3232467797996349E-2</v>
      </c>
      <c r="AE67" s="1">
        <f t="shared" si="41"/>
        <v>1.2676344305868014E-2</v>
      </c>
      <c r="AF67" s="1">
        <f t="shared" si="42"/>
        <v>6.3395921663638208E-2</v>
      </c>
      <c r="AG67" s="1">
        <f t="shared" si="43"/>
        <v>0.10537307765331309</v>
      </c>
      <c r="AH67" s="1">
        <f t="shared" si="44"/>
        <v>-4.9843150923666771E-2</v>
      </c>
      <c r="AI67" s="1">
        <f t="shared" si="45"/>
        <v>-8.1254585473220897E-2</v>
      </c>
      <c r="AJ67" s="1">
        <f t="shared" si="46"/>
        <v>-1.3807106598984835E-2</v>
      </c>
      <c r="AK67" s="1">
        <f t="shared" si="47"/>
        <v>-4.8187722606326602E-3</v>
      </c>
      <c r="AL67" s="1">
        <f t="shared" si="48"/>
        <v>-6.3157894736842052E-2</v>
      </c>
      <c r="AM67" s="1">
        <f t="shared" si="49"/>
        <v>-4.2791762013730014E-2</v>
      </c>
      <c r="AN67" s="1">
        <f t="shared" si="50"/>
        <v>8.7009505240068244E-2</v>
      </c>
      <c r="AO67" s="1">
        <f t="shared" si="51"/>
        <v>0.13901345291479816</v>
      </c>
      <c r="AP67" s="1">
        <f t="shared" si="52"/>
        <v>1.9799999999999957E-2</v>
      </c>
      <c r="BA67">
        <v>1.2676344305868014E-2</v>
      </c>
      <c r="BB67">
        <v>6.3395921663638208E-2</v>
      </c>
      <c r="BC67">
        <v>0.10537307765331309</v>
      </c>
      <c r="BD67">
        <v>-4.9843150923666771E-2</v>
      </c>
      <c r="BE67">
        <v>-8.1254585473220897E-2</v>
      </c>
      <c r="BF67">
        <v>-1.3807106598984835E-2</v>
      </c>
      <c r="BG67">
        <v>-4.8187722606326602E-3</v>
      </c>
      <c r="BH67">
        <v>-6.3157894736842052E-2</v>
      </c>
      <c r="BI67">
        <v>-4.2791762013730014E-2</v>
      </c>
      <c r="BJ67">
        <v>8.7009505240068244E-2</v>
      </c>
      <c r="BK67">
        <v>0.13901345291479816</v>
      </c>
      <c r="BL67">
        <v>1.9799999999999957E-2</v>
      </c>
    </row>
    <row r="68" spans="1:64" ht="29.4" thickBot="1">
      <c r="A68" s="40" t="s">
        <v>227</v>
      </c>
      <c r="B68" s="30" t="s">
        <v>228</v>
      </c>
      <c r="C68" s="42" t="s">
        <v>229</v>
      </c>
      <c r="D68" s="8">
        <v>801725</v>
      </c>
      <c r="E68" s="3">
        <v>2890538</v>
      </c>
      <c r="F68" s="37">
        <f t="shared" si="53"/>
        <v>801725</v>
      </c>
      <c r="G68" s="3">
        <v>2580000000</v>
      </c>
      <c r="H68" s="9">
        <f t="shared" si="54"/>
        <v>3.1074612403100778E-4</v>
      </c>
      <c r="I68" s="51" vm="2901">
        <v>71.791300000000007</v>
      </c>
      <c r="J68" s="2" vm="2902">
        <v>72.439700000000002</v>
      </c>
      <c r="K68" s="2" vm="2903">
        <v>77.960599999999999</v>
      </c>
      <c r="L68" s="2" vm="2904">
        <v>79.839100000000002</v>
      </c>
      <c r="M68" s="2" vm="2905">
        <v>75.033299999999997</v>
      </c>
      <c r="N68" s="2" vm="2906">
        <v>75.948700000000002</v>
      </c>
      <c r="O68" s="2" vm="2907">
        <v>80.411199999999994</v>
      </c>
      <c r="P68" s="2" vm="2908">
        <v>79.200199999999995</v>
      </c>
      <c r="Q68" s="2" vm="2909">
        <v>82.232399999999998</v>
      </c>
      <c r="R68" s="2" vm="2910">
        <v>80.268199999999993</v>
      </c>
      <c r="S68" s="2" vm="2911">
        <v>83.023899999999998</v>
      </c>
      <c r="T68" s="2" vm="2912">
        <v>83.471999999999994</v>
      </c>
      <c r="U68" s="2" vm="2913">
        <v>86.847499999999997</v>
      </c>
      <c r="V68" s="3">
        <v>0.61</v>
      </c>
      <c r="W68" s="3">
        <v>0.55000000000000004</v>
      </c>
      <c r="X68" s="3">
        <v>0.55000000000000004</v>
      </c>
      <c r="Y68" s="3">
        <v>0.55000000000000004</v>
      </c>
      <c r="Z68" s="1">
        <f t="shared" si="36"/>
        <v>0.12059678540435949</v>
      </c>
      <c r="AA68" s="1">
        <f t="shared" si="37"/>
        <v>1.4054517147613035E-2</v>
      </c>
      <c r="AB68" s="1">
        <f t="shared" si="38"/>
        <v>5.0614839723819496E-3</v>
      </c>
      <c r="AC68" s="1">
        <f t="shared" si="39"/>
        <v>8.8818486025599233E-2</v>
      </c>
      <c r="AD68" s="1">
        <f t="shared" si="40"/>
        <v>0.2412019283673647</v>
      </c>
      <c r="AE68" s="1">
        <f t="shared" si="41"/>
        <v>9.0317350431040402E-3</v>
      </c>
      <c r="AF68" s="1">
        <f t="shared" si="42"/>
        <v>7.6213733629487662E-2</v>
      </c>
      <c r="AG68" s="1">
        <f t="shared" si="43"/>
        <v>3.1919969830914621E-2</v>
      </c>
      <c r="AH68" s="1">
        <f t="shared" si="44"/>
        <v>-6.019356430621093E-2</v>
      </c>
      <c r="AI68" s="1">
        <f t="shared" si="45"/>
        <v>1.9529995348731902E-2</v>
      </c>
      <c r="AJ68" s="1">
        <f t="shared" si="46"/>
        <v>6.5998496353459515E-2</v>
      </c>
      <c r="AK68" s="1">
        <f t="shared" si="47"/>
        <v>-1.5060091131583643E-2</v>
      </c>
      <c r="AL68" s="1">
        <f t="shared" si="48"/>
        <v>4.5229683763424879E-2</v>
      </c>
      <c r="AM68" s="1">
        <f t="shared" si="49"/>
        <v>-1.7197600945612741E-2</v>
      </c>
      <c r="AN68" s="1">
        <f t="shared" si="50"/>
        <v>3.4331154803521252E-2</v>
      </c>
      <c r="AO68" s="1">
        <f t="shared" si="51"/>
        <v>1.2021839494410606E-2</v>
      </c>
      <c r="AP68" s="1">
        <f t="shared" si="52"/>
        <v>4.7027745830937349E-2</v>
      </c>
      <c r="BA68">
        <v>9.0317350431040402E-3</v>
      </c>
      <c r="BB68">
        <v>7.6213733629487662E-2</v>
      </c>
      <c r="BC68">
        <v>3.1919969830914621E-2</v>
      </c>
      <c r="BD68">
        <v>-6.019356430621093E-2</v>
      </c>
      <c r="BE68">
        <v>1.9529995348731902E-2</v>
      </c>
      <c r="BF68">
        <v>6.5998496353459515E-2</v>
      </c>
      <c r="BG68">
        <v>-1.5060091131583643E-2</v>
      </c>
      <c r="BH68">
        <v>4.5229683763424879E-2</v>
      </c>
      <c r="BI68">
        <v>-1.7197600945612741E-2</v>
      </c>
      <c r="BJ68">
        <v>3.4331154803521252E-2</v>
      </c>
      <c r="BK68">
        <v>1.2021839494410606E-2</v>
      </c>
      <c r="BL68">
        <v>4.7027745830937349E-2</v>
      </c>
    </row>
    <row r="69" spans="1:64" ht="29.4" thickBot="1">
      <c r="A69" s="40" t="s">
        <v>230</v>
      </c>
      <c r="B69" s="30" t="s">
        <v>231</v>
      </c>
      <c r="C69" s="42" t="s">
        <v>232</v>
      </c>
      <c r="D69" s="8">
        <v>842051</v>
      </c>
      <c r="E69" s="3">
        <v>665213</v>
      </c>
      <c r="F69" s="37">
        <f t="shared" si="53"/>
        <v>842051</v>
      </c>
      <c r="G69" s="3">
        <v>1640000000</v>
      </c>
      <c r="H69" s="9">
        <f t="shared" si="54"/>
        <v>5.1344573170731709E-4</v>
      </c>
      <c r="I69" s="51" vm="2399">
        <v>39.020000000000003</v>
      </c>
      <c r="J69" s="2" vm="2400">
        <v>42.3</v>
      </c>
      <c r="K69" s="2" vm="2401">
        <v>42.35</v>
      </c>
      <c r="L69" s="2" vm="2402">
        <v>42.78</v>
      </c>
      <c r="M69" s="2" vm="85">
        <v>48.2</v>
      </c>
      <c r="N69" s="2" vm="2403">
        <v>40.71</v>
      </c>
      <c r="O69" s="2" vm="2404">
        <v>44.59</v>
      </c>
      <c r="P69" s="2" vm="1399">
        <v>44.42</v>
      </c>
      <c r="Q69" s="2" vm="2405">
        <v>41.04</v>
      </c>
      <c r="R69" s="2" vm="2406">
        <v>42.51</v>
      </c>
      <c r="S69" s="2" vm="2407">
        <v>46.52</v>
      </c>
      <c r="T69" s="2" vm="2377">
        <v>49.58</v>
      </c>
      <c r="U69" s="2" vm="2408">
        <v>51.2</v>
      </c>
      <c r="V69" s="3">
        <v>0.35</v>
      </c>
      <c r="W69" s="3">
        <v>0.35</v>
      </c>
      <c r="X69" s="3">
        <v>0.3</v>
      </c>
      <c r="Y69" s="3">
        <v>0.3</v>
      </c>
      <c r="Z69" s="1">
        <f t="shared" si="36"/>
        <v>0.10533059969246533</v>
      </c>
      <c r="AA69" s="1">
        <f t="shared" si="37"/>
        <v>5.0490883590462887E-2</v>
      </c>
      <c r="AB69" s="1">
        <f t="shared" si="38"/>
        <v>-3.9919264409060441E-2</v>
      </c>
      <c r="AC69" s="1">
        <f t="shared" si="39"/>
        <v>0.21147965184662446</v>
      </c>
      <c r="AD69" s="1">
        <f t="shared" si="40"/>
        <v>0.34546386468477702</v>
      </c>
      <c r="AE69" s="1">
        <f t="shared" si="41"/>
        <v>8.4059456688877335E-2</v>
      </c>
      <c r="AF69" s="1">
        <f t="shared" si="42"/>
        <v>1.1820330969268148E-3</v>
      </c>
      <c r="AG69" s="1">
        <f t="shared" si="43"/>
        <v>1.8417945690672954E-2</v>
      </c>
      <c r="AH69" s="1">
        <f t="shared" si="44"/>
        <v>0.12669471715755029</v>
      </c>
      <c r="AI69" s="1">
        <f t="shared" si="45"/>
        <v>-0.14813278008298758</v>
      </c>
      <c r="AJ69" s="1">
        <f t="shared" si="46"/>
        <v>0.10390567428150337</v>
      </c>
      <c r="AK69" s="1">
        <f t="shared" si="47"/>
        <v>-3.812514016595687E-3</v>
      </c>
      <c r="AL69" s="1">
        <f t="shared" si="48"/>
        <v>-6.9338135974786191E-2</v>
      </c>
      <c r="AM69" s="1">
        <f t="shared" si="49"/>
        <v>4.3128654970760211E-2</v>
      </c>
      <c r="AN69" s="1">
        <f t="shared" si="50"/>
        <v>9.4330745706892621E-2</v>
      </c>
      <c r="AO69" s="1">
        <f t="shared" si="51"/>
        <v>7.2226999140154666E-2</v>
      </c>
      <c r="AP69" s="1">
        <f t="shared" si="52"/>
        <v>3.8725292456635835E-2</v>
      </c>
      <c r="BA69">
        <v>8.4059456688877335E-2</v>
      </c>
      <c r="BB69">
        <v>1.1820330969268148E-3</v>
      </c>
      <c r="BC69">
        <v>1.8417945690672954E-2</v>
      </c>
      <c r="BD69">
        <v>0.12669471715755029</v>
      </c>
      <c r="BE69">
        <v>-0.14813278008298758</v>
      </c>
      <c r="BF69">
        <v>0.10390567428150337</v>
      </c>
      <c r="BG69">
        <v>-3.812514016595687E-3</v>
      </c>
      <c r="BH69">
        <v>-6.9338135974786191E-2</v>
      </c>
      <c r="BI69">
        <v>4.3128654970760211E-2</v>
      </c>
      <c r="BJ69">
        <v>9.4330745706892621E-2</v>
      </c>
      <c r="BK69">
        <v>7.2226999140154666E-2</v>
      </c>
      <c r="BL69">
        <v>3.8725292456635835E-2</v>
      </c>
    </row>
    <row r="70" spans="1:64" ht="29.4" thickBot="1">
      <c r="A70" s="40" t="s">
        <v>233</v>
      </c>
      <c r="B70" s="30" t="s">
        <v>234</v>
      </c>
      <c r="C70" s="42" t="s">
        <v>235</v>
      </c>
      <c r="D70" s="8">
        <v>951502</v>
      </c>
      <c r="E70" s="8">
        <v>1456918</v>
      </c>
      <c r="F70" s="37">
        <f t="shared" si="53"/>
        <v>951502</v>
      </c>
      <c r="G70" s="3">
        <v>7753000000</v>
      </c>
      <c r="H70" s="9">
        <f t="shared" si="54"/>
        <v>1.2272694440861601E-4</v>
      </c>
      <c r="I70" s="51" vm="3623">
        <v>99.55</v>
      </c>
      <c r="J70" s="2" vm="3624">
        <v>103.77500000000001</v>
      </c>
      <c r="K70" s="2" vm="3625">
        <v>112.89</v>
      </c>
      <c r="L70" s="2" vm="3626">
        <v>118.95</v>
      </c>
      <c r="M70" s="2" vm="3627">
        <v>130.53</v>
      </c>
      <c r="N70" s="2" vm="3628">
        <v>123.85</v>
      </c>
      <c r="O70" s="2" vm="3629">
        <v>136.63</v>
      </c>
      <c r="P70" s="2" vm="3630">
        <v>137</v>
      </c>
      <c r="Q70" s="2" vm="3631">
        <v>136.61000000000001</v>
      </c>
      <c r="R70" s="2" vm="3632">
        <v>139.66</v>
      </c>
      <c r="S70" s="2" vm="3633">
        <v>144.26</v>
      </c>
      <c r="T70" s="2" vm="3634">
        <v>151.81</v>
      </c>
      <c r="U70" s="2" vm="3635">
        <v>158.78</v>
      </c>
      <c r="V70" s="3">
        <v>0.51</v>
      </c>
      <c r="W70" s="3">
        <v>0.46</v>
      </c>
      <c r="X70" s="3">
        <v>0.46</v>
      </c>
      <c r="Y70" s="3">
        <v>0.46</v>
      </c>
      <c r="Z70" s="1">
        <f t="shared" si="36"/>
        <v>0.20000000000000007</v>
      </c>
      <c r="AA70" s="1">
        <f t="shared" si="37"/>
        <v>0.15250105086170654</v>
      </c>
      <c r="AB70" s="1">
        <f t="shared" si="38"/>
        <v>2.5543438483495582E-2</v>
      </c>
      <c r="AC70" s="1">
        <f t="shared" si="39"/>
        <v>0.14019762279822431</v>
      </c>
      <c r="AD70" s="1">
        <f t="shared" si="40"/>
        <v>0.61396283274736319</v>
      </c>
      <c r="AE70" s="1">
        <f t="shared" si="41"/>
        <v>4.244098442993479E-2</v>
      </c>
      <c r="AF70" s="1">
        <f t="shared" si="42"/>
        <v>8.7834256805588956E-2</v>
      </c>
      <c r="AG70" s="1">
        <f t="shared" si="43"/>
        <v>5.8198246080255131E-2</v>
      </c>
      <c r="AH70" s="1">
        <f t="shared" si="44"/>
        <v>9.7351828499369464E-2</v>
      </c>
      <c r="AI70" s="1">
        <f t="shared" si="45"/>
        <v>-4.7651880793687325E-2</v>
      </c>
      <c r="AJ70" s="1">
        <f t="shared" si="46"/>
        <v>0.10690351231328221</v>
      </c>
      <c r="AK70" s="1">
        <f t="shared" si="47"/>
        <v>2.7080436214594493E-3</v>
      </c>
      <c r="AL70" s="1">
        <f t="shared" si="48"/>
        <v>5.1094890510958873E-4</v>
      </c>
      <c r="AM70" s="1">
        <f t="shared" si="49"/>
        <v>2.5693580264987793E-2</v>
      </c>
      <c r="AN70" s="1">
        <f t="shared" si="50"/>
        <v>3.2937133037376443E-2</v>
      </c>
      <c r="AO70" s="1">
        <f t="shared" si="51"/>
        <v>5.5524746984611205E-2</v>
      </c>
      <c r="AP70" s="1">
        <f t="shared" si="52"/>
        <v>4.8942757394111053E-2</v>
      </c>
      <c r="BA70">
        <v>4.244098442993479E-2</v>
      </c>
      <c r="BB70">
        <v>8.7834256805588956E-2</v>
      </c>
      <c r="BC70">
        <v>5.8198246080255131E-2</v>
      </c>
      <c r="BD70">
        <v>9.7351828499369464E-2</v>
      </c>
      <c r="BE70">
        <v>-4.7651880793687325E-2</v>
      </c>
      <c r="BF70">
        <v>0.10690351231328221</v>
      </c>
      <c r="BG70">
        <v>2.7080436214594493E-3</v>
      </c>
      <c r="BH70">
        <v>5.1094890510958873E-4</v>
      </c>
      <c r="BI70">
        <v>2.5693580264987793E-2</v>
      </c>
      <c r="BJ70">
        <v>3.2937133037376443E-2</v>
      </c>
      <c r="BK70">
        <v>5.5524746984611205E-2</v>
      </c>
      <c r="BL70">
        <v>4.8942757394111053E-2</v>
      </c>
    </row>
    <row r="71" spans="1:64" ht="29.4" thickBot="1">
      <c r="A71" s="40" t="s">
        <v>371</v>
      </c>
      <c r="B71" s="30" t="s">
        <v>372</v>
      </c>
      <c r="C71" s="42" t="s">
        <v>373</v>
      </c>
      <c r="D71" s="8">
        <v>354857</v>
      </c>
      <c r="E71" s="3">
        <v>684574</v>
      </c>
      <c r="F71" s="37">
        <f t="shared" si="53"/>
        <v>354857</v>
      </c>
      <c r="G71" s="3">
        <v>1942000000</v>
      </c>
      <c r="H71" s="9">
        <f t="shared" si="54"/>
        <v>1.8272760041194644E-4</v>
      </c>
      <c r="I71" s="51" vm="3369">
        <v>43.17</v>
      </c>
      <c r="J71" s="2" vm="3370">
        <v>44.592500000000001</v>
      </c>
      <c r="K71" s="2" vm="3371">
        <v>46.88</v>
      </c>
      <c r="L71" s="2" vm="3372">
        <v>48.354999999999997</v>
      </c>
      <c r="M71" s="2" vm="3373">
        <v>48.377499999999998</v>
      </c>
      <c r="N71" s="2" vm="3374">
        <v>49.732500000000002</v>
      </c>
      <c r="O71" s="2" vm="3375">
        <v>51.092500000000001</v>
      </c>
      <c r="P71" s="2" vm="3376">
        <v>51.657499999999999</v>
      </c>
      <c r="Q71" s="2" vm="3377">
        <v>54.702500000000001</v>
      </c>
      <c r="R71" s="2" vm="3378">
        <v>58.04</v>
      </c>
      <c r="S71" s="2" vm="3379">
        <v>59.672499999999999</v>
      </c>
      <c r="T71" s="2" vm="3380">
        <v>58.427500000000002</v>
      </c>
      <c r="U71" s="2" vm="3381">
        <v>60.4925</v>
      </c>
      <c r="V71" s="3">
        <v>1.25</v>
      </c>
      <c r="W71" s="3">
        <v>1.25</v>
      </c>
      <c r="X71" s="3">
        <v>1.25</v>
      </c>
      <c r="Y71" s="3">
        <v>1.25</v>
      </c>
      <c r="Z71" s="1">
        <f t="shared" si="36"/>
        <v>0.14906184850590676</v>
      </c>
      <c r="AA71" s="1">
        <f t="shared" si="37"/>
        <v>8.2463033812429004E-2</v>
      </c>
      <c r="AB71" s="1">
        <f t="shared" si="38"/>
        <v>0.16044429221510001</v>
      </c>
      <c r="AC71" s="1">
        <f t="shared" si="39"/>
        <v>6.3792212267401796E-2</v>
      </c>
      <c r="AD71" s="1">
        <f t="shared" si="40"/>
        <v>0.51708362288626353</v>
      </c>
      <c r="AE71" s="1">
        <f t="shared" si="41"/>
        <v>3.2951123465369457E-2</v>
      </c>
      <c r="AF71" s="1">
        <f t="shared" si="42"/>
        <v>5.1297863990581408E-2</v>
      </c>
      <c r="AG71" s="1">
        <f t="shared" si="43"/>
        <v>5.812713310580192E-2</v>
      </c>
      <c r="AH71" s="1">
        <f t="shared" si="44"/>
        <v>4.6530865474099585E-4</v>
      </c>
      <c r="AI71" s="1">
        <f t="shared" si="45"/>
        <v>5.3847346390367506E-2</v>
      </c>
      <c r="AJ71" s="1">
        <f t="shared" si="46"/>
        <v>5.2480772130900306E-2</v>
      </c>
      <c r="AK71" s="1">
        <f t="shared" si="47"/>
        <v>1.1058374516807705E-2</v>
      </c>
      <c r="AL71" s="1">
        <f t="shared" si="48"/>
        <v>8.3143783574505192E-2</v>
      </c>
      <c r="AM71" s="1">
        <f t="shared" si="49"/>
        <v>8.3862711941867341E-2</v>
      </c>
      <c r="AN71" s="1">
        <f t="shared" si="50"/>
        <v>2.8127153687112341E-2</v>
      </c>
      <c r="AO71" s="1">
        <f t="shared" si="51"/>
        <v>8.379069085428896E-5</v>
      </c>
      <c r="AP71" s="1">
        <f t="shared" si="52"/>
        <v>5.6736981729493777E-2</v>
      </c>
      <c r="BA71">
        <v>3.2951123465369457E-2</v>
      </c>
      <c r="BB71">
        <v>5.1297863990581408E-2</v>
      </c>
      <c r="BC71">
        <v>5.812713310580192E-2</v>
      </c>
      <c r="BD71">
        <v>4.6530865474099585E-4</v>
      </c>
      <c r="BE71">
        <v>5.3847346390367506E-2</v>
      </c>
      <c r="BF71">
        <v>5.2480772130900306E-2</v>
      </c>
      <c r="BG71">
        <v>1.1058374516807705E-2</v>
      </c>
      <c r="BH71">
        <v>8.3143783574505192E-2</v>
      </c>
      <c r="BI71">
        <v>8.3862711941867341E-2</v>
      </c>
      <c r="BJ71">
        <v>2.8127153687112341E-2</v>
      </c>
      <c r="BK71">
        <v>8.379069085428896E-5</v>
      </c>
      <c r="BL71">
        <v>5.6736981729493777E-2</v>
      </c>
    </row>
    <row r="72" spans="1:64" ht="15.6" thickBot="1">
      <c r="A72" s="40" t="s">
        <v>459</v>
      </c>
      <c r="B72" s="30" t="s">
        <v>460</v>
      </c>
      <c r="C72" s="42" t="s">
        <v>461</v>
      </c>
      <c r="D72" s="8">
        <v>10060095</v>
      </c>
      <c r="E72" s="3">
        <v>4501148</v>
      </c>
      <c r="F72" s="37">
        <f t="shared" si="53"/>
        <v>10060095</v>
      </c>
      <c r="G72" s="3">
        <v>452000000</v>
      </c>
      <c r="H72" s="9">
        <f t="shared" si="54"/>
        <v>2.2256847345132745E-2</v>
      </c>
      <c r="I72" s="51" vm="405">
        <v>259.27999999999997</v>
      </c>
      <c r="J72" s="2" vm="406">
        <v>337.18</v>
      </c>
      <c r="K72" s="2" vm="407">
        <v>362.26</v>
      </c>
      <c r="L72" s="2" vm="408">
        <v>359</v>
      </c>
      <c r="M72" s="2" vm="409">
        <v>374</v>
      </c>
      <c r="N72" s="2" vm="410">
        <v>343.56</v>
      </c>
      <c r="O72" s="2" vm="411">
        <v>373.5</v>
      </c>
      <c r="P72" s="2" vm="412">
        <v>324.25</v>
      </c>
      <c r="Q72" s="2" vm="413">
        <v>290.82</v>
      </c>
      <c r="R72" s="2" vm="414">
        <v>267.35000000000002</v>
      </c>
      <c r="S72" s="2" vm="415">
        <v>288.7</v>
      </c>
      <c r="T72" s="2" vm="416">
        <v>314.39</v>
      </c>
      <c r="U72" s="2" vm="417">
        <v>326.10000000000002</v>
      </c>
      <c r="V72" s="3">
        <v>0</v>
      </c>
      <c r="W72" s="3">
        <v>0</v>
      </c>
      <c r="X72" s="3">
        <v>0</v>
      </c>
      <c r="Y72" s="3">
        <v>0</v>
      </c>
      <c r="Z72" s="1">
        <f t="shared" si="36"/>
        <v>0.38460351743289123</v>
      </c>
      <c r="AA72" s="1">
        <f t="shared" si="37"/>
        <v>4.0389972144846797E-2</v>
      </c>
      <c r="AB72" s="1">
        <f t="shared" si="38"/>
        <v>-0.28420348058902267</v>
      </c>
      <c r="AC72" s="1">
        <f t="shared" si="39"/>
        <v>0.21974939218253225</v>
      </c>
      <c r="AD72" s="1">
        <f t="shared" si="40"/>
        <v>0.25771366862079625</v>
      </c>
      <c r="AE72" s="1">
        <f t="shared" si="41"/>
        <v>0.30044739278000632</v>
      </c>
      <c r="AF72" s="1">
        <f t="shared" si="42"/>
        <v>7.4381635921466224E-2</v>
      </c>
      <c r="AG72" s="1">
        <f t="shared" si="43"/>
        <v>-8.9990614475790615E-3</v>
      </c>
      <c r="AH72" s="1">
        <f t="shared" si="44"/>
        <v>4.1782729805013928E-2</v>
      </c>
      <c r="AI72" s="1">
        <f t="shared" si="45"/>
        <v>-8.1390374331550802E-2</v>
      </c>
      <c r="AJ72" s="1">
        <f t="shared" si="46"/>
        <v>8.7146349982535801E-2</v>
      </c>
      <c r="AK72" s="1">
        <f t="shared" si="47"/>
        <v>-0.13186077643908969</v>
      </c>
      <c r="AL72" s="1">
        <f t="shared" si="48"/>
        <v>-0.10309946029298384</v>
      </c>
      <c r="AM72" s="1">
        <f t="shared" si="49"/>
        <v>-8.0702840244824881E-2</v>
      </c>
      <c r="AN72" s="1">
        <f t="shared" si="50"/>
        <v>7.9857864222928607E-2</v>
      </c>
      <c r="AO72" s="1">
        <f t="shared" si="51"/>
        <v>8.8985105645999305E-2</v>
      </c>
      <c r="AP72" s="1">
        <f t="shared" si="52"/>
        <v>3.7246731766277671E-2</v>
      </c>
      <c r="BA72">
        <v>0.30044739278000632</v>
      </c>
      <c r="BB72">
        <v>7.4381635921466224E-2</v>
      </c>
      <c r="BC72">
        <v>-8.9990614475790615E-3</v>
      </c>
      <c r="BD72">
        <v>4.1782729805013928E-2</v>
      </c>
      <c r="BE72">
        <v>-8.1390374331550802E-2</v>
      </c>
      <c r="BF72">
        <v>8.7146349982535801E-2</v>
      </c>
      <c r="BG72">
        <v>-0.13186077643908969</v>
      </c>
      <c r="BH72">
        <v>-0.10309946029298384</v>
      </c>
      <c r="BI72">
        <v>-8.0702840244824881E-2</v>
      </c>
      <c r="BJ72">
        <v>7.9857864222928607E-2</v>
      </c>
      <c r="BK72">
        <v>8.8985105645999305E-2</v>
      </c>
      <c r="BL72">
        <v>3.7246731766277671E-2</v>
      </c>
    </row>
    <row r="73" spans="1:64" ht="15.6" thickBot="1">
      <c r="A73" s="40" t="s">
        <v>236</v>
      </c>
      <c r="B73" s="30" t="s">
        <v>462</v>
      </c>
      <c r="C73" s="42" t="s">
        <v>238</v>
      </c>
      <c r="D73" s="8">
        <v>4528704</v>
      </c>
      <c r="E73" s="3">
        <v>90000</v>
      </c>
      <c r="F73" s="37">
        <f t="shared" si="53"/>
        <v>4528704</v>
      </c>
      <c r="G73" s="3">
        <v>1618000000</v>
      </c>
      <c r="H73" s="9">
        <f t="shared" si="54"/>
        <v>2.7989517923362175E-3</v>
      </c>
      <c r="I73" s="51" vm="465">
        <v>72.790000000000006</v>
      </c>
      <c r="J73" s="2" vm="1073">
        <v>81.83</v>
      </c>
      <c r="K73" s="2" vm="1074">
        <v>86.93</v>
      </c>
      <c r="L73" s="2" vm="1075">
        <v>85.04</v>
      </c>
      <c r="M73" s="2" vm="1076">
        <v>87.73</v>
      </c>
      <c r="N73" s="2" vm="1077">
        <v>77.239999999999995</v>
      </c>
      <c r="O73" s="2" vm="1078">
        <v>84.93</v>
      </c>
      <c r="P73" s="2" vm="1079">
        <v>85.26</v>
      </c>
      <c r="Q73" s="2" vm="718">
        <v>84</v>
      </c>
      <c r="R73" s="2" vm="1080">
        <v>94.13</v>
      </c>
      <c r="S73" s="2" vm="1081">
        <v>90.18</v>
      </c>
      <c r="T73" s="2" vm="1082">
        <v>94.09</v>
      </c>
      <c r="U73" s="2" vm="1083">
        <v>101.36</v>
      </c>
      <c r="V73" s="3">
        <v>0.245</v>
      </c>
      <c r="W73" s="3">
        <v>0.22</v>
      </c>
      <c r="X73" s="3">
        <v>0.22</v>
      </c>
      <c r="Y73" s="3">
        <v>0.22</v>
      </c>
      <c r="Z73" s="1">
        <f t="shared" si="36"/>
        <v>0.17165819480697894</v>
      </c>
      <c r="AA73" s="1">
        <f t="shared" si="37"/>
        <v>1.2935089369708439E-3</v>
      </c>
      <c r="AB73" s="1">
        <f t="shared" si="38"/>
        <v>0.11091487107029305</v>
      </c>
      <c r="AC73" s="1">
        <f t="shared" si="39"/>
        <v>7.914586210559868E-2</v>
      </c>
      <c r="AD73" s="1">
        <f t="shared" si="40"/>
        <v>0.40493199615331765</v>
      </c>
      <c r="AE73" s="1">
        <f t="shared" si="41"/>
        <v>0.12419288363786223</v>
      </c>
      <c r="AF73" s="1">
        <f t="shared" si="42"/>
        <v>6.2324330929976884E-2</v>
      </c>
      <c r="AG73" s="1">
        <f t="shared" si="43"/>
        <v>-1.8923271597837344E-2</v>
      </c>
      <c r="AH73" s="1">
        <f t="shared" si="44"/>
        <v>3.1632173095014079E-2</v>
      </c>
      <c r="AI73" s="1">
        <f t="shared" si="45"/>
        <v>-0.11706371822637647</v>
      </c>
      <c r="AJ73" s="1">
        <f t="shared" si="46"/>
        <v>0.10240807871569151</v>
      </c>
      <c r="AK73" s="1">
        <f t="shared" si="47"/>
        <v>3.8855528081949637E-3</v>
      </c>
      <c r="AL73" s="1">
        <f t="shared" si="48"/>
        <v>-1.2197982641332455E-2</v>
      </c>
      <c r="AM73" s="1">
        <f t="shared" si="49"/>
        <v>0.12321428571428567</v>
      </c>
      <c r="AN73" s="1">
        <f t="shared" si="50"/>
        <v>-4.1963242324444795E-2</v>
      </c>
      <c r="AO73" s="1">
        <f t="shared" si="51"/>
        <v>4.5797294300288269E-2</v>
      </c>
      <c r="AP73" s="1">
        <f t="shared" si="52"/>
        <v>7.9604633861196678E-2</v>
      </c>
      <c r="BA73">
        <v>0.12419288363786223</v>
      </c>
      <c r="BB73">
        <v>6.2324330929976884E-2</v>
      </c>
      <c r="BC73">
        <v>-1.8923271597837344E-2</v>
      </c>
      <c r="BD73">
        <v>3.1632173095014079E-2</v>
      </c>
      <c r="BE73">
        <v>-0.11706371822637647</v>
      </c>
      <c r="BF73">
        <v>0.10240807871569151</v>
      </c>
      <c r="BG73">
        <v>3.8855528081949637E-3</v>
      </c>
      <c r="BH73">
        <v>-1.2197982641332455E-2</v>
      </c>
      <c r="BI73">
        <v>0.12321428571428567</v>
      </c>
      <c r="BJ73">
        <v>-4.1963242324444795E-2</v>
      </c>
      <c r="BK73">
        <v>4.5797294300288269E-2</v>
      </c>
      <c r="BL73">
        <v>7.9604633861196678E-2</v>
      </c>
    </row>
    <row r="74" spans="1:64" ht="29.4" thickBot="1">
      <c r="A74" s="40" t="s">
        <v>463</v>
      </c>
      <c r="B74" s="30" t="s">
        <v>464</v>
      </c>
      <c r="C74" s="50" t="s">
        <v>503</v>
      </c>
      <c r="D74" s="8">
        <v>21400033</v>
      </c>
      <c r="E74" s="3">
        <v>2062329</v>
      </c>
      <c r="F74" s="37">
        <f t="shared" si="53"/>
        <v>21400033</v>
      </c>
      <c r="G74" s="3">
        <v>2500000000</v>
      </c>
      <c r="H74" s="9">
        <f t="shared" si="54"/>
        <v>8.5600131999999992E-3</v>
      </c>
      <c r="I74" s="51" vm="540">
        <v>32.659999999999997</v>
      </c>
      <c r="J74" s="2" vm="541">
        <v>36.125</v>
      </c>
      <c r="K74" s="2" vm="542">
        <v>39.067500000000003</v>
      </c>
      <c r="L74" s="2" vm="543">
        <v>45.814999999999998</v>
      </c>
      <c r="M74" s="2" vm="544">
        <v>45.777500000000003</v>
      </c>
      <c r="N74" s="2" vm="545">
        <v>33.977499999999999</v>
      </c>
      <c r="O74" s="2" vm="546">
        <v>43.142499999999998</v>
      </c>
      <c r="P74" s="2" vm="547">
        <v>42.284999999999997</v>
      </c>
      <c r="Q74" s="2" vm="548">
        <v>41.145000000000003</v>
      </c>
      <c r="R74" s="2" vm="549">
        <v>43.75</v>
      </c>
      <c r="S74" s="2" vm="550">
        <v>49.9</v>
      </c>
      <c r="T74" s="2" vm="551">
        <v>54.115000000000002</v>
      </c>
      <c r="U74" s="2" vm="552">
        <v>59.6875</v>
      </c>
      <c r="V74" s="3">
        <v>0.16</v>
      </c>
      <c r="W74" s="3">
        <v>0.16</v>
      </c>
      <c r="X74" s="3">
        <v>0.16</v>
      </c>
      <c r="Y74" s="3">
        <v>0.16</v>
      </c>
      <c r="Z74" s="1">
        <f t="shared" si="36"/>
        <v>0.40768524188609928</v>
      </c>
      <c r="AA74" s="1">
        <f t="shared" si="37"/>
        <v>-5.4840117865327935E-2</v>
      </c>
      <c r="AB74" s="1">
        <f t="shared" si="38"/>
        <v>1.7789882366575922E-2</v>
      </c>
      <c r="AC74" s="1">
        <f t="shared" si="39"/>
        <v>0.36794285714285713</v>
      </c>
      <c r="AD74" s="1">
        <f t="shared" si="40"/>
        <v>0.84713717085119433</v>
      </c>
      <c r="AE74" s="1">
        <f t="shared" si="41"/>
        <v>0.10609308022045327</v>
      </c>
      <c r="AF74" s="1">
        <f t="shared" si="42"/>
        <v>8.1453287197231911E-2</v>
      </c>
      <c r="AG74" s="1">
        <f t="shared" si="43"/>
        <v>0.17680936840084455</v>
      </c>
      <c r="AH74" s="1">
        <f t="shared" si="44"/>
        <v>-8.1850922187044241E-4</v>
      </c>
      <c r="AI74" s="1">
        <f t="shared" si="45"/>
        <v>-0.25427338758123541</v>
      </c>
      <c r="AJ74" s="1">
        <f t="shared" si="46"/>
        <v>0.27444632477374731</v>
      </c>
      <c r="AK74" s="1">
        <f t="shared" si="47"/>
        <v>-1.9875992350930096E-2</v>
      </c>
      <c r="AL74" s="1">
        <f t="shared" si="48"/>
        <v>-2.3176067163296524E-2</v>
      </c>
      <c r="AM74" s="1">
        <f t="shared" si="49"/>
        <v>6.720136104022352E-2</v>
      </c>
      <c r="AN74" s="1">
        <f t="shared" si="50"/>
        <v>0.14057142857142854</v>
      </c>
      <c r="AO74" s="1">
        <f t="shared" si="51"/>
        <v>8.7675350701402879E-2</v>
      </c>
      <c r="AP74" s="1">
        <f t="shared" si="52"/>
        <v>0.10593181188210289</v>
      </c>
      <c r="BA74">
        <v>0.10609308022045327</v>
      </c>
      <c r="BB74">
        <v>8.1453287197231911E-2</v>
      </c>
      <c r="BC74">
        <v>0.17680936840084455</v>
      </c>
      <c r="BD74">
        <v>-8.1850922187044241E-4</v>
      </c>
      <c r="BE74">
        <v>-0.25427338758123541</v>
      </c>
      <c r="BF74">
        <v>0.27444632477374731</v>
      </c>
      <c r="BG74">
        <v>-1.9875992350930096E-2</v>
      </c>
      <c r="BH74">
        <v>-2.3176067163296524E-2</v>
      </c>
      <c r="BI74">
        <v>6.720136104022352E-2</v>
      </c>
      <c r="BJ74">
        <v>0.14057142857142854</v>
      </c>
      <c r="BK74">
        <v>8.7675350701402879E-2</v>
      </c>
      <c r="BL74">
        <v>0.10593181188210289</v>
      </c>
    </row>
    <row r="75" spans="1:64" ht="43.8" thickBot="1">
      <c r="A75" s="40" t="s">
        <v>245</v>
      </c>
      <c r="B75" s="30" t="s">
        <v>246</v>
      </c>
      <c r="C75" s="42" t="s">
        <v>412</v>
      </c>
      <c r="D75" s="8">
        <v>21776255</v>
      </c>
      <c r="E75" s="3"/>
      <c r="F75" s="37">
        <f t="shared" si="53"/>
        <v>21776255</v>
      </c>
      <c r="G75" s="3">
        <v>3732000000</v>
      </c>
      <c r="H75" s="9">
        <f t="shared" si="54"/>
        <v>5.8350093783494103E-3</v>
      </c>
      <c r="I75" s="51" vm="354">
        <v>44.48</v>
      </c>
      <c r="J75" s="2" vm="691">
        <v>50.52</v>
      </c>
      <c r="K75" s="2" vm="692">
        <v>52.5</v>
      </c>
      <c r="L75" s="2" vm="693">
        <v>53.88</v>
      </c>
      <c r="M75" s="2" vm="694">
        <v>55.32</v>
      </c>
      <c r="N75" s="2" vm="695">
        <v>50.56</v>
      </c>
      <c r="O75" s="2" vm="696">
        <v>57.15</v>
      </c>
      <c r="P75" s="2" vm="697">
        <v>56.3</v>
      </c>
      <c r="Q75" s="2" vm="698">
        <v>51.94</v>
      </c>
      <c r="R75" s="2" vm="699">
        <v>55.04</v>
      </c>
      <c r="S75" s="2" vm="700">
        <v>54.81</v>
      </c>
      <c r="T75" s="2" vm="701">
        <v>56.23</v>
      </c>
      <c r="U75" s="2" vm="702">
        <v>53.27</v>
      </c>
      <c r="V75" s="3">
        <v>0.24</v>
      </c>
      <c r="W75" s="3">
        <v>0.24</v>
      </c>
      <c r="X75" s="3">
        <v>0.24</v>
      </c>
      <c r="Y75" s="3">
        <v>0.19</v>
      </c>
      <c r="Z75" s="1">
        <f t="shared" si="36"/>
        <v>0.21672661870503612</v>
      </c>
      <c r="AA75" s="1">
        <f t="shared" si="37"/>
        <v>6.5144766146993244E-2</v>
      </c>
      <c r="AB75" s="1">
        <f t="shared" si="38"/>
        <v>-3.2720909886264207E-2</v>
      </c>
      <c r="AC75" s="1">
        <f t="shared" si="39"/>
        <v>-2.8706395348837139E-2</v>
      </c>
      <c r="AD75" s="1">
        <f t="shared" si="40"/>
        <v>0.21807553956834549</v>
      </c>
      <c r="AE75" s="1">
        <f t="shared" si="41"/>
        <v>0.13579136690647498</v>
      </c>
      <c r="AF75" s="1">
        <f t="shared" si="42"/>
        <v>3.9192399049881171E-2</v>
      </c>
      <c r="AG75" s="1">
        <f t="shared" si="43"/>
        <v>3.0857142857142906E-2</v>
      </c>
      <c r="AH75" s="1">
        <f t="shared" si="44"/>
        <v>2.6726057906458753E-2</v>
      </c>
      <c r="AI75" s="1">
        <f t="shared" si="45"/>
        <v>-8.1706435285610945E-2</v>
      </c>
      <c r="AJ75" s="1">
        <f t="shared" si="46"/>
        <v>0.13508702531645561</v>
      </c>
      <c r="AK75" s="1">
        <f t="shared" si="47"/>
        <v>-1.4873140857392851E-2</v>
      </c>
      <c r="AL75" s="1">
        <f t="shared" si="48"/>
        <v>-7.3179396092362334E-2</v>
      </c>
      <c r="AM75" s="1">
        <f t="shared" si="49"/>
        <v>6.4304967269926877E-2</v>
      </c>
      <c r="AN75" s="1">
        <f t="shared" si="50"/>
        <v>-4.1787790697673851E-3</v>
      </c>
      <c r="AO75" s="1">
        <f t="shared" si="51"/>
        <v>2.937420178799479E-2</v>
      </c>
      <c r="AP75" s="1">
        <f t="shared" si="52"/>
        <v>-4.9261959807931605E-2</v>
      </c>
      <c r="BA75">
        <v>0.13579136690647498</v>
      </c>
      <c r="BB75">
        <v>3.9192399049881171E-2</v>
      </c>
      <c r="BC75">
        <v>3.0857142857142906E-2</v>
      </c>
      <c r="BD75">
        <v>2.6726057906458753E-2</v>
      </c>
      <c r="BE75">
        <v>-8.1706435285610945E-2</v>
      </c>
      <c r="BF75">
        <v>0.13508702531645561</v>
      </c>
      <c r="BG75">
        <v>-1.4873140857392851E-2</v>
      </c>
      <c r="BH75">
        <v>-7.3179396092362334E-2</v>
      </c>
      <c r="BI75">
        <v>6.4304967269926877E-2</v>
      </c>
      <c r="BJ75">
        <v>-4.1787790697673851E-3</v>
      </c>
      <c r="BK75">
        <v>2.937420178799479E-2</v>
      </c>
      <c r="BL75">
        <v>-4.9261959807931605E-2</v>
      </c>
    </row>
    <row r="76" spans="1:64" ht="58.2" thickBot="1">
      <c r="A76" s="40" t="s">
        <v>248</v>
      </c>
      <c r="B76" s="30" t="s">
        <v>249</v>
      </c>
      <c r="C76" s="42" t="s">
        <v>413</v>
      </c>
      <c r="D76" s="8">
        <v>132248</v>
      </c>
      <c r="E76" s="3">
        <v>18425</v>
      </c>
      <c r="F76" s="37">
        <f t="shared" si="53"/>
        <v>132248</v>
      </c>
      <c r="G76" s="3">
        <v>810000000</v>
      </c>
      <c r="H76" s="9">
        <f t="shared" si="54"/>
        <v>1.6326913580246914E-4</v>
      </c>
      <c r="I76" s="51" vm="3488">
        <v>60.52</v>
      </c>
      <c r="J76" s="2" vm="3489">
        <v>67.260000000000005</v>
      </c>
      <c r="K76" s="2" vm="3490">
        <v>66.37</v>
      </c>
      <c r="L76" s="2" vm="3491">
        <v>66.89</v>
      </c>
      <c r="M76" s="2" vm="3492">
        <v>59.1</v>
      </c>
      <c r="N76" s="2" vm="3493">
        <v>50.3</v>
      </c>
      <c r="O76" s="2" vm="3494">
        <v>51</v>
      </c>
      <c r="P76" s="2" vm="3494">
        <v>51</v>
      </c>
      <c r="Q76" s="2" vm="3495">
        <v>42.86</v>
      </c>
      <c r="R76" s="2" vm="3496">
        <v>44.67</v>
      </c>
      <c r="S76" s="2" vm="953">
        <v>40.75</v>
      </c>
      <c r="T76" s="2" vm="3497">
        <v>38.840000000000003</v>
      </c>
      <c r="U76" s="2" vm="423">
        <v>41.63</v>
      </c>
      <c r="V76" s="3">
        <v>0.79</v>
      </c>
      <c r="W76" s="3">
        <v>0.79</v>
      </c>
      <c r="X76" s="3">
        <v>0.78</v>
      </c>
      <c r="Y76" s="3">
        <v>0.78</v>
      </c>
      <c r="Z76" s="1">
        <f t="shared" si="36"/>
        <v>0.11830799735624582</v>
      </c>
      <c r="AA76" s="1">
        <f t="shared" si="37"/>
        <v>-0.22574375840932875</v>
      </c>
      <c r="AB76" s="1">
        <f t="shared" si="38"/>
        <v>-0.10882352941176467</v>
      </c>
      <c r="AC76" s="1">
        <f t="shared" si="39"/>
        <v>-5.0593239310499187E-2</v>
      </c>
      <c r="AD76" s="1">
        <f t="shared" si="40"/>
        <v>-0.26024454725710505</v>
      </c>
      <c r="AE76" s="1">
        <f t="shared" si="41"/>
        <v>0.1113681427627231</v>
      </c>
      <c r="AF76" s="1">
        <f t="shared" si="42"/>
        <v>-1.3232233125185854E-2</v>
      </c>
      <c r="AG76" s="1">
        <f t="shared" si="43"/>
        <v>1.973783335844502E-2</v>
      </c>
      <c r="AH76" s="1">
        <f t="shared" si="44"/>
        <v>-0.11645985947077289</v>
      </c>
      <c r="AI76" s="1">
        <f t="shared" si="45"/>
        <v>-0.13553299492385795</v>
      </c>
      <c r="AJ76" s="1">
        <f t="shared" si="46"/>
        <v>2.9622266401590516E-2</v>
      </c>
      <c r="AK76" s="1">
        <f t="shared" si="47"/>
        <v>0</v>
      </c>
      <c r="AL76" s="1">
        <f t="shared" si="48"/>
        <v>-0.14431372549019608</v>
      </c>
      <c r="AM76" s="1">
        <f t="shared" si="49"/>
        <v>6.0429304713019188E-2</v>
      </c>
      <c r="AN76" s="1">
        <f t="shared" si="50"/>
        <v>-8.7754645175733184E-2</v>
      </c>
      <c r="AO76" s="1">
        <f t="shared" si="51"/>
        <v>-2.7730061349693167E-2</v>
      </c>
      <c r="AP76" s="1">
        <f t="shared" si="52"/>
        <v>9.1915550978372784E-2</v>
      </c>
      <c r="BA76">
        <v>0.1113681427627231</v>
      </c>
      <c r="BB76">
        <v>-1.3232233125185854E-2</v>
      </c>
      <c r="BC76">
        <v>1.973783335844502E-2</v>
      </c>
      <c r="BD76">
        <v>-0.11645985947077289</v>
      </c>
      <c r="BE76">
        <v>-0.13553299492385795</v>
      </c>
      <c r="BF76">
        <v>2.9622266401590516E-2</v>
      </c>
      <c r="BG76">
        <v>0</v>
      </c>
      <c r="BH76">
        <v>-0.14431372549019608</v>
      </c>
      <c r="BI76">
        <v>6.0429304713019188E-2</v>
      </c>
      <c r="BJ76">
        <v>-8.7754645175733184E-2</v>
      </c>
      <c r="BK76">
        <v>-2.7730061349693167E-2</v>
      </c>
      <c r="BL76">
        <v>9.1915550978372784E-2</v>
      </c>
    </row>
    <row r="77" spans="1:64" ht="15.6" thickBot="1">
      <c r="A77" s="40" t="s">
        <v>251</v>
      </c>
      <c r="B77" s="30" t="s">
        <v>466</v>
      </c>
      <c r="C77" s="42" t="s">
        <v>504</v>
      </c>
      <c r="D77" s="8">
        <v>103717</v>
      </c>
      <c r="E77" s="3"/>
      <c r="F77" s="37">
        <f t="shared" si="53"/>
        <v>103717</v>
      </c>
      <c r="G77" s="3">
        <v>1407000000</v>
      </c>
      <c r="H77" s="9">
        <f t="shared" si="54"/>
        <v>7.3714996446339726E-5</v>
      </c>
      <c r="I77" s="51" vm="3797">
        <v>109.15</v>
      </c>
      <c r="J77" s="2" vm="3972">
        <v>112.95</v>
      </c>
      <c r="K77" s="2" vm="3973">
        <v>115.86</v>
      </c>
      <c r="L77" s="2" vm="3974">
        <v>122.59</v>
      </c>
      <c r="M77" s="2" vm="3975">
        <v>127.85</v>
      </c>
      <c r="N77" s="2" vm="3976">
        <v>127.86</v>
      </c>
      <c r="O77" s="2" vm="3977">
        <v>131.99</v>
      </c>
      <c r="P77" s="2" vm="3978">
        <v>128.96</v>
      </c>
      <c r="Q77" s="2" vm="3979">
        <v>136.35</v>
      </c>
      <c r="R77" s="2" vm="3980">
        <v>136.93</v>
      </c>
      <c r="S77" s="2" vm="3981">
        <v>137.55000000000001</v>
      </c>
      <c r="T77" s="2" vm="3982">
        <v>136.65</v>
      </c>
      <c r="U77" s="2" vm="3983">
        <v>136.87</v>
      </c>
      <c r="V77" s="3">
        <v>0.95499999999999996</v>
      </c>
      <c r="W77" s="3">
        <v>0.95499999999999996</v>
      </c>
      <c r="X77" s="3">
        <v>0.95499999999999996</v>
      </c>
      <c r="Y77" s="3">
        <v>0.92749999999999999</v>
      </c>
      <c r="Z77" s="1">
        <f t="shared" si="36"/>
        <v>0.13188273018781491</v>
      </c>
      <c r="AA77" s="1">
        <f t="shared" si="37"/>
        <v>8.4468553715637537E-2</v>
      </c>
      <c r="AB77" s="1">
        <f t="shared" si="38"/>
        <v>4.4662474429881034E-2</v>
      </c>
      <c r="AC77" s="1">
        <f t="shared" si="39"/>
        <v>6.3353538304242877E-3</v>
      </c>
      <c r="AD77" s="1">
        <f t="shared" si="40"/>
        <v>0.28870819972514883</v>
      </c>
      <c r="AE77" s="1">
        <f t="shared" si="41"/>
        <v>3.4814475492441564E-2</v>
      </c>
      <c r="AF77" s="1">
        <f t="shared" si="42"/>
        <v>2.5763612217795454E-2</v>
      </c>
      <c r="AG77" s="1">
        <f t="shared" si="43"/>
        <v>6.6330053512860379E-2</v>
      </c>
      <c r="AH77" s="1">
        <f t="shared" si="44"/>
        <v>4.290725181499299E-2</v>
      </c>
      <c r="AI77" s="1">
        <f t="shared" si="45"/>
        <v>7.547907704341065E-3</v>
      </c>
      <c r="AJ77" s="1">
        <f t="shared" si="46"/>
        <v>3.9770061004223443E-2</v>
      </c>
      <c r="AK77" s="1">
        <f t="shared" si="47"/>
        <v>-2.2956284567012659E-2</v>
      </c>
      <c r="AL77" s="1">
        <f t="shared" si="48"/>
        <v>6.4709987593052007E-2</v>
      </c>
      <c r="AM77" s="1">
        <f t="shared" si="49"/>
        <v>1.125779244591135E-2</v>
      </c>
      <c r="AN77" s="1">
        <f t="shared" si="50"/>
        <v>4.5278609508508328E-3</v>
      </c>
      <c r="AO77" s="1">
        <f t="shared" si="51"/>
        <v>1.9992729916389897E-4</v>
      </c>
      <c r="AP77" s="1">
        <f t="shared" si="52"/>
        <v>8.3973655323819896E-3</v>
      </c>
      <c r="BA77">
        <v>3.4814475492441564E-2</v>
      </c>
      <c r="BB77">
        <v>2.5763612217795454E-2</v>
      </c>
      <c r="BC77">
        <v>6.6330053512860379E-2</v>
      </c>
      <c r="BD77">
        <v>4.290725181499299E-2</v>
      </c>
      <c r="BE77">
        <v>7.547907704341065E-3</v>
      </c>
      <c r="BF77">
        <v>3.9770061004223443E-2</v>
      </c>
      <c r="BG77">
        <v>-2.2956284567012659E-2</v>
      </c>
      <c r="BH77">
        <v>6.4709987593052007E-2</v>
      </c>
      <c r="BI77">
        <v>1.125779244591135E-2</v>
      </c>
      <c r="BJ77">
        <v>4.5278609508508328E-3</v>
      </c>
      <c r="BK77">
        <v>1.9992729916389897E-4</v>
      </c>
      <c r="BL77">
        <v>8.3973655323819896E-3</v>
      </c>
    </row>
    <row r="78" spans="1:64" ht="15.6" thickBot="1">
      <c r="A78" s="40" t="s">
        <v>254</v>
      </c>
      <c r="B78" s="30" t="s">
        <v>255</v>
      </c>
      <c r="C78" s="42" t="s">
        <v>505</v>
      </c>
      <c r="D78" s="8">
        <v>158514</v>
      </c>
      <c r="E78" s="3">
        <v>90213</v>
      </c>
      <c r="F78" s="37">
        <f t="shared" si="53"/>
        <v>158514</v>
      </c>
      <c r="G78" s="3">
        <v>5675000000</v>
      </c>
      <c r="H78" s="9">
        <f t="shared" si="54"/>
        <v>2.7931982378854626E-5</v>
      </c>
      <c r="I78" s="51" vm="2546">
        <v>40.875599999999999</v>
      </c>
      <c r="J78" s="2" vm="4221">
        <v>40.638599999999997</v>
      </c>
      <c r="K78" s="2" vm="4222">
        <v>41.3401</v>
      </c>
      <c r="L78" s="2" vm="4223">
        <v>40.363700000000001</v>
      </c>
      <c r="M78" s="2" vm="4224">
        <v>38.4773</v>
      </c>
      <c r="N78" s="2" vm="4225">
        <v>39.463200000000001</v>
      </c>
      <c r="O78" s="2" vm="4226">
        <v>41.2453</v>
      </c>
      <c r="P78" s="2" vm="4227">
        <v>36.316000000000003</v>
      </c>
      <c r="Q78" s="2" vm="4228">
        <v>33.756500000000003</v>
      </c>
      <c r="R78" s="2" vm="4229">
        <v>34.059800000000003</v>
      </c>
      <c r="S78" s="2" vm="4230">
        <v>36.676200000000001</v>
      </c>
      <c r="T78" s="2" vm="4231">
        <v>36.771000000000001</v>
      </c>
      <c r="U78" s="2" vm="4232">
        <v>37.254399999999997</v>
      </c>
      <c r="V78" s="3">
        <v>0.36</v>
      </c>
      <c r="W78" s="3">
        <v>0.34155999999999997</v>
      </c>
      <c r="X78" s="3">
        <v>0.36</v>
      </c>
      <c r="Y78" s="3">
        <v>0.36</v>
      </c>
      <c r="Z78" s="1">
        <f t="shared" si="36"/>
        <v>-3.7161534020295028E-3</v>
      </c>
      <c r="AA78" s="1">
        <f t="shared" si="37"/>
        <v>3.0303465737779207E-2</v>
      </c>
      <c r="AB78" s="1">
        <f t="shared" si="38"/>
        <v>-0.16548552198674751</v>
      </c>
      <c r="AC78" s="1">
        <f t="shared" si="39"/>
        <v>0.10436350184087968</v>
      </c>
      <c r="AD78" s="1">
        <f t="shared" si="40"/>
        <v>-5.3813032713892928E-2</v>
      </c>
      <c r="AE78" s="1">
        <f t="shared" si="41"/>
        <v>-5.7980800281831188E-3</v>
      </c>
      <c r="AF78" s="1">
        <f t="shared" si="42"/>
        <v>1.7261913550171586E-2</v>
      </c>
      <c r="AG78" s="1">
        <f t="shared" si="43"/>
        <v>-1.4910462238843113E-2</v>
      </c>
      <c r="AH78" s="1">
        <f t="shared" si="44"/>
        <v>-4.6735061453731984E-2</v>
      </c>
      <c r="AI78" s="1">
        <f t="shared" si="45"/>
        <v>3.4499821972955501E-2</v>
      </c>
      <c r="AJ78" s="1">
        <f t="shared" si="46"/>
        <v>5.3813679579963095E-2</v>
      </c>
      <c r="AK78" s="1">
        <f t="shared" si="47"/>
        <v>-0.11951179892011933</v>
      </c>
      <c r="AL78" s="1">
        <f t="shared" si="48"/>
        <v>-6.0565590924110582E-2</v>
      </c>
      <c r="AM78" s="1">
        <f t="shared" si="49"/>
        <v>1.9649548975752818E-2</v>
      </c>
      <c r="AN78" s="1">
        <f t="shared" si="50"/>
        <v>7.6817832165778963E-2</v>
      </c>
      <c r="AO78" s="1">
        <f t="shared" si="51"/>
        <v>1.2400412256449668E-2</v>
      </c>
      <c r="AP78" s="1">
        <f t="shared" si="52"/>
        <v>2.2936553262081424E-2</v>
      </c>
      <c r="BA78">
        <v>-5.7980800281831188E-3</v>
      </c>
      <c r="BB78">
        <v>1.7261913550171586E-2</v>
      </c>
      <c r="BC78">
        <v>-1.4910462238843113E-2</v>
      </c>
      <c r="BD78">
        <v>-4.6735061453731984E-2</v>
      </c>
      <c r="BE78">
        <v>3.4499821972955501E-2</v>
      </c>
      <c r="BF78">
        <v>5.3813679579963095E-2</v>
      </c>
      <c r="BG78">
        <v>-0.11951179892011933</v>
      </c>
      <c r="BH78">
        <v>-6.0565590924110582E-2</v>
      </c>
      <c r="BI78">
        <v>1.9649548975752818E-2</v>
      </c>
      <c r="BJ78">
        <v>7.6817832165778963E-2</v>
      </c>
      <c r="BK78">
        <v>1.2400412256449668E-2</v>
      </c>
      <c r="BL78">
        <v>2.2936553262081424E-2</v>
      </c>
    </row>
    <row r="79" spans="1:64" ht="43.8" thickBot="1">
      <c r="A79" s="40" t="s">
        <v>257</v>
      </c>
      <c r="B79" s="30" t="s">
        <v>258</v>
      </c>
      <c r="C79" s="42" t="s">
        <v>414</v>
      </c>
      <c r="D79" s="8">
        <v>110439</v>
      </c>
      <c r="E79" s="3">
        <v>901843</v>
      </c>
      <c r="F79" s="37">
        <f t="shared" si="53"/>
        <v>110439</v>
      </c>
      <c r="G79" s="3">
        <v>2540000000</v>
      </c>
      <c r="H79" s="9">
        <f t="shared" si="54"/>
        <v>4.3479921259842523E-5</v>
      </c>
      <c r="I79" s="51" vm="3714">
        <v>91.03</v>
      </c>
      <c r="J79" s="2" vm="4113">
        <v>96.35</v>
      </c>
      <c r="K79" s="2" vm="4114">
        <v>98.61</v>
      </c>
      <c r="L79" s="2" vm="4115">
        <v>104.23</v>
      </c>
      <c r="M79" s="2" vm="4116">
        <v>106.15</v>
      </c>
      <c r="N79" s="2" vm="4117">
        <v>103.15</v>
      </c>
      <c r="O79" s="2" vm="4118">
        <v>109.92</v>
      </c>
      <c r="P79" s="2" vm="4119">
        <v>118.56</v>
      </c>
      <c r="Q79" s="2" vm="4120">
        <v>119.79</v>
      </c>
      <c r="R79" s="2" vm="4121">
        <v>124.36</v>
      </c>
      <c r="S79" s="2" vm="4122">
        <v>124.83</v>
      </c>
      <c r="T79" s="2" vm="4123">
        <v>121.94</v>
      </c>
      <c r="U79" s="2" vm="4124">
        <v>124.5</v>
      </c>
      <c r="V79" s="3">
        <v>0.74590000000000001</v>
      </c>
      <c r="W79" s="3">
        <v>0.746</v>
      </c>
      <c r="X79" s="3">
        <v>0.74590000000000001</v>
      </c>
      <c r="Y79" s="3">
        <v>0.71719999999999995</v>
      </c>
      <c r="Z79" s="1">
        <f t="shared" si="36"/>
        <v>0.15320114248050096</v>
      </c>
      <c r="AA79" s="1">
        <f t="shared" si="37"/>
        <v>6.1748057181233787E-2</v>
      </c>
      <c r="AB79" s="1">
        <f t="shared" si="38"/>
        <v>0.13815411208151382</v>
      </c>
      <c r="AC79" s="1">
        <f t="shared" si="39"/>
        <v>6.8928916050176947E-3</v>
      </c>
      <c r="AD79" s="1">
        <f t="shared" si="40"/>
        <v>0.40014281006261671</v>
      </c>
      <c r="AE79" s="1">
        <f t="shared" si="41"/>
        <v>5.844227177853447E-2</v>
      </c>
      <c r="AF79" s="1">
        <f t="shared" si="42"/>
        <v>2.3456149455111628E-2</v>
      </c>
      <c r="AG79" s="1">
        <f t="shared" si="43"/>
        <v>6.4556333029104601E-2</v>
      </c>
      <c r="AH79" s="1">
        <f t="shared" si="44"/>
        <v>1.8420800153506684E-2</v>
      </c>
      <c r="AI79" s="1">
        <f t="shared" si="45"/>
        <v>-2.1234102684879887E-2</v>
      </c>
      <c r="AJ79" s="1">
        <f t="shared" si="46"/>
        <v>7.286476005816768E-2</v>
      </c>
      <c r="AK79" s="1">
        <f t="shared" si="47"/>
        <v>7.8602620087336247E-2</v>
      </c>
      <c r="AL79" s="1">
        <f t="shared" si="48"/>
        <v>1.6665823211875878E-2</v>
      </c>
      <c r="AM79" s="1">
        <f t="shared" si="49"/>
        <v>4.4376826112363238E-2</v>
      </c>
      <c r="AN79" s="1">
        <f t="shared" si="50"/>
        <v>3.7793502733997979E-3</v>
      </c>
      <c r="AO79" s="1">
        <f t="shared" si="51"/>
        <v>-1.7406072258271253E-2</v>
      </c>
      <c r="AP79" s="1">
        <f t="shared" si="52"/>
        <v>2.6875512547154357E-2</v>
      </c>
      <c r="BA79">
        <v>5.844227177853447E-2</v>
      </c>
      <c r="BB79">
        <v>2.3456149455111628E-2</v>
      </c>
      <c r="BC79">
        <v>6.4556333029104601E-2</v>
      </c>
      <c r="BD79">
        <v>1.8420800153506684E-2</v>
      </c>
      <c r="BE79">
        <v>-2.1234102684879887E-2</v>
      </c>
      <c r="BF79">
        <v>7.286476005816768E-2</v>
      </c>
      <c r="BG79">
        <v>7.8602620087336247E-2</v>
      </c>
      <c r="BH79">
        <v>1.6665823211875878E-2</v>
      </c>
      <c r="BI79">
        <v>4.4376826112363238E-2</v>
      </c>
      <c r="BJ79">
        <v>3.7793502733997979E-3</v>
      </c>
      <c r="BK79">
        <v>-1.7406072258271253E-2</v>
      </c>
      <c r="BL79">
        <v>2.6875512547154357E-2</v>
      </c>
    </row>
    <row r="80" spans="1:64" ht="58.2" thickBot="1">
      <c r="A80" s="40" t="s">
        <v>260</v>
      </c>
      <c r="B80" s="30" t="s">
        <v>467</v>
      </c>
      <c r="C80" s="42" t="s">
        <v>415</v>
      </c>
      <c r="D80" s="8">
        <v>794901</v>
      </c>
      <c r="E80" s="3">
        <v>135280</v>
      </c>
      <c r="F80" s="37">
        <f t="shared" si="53"/>
        <v>794901</v>
      </c>
      <c r="G80" s="3">
        <v>1556000000</v>
      </c>
      <c r="H80" s="9">
        <f t="shared" si="54"/>
        <v>5.1086182519280204E-4</v>
      </c>
      <c r="I80" s="51" vm="2409">
        <v>66.13</v>
      </c>
      <c r="J80" s="2" vm="2410">
        <v>77.03</v>
      </c>
      <c r="K80" s="2" vm="2411">
        <v>87.42</v>
      </c>
      <c r="L80" s="2" vm="2412">
        <v>88.38</v>
      </c>
      <c r="M80" s="2" vm="2413">
        <v>87.05</v>
      </c>
      <c r="N80" s="2" vm="2414">
        <v>77.510000000000005</v>
      </c>
      <c r="O80" s="2" vm="2415">
        <v>78.8</v>
      </c>
      <c r="P80" s="2" vm="198">
        <v>84.3</v>
      </c>
      <c r="Q80" s="2" vm="1823">
        <v>72</v>
      </c>
      <c r="R80" s="2" vm="2416">
        <v>76.209999999999994</v>
      </c>
      <c r="S80" s="2" vm="1073">
        <v>81.83</v>
      </c>
      <c r="T80" s="2" vm="2417">
        <v>82.55</v>
      </c>
      <c r="U80" s="2" vm="2418">
        <v>85.51</v>
      </c>
      <c r="V80" s="3">
        <v>1.17</v>
      </c>
      <c r="W80" s="3">
        <v>1.17</v>
      </c>
      <c r="X80" s="3">
        <v>1.1399999999999999</v>
      </c>
      <c r="Y80" s="3">
        <v>1.1399999999999999</v>
      </c>
      <c r="Z80" s="1">
        <f t="shared" si="36"/>
        <v>0.35415091486466055</v>
      </c>
      <c r="AA80" s="1">
        <f t="shared" si="37"/>
        <v>-9.5157275401674568E-2</v>
      </c>
      <c r="AB80" s="1">
        <f t="shared" si="38"/>
        <v>-1.8401015228426441E-2</v>
      </c>
      <c r="AC80" s="1">
        <f t="shared" si="39"/>
        <v>0.13698989633906328</v>
      </c>
      <c r="AD80" s="1">
        <f t="shared" si="40"/>
        <v>0.36292151822168467</v>
      </c>
      <c r="AE80" s="1">
        <f t="shared" si="41"/>
        <v>0.16482685619234849</v>
      </c>
      <c r="AF80" s="1">
        <f t="shared" si="42"/>
        <v>0.13488251330650397</v>
      </c>
      <c r="AG80" s="1">
        <f t="shared" si="43"/>
        <v>2.4365133836650579E-2</v>
      </c>
      <c r="AH80" s="1">
        <f t="shared" si="44"/>
        <v>-1.5048653541525214E-2</v>
      </c>
      <c r="AI80" s="1">
        <f t="shared" si="45"/>
        <v>-9.6151636990235406E-2</v>
      </c>
      <c r="AJ80" s="1">
        <f t="shared" si="46"/>
        <v>3.1737840278673615E-2</v>
      </c>
      <c r="AK80" s="1">
        <f t="shared" si="47"/>
        <v>6.9796954314720813E-2</v>
      </c>
      <c r="AL80" s="1">
        <f t="shared" si="48"/>
        <v>-0.13238434163701063</v>
      </c>
      <c r="AM80" s="1">
        <f t="shared" si="49"/>
        <v>7.4305555555555458E-2</v>
      </c>
      <c r="AN80" s="1">
        <f t="shared" si="50"/>
        <v>7.3743603201679636E-2</v>
      </c>
      <c r="AO80" s="1">
        <f t="shared" si="51"/>
        <v>2.2730050103873869E-2</v>
      </c>
      <c r="AP80" s="1">
        <f t="shared" si="52"/>
        <v>4.9666868564506451E-2</v>
      </c>
      <c r="BA80">
        <v>0.16482685619234849</v>
      </c>
      <c r="BB80">
        <v>0.13488251330650397</v>
      </c>
      <c r="BC80">
        <v>2.4365133836650579E-2</v>
      </c>
      <c r="BD80">
        <v>-1.5048653541525214E-2</v>
      </c>
      <c r="BE80">
        <v>-9.6151636990235406E-2</v>
      </c>
      <c r="BF80">
        <v>3.1737840278673615E-2</v>
      </c>
      <c r="BG80">
        <v>6.9796954314720813E-2</v>
      </c>
      <c r="BH80">
        <v>-0.13238434163701063</v>
      </c>
      <c r="BI80">
        <v>7.4305555555555458E-2</v>
      </c>
      <c r="BJ80">
        <v>7.3743603201679636E-2</v>
      </c>
      <c r="BK80">
        <v>2.2730050103873869E-2</v>
      </c>
      <c r="BL80">
        <v>4.9666868564506451E-2</v>
      </c>
    </row>
    <row r="81" spans="1:64" ht="29.4" thickBot="1">
      <c r="A81" s="40" t="s">
        <v>382</v>
      </c>
      <c r="B81" s="30" t="s">
        <v>383</v>
      </c>
      <c r="C81" s="42" t="s">
        <v>416</v>
      </c>
      <c r="D81" s="8">
        <v>719297</v>
      </c>
      <c r="E81" s="3">
        <v>144448</v>
      </c>
      <c r="F81" s="37">
        <f t="shared" si="53"/>
        <v>719297</v>
      </c>
      <c r="G81" s="3">
        <v>1188000000</v>
      </c>
      <c r="H81" s="9">
        <f t="shared" si="54"/>
        <v>6.0546885521885522E-4</v>
      </c>
      <c r="I81" s="51" vm="2281">
        <v>82.38</v>
      </c>
      <c r="J81" s="2" vm="2282">
        <v>88.36</v>
      </c>
      <c r="K81" s="2" vm="2283">
        <v>98.92</v>
      </c>
      <c r="L81" s="2" vm="2284">
        <v>104.99</v>
      </c>
      <c r="M81" s="2" vm="2285">
        <v>113.21</v>
      </c>
      <c r="N81" s="2" vm="2286">
        <v>111.09</v>
      </c>
      <c r="O81" s="2" vm="2287">
        <v>116.72</v>
      </c>
      <c r="P81" s="2" vm="2288">
        <v>110.45</v>
      </c>
      <c r="Q81" s="2" vm="2289">
        <v>107.92</v>
      </c>
      <c r="R81" s="2" vm="1181">
        <v>104</v>
      </c>
      <c r="S81" s="2" vm="2290">
        <v>104.7</v>
      </c>
      <c r="T81" s="2" vm="2291">
        <v>107.96</v>
      </c>
      <c r="U81" s="2" vm="2292">
        <v>109.47</v>
      </c>
      <c r="V81" s="3">
        <v>0.71719999999999995</v>
      </c>
      <c r="W81" s="3">
        <v>0.71719999999999995</v>
      </c>
      <c r="X81" s="3">
        <v>0.71719999999999995</v>
      </c>
      <c r="Y81" s="3">
        <v>0.68959999999999999</v>
      </c>
      <c r="Z81" s="1">
        <f t="shared" si="36"/>
        <v>0.28316581694586063</v>
      </c>
      <c r="AA81" s="1">
        <f t="shared" si="37"/>
        <v>0.11855605295742457</v>
      </c>
      <c r="AB81" s="1">
        <f t="shared" si="38"/>
        <v>-0.10283413296778615</v>
      </c>
      <c r="AC81" s="1">
        <f t="shared" si="39"/>
        <v>5.9226923076923073E-2</v>
      </c>
      <c r="AD81" s="1">
        <f t="shared" si="40"/>
        <v>0.3633309055596019</v>
      </c>
      <c r="AE81" s="1">
        <f t="shared" si="41"/>
        <v>7.2590434571497983E-2</v>
      </c>
      <c r="AF81" s="1">
        <f t="shared" si="42"/>
        <v>0.11951109099139885</v>
      </c>
      <c r="AG81" s="1">
        <f t="shared" si="43"/>
        <v>6.8613020622725368E-2</v>
      </c>
      <c r="AH81" s="1">
        <f t="shared" si="44"/>
        <v>7.8293170778169344E-2</v>
      </c>
      <c r="AI81" s="1">
        <f t="shared" si="45"/>
        <v>-1.239113152548353E-2</v>
      </c>
      <c r="AJ81" s="1">
        <f t="shared" si="46"/>
        <v>5.713565577459713E-2</v>
      </c>
      <c r="AK81" s="1">
        <f t="shared" si="47"/>
        <v>-5.3718300205620254E-2</v>
      </c>
      <c r="AL81" s="1">
        <f t="shared" si="48"/>
        <v>-1.6412856496152116E-2</v>
      </c>
      <c r="AM81" s="1">
        <f t="shared" si="49"/>
        <v>-2.9677538917716843E-2</v>
      </c>
      <c r="AN81" s="1">
        <f t="shared" si="50"/>
        <v>6.730769230769258E-3</v>
      </c>
      <c r="AO81" s="1">
        <f t="shared" si="51"/>
        <v>3.7723018147086826E-2</v>
      </c>
      <c r="AP81" s="1">
        <f t="shared" si="52"/>
        <v>2.0374212671359811E-2</v>
      </c>
      <c r="BA81">
        <v>7.2590434571497983E-2</v>
      </c>
      <c r="BB81">
        <v>0.11951109099139885</v>
      </c>
      <c r="BC81">
        <v>6.8613020622725368E-2</v>
      </c>
      <c r="BD81">
        <v>7.8293170778169344E-2</v>
      </c>
      <c r="BE81">
        <v>-1.239113152548353E-2</v>
      </c>
      <c r="BF81">
        <v>5.713565577459713E-2</v>
      </c>
      <c r="BG81">
        <v>-5.3718300205620254E-2</v>
      </c>
      <c r="BH81">
        <v>-1.6412856496152116E-2</v>
      </c>
      <c r="BI81">
        <v>-2.9677538917716843E-2</v>
      </c>
      <c r="BJ81">
        <v>6.730769230769258E-3</v>
      </c>
      <c r="BK81">
        <v>3.7723018147086826E-2</v>
      </c>
      <c r="BL81">
        <v>2.0374212671359811E-2</v>
      </c>
    </row>
    <row r="82" spans="1:64" ht="29.4" thickBot="1">
      <c r="A82" s="40" t="s">
        <v>263</v>
      </c>
      <c r="B82" s="30" t="s">
        <v>264</v>
      </c>
      <c r="C82" s="42" t="s">
        <v>385</v>
      </c>
      <c r="D82" s="8">
        <v>678813</v>
      </c>
      <c r="E82" s="3">
        <v>203769</v>
      </c>
      <c r="F82" s="37">
        <f t="shared" si="53"/>
        <v>678813</v>
      </c>
      <c r="G82" s="3">
        <v>1220000000</v>
      </c>
      <c r="H82" s="9">
        <f t="shared" si="54"/>
        <v>5.564040983606557E-4</v>
      </c>
      <c r="I82" s="51" vm="2376">
        <v>56.2</v>
      </c>
      <c r="J82" s="2" vm="2377">
        <v>49.58</v>
      </c>
      <c r="K82" s="2" vm="2378">
        <v>54</v>
      </c>
      <c r="L82" s="2" vm="1246">
        <v>57.64</v>
      </c>
      <c r="M82" s="2" vm="2379">
        <v>87.17</v>
      </c>
      <c r="N82" s="2" vm="2380">
        <v>67.09</v>
      </c>
      <c r="O82" s="2" vm="1421">
        <v>80.67</v>
      </c>
      <c r="P82" s="2" vm="2381">
        <v>68.88</v>
      </c>
      <c r="Q82" s="2" vm="2382">
        <v>76.77</v>
      </c>
      <c r="R82" s="2" vm="2383">
        <v>77.06</v>
      </c>
      <c r="S82" s="2" vm="2384">
        <v>81.59</v>
      </c>
      <c r="T82" s="2" vm="2385">
        <v>83.98</v>
      </c>
      <c r="U82" s="2" vm="2386">
        <v>89.05</v>
      </c>
      <c r="V82" s="3">
        <v>0.62</v>
      </c>
      <c r="W82" s="3">
        <v>0.62</v>
      </c>
      <c r="X82" s="3">
        <v>0.62</v>
      </c>
      <c r="Y82" s="3">
        <v>0.62</v>
      </c>
      <c r="Z82" s="1">
        <f t="shared" si="36"/>
        <v>3.6654804270462596E-2</v>
      </c>
      <c r="AA82" s="1">
        <f t="shared" si="37"/>
        <v>0.41030534351145043</v>
      </c>
      <c r="AB82" s="1">
        <f t="shared" si="38"/>
        <v>-3.7064584108094698E-2</v>
      </c>
      <c r="AC82" s="1">
        <f t="shared" si="39"/>
        <v>0.16363872307293009</v>
      </c>
      <c r="AD82" s="1">
        <f t="shared" si="40"/>
        <v>0.62864768683273997</v>
      </c>
      <c r="AE82" s="1">
        <f t="shared" si="41"/>
        <v>-0.1177935943060499</v>
      </c>
      <c r="AF82" s="1">
        <f t="shared" si="42"/>
        <v>8.9148850342880226E-2</v>
      </c>
      <c r="AG82" s="1">
        <f t="shared" si="43"/>
        <v>7.8888888888888897E-2</v>
      </c>
      <c r="AH82" s="1">
        <f t="shared" si="44"/>
        <v>0.51231783483691884</v>
      </c>
      <c r="AI82" s="1">
        <f t="shared" si="45"/>
        <v>-0.22324194103475964</v>
      </c>
      <c r="AJ82" s="1">
        <f t="shared" si="46"/>
        <v>0.2116559844984349</v>
      </c>
      <c r="AK82" s="1">
        <f t="shared" si="47"/>
        <v>-0.14615098549646716</v>
      </c>
      <c r="AL82" s="1">
        <f t="shared" si="48"/>
        <v>0.12354819976771197</v>
      </c>
      <c r="AM82" s="1">
        <f t="shared" si="49"/>
        <v>1.185358864139646E-2</v>
      </c>
      <c r="AN82" s="1">
        <f t="shared" si="50"/>
        <v>5.8785362055541149E-2</v>
      </c>
      <c r="AO82" s="1">
        <f t="shared" si="51"/>
        <v>3.6891775952935413E-2</v>
      </c>
      <c r="AP82" s="1">
        <f t="shared" si="52"/>
        <v>6.7754227196951566E-2</v>
      </c>
      <c r="BA82">
        <v>-0.1177935943060499</v>
      </c>
      <c r="BB82">
        <v>8.9148850342880226E-2</v>
      </c>
      <c r="BC82">
        <v>7.8888888888888897E-2</v>
      </c>
      <c r="BD82">
        <v>0.51231783483691884</v>
      </c>
      <c r="BE82">
        <v>-0.22324194103475964</v>
      </c>
      <c r="BF82">
        <v>0.2116559844984349</v>
      </c>
      <c r="BG82">
        <v>-0.14615098549646716</v>
      </c>
      <c r="BH82">
        <v>0.12354819976771197</v>
      </c>
      <c r="BI82">
        <v>1.185358864139646E-2</v>
      </c>
      <c r="BJ82">
        <v>5.8785362055541149E-2</v>
      </c>
      <c r="BK82">
        <v>3.6891775952935413E-2</v>
      </c>
      <c r="BL82">
        <v>6.7754227196951566E-2</v>
      </c>
    </row>
    <row r="83" spans="1:64" ht="29.4" thickBot="1">
      <c r="A83" s="40" t="s">
        <v>266</v>
      </c>
      <c r="B83" s="30" t="s">
        <v>468</v>
      </c>
      <c r="C83" s="42" t="s">
        <v>268</v>
      </c>
      <c r="D83" s="8">
        <v>101864</v>
      </c>
      <c r="E83" s="3">
        <v>71474</v>
      </c>
      <c r="F83" s="37">
        <f t="shared" si="53"/>
        <v>101864</v>
      </c>
      <c r="G83" s="3">
        <v>864000000</v>
      </c>
      <c r="H83" s="9">
        <f t="shared" si="54"/>
        <v>1.1789814814814814E-4</v>
      </c>
      <c r="I83" s="51" vm="2976">
        <v>141.4</v>
      </c>
      <c r="J83" s="2" vm="3648">
        <v>149.6</v>
      </c>
      <c r="K83" s="2" vm="3649">
        <v>127.3</v>
      </c>
      <c r="L83" s="2" vm="3650">
        <v>116.2</v>
      </c>
      <c r="M83" s="2" vm="3651">
        <v>144.19999999999999</v>
      </c>
      <c r="N83" s="2" vm="3652">
        <v>130.5</v>
      </c>
      <c r="O83" s="2" vm="3653">
        <v>134.69999999999999</v>
      </c>
      <c r="P83" s="2" vm="3654">
        <v>152</v>
      </c>
      <c r="Q83" s="2" vm="3655">
        <v>155.69999999999999</v>
      </c>
      <c r="R83" s="2" vm="3656">
        <v>141.9</v>
      </c>
      <c r="S83" s="2" vm="3657">
        <v>142</v>
      </c>
      <c r="T83" s="2" vm="3658">
        <v>148</v>
      </c>
      <c r="U83" s="2" vm="3659">
        <v>155.9</v>
      </c>
      <c r="V83" s="3">
        <v>0.9425</v>
      </c>
      <c r="W83" s="3">
        <v>0.9425</v>
      </c>
      <c r="X83" s="3">
        <v>0.9425</v>
      </c>
      <c r="Y83" s="3">
        <v>0</v>
      </c>
      <c r="Z83" s="1">
        <f t="shared" si="36"/>
        <v>-0.17155233380480908</v>
      </c>
      <c r="AA83" s="1">
        <f t="shared" si="37"/>
        <v>0.16731927710843361</v>
      </c>
      <c r="AB83" s="1">
        <f t="shared" si="38"/>
        <v>6.0449146250928128E-2</v>
      </c>
      <c r="AC83" s="1">
        <f t="shared" si="39"/>
        <v>9.8661028893587036E-2</v>
      </c>
      <c r="AD83" s="1">
        <f t="shared" si="40"/>
        <v>0.12254243281471004</v>
      </c>
      <c r="AE83" s="1">
        <f t="shared" si="41"/>
        <v>5.7991513437057912E-2</v>
      </c>
      <c r="AF83" s="1">
        <f t="shared" si="42"/>
        <v>-0.14906417112299464</v>
      </c>
      <c r="AG83" s="1">
        <f t="shared" si="43"/>
        <v>-7.9791830322073792E-2</v>
      </c>
      <c r="AH83" s="1">
        <f t="shared" si="44"/>
        <v>0.24096385542168661</v>
      </c>
      <c r="AI83" s="1">
        <f t="shared" si="45"/>
        <v>-8.8470873786407694E-2</v>
      </c>
      <c r="AJ83" s="1">
        <f t="shared" si="46"/>
        <v>3.9406130268199148E-2</v>
      </c>
      <c r="AK83" s="1">
        <f t="shared" si="47"/>
        <v>0.12843355605048265</v>
      </c>
      <c r="AL83" s="1">
        <f t="shared" si="48"/>
        <v>3.054276315789466E-2</v>
      </c>
      <c r="AM83" s="1">
        <f t="shared" si="49"/>
        <v>-8.2578676942838686E-2</v>
      </c>
      <c r="AN83" s="1">
        <f t="shared" si="50"/>
        <v>7.0472163495415301E-4</v>
      </c>
      <c r="AO83" s="1">
        <f t="shared" si="51"/>
        <v>4.2253521126760563E-2</v>
      </c>
      <c r="AP83" s="1">
        <f t="shared" si="52"/>
        <v>5.3378378378378416E-2</v>
      </c>
      <c r="BA83">
        <v>5.7991513437057912E-2</v>
      </c>
      <c r="BB83">
        <v>-0.14906417112299464</v>
      </c>
      <c r="BC83">
        <v>-7.9791830322073792E-2</v>
      </c>
      <c r="BD83">
        <v>0.24096385542168661</v>
      </c>
      <c r="BE83">
        <v>-8.8470873786407694E-2</v>
      </c>
      <c r="BF83">
        <v>3.9406130268199148E-2</v>
      </c>
      <c r="BG83">
        <v>0.12843355605048265</v>
      </c>
      <c r="BH83">
        <v>3.054276315789466E-2</v>
      </c>
      <c r="BI83">
        <v>-8.2578676942838686E-2</v>
      </c>
      <c r="BJ83">
        <v>7.0472163495415301E-4</v>
      </c>
      <c r="BK83">
        <v>4.2253521126760563E-2</v>
      </c>
      <c r="BL83">
        <v>5.3378378378378416E-2</v>
      </c>
    </row>
    <row r="84" spans="1:64" ht="29.4" thickBot="1">
      <c r="A84" s="40" t="s">
        <v>269</v>
      </c>
      <c r="B84" s="30" t="s">
        <v>469</v>
      </c>
      <c r="C84" s="42" t="s">
        <v>470</v>
      </c>
      <c r="D84" s="8">
        <v>159477</v>
      </c>
      <c r="E84" s="3">
        <v>990908</v>
      </c>
      <c r="F84" s="37">
        <f t="shared" si="53"/>
        <v>159477</v>
      </c>
      <c r="G84" s="3">
        <v>1233000000</v>
      </c>
      <c r="H84" s="9">
        <f t="shared" si="54"/>
        <v>1.2934063260340632E-4</v>
      </c>
      <c r="I84" s="51" vm="3601">
        <v>63.68</v>
      </c>
      <c r="J84" s="2" vm="1152">
        <v>68.59</v>
      </c>
      <c r="K84" s="2" vm="3602">
        <v>70.63</v>
      </c>
      <c r="L84" s="2" vm="3603">
        <v>74.760000000000005</v>
      </c>
      <c r="M84" s="2" vm="3604">
        <v>77.67</v>
      </c>
      <c r="N84" s="2" vm="3605">
        <v>76.12</v>
      </c>
      <c r="O84" s="2" vm="3606">
        <v>84.62</v>
      </c>
      <c r="P84" s="2" vm="3607">
        <v>95</v>
      </c>
      <c r="Q84" s="2" vm="3608">
        <v>96.42</v>
      </c>
      <c r="R84" s="2" vm="3609">
        <v>88.63</v>
      </c>
      <c r="S84" s="2" vm="2946">
        <v>84.79</v>
      </c>
      <c r="T84" s="2" vm="3610">
        <v>85.38</v>
      </c>
      <c r="U84" s="2" vm="3611">
        <v>88.12</v>
      </c>
      <c r="V84" s="3">
        <v>0.36</v>
      </c>
      <c r="W84" s="3">
        <v>0.36</v>
      </c>
      <c r="X84" s="3">
        <v>0.36</v>
      </c>
      <c r="Y84" s="3">
        <v>0.36</v>
      </c>
      <c r="Z84" s="1">
        <f t="shared" si="36"/>
        <v>0.17964824120603023</v>
      </c>
      <c r="AA84" s="1">
        <f t="shared" si="37"/>
        <v>0.13670411985018724</v>
      </c>
      <c r="AB84" s="1">
        <f t="shared" si="38"/>
        <v>5.1642637674308565E-2</v>
      </c>
      <c r="AC84" s="1">
        <f t="shared" si="39"/>
        <v>-1.692429200045029E-3</v>
      </c>
      <c r="AD84" s="1">
        <f t="shared" si="40"/>
        <v>0.40640703517587951</v>
      </c>
      <c r="AE84" s="1">
        <f t="shared" si="41"/>
        <v>7.7104271356783979E-2</v>
      </c>
      <c r="AF84" s="1">
        <f t="shared" si="42"/>
        <v>2.9741944889925528E-2</v>
      </c>
      <c r="AG84" s="1">
        <f t="shared" si="43"/>
        <v>6.3570720656944787E-2</v>
      </c>
      <c r="AH84" s="1">
        <f t="shared" si="44"/>
        <v>3.8924558587479889E-2</v>
      </c>
      <c r="AI84" s="1">
        <f t="shared" si="45"/>
        <v>-1.5321230848461403E-2</v>
      </c>
      <c r="AJ84" s="1">
        <f t="shared" si="46"/>
        <v>0.11639516552811349</v>
      </c>
      <c r="AK84" s="1">
        <f t="shared" si="47"/>
        <v>0.1226660363980146</v>
      </c>
      <c r="AL84" s="1">
        <f t="shared" si="48"/>
        <v>1.8736842105263173E-2</v>
      </c>
      <c r="AM84" s="1">
        <f t="shared" si="49"/>
        <v>-7.7058701514208724E-2</v>
      </c>
      <c r="AN84" s="1">
        <f t="shared" si="50"/>
        <v>-4.3326187521155246E-2</v>
      </c>
      <c r="AO84" s="1">
        <f t="shared" si="51"/>
        <v>1.1204151432951871E-2</v>
      </c>
      <c r="AP84" s="1">
        <f t="shared" si="52"/>
        <v>3.6308268915436981E-2</v>
      </c>
      <c r="BA84">
        <v>7.7104271356783979E-2</v>
      </c>
      <c r="BB84">
        <v>2.9741944889925528E-2</v>
      </c>
      <c r="BC84">
        <v>6.3570720656944787E-2</v>
      </c>
      <c r="BD84">
        <v>3.8924558587479889E-2</v>
      </c>
      <c r="BE84">
        <v>-1.5321230848461403E-2</v>
      </c>
      <c r="BF84">
        <v>0.11639516552811349</v>
      </c>
      <c r="BG84">
        <v>0.1226660363980146</v>
      </c>
      <c r="BH84">
        <v>1.8736842105263173E-2</v>
      </c>
      <c r="BI84">
        <v>-7.7058701514208724E-2</v>
      </c>
      <c r="BJ84">
        <v>-4.3326187521155246E-2</v>
      </c>
      <c r="BK84">
        <v>1.1204151432951871E-2</v>
      </c>
      <c r="BL84">
        <v>3.6308268915436981E-2</v>
      </c>
    </row>
    <row r="85" spans="1:64" ht="29.4" thickBot="1">
      <c r="A85" s="40" t="s">
        <v>272</v>
      </c>
      <c r="B85" s="30" t="s">
        <v>273</v>
      </c>
      <c r="C85" s="42" t="s">
        <v>274</v>
      </c>
      <c r="D85" s="8">
        <v>1733556</v>
      </c>
      <c r="E85" s="3"/>
      <c r="F85" s="37">
        <f t="shared" si="53"/>
        <v>1733556</v>
      </c>
      <c r="G85" s="3">
        <v>1385000000</v>
      </c>
      <c r="H85" s="9">
        <f t="shared" si="54"/>
        <v>1.2516649819494586E-3</v>
      </c>
      <c r="I85" s="51" vm="1678">
        <v>35.49</v>
      </c>
      <c r="J85" s="2" vm="79">
        <v>44.4</v>
      </c>
      <c r="K85" s="2" vm="663">
        <v>44.22</v>
      </c>
      <c r="L85" s="2" vm="1679">
        <v>43.98</v>
      </c>
      <c r="M85" s="2" vm="1680">
        <v>42.63</v>
      </c>
      <c r="N85" s="2" vm="1681">
        <v>34.99</v>
      </c>
      <c r="O85" s="2" vm="1682">
        <v>40.42</v>
      </c>
      <c r="P85" s="2" vm="994">
        <v>39.380000000000003</v>
      </c>
      <c r="Q85" s="2" vm="1683">
        <v>31.18</v>
      </c>
      <c r="R85" s="2" vm="1684">
        <v>34.36</v>
      </c>
      <c r="S85" s="2" vm="1685">
        <v>33.049999999999997</v>
      </c>
      <c r="T85" s="2" vm="1686">
        <v>36.450000000000003</v>
      </c>
      <c r="U85" s="2" vm="1687">
        <v>40.520000000000003</v>
      </c>
      <c r="V85" s="3">
        <v>0.5</v>
      </c>
      <c r="W85" s="3">
        <v>0.5</v>
      </c>
      <c r="X85" s="3">
        <v>0.5</v>
      </c>
      <c r="Y85" s="3">
        <v>0.5</v>
      </c>
      <c r="Z85" s="1">
        <f t="shared" si="36"/>
        <v>0.25331079177233007</v>
      </c>
      <c r="AA85" s="1">
        <f t="shared" si="37"/>
        <v>-6.9577080491132232E-2</v>
      </c>
      <c r="AB85" s="1">
        <f t="shared" si="38"/>
        <v>-0.13755566551212275</v>
      </c>
      <c r="AC85" s="1">
        <f t="shared" si="39"/>
        <v>0.19383003492433074</v>
      </c>
      <c r="AD85" s="1">
        <f t="shared" si="40"/>
        <v>0.19808396731473657</v>
      </c>
      <c r="AE85" s="1">
        <f t="shared" si="41"/>
        <v>0.25105663567202019</v>
      </c>
      <c r="AF85" s="1">
        <f t="shared" si="42"/>
        <v>-4.0540540540540482E-3</v>
      </c>
      <c r="AG85" s="1">
        <f t="shared" si="43"/>
        <v>5.879692446856581E-3</v>
      </c>
      <c r="AH85" s="1">
        <f t="shared" si="44"/>
        <v>-3.0695770804911197E-2</v>
      </c>
      <c r="AI85" s="1">
        <f t="shared" si="45"/>
        <v>-0.16748768472906403</v>
      </c>
      <c r="AJ85" s="1">
        <f t="shared" si="46"/>
        <v>0.16947699342669331</v>
      </c>
      <c r="AK85" s="1">
        <f t="shared" si="47"/>
        <v>-2.5729836714497752E-2</v>
      </c>
      <c r="AL85" s="1">
        <f t="shared" si="48"/>
        <v>-0.19553072625698331</v>
      </c>
      <c r="AM85" s="1">
        <f t="shared" si="49"/>
        <v>0.11802437459910198</v>
      </c>
      <c r="AN85" s="1">
        <f t="shared" si="50"/>
        <v>-3.8125727590221252E-2</v>
      </c>
      <c r="AO85" s="1">
        <f t="shared" si="51"/>
        <v>0.11800302571860835</v>
      </c>
      <c r="AP85" s="1">
        <f t="shared" si="52"/>
        <v>0.12537722908093279</v>
      </c>
      <c r="BA85">
        <v>0.25105663567202019</v>
      </c>
      <c r="BB85">
        <v>-4.0540540540540482E-3</v>
      </c>
      <c r="BC85">
        <v>5.879692446856581E-3</v>
      </c>
      <c r="BD85">
        <v>-3.0695770804911197E-2</v>
      </c>
      <c r="BE85">
        <v>-0.16748768472906403</v>
      </c>
      <c r="BF85">
        <v>0.16947699342669331</v>
      </c>
      <c r="BG85">
        <v>-2.5729836714497752E-2</v>
      </c>
      <c r="BH85">
        <v>-0.19553072625698331</v>
      </c>
      <c r="BI85">
        <v>0.11802437459910198</v>
      </c>
      <c r="BJ85">
        <v>-3.8125727590221252E-2</v>
      </c>
      <c r="BK85">
        <v>0.11800302571860835</v>
      </c>
      <c r="BL85">
        <v>0.12537722908093279</v>
      </c>
    </row>
    <row r="86" spans="1:64" ht="29.4" thickBot="1">
      <c r="A86" s="40" t="s">
        <v>275</v>
      </c>
      <c r="B86" s="30" t="s">
        <v>276</v>
      </c>
      <c r="C86" s="42" t="s">
        <v>277</v>
      </c>
      <c r="D86" s="46">
        <v>222742</v>
      </c>
      <c r="E86" s="3">
        <v>2337096</v>
      </c>
      <c r="F86" s="37">
        <f t="shared" si="53"/>
        <v>222742</v>
      </c>
      <c r="G86" s="3">
        <v>1054000000</v>
      </c>
      <c r="H86" s="9">
        <f t="shared" si="54"/>
        <v>2.1133017077798862E-4</v>
      </c>
      <c r="I86" s="51" vm="498">
        <v>43.89</v>
      </c>
      <c r="J86" s="2" vm="3261">
        <v>48.54</v>
      </c>
      <c r="K86" s="2" vm="3262">
        <v>49.79</v>
      </c>
      <c r="L86" s="2" vm="3263">
        <v>51.68</v>
      </c>
      <c r="M86" s="2" vm="3264">
        <v>52.23</v>
      </c>
      <c r="N86" s="2" vm="830">
        <v>53.5</v>
      </c>
      <c r="O86" s="2" vm="402">
        <v>55.1</v>
      </c>
      <c r="P86" s="2" vm="791">
        <v>56.25</v>
      </c>
      <c r="Q86" s="2" vm="396">
        <v>58.28</v>
      </c>
      <c r="R86" s="2" vm="851">
        <v>61.6</v>
      </c>
      <c r="S86" s="2" vm="799">
        <v>62.87</v>
      </c>
      <c r="T86" s="2" vm="929">
        <v>61.84</v>
      </c>
      <c r="U86" s="2" vm="3265">
        <v>63.65</v>
      </c>
      <c r="V86" s="3">
        <v>0.62</v>
      </c>
      <c r="W86" s="3">
        <v>0.62</v>
      </c>
      <c r="X86" s="3">
        <v>0.62</v>
      </c>
      <c r="Y86" s="3">
        <v>0.6</v>
      </c>
      <c r="Z86" s="1">
        <f t="shared" si="36"/>
        <v>0.19161540214171788</v>
      </c>
      <c r="AA86" s="1">
        <f t="shared" si="37"/>
        <v>7.8173374613003138E-2</v>
      </c>
      <c r="AB86" s="1">
        <f t="shared" si="38"/>
        <v>0.12921960072595282</v>
      </c>
      <c r="AC86" s="1">
        <f t="shared" si="39"/>
        <v>4.3019480519480471E-2</v>
      </c>
      <c r="AD86" s="1">
        <f t="shared" si="40"/>
        <v>0.50626566416040097</v>
      </c>
      <c r="AE86" s="1">
        <f t="shared" si="41"/>
        <v>0.10594668489405328</v>
      </c>
      <c r="AF86" s="1">
        <f t="shared" si="42"/>
        <v>2.5751957148743305E-2</v>
      </c>
      <c r="AG86" s="1">
        <f t="shared" si="43"/>
        <v>5.0411729262904215E-2</v>
      </c>
      <c r="AH86" s="1">
        <f t="shared" si="44"/>
        <v>1.0642414860681059E-2</v>
      </c>
      <c r="AI86" s="1">
        <f t="shared" si="45"/>
        <v>3.6186099942561813E-2</v>
      </c>
      <c r="AJ86" s="1">
        <f t="shared" si="46"/>
        <v>4.1495327102803764E-2</v>
      </c>
      <c r="AK86" s="1">
        <f t="shared" si="47"/>
        <v>2.0871143375680554E-2</v>
      </c>
      <c r="AL86" s="1">
        <f t="shared" si="48"/>
        <v>4.7111111111111131E-2</v>
      </c>
      <c r="AM86" s="1">
        <f t="shared" si="49"/>
        <v>6.7604667124227871E-2</v>
      </c>
      <c r="AN86" s="1">
        <f t="shared" si="50"/>
        <v>2.0616883116883051E-2</v>
      </c>
      <c r="AO86" s="1">
        <f t="shared" si="51"/>
        <v>-6.8395101002066815E-3</v>
      </c>
      <c r="AP86" s="1">
        <f t="shared" si="52"/>
        <v>3.8971539456662277E-2</v>
      </c>
      <c r="BA86">
        <v>0.10594668489405328</v>
      </c>
      <c r="BB86">
        <v>2.5751957148743305E-2</v>
      </c>
      <c r="BC86">
        <v>5.0411729262904215E-2</v>
      </c>
      <c r="BD86">
        <v>1.0642414860681059E-2</v>
      </c>
      <c r="BE86">
        <v>3.6186099942561813E-2</v>
      </c>
      <c r="BF86">
        <v>4.1495327102803764E-2</v>
      </c>
      <c r="BG86">
        <v>2.0871143375680554E-2</v>
      </c>
      <c r="BH86">
        <v>4.7111111111111131E-2</v>
      </c>
      <c r="BI86">
        <v>6.7604667124227871E-2</v>
      </c>
      <c r="BJ86">
        <v>2.0616883116883051E-2</v>
      </c>
      <c r="BK86">
        <v>-6.8395101002066815E-3</v>
      </c>
      <c r="BL86">
        <v>3.8971539456662277E-2</v>
      </c>
    </row>
    <row r="87" spans="1:64" ht="58.2" thickBot="1">
      <c r="A87" s="40" t="s">
        <v>278</v>
      </c>
      <c r="B87" s="30" t="s">
        <v>279</v>
      </c>
      <c r="C87" s="42" t="s">
        <v>280</v>
      </c>
      <c r="D87" s="8">
        <v>28110424</v>
      </c>
      <c r="E87" s="3"/>
      <c r="F87" s="37">
        <f t="shared" si="53"/>
        <v>28110424</v>
      </c>
      <c r="G87" s="3">
        <v>308000000</v>
      </c>
      <c r="H87" s="9">
        <f t="shared" si="54"/>
        <v>9.1267610389610385E-2</v>
      </c>
      <c r="I87" s="51" vm="240">
        <v>166.35</v>
      </c>
      <c r="J87" s="2" vm="241">
        <v>184.58</v>
      </c>
      <c r="K87" s="2" vm="242">
        <v>181.16</v>
      </c>
      <c r="L87" s="2" vm="243">
        <v>182.68</v>
      </c>
      <c r="M87" s="2" vm="244">
        <v>173.37</v>
      </c>
      <c r="N87" s="2" vm="245">
        <v>162.13</v>
      </c>
      <c r="O87" s="2" vm="246">
        <v>160.68</v>
      </c>
      <c r="P87" s="2" vm="247">
        <v>161.01</v>
      </c>
      <c r="Q87" s="2" vm="248">
        <v>148.4</v>
      </c>
      <c r="R87" s="2" vm="249">
        <v>155.91</v>
      </c>
      <c r="S87" s="2" vm="250">
        <v>151.72999999999999</v>
      </c>
      <c r="T87" s="2" vm="251">
        <v>151.37</v>
      </c>
      <c r="U87" s="2" vm="252">
        <v>149.41</v>
      </c>
      <c r="V87" s="3">
        <v>2.1</v>
      </c>
      <c r="W87" s="3">
        <v>2.0499999999999998</v>
      </c>
      <c r="X87" s="3">
        <v>2.0499999999999998</v>
      </c>
      <c r="Y87" s="3">
        <v>2.0499999999999998</v>
      </c>
      <c r="Z87" s="1">
        <f t="shared" si="36"/>
        <v>0.11079050195371214</v>
      </c>
      <c r="AA87" s="1">
        <f t="shared" si="37"/>
        <v>-0.10920735712721698</v>
      </c>
      <c r="AB87" s="1">
        <f t="shared" si="38"/>
        <v>-1.6928055763007283E-2</v>
      </c>
      <c r="AC87" s="1">
        <f t="shared" si="39"/>
        <v>-2.85421076261946E-2</v>
      </c>
      <c r="AD87" s="1">
        <f t="shared" si="40"/>
        <v>-5.2239254583709038E-2</v>
      </c>
      <c r="AE87" s="1">
        <f t="shared" si="41"/>
        <v>0.1095882176134657</v>
      </c>
      <c r="AF87" s="1">
        <f t="shared" si="42"/>
        <v>-1.8528551305667003E-2</v>
      </c>
      <c r="AG87" s="1">
        <f t="shared" si="43"/>
        <v>1.9982336056524677E-2</v>
      </c>
      <c r="AH87" s="1">
        <f t="shared" si="44"/>
        <v>-5.0963433326034605E-2</v>
      </c>
      <c r="AI87" s="1">
        <f t="shared" si="45"/>
        <v>-5.3008017534752309E-2</v>
      </c>
      <c r="AJ87" s="1">
        <f t="shared" si="46"/>
        <v>3.7007339789058855E-3</v>
      </c>
      <c r="AK87" s="1">
        <f t="shared" si="47"/>
        <v>2.0537714712471002E-3</v>
      </c>
      <c r="AL87" s="1">
        <f t="shared" si="48"/>
        <v>-6.5585988447922391E-2</v>
      </c>
      <c r="AM87" s="1">
        <f t="shared" si="49"/>
        <v>6.4420485175202102E-2</v>
      </c>
      <c r="AN87" s="1">
        <f t="shared" si="50"/>
        <v>-2.6810339298313175E-2</v>
      </c>
      <c r="AO87" s="1">
        <f t="shared" si="51"/>
        <v>1.1138206023858266E-2</v>
      </c>
      <c r="AP87" s="1">
        <f t="shared" si="52"/>
        <v>5.9456959767451847E-4</v>
      </c>
      <c r="BA87">
        <v>0.1095882176134657</v>
      </c>
      <c r="BB87">
        <v>-1.8528551305667003E-2</v>
      </c>
      <c r="BC87">
        <v>1.9982336056524677E-2</v>
      </c>
      <c r="BD87">
        <v>-5.0963433326034605E-2</v>
      </c>
      <c r="BE87">
        <v>-5.3008017534752309E-2</v>
      </c>
      <c r="BF87">
        <v>3.7007339789058855E-3</v>
      </c>
      <c r="BG87">
        <v>2.0537714712471002E-3</v>
      </c>
      <c r="BH87">
        <v>-6.5585988447922391E-2</v>
      </c>
      <c r="BI87">
        <v>6.4420485175202102E-2</v>
      </c>
      <c r="BJ87">
        <v>-2.6810339298313175E-2</v>
      </c>
      <c r="BK87">
        <v>1.1138206023858266E-2</v>
      </c>
      <c r="BL87">
        <v>5.9456959767451847E-4</v>
      </c>
    </row>
    <row r="88" spans="1:64" ht="15.6" thickBot="1">
      <c r="A88" s="40" t="s">
        <v>281</v>
      </c>
      <c r="B88" s="30" t="s">
        <v>282</v>
      </c>
      <c r="C88" s="42" t="s">
        <v>283</v>
      </c>
      <c r="D88" s="8">
        <v>1772935</v>
      </c>
      <c r="E88" s="3">
        <v>474444</v>
      </c>
      <c r="F88" s="37">
        <f t="shared" si="53"/>
        <v>1772935</v>
      </c>
      <c r="G88" s="3">
        <v>7358000000</v>
      </c>
      <c r="H88" s="9">
        <f t="shared" si="54"/>
        <v>2.4095338407175863E-4</v>
      </c>
      <c r="I88" s="51" vm="265">
        <v>21.522600000000001</v>
      </c>
      <c r="J88" s="2" vm="3105">
        <v>22.814</v>
      </c>
      <c r="K88" s="2" vm="3106">
        <v>23.561599999999999</v>
      </c>
      <c r="L88" s="2" vm="3107">
        <v>23.863700000000001</v>
      </c>
      <c r="M88" s="2" vm="3108">
        <v>23.4483</v>
      </c>
      <c r="N88" s="2" vm="3109">
        <v>23.199100000000001</v>
      </c>
      <c r="O88" s="2" vm="3110">
        <v>25.532599999999999</v>
      </c>
      <c r="P88" s="2" vm="3111">
        <v>26.038599999999999</v>
      </c>
      <c r="Q88" s="2" vm="3112">
        <v>26.491700000000002</v>
      </c>
      <c r="R88" s="2" vm="3113">
        <v>28.659099999999999</v>
      </c>
      <c r="S88" s="2" vm="3114">
        <v>29.414300000000001</v>
      </c>
      <c r="T88" s="2" vm="3115">
        <v>28.304099999999998</v>
      </c>
      <c r="U88" s="2" vm="3116">
        <v>29.572800000000001</v>
      </c>
      <c r="V88" s="3">
        <v>0.51</v>
      </c>
      <c r="W88" s="3">
        <v>0.51</v>
      </c>
      <c r="X88" s="3">
        <v>0.67500000000000004</v>
      </c>
      <c r="Y88" s="3">
        <v>0.51</v>
      </c>
      <c r="Z88" s="1">
        <f t="shared" si="36"/>
        <v>0.13247005473316423</v>
      </c>
      <c r="AA88" s="1">
        <f t="shared" si="37"/>
        <v>9.130604223150629E-2</v>
      </c>
      <c r="AB88" s="1">
        <f t="shared" si="38"/>
        <v>0.14888808816963411</v>
      </c>
      <c r="AC88" s="1">
        <f t="shared" si="39"/>
        <v>4.9677065923214692E-2</v>
      </c>
      <c r="AD88" s="1">
        <f t="shared" si="40"/>
        <v>0.47648518301692172</v>
      </c>
      <c r="AE88" s="1">
        <f t="shared" si="41"/>
        <v>6.0002044362669912E-2</v>
      </c>
      <c r="AF88" s="1">
        <f t="shared" si="42"/>
        <v>3.2769352152187188E-2</v>
      </c>
      <c r="AG88" s="1">
        <f t="shared" si="43"/>
        <v>3.4467099008556421E-2</v>
      </c>
      <c r="AH88" s="1">
        <f t="shared" si="44"/>
        <v>-1.7407191676060366E-2</v>
      </c>
      <c r="AI88" s="1">
        <f t="shared" si="45"/>
        <v>1.112234149170736E-2</v>
      </c>
      <c r="AJ88" s="1">
        <f t="shared" si="46"/>
        <v>0.12256941002021617</v>
      </c>
      <c r="AK88" s="1">
        <f t="shared" si="47"/>
        <v>1.9817801555658265E-2</v>
      </c>
      <c r="AL88" s="1">
        <f t="shared" si="48"/>
        <v>4.3324141850944478E-2</v>
      </c>
      <c r="AM88" s="1">
        <f t="shared" si="49"/>
        <v>0.10729398264362033</v>
      </c>
      <c r="AN88" s="1">
        <f t="shared" si="50"/>
        <v>2.6351141522239083E-2</v>
      </c>
      <c r="AO88" s="1">
        <f t="shared" si="51"/>
        <v>-2.0405041085458517E-2</v>
      </c>
      <c r="AP88" s="1">
        <f t="shared" si="52"/>
        <v>6.2842485717616983E-2</v>
      </c>
      <c r="BA88">
        <v>6.0002044362669912E-2</v>
      </c>
      <c r="BB88">
        <v>3.2769352152187188E-2</v>
      </c>
      <c r="BC88">
        <v>3.4467099008556421E-2</v>
      </c>
      <c r="BD88">
        <v>-1.7407191676060366E-2</v>
      </c>
      <c r="BE88">
        <v>1.112234149170736E-2</v>
      </c>
      <c r="BF88">
        <v>0.12256941002021617</v>
      </c>
      <c r="BG88">
        <v>1.9817801555658265E-2</v>
      </c>
      <c r="BH88">
        <v>4.3324141850944478E-2</v>
      </c>
      <c r="BI88">
        <v>0.10729398264362033</v>
      </c>
      <c r="BJ88">
        <v>2.6351141522239083E-2</v>
      </c>
      <c r="BK88">
        <v>-2.0405041085458517E-2</v>
      </c>
      <c r="BL88">
        <v>6.2842485717616983E-2</v>
      </c>
    </row>
    <row r="89" spans="1:64" ht="43.8" thickBot="1">
      <c r="A89" s="40" t="s">
        <v>284</v>
      </c>
      <c r="B89" s="30" t="s">
        <v>471</v>
      </c>
      <c r="C89" s="42" t="s">
        <v>286</v>
      </c>
      <c r="D89" s="8">
        <v>111016</v>
      </c>
      <c r="E89" s="3">
        <v>313305</v>
      </c>
      <c r="F89" s="37">
        <f t="shared" si="53"/>
        <v>111016</v>
      </c>
      <c r="G89" s="3">
        <v>533000000</v>
      </c>
      <c r="H89" s="9">
        <f t="shared" si="54"/>
        <v>2.0828517823639776E-4</v>
      </c>
      <c r="I89" s="51" vm="3161">
        <v>65.06</v>
      </c>
      <c r="J89" s="2" vm="3266">
        <v>73.094999999999999</v>
      </c>
      <c r="K89" s="2" vm="3267">
        <v>73.59</v>
      </c>
      <c r="L89" s="2" vm="3268">
        <v>80.61</v>
      </c>
      <c r="M89" s="2" vm="3269">
        <v>77.8</v>
      </c>
      <c r="N89" s="2" vm="3156">
        <v>80.599999999999994</v>
      </c>
      <c r="O89" s="2" vm="3270">
        <v>87.55</v>
      </c>
      <c r="P89" s="2" vm="3271">
        <v>86.19</v>
      </c>
      <c r="Q89" s="2" vm="3272">
        <v>106.77</v>
      </c>
      <c r="R89" s="2" vm="3273">
        <v>107.33</v>
      </c>
      <c r="S89" s="2" vm="3274">
        <v>108.06</v>
      </c>
      <c r="T89" s="2" vm="3275">
        <v>125.7</v>
      </c>
      <c r="U89" s="2" vm="3276">
        <v>128.74</v>
      </c>
      <c r="V89" s="16">
        <v>0.66</v>
      </c>
      <c r="W89" s="3">
        <v>0.66</v>
      </c>
      <c r="X89" s="3">
        <v>0.64</v>
      </c>
      <c r="Y89" s="3">
        <v>0.64</v>
      </c>
      <c r="Z89" s="1">
        <f t="shared" si="36"/>
        <v>0.24915462649861661</v>
      </c>
      <c r="AA89" s="1">
        <f t="shared" si="37"/>
        <v>9.4281106562461206E-2</v>
      </c>
      <c r="AB89" s="1">
        <f t="shared" si="38"/>
        <v>0.23323814962878359</v>
      </c>
      <c r="AC89" s="1">
        <f t="shared" si="39"/>
        <v>0.20544116276903021</v>
      </c>
      <c r="AD89" s="1">
        <f t="shared" si="40"/>
        <v>1.0187519213034122</v>
      </c>
      <c r="AE89" s="1">
        <f t="shared" si="41"/>
        <v>0.12350138333845675</v>
      </c>
      <c r="AF89" s="1">
        <f t="shared" si="42"/>
        <v>6.7720090293454348E-3</v>
      </c>
      <c r="AG89" s="1">
        <f t="shared" si="43"/>
        <v>0.10436200570729713</v>
      </c>
      <c r="AH89" s="1">
        <f t="shared" si="44"/>
        <v>-3.485919861059425E-2</v>
      </c>
      <c r="AI89" s="1">
        <f t="shared" si="45"/>
        <v>4.4473007712082228E-2</v>
      </c>
      <c r="AJ89" s="1">
        <f t="shared" si="46"/>
        <v>9.4416873449131564E-2</v>
      </c>
      <c r="AK89" s="1">
        <f t="shared" si="47"/>
        <v>-1.5533980582524266E-2</v>
      </c>
      <c r="AL89" s="1">
        <f t="shared" si="48"/>
        <v>0.246200255250029</v>
      </c>
      <c r="AM89" s="1">
        <f t="shared" si="49"/>
        <v>1.1239112110143322E-2</v>
      </c>
      <c r="AN89" s="1">
        <f t="shared" si="50"/>
        <v>6.8014534612876546E-3</v>
      </c>
      <c r="AO89" s="1">
        <f t="shared" si="51"/>
        <v>0.1691652785489543</v>
      </c>
      <c r="AP89" s="1">
        <f t="shared" si="52"/>
        <v>2.9276054097056532E-2</v>
      </c>
      <c r="BA89">
        <v>0.12350138333845675</v>
      </c>
      <c r="BB89">
        <v>6.7720090293454348E-3</v>
      </c>
      <c r="BC89">
        <v>0.10436200570729713</v>
      </c>
      <c r="BD89">
        <v>-3.485919861059425E-2</v>
      </c>
      <c r="BE89">
        <v>4.4473007712082228E-2</v>
      </c>
      <c r="BF89">
        <v>9.4416873449131564E-2</v>
      </c>
      <c r="BG89">
        <v>-1.5533980582524266E-2</v>
      </c>
      <c r="BH89">
        <v>0.246200255250029</v>
      </c>
      <c r="BI89">
        <v>1.1239112110143322E-2</v>
      </c>
      <c r="BJ89">
        <v>6.8014534612876546E-3</v>
      </c>
      <c r="BK89">
        <v>0.1691652785489543</v>
      </c>
      <c r="BL89">
        <v>2.9276054097056532E-2</v>
      </c>
    </row>
    <row r="90" spans="1:64" ht="43.8" thickBot="1">
      <c r="A90" s="40" t="s">
        <v>506</v>
      </c>
      <c r="B90" s="30" t="s">
        <v>507</v>
      </c>
      <c r="C90" s="42" t="s">
        <v>508</v>
      </c>
      <c r="D90" s="8">
        <v>866246</v>
      </c>
      <c r="E90" s="3">
        <v>582950</v>
      </c>
      <c r="F90" s="37">
        <f t="shared" si="53"/>
        <v>866246</v>
      </c>
      <c r="G90" s="3">
        <v>403000000</v>
      </c>
      <c r="H90" s="9">
        <f t="shared" si="54"/>
        <v>2.1494937965260545E-3</v>
      </c>
      <c r="I90" s="51" vm="1251">
        <v>219.86</v>
      </c>
      <c r="J90" s="2" vm="1252">
        <v>245.37</v>
      </c>
      <c r="K90" s="2" vm="1253">
        <v>261</v>
      </c>
      <c r="L90" s="2" vm="1254">
        <v>275.14</v>
      </c>
      <c r="M90" s="2" vm="1255">
        <v>277.18</v>
      </c>
      <c r="N90" s="2" vm="1256">
        <v>268.29000000000002</v>
      </c>
      <c r="O90" s="2" vm="1257">
        <v>299.13</v>
      </c>
      <c r="P90" s="2" vm="1258">
        <v>279.45</v>
      </c>
      <c r="Q90" s="2" vm="1259">
        <v>284.43</v>
      </c>
      <c r="R90" s="2" vm="1260">
        <v>291.77999999999997</v>
      </c>
      <c r="S90" s="2" vm="1261">
        <v>305</v>
      </c>
      <c r="T90" s="2" vm="1262">
        <v>315.66000000000003</v>
      </c>
      <c r="U90" s="2" vm="1263">
        <v>326</v>
      </c>
      <c r="V90" s="3">
        <v>0.19</v>
      </c>
      <c r="W90" s="3">
        <v>0.19</v>
      </c>
      <c r="X90" s="3">
        <v>0.19</v>
      </c>
      <c r="Y90" s="3">
        <v>0.19</v>
      </c>
      <c r="Z90" s="1">
        <f t="shared" si="36"/>
        <v>0.25229691621941219</v>
      </c>
      <c r="AA90" s="1">
        <f t="shared" si="37"/>
        <v>8.7882532528894428E-2</v>
      </c>
      <c r="AB90" s="1">
        <f t="shared" si="38"/>
        <v>-2.3936081302443828E-2</v>
      </c>
      <c r="AC90" s="1">
        <f t="shared" si="39"/>
        <v>0.11793131811638916</v>
      </c>
      <c r="AD90" s="1">
        <f t="shared" si="40"/>
        <v>0.48621850268352579</v>
      </c>
      <c r="AE90" s="1">
        <f t="shared" si="41"/>
        <v>0.11602838169744378</v>
      </c>
      <c r="AF90" s="1">
        <f t="shared" si="42"/>
        <v>6.3699718792028348E-2</v>
      </c>
      <c r="AG90" s="1">
        <f t="shared" si="43"/>
        <v>5.4904214559386919E-2</v>
      </c>
      <c r="AH90" s="1">
        <f t="shared" si="44"/>
        <v>7.4144072108745388E-3</v>
      </c>
      <c r="AI90" s="1">
        <f t="shared" si="45"/>
        <v>-3.1387545998989776E-2</v>
      </c>
      <c r="AJ90" s="1">
        <f t="shared" si="46"/>
        <v>0.11565842931156575</v>
      </c>
      <c r="AK90" s="1">
        <f t="shared" si="47"/>
        <v>-6.5790793300571679E-2</v>
      </c>
      <c r="AL90" s="1">
        <f t="shared" si="48"/>
        <v>1.8500626230094897E-2</v>
      </c>
      <c r="AM90" s="1">
        <f t="shared" si="49"/>
        <v>2.65091586682135E-2</v>
      </c>
      <c r="AN90" s="1">
        <f t="shared" si="50"/>
        <v>4.5308108849133007E-2</v>
      </c>
      <c r="AO90" s="1">
        <f t="shared" si="51"/>
        <v>3.557377049180336E-2</v>
      </c>
      <c r="AP90" s="1">
        <f t="shared" si="52"/>
        <v>3.335867705759353E-2</v>
      </c>
      <c r="BA90">
        <v>0.11602838169744378</v>
      </c>
      <c r="BB90">
        <v>6.3699718792028348E-2</v>
      </c>
      <c r="BC90">
        <v>5.4904214559386919E-2</v>
      </c>
      <c r="BD90">
        <v>7.4144072108745388E-3</v>
      </c>
      <c r="BE90">
        <v>-3.1387545998989776E-2</v>
      </c>
      <c r="BF90">
        <v>0.11565842931156575</v>
      </c>
      <c r="BG90">
        <v>-6.5790793300571679E-2</v>
      </c>
      <c r="BH90">
        <v>1.8500626230094897E-2</v>
      </c>
      <c r="BI90">
        <v>2.65091586682135E-2</v>
      </c>
      <c r="BJ90">
        <v>4.5308108849133007E-2</v>
      </c>
      <c r="BK90">
        <v>3.557377049180336E-2</v>
      </c>
      <c r="BL90">
        <v>3.335867705759353E-2</v>
      </c>
    </row>
    <row r="91" spans="1:64" ht="43.8" thickBot="1">
      <c r="A91" s="40" t="s">
        <v>290</v>
      </c>
      <c r="B91" s="30" t="s">
        <v>291</v>
      </c>
      <c r="C91" s="42" t="s">
        <v>472</v>
      </c>
      <c r="D91" s="8">
        <v>54478</v>
      </c>
      <c r="E91" s="3">
        <v>258403</v>
      </c>
      <c r="F91" s="37">
        <f t="shared" si="53"/>
        <v>54478</v>
      </c>
      <c r="G91" s="3">
        <v>952000000</v>
      </c>
      <c r="H91" s="9">
        <f t="shared" si="54"/>
        <v>5.7224789915966384E-5</v>
      </c>
      <c r="I91" s="51" vm="2594">
        <v>92.76</v>
      </c>
      <c r="J91" s="2" vm="4024">
        <v>100.55</v>
      </c>
      <c r="K91" s="2" vm="4025">
        <v>106.86</v>
      </c>
      <c r="L91" s="2" vm="4026">
        <v>107.99</v>
      </c>
      <c r="M91" s="2" vm="4027">
        <v>118.06</v>
      </c>
      <c r="N91" s="2" vm="4028">
        <v>105.04</v>
      </c>
      <c r="O91" s="2" vm="4003">
        <v>117.6</v>
      </c>
      <c r="P91" s="2" vm="2364">
        <v>125.6</v>
      </c>
      <c r="Q91" s="2" vm="4029">
        <v>123.05</v>
      </c>
      <c r="R91" s="2" vm="4012">
        <v>130</v>
      </c>
      <c r="S91" s="2" vm="4030">
        <v>119.19</v>
      </c>
      <c r="T91" s="2" vm="4031">
        <v>120.12</v>
      </c>
      <c r="U91" s="2" vm="4032">
        <v>129.13</v>
      </c>
      <c r="V91" s="3">
        <v>0.77</v>
      </c>
      <c r="W91" s="3">
        <v>0.77</v>
      </c>
      <c r="X91" s="3">
        <v>0.77</v>
      </c>
      <c r="Y91" s="3">
        <v>0.77</v>
      </c>
      <c r="Z91" s="1">
        <f t="shared" si="36"/>
        <v>0.17248814144027586</v>
      </c>
      <c r="AA91" s="1">
        <f t="shared" si="37"/>
        <v>9.6120011112140011E-2</v>
      </c>
      <c r="AB91" s="1">
        <f t="shared" si="38"/>
        <v>0.1119897959183674</v>
      </c>
      <c r="AC91" s="1">
        <f t="shared" si="39"/>
        <v>-7.6923076923080403E-4</v>
      </c>
      <c r="AD91" s="1">
        <f t="shared" si="40"/>
        <v>0.4252910737386803</v>
      </c>
      <c r="AE91" s="1">
        <f t="shared" si="41"/>
        <v>8.3980163863734275E-2</v>
      </c>
      <c r="AF91" s="1">
        <f t="shared" si="42"/>
        <v>6.275484833416213E-2</v>
      </c>
      <c r="AG91" s="1">
        <f t="shared" si="43"/>
        <v>1.7780273254725767E-2</v>
      </c>
      <c r="AH91" s="1">
        <f t="shared" si="44"/>
        <v>9.3249374942124347E-2</v>
      </c>
      <c r="AI91" s="1">
        <f t="shared" si="45"/>
        <v>-0.10376079959342704</v>
      </c>
      <c r="AJ91" s="1">
        <f t="shared" si="46"/>
        <v>0.12690403655750179</v>
      </c>
      <c r="AK91" s="1">
        <f t="shared" si="47"/>
        <v>6.8027210884353748E-2</v>
      </c>
      <c r="AL91" s="1">
        <f t="shared" si="48"/>
        <v>-1.4171974522292971E-2</v>
      </c>
      <c r="AM91" s="1">
        <f t="shared" si="49"/>
        <v>6.2738724095895995E-2</v>
      </c>
      <c r="AN91" s="1">
        <f t="shared" si="50"/>
        <v>-8.3153846153846175E-2</v>
      </c>
      <c r="AO91" s="1">
        <f t="shared" si="51"/>
        <v>1.4262941521939817E-2</v>
      </c>
      <c r="AP91" s="1">
        <f t="shared" si="52"/>
        <v>8.141858141858134E-2</v>
      </c>
      <c r="BA91">
        <v>8.3980163863734275E-2</v>
      </c>
      <c r="BB91">
        <v>6.275484833416213E-2</v>
      </c>
      <c r="BC91">
        <v>1.7780273254725767E-2</v>
      </c>
      <c r="BD91">
        <v>9.3249374942124347E-2</v>
      </c>
      <c r="BE91">
        <v>-0.10376079959342704</v>
      </c>
      <c r="BF91">
        <v>0.12690403655750179</v>
      </c>
      <c r="BG91">
        <v>6.8027210884353748E-2</v>
      </c>
      <c r="BH91">
        <v>-1.4171974522292971E-2</v>
      </c>
      <c r="BI91">
        <v>6.2738724095895995E-2</v>
      </c>
      <c r="BJ91">
        <v>-8.3153846153846175E-2</v>
      </c>
      <c r="BK91">
        <v>1.4262941521939817E-2</v>
      </c>
      <c r="BL91">
        <v>8.141858141858134E-2</v>
      </c>
    </row>
    <row r="92" spans="1:64" ht="43.8" thickBot="1">
      <c r="A92" s="40" t="s">
        <v>293</v>
      </c>
      <c r="B92" s="30" t="s">
        <v>473</v>
      </c>
      <c r="C92" s="42" t="s">
        <v>509</v>
      </c>
      <c r="D92" s="8">
        <v>849523</v>
      </c>
      <c r="E92" s="14">
        <v>377486</v>
      </c>
      <c r="F92" s="37">
        <f t="shared" si="53"/>
        <v>849523</v>
      </c>
      <c r="G92" s="3">
        <v>966000000</v>
      </c>
      <c r="H92" s="9">
        <f t="shared" si="54"/>
        <v>8.7942339544513459E-4</v>
      </c>
      <c r="I92" s="51" vm="1979">
        <v>245</v>
      </c>
      <c r="J92" s="2" vm="1980">
        <v>268.47000000000003</v>
      </c>
      <c r="K92" s="2" vm="1981">
        <v>243.56</v>
      </c>
      <c r="L92" s="2" vm="1982">
        <v>249.71</v>
      </c>
      <c r="M92" s="2" vm="1983">
        <v>233.07</v>
      </c>
      <c r="N92" s="2" vm="1984">
        <v>241.49</v>
      </c>
      <c r="O92" s="2" vm="1985">
        <v>245.95</v>
      </c>
      <c r="P92" s="2" vm="1986">
        <v>249.19</v>
      </c>
      <c r="Q92" s="2" vm="1987">
        <v>231.74</v>
      </c>
      <c r="R92" s="2" vm="1988">
        <v>219.19</v>
      </c>
      <c r="S92" s="2" vm="1989">
        <v>253.99</v>
      </c>
      <c r="T92" s="2" vm="1990">
        <v>281.77999999999997</v>
      </c>
      <c r="U92" s="2" vm="1991">
        <v>293.98</v>
      </c>
      <c r="V92" s="3">
        <v>1.08</v>
      </c>
      <c r="W92" s="3">
        <v>1.08</v>
      </c>
      <c r="X92" s="3">
        <v>1.08</v>
      </c>
      <c r="Y92" s="3">
        <v>0.9</v>
      </c>
      <c r="Z92" s="1">
        <f t="shared" si="36"/>
        <v>2.3632653061224522E-2</v>
      </c>
      <c r="AA92" s="1">
        <f t="shared" si="37"/>
        <v>-1.0732449641584315E-2</v>
      </c>
      <c r="AB92" s="1">
        <f t="shared" si="38"/>
        <v>-0.10441146574507011</v>
      </c>
      <c r="AC92" s="1">
        <f t="shared" si="39"/>
        <v>0.34531684839636856</v>
      </c>
      <c r="AD92" s="1">
        <f t="shared" si="40"/>
        <v>0.21681632653061231</v>
      </c>
      <c r="AE92" s="1">
        <f t="shared" si="41"/>
        <v>9.5795918367347049E-2</v>
      </c>
      <c r="AF92" s="1">
        <f t="shared" si="42"/>
        <v>-9.2785041159161252E-2</v>
      </c>
      <c r="AG92" s="1">
        <f t="shared" si="43"/>
        <v>2.9684677286910845E-2</v>
      </c>
      <c r="AH92" s="1">
        <f t="shared" si="44"/>
        <v>-6.6637299267149952E-2</v>
      </c>
      <c r="AI92" s="1">
        <f t="shared" si="45"/>
        <v>4.0760286609173281E-2</v>
      </c>
      <c r="AJ92" s="1">
        <f t="shared" si="46"/>
        <v>2.2940908526232887E-2</v>
      </c>
      <c r="AK92" s="1">
        <f t="shared" si="47"/>
        <v>1.3173409229518233E-2</v>
      </c>
      <c r="AL92" s="1">
        <f t="shared" si="48"/>
        <v>-6.5692844817207718E-2</v>
      </c>
      <c r="AM92" s="1">
        <f t="shared" si="49"/>
        <v>-4.949512384568918E-2</v>
      </c>
      <c r="AN92" s="1">
        <f t="shared" si="50"/>
        <v>0.15876636707879013</v>
      </c>
      <c r="AO92" s="1">
        <f t="shared" si="51"/>
        <v>0.11295720303948958</v>
      </c>
      <c r="AP92" s="1">
        <f t="shared" si="52"/>
        <v>4.6490169635886321E-2</v>
      </c>
      <c r="BA92">
        <v>9.5795918367347049E-2</v>
      </c>
      <c r="BB92">
        <v>-9.2785041159161252E-2</v>
      </c>
      <c r="BC92">
        <v>2.9684677286910845E-2</v>
      </c>
      <c r="BD92">
        <v>-6.6637299267149952E-2</v>
      </c>
      <c r="BE92">
        <v>4.0760286609173281E-2</v>
      </c>
      <c r="BF92">
        <v>2.2940908526232887E-2</v>
      </c>
      <c r="BG92">
        <v>1.3173409229518233E-2</v>
      </c>
      <c r="BH92">
        <v>-6.5692844817207718E-2</v>
      </c>
      <c r="BI92">
        <v>-4.949512384568918E-2</v>
      </c>
      <c r="BJ92">
        <v>0.15876636707879013</v>
      </c>
      <c r="BK92">
        <v>0.11295720303948958</v>
      </c>
      <c r="BL92">
        <v>4.6490169635886321E-2</v>
      </c>
    </row>
    <row r="93" spans="1:64" ht="58.2" thickBot="1">
      <c r="A93" s="40" t="s">
        <v>296</v>
      </c>
      <c r="B93" s="30" t="s">
        <v>474</v>
      </c>
      <c r="C93" s="42" t="s">
        <v>388</v>
      </c>
      <c r="D93" s="8">
        <v>674721</v>
      </c>
      <c r="E93" s="3">
        <v>258872</v>
      </c>
      <c r="F93" s="37">
        <f t="shared" si="53"/>
        <v>674721</v>
      </c>
      <c r="G93" s="3">
        <v>706000000</v>
      </c>
      <c r="H93" s="9">
        <f t="shared" si="54"/>
        <v>9.5569546742209637E-4</v>
      </c>
      <c r="I93" s="51" vm="928">
        <v>135.65</v>
      </c>
      <c r="J93" s="2" vm="1907">
        <v>159.07</v>
      </c>
      <c r="K93" s="2" vm="1908">
        <v>169.28</v>
      </c>
      <c r="L93" s="2" vm="1909">
        <v>168.94</v>
      </c>
      <c r="M93" s="2" vm="1910">
        <v>177.01</v>
      </c>
      <c r="N93" s="2" vm="1911">
        <v>166.64</v>
      </c>
      <c r="O93" s="2" vm="1912">
        <v>171.1</v>
      </c>
      <c r="P93" s="2" vm="1913">
        <v>177.35</v>
      </c>
      <c r="Q93" s="2" vm="1914">
        <v>161.05000000000001</v>
      </c>
      <c r="R93" s="2" vm="1915">
        <v>162.87</v>
      </c>
      <c r="S93" s="2" vm="1916">
        <v>167.2</v>
      </c>
      <c r="T93" s="2" vm="1917">
        <v>175.86</v>
      </c>
      <c r="U93" s="2" vm="1918">
        <v>180.95</v>
      </c>
      <c r="V93" s="3">
        <v>0.97</v>
      </c>
      <c r="W93" s="3">
        <v>0.88</v>
      </c>
      <c r="X93" s="3">
        <v>0.88</v>
      </c>
      <c r="Y93" s="3">
        <v>0.88</v>
      </c>
      <c r="Z93" s="1">
        <f t="shared" si="36"/>
        <v>0.25256173977147062</v>
      </c>
      <c r="AA93" s="1">
        <f t="shared" si="37"/>
        <v>1.7994554279625881E-2</v>
      </c>
      <c r="AB93" s="1">
        <f t="shared" si="38"/>
        <v>-4.2957334891876038E-2</v>
      </c>
      <c r="AC93" s="1">
        <f t="shared" si="39"/>
        <v>0.11641186222140347</v>
      </c>
      <c r="AD93" s="1">
        <f t="shared" si="40"/>
        <v>0.36056026538886826</v>
      </c>
      <c r="AE93" s="1">
        <f t="shared" si="41"/>
        <v>0.17265020272760773</v>
      </c>
      <c r="AF93" s="1">
        <f t="shared" si="42"/>
        <v>6.4185578676054622E-2</v>
      </c>
      <c r="AG93" s="1">
        <f t="shared" si="43"/>
        <v>3.7216446124763501E-3</v>
      </c>
      <c r="AH93" s="1">
        <f t="shared" si="44"/>
        <v>4.7768438498875299E-2</v>
      </c>
      <c r="AI93" s="1">
        <f t="shared" si="45"/>
        <v>-5.3612790237839693E-2</v>
      </c>
      <c r="AJ93" s="1">
        <f t="shared" si="46"/>
        <v>3.204512722035531E-2</v>
      </c>
      <c r="AK93" s="1">
        <f t="shared" si="47"/>
        <v>3.6528345996493281E-2</v>
      </c>
      <c r="AL93" s="1">
        <f t="shared" si="48"/>
        <v>-8.6946715534254204E-2</v>
      </c>
      <c r="AM93" s="1">
        <f t="shared" si="49"/>
        <v>1.6764979819931653E-2</v>
      </c>
      <c r="AN93" s="1">
        <f t="shared" si="50"/>
        <v>2.6585620433474452E-2</v>
      </c>
      <c r="AO93" s="1">
        <f t="shared" si="51"/>
        <v>5.7057416267942744E-2</v>
      </c>
      <c r="AP93" s="1">
        <f t="shared" si="52"/>
        <v>3.3947458205390503E-2</v>
      </c>
      <c r="BA93">
        <v>0.17265020272760773</v>
      </c>
      <c r="BB93">
        <v>6.4185578676054622E-2</v>
      </c>
      <c r="BC93">
        <v>3.7216446124763501E-3</v>
      </c>
      <c r="BD93">
        <v>4.7768438498875299E-2</v>
      </c>
      <c r="BE93">
        <v>-5.3612790237839693E-2</v>
      </c>
      <c r="BF93">
        <v>3.204512722035531E-2</v>
      </c>
      <c r="BG93">
        <v>3.6528345996493281E-2</v>
      </c>
      <c r="BH93">
        <v>-8.6946715534254204E-2</v>
      </c>
      <c r="BI93">
        <v>1.6764979819931653E-2</v>
      </c>
      <c r="BJ93">
        <v>2.6585620433474452E-2</v>
      </c>
      <c r="BK93">
        <v>5.7057416267942744E-2</v>
      </c>
      <c r="BL93">
        <v>3.3947458205390503E-2</v>
      </c>
    </row>
    <row r="94" spans="1:64" ht="43.8" thickBot="1">
      <c r="A94" s="40" t="s">
        <v>299</v>
      </c>
      <c r="B94" s="30" t="s">
        <v>475</v>
      </c>
      <c r="C94" s="42" t="s">
        <v>301</v>
      </c>
      <c r="D94" s="8">
        <v>602825</v>
      </c>
      <c r="E94" s="3">
        <v>3460520</v>
      </c>
      <c r="F94" s="37">
        <f t="shared" si="53"/>
        <v>602825</v>
      </c>
      <c r="G94" s="3">
        <v>896000000</v>
      </c>
      <c r="H94" s="9">
        <f t="shared" si="54"/>
        <v>6.7279575892857147E-4</v>
      </c>
      <c r="I94" s="51" vm="195">
        <v>96.12</v>
      </c>
      <c r="J94" s="2" vm="2198">
        <v>105.72</v>
      </c>
      <c r="K94" s="2" vm="2199">
        <v>110.94</v>
      </c>
      <c r="L94" s="2" vm="2200">
        <v>113.19</v>
      </c>
      <c r="M94" s="2" vm="2201">
        <v>106.06</v>
      </c>
      <c r="N94" s="2" vm="2202">
        <v>92.84</v>
      </c>
      <c r="O94" s="2" vm="1941">
        <v>104.58</v>
      </c>
      <c r="P94" s="2" vm="2203">
        <v>118.87</v>
      </c>
      <c r="Q94" s="2" vm="2204">
        <v>117.66</v>
      </c>
      <c r="R94" s="2" vm="2205">
        <v>120.25</v>
      </c>
      <c r="S94" s="2" vm="2206">
        <v>116.46</v>
      </c>
      <c r="T94" s="2" vm="2207">
        <v>120.09</v>
      </c>
      <c r="U94" s="2" vm="2208">
        <v>117.68</v>
      </c>
      <c r="V94" s="3">
        <v>0.96</v>
      </c>
      <c r="W94" s="3">
        <v>0.96</v>
      </c>
      <c r="X94" s="3">
        <v>0.96</v>
      </c>
      <c r="Y94" s="3">
        <v>0.96</v>
      </c>
      <c r="Z94" s="1">
        <f t="shared" si="36"/>
        <v>0.18757802746566785</v>
      </c>
      <c r="AA94" s="1">
        <f t="shared" si="37"/>
        <v>-6.7585475748741047E-2</v>
      </c>
      <c r="AB94" s="1">
        <f t="shared" si="38"/>
        <v>0.15901702046280361</v>
      </c>
      <c r="AC94" s="1">
        <f t="shared" si="39"/>
        <v>-1.3388773388773333E-2</v>
      </c>
      <c r="AD94" s="1">
        <f t="shared" si="40"/>
        <v>0.26425301706200582</v>
      </c>
      <c r="AE94" s="1">
        <f t="shared" si="41"/>
        <v>9.9875156054931274E-2</v>
      </c>
      <c r="AF94" s="1">
        <f t="shared" si="42"/>
        <v>4.9375709421112364E-2</v>
      </c>
      <c r="AG94" s="1">
        <f t="shared" si="43"/>
        <v>2.893455922120065E-2</v>
      </c>
      <c r="AH94" s="1">
        <f t="shared" si="44"/>
        <v>-6.299143033836907E-2</v>
      </c>
      <c r="AI94" s="1">
        <f t="shared" si="45"/>
        <v>-0.11559494625683574</v>
      </c>
      <c r="AJ94" s="1">
        <f t="shared" si="46"/>
        <v>0.13679448513571732</v>
      </c>
      <c r="AK94" s="1">
        <f t="shared" si="47"/>
        <v>0.13664180531650416</v>
      </c>
      <c r="AL94" s="1">
        <f t="shared" si="48"/>
        <v>-2.1031378817195929E-3</v>
      </c>
      <c r="AM94" s="1">
        <f t="shared" si="49"/>
        <v>3.017168111507737E-2</v>
      </c>
      <c r="AN94" s="1">
        <f t="shared" si="50"/>
        <v>-3.1517671517671569E-2</v>
      </c>
      <c r="AO94" s="1">
        <f t="shared" si="51"/>
        <v>3.9412673879443673E-2</v>
      </c>
      <c r="AP94" s="1">
        <f t="shared" si="52"/>
        <v>-1.2074277625114468E-2</v>
      </c>
      <c r="BA94">
        <v>9.9875156054931274E-2</v>
      </c>
      <c r="BB94">
        <v>4.9375709421112364E-2</v>
      </c>
      <c r="BC94">
        <v>2.893455922120065E-2</v>
      </c>
      <c r="BD94">
        <v>-6.299143033836907E-2</v>
      </c>
      <c r="BE94">
        <v>-0.11559494625683574</v>
      </c>
      <c r="BF94">
        <v>0.13679448513571732</v>
      </c>
      <c r="BG94">
        <v>0.13664180531650416</v>
      </c>
      <c r="BH94">
        <v>-2.1031378817195929E-3</v>
      </c>
      <c r="BI94">
        <v>3.017168111507737E-2</v>
      </c>
      <c r="BJ94">
        <v>-3.1517671517671569E-2</v>
      </c>
      <c r="BK94">
        <v>3.9412673879443673E-2</v>
      </c>
      <c r="BL94">
        <v>-1.2074277625114468E-2</v>
      </c>
    </row>
    <row r="95" spans="1:64" ht="29.4" thickBot="1">
      <c r="A95" s="40" t="s">
        <v>302</v>
      </c>
      <c r="B95" s="30" t="s">
        <v>476</v>
      </c>
      <c r="C95" s="42" t="s">
        <v>510</v>
      </c>
      <c r="D95" s="8">
        <v>518578</v>
      </c>
      <c r="E95" s="3">
        <f>786567+91671</f>
        <v>878238</v>
      </c>
      <c r="F95" s="37">
        <f t="shared" si="53"/>
        <v>518578</v>
      </c>
      <c r="G95" s="3">
        <v>1583000000</v>
      </c>
      <c r="H95" s="9">
        <f t="shared" si="54"/>
        <v>3.2759191408717625E-4</v>
      </c>
      <c r="I95" s="51" vm="666">
        <v>45.22</v>
      </c>
      <c r="J95" s="2" vm="2832">
        <v>51.26</v>
      </c>
      <c r="K95" s="2" vm="2833">
        <v>52.12</v>
      </c>
      <c r="L95" s="2" vm="2834">
        <v>48.55</v>
      </c>
      <c r="M95" s="2" vm="702">
        <v>53.27</v>
      </c>
      <c r="N95" s="2" vm="2835">
        <v>50.06</v>
      </c>
      <c r="O95" s="2" vm="2836">
        <v>52.93</v>
      </c>
      <c r="P95" s="2" vm="2345">
        <v>56.85</v>
      </c>
      <c r="Q95" s="2" vm="2837">
        <v>52.4</v>
      </c>
      <c r="R95" s="2" vm="2838">
        <v>55.61</v>
      </c>
      <c r="S95" s="2" vm="2839">
        <v>57.55</v>
      </c>
      <c r="T95" s="2" vm="2840">
        <v>60.25</v>
      </c>
      <c r="U95" s="2" vm="2841">
        <v>59.47</v>
      </c>
      <c r="V95" s="3">
        <v>0.42</v>
      </c>
      <c r="W95" s="3">
        <v>0.42</v>
      </c>
      <c r="X95" s="3">
        <v>0.37</v>
      </c>
      <c r="Y95" s="3">
        <v>0.37</v>
      </c>
      <c r="Z95" s="1">
        <f t="shared" si="36"/>
        <v>8.2927908005307346E-2</v>
      </c>
      <c r="AA95" s="1">
        <f t="shared" si="37"/>
        <v>9.8867147270854841E-2</v>
      </c>
      <c r="AB95" s="1">
        <f t="shared" si="38"/>
        <v>5.7623276024938594E-2</v>
      </c>
      <c r="AC95" s="1">
        <f t="shared" si="39"/>
        <v>7.6065455853263797E-2</v>
      </c>
      <c r="AD95" s="1">
        <f t="shared" si="40"/>
        <v>0.35006634232640427</v>
      </c>
      <c r="AE95" s="1">
        <f t="shared" si="41"/>
        <v>0.13356921716054843</v>
      </c>
      <c r="AF95" s="1">
        <f t="shared" si="42"/>
        <v>1.6777214202106896E-2</v>
      </c>
      <c r="AG95" s="1">
        <f t="shared" si="43"/>
        <v>-6.0437452033768234E-2</v>
      </c>
      <c r="AH95" s="1">
        <f t="shared" si="44"/>
        <v>9.7219361483007333E-2</v>
      </c>
      <c r="AI95" s="1">
        <f t="shared" si="45"/>
        <v>-5.2374694950253438E-2</v>
      </c>
      <c r="AJ95" s="1">
        <f t="shared" si="46"/>
        <v>6.572113463843382E-2</v>
      </c>
      <c r="AK95" s="1">
        <f t="shared" si="47"/>
        <v>7.4060079350085045E-2</v>
      </c>
      <c r="AL95" s="1">
        <f t="shared" si="48"/>
        <v>-7.176781002638527E-2</v>
      </c>
      <c r="AM95" s="1">
        <f t="shared" si="49"/>
        <v>6.8320610687022915E-2</v>
      </c>
      <c r="AN95" s="1">
        <f t="shared" si="50"/>
        <v>3.4885811904333715E-2</v>
      </c>
      <c r="AO95" s="1">
        <f t="shared" si="51"/>
        <v>5.3344917463075639E-2</v>
      </c>
      <c r="AP95" s="1">
        <f t="shared" si="52"/>
        <v>-6.8049792531120522E-3</v>
      </c>
      <c r="BA95">
        <v>0.13356921716054843</v>
      </c>
      <c r="BB95">
        <v>1.6777214202106896E-2</v>
      </c>
      <c r="BC95">
        <v>-6.0437452033768234E-2</v>
      </c>
      <c r="BD95">
        <v>9.7219361483007333E-2</v>
      </c>
      <c r="BE95">
        <v>-5.2374694950253438E-2</v>
      </c>
      <c r="BF95">
        <v>6.572113463843382E-2</v>
      </c>
      <c r="BG95">
        <v>7.4060079350085045E-2</v>
      </c>
      <c r="BH95">
        <v>-7.176781002638527E-2</v>
      </c>
      <c r="BI95">
        <v>6.8320610687022915E-2</v>
      </c>
      <c r="BJ95">
        <v>3.4885811904333715E-2</v>
      </c>
      <c r="BK95">
        <v>5.3344917463075639E-2</v>
      </c>
      <c r="BL95">
        <v>-6.8049792531120522E-3</v>
      </c>
    </row>
    <row r="96" spans="1:64" ht="43.8" thickBot="1">
      <c r="A96" s="40" t="s">
        <v>305</v>
      </c>
      <c r="B96" s="30" t="s">
        <v>477</v>
      </c>
      <c r="C96" s="42" t="s">
        <v>390</v>
      </c>
      <c r="D96" s="8">
        <v>112690</v>
      </c>
      <c r="E96" s="3">
        <v>271286</v>
      </c>
      <c r="F96" s="37">
        <f t="shared" si="53"/>
        <v>112690</v>
      </c>
      <c r="G96" s="3">
        <v>2590000000</v>
      </c>
      <c r="H96" s="9">
        <f t="shared" si="54"/>
        <v>4.3509652509652511E-5</v>
      </c>
      <c r="I96" s="51">
        <v>138.54</v>
      </c>
      <c r="J96" s="2">
        <v>140.52000000000001</v>
      </c>
      <c r="K96" s="2">
        <v>141.12</v>
      </c>
      <c r="L96" s="2">
        <v>142.91</v>
      </c>
      <c r="M96" s="2">
        <v>143.53</v>
      </c>
      <c r="N96" s="2">
        <v>139.54</v>
      </c>
      <c r="O96" s="2">
        <v>140.54</v>
      </c>
      <c r="P96" s="2">
        <v>138.12</v>
      </c>
      <c r="Q96" s="2">
        <v>139.34</v>
      </c>
      <c r="R96" s="2">
        <v>140.52000000000001</v>
      </c>
      <c r="S96" s="2">
        <v>141.19999999999999</v>
      </c>
      <c r="T96" s="2">
        <v>145.61000000000001</v>
      </c>
      <c r="U96" s="2">
        <v>146.43</v>
      </c>
      <c r="V96" s="3">
        <v>0.73499999999999999</v>
      </c>
      <c r="W96" s="3">
        <v>0.73499999999999999</v>
      </c>
      <c r="X96" s="3">
        <v>0.74</v>
      </c>
      <c r="Y96" s="3">
        <v>0.74</v>
      </c>
      <c r="Z96" s="1">
        <f t="shared" si="36"/>
        <v>3.6848563591742496E-2</v>
      </c>
      <c r="AA96" s="1">
        <f t="shared" si="37"/>
        <v>-1.1440766916241024E-2</v>
      </c>
      <c r="AB96" s="1">
        <f t="shared" si="38"/>
        <v>5.1230966272948503E-3</v>
      </c>
      <c r="AC96" s="1">
        <f t="shared" si="39"/>
        <v>4.7324224309706779E-2</v>
      </c>
      <c r="AD96" s="1">
        <f t="shared" si="40"/>
        <v>7.8244550310379773E-2</v>
      </c>
      <c r="AE96" s="1">
        <f t="shared" si="41"/>
        <v>1.4291901255955091E-2</v>
      </c>
      <c r="AF96" s="1">
        <f t="shared" si="42"/>
        <v>4.2698548249359113E-3</v>
      </c>
      <c r="AG96" s="1">
        <f t="shared" si="43"/>
        <v>1.7892573696145067E-2</v>
      </c>
      <c r="AH96" s="1">
        <f t="shared" si="44"/>
        <v>4.3383947939262795E-3</v>
      </c>
      <c r="AI96" s="1">
        <f t="shared" si="45"/>
        <v>-2.2678185745140453E-2</v>
      </c>
      <c r="AJ96" s="1">
        <f t="shared" si="46"/>
        <v>1.2433710763938656E-2</v>
      </c>
      <c r="AK96" s="1">
        <f t="shared" si="47"/>
        <v>-1.7219296997296057E-2</v>
      </c>
      <c r="AL96" s="1">
        <f t="shared" si="48"/>
        <v>1.4190558934260055E-2</v>
      </c>
      <c r="AM96" s="1">
        <f t="shared" si="49"/>
        <v>1.3779245012200422E-2</v>
      </c>
      <c r="AN96" s="1">
        <f t="shared" si="50"/>
        <v>4.8391688015939254E-3</v>
      </c>
      <c r="AO96" s="1">
        <f t="shared" si="51"/>
        <v>3.6473087818697063E-2</v>
      </c>
      <c r="AP96" s="1">
        <f t="shared" si="52"/>
        <v>1.0713549893551218E-2</v>
      </c>
      <c r="BA96">
        <v>1.4291901255955091E-2</v>
      </c>
      <c r="BB96">
        <v>4.2698548249359113E-3</v>
      </c>
      <c r="BC96">
        <v>1.7892573696145067E-2</v>
      </c>
      <c r="BD96">
        <v>4.3383947939262795E-3</v>
      </c>
      <c r="BE96">
        <v>-2.2678185745140453E-2</v>
      </c>
      <c r="BF96">
        <v>1.2433710763938656E-2</v>
      </c>
      <c r="BG96">
        <v>-1.7219296997296057E-2</v>
      </c>
      <c r="BH96">
        <v>1.4190558934260055E-2</v>
      </c>
      <c r="BI96">
        <v>1.3779245012200422E-2</v>
      </c>
      <c r="BJ96">
        <v>4.8391688015939254E-3</v>
      </c>
      <c r="BK96">
        <v>3.6473087818697063E-2</v>
      </c>
      <c r="BL96">
        <v>1.0713549893551218E-2</v>
      </c>
    </row>
    <row r="97" spans="1:64" ht="15" thickBot="1">
      <c r="A97" s="40" t="s">
        <v>308</v>
      </c>
      <c r="B97" s="30" t="s">
        <v>309</v>
      </c>
      <c r="C97" s="43" t="s">
        <v>418</v>
      </c>
      <c r="D97" s="8">
        <v>146514</v>
      </c>
      <c r="E97" s="3">
        <v>375918</v>
      </c>
      <c r="F97" s="37">
        <f t="shared" si="53"/>
        <v>146514</v>
      </c>
      <c r="G97" s="3">
        <v>2529000000</v>
      </c>
      <c r="H97" s="9">
        <f t="shared" si="54"/>
        <v>5.7933570581257415E-5</v>
      </c>
      <c r="I97" s="51" vm="4012">
        <v>130</v>
      </c>
      <c r="J97" s="2" vm="4013">
        <v>135.38999999999999</v>
      </c>
      <c r="K97" s="2" vm="4014">
        <v>149.46</v>
      </c>
      <c r="L97" s="2" vm="4015">
        <v>157.53</v>
      </c>
      <c r="M97" s="2" vm="4016">
        <v>165.54</v>
      </c>
      <c r="N97" s="2" vm="4017">
        <v>161.54</v>
      </c>
      <c r="O97" s="2" vm="4018">
        <v>175.33</v>
      </c>
      <c r="P97" s="2" vm="4019">
        <v>179.19</v>
      </c>
      <c r="Q97" s="2" vm="4020">
        <v>180.52</v>
      </c>
      <c r="R97" s="2" vm="4021">
        <v>173.02</v>
      </c>
      <c r="S97" s="2" vm="4022">
        <v>180.13</v>
      </c>
      <c r="T97" s="2" vm="613">
        <v>184.24</v>
      </c>
      <c r="U97" s="2" vm="4023">
        <v>189</v>
      </c>
      <c r="V97" s="3">
        <v>0.3</v>
      </c>
      <c r="W97" s="3">
        <v>0.25</v>
      </c>
      <c r="X97" s="3">
        <v>0.25</v>
      </c>
      <c r="Y97" s="3">
        <v>0.25</v>
      </c>
      <c r="Z97" s="1">
        <f t="shared" si="36"/>
        <v>0.21407692307692308</v>
      </c>
      <c r="AA97" s="1">
        <f t="shared" si="37"/>
        <v>0.11458134958420625</v>
      </c>
      <c r="AB97" s="1">
        <f t="shared" si="38"/>
        <v>-1.1749272799863127E-2</v>
      </c>
      <c r="AC97" s="1">
        <f t="shared" si="39"/>
        <v>9.3804184487342443E-2</v>
      </c>
      <c r="AD97" s="1">
        <f t="shared" si="40"/>
        <v>0.46192307692307688</v>
      </c>
      <c r="AE97" s="1">
        <f t="shared" si="41"/>
        <v>4.1461538461538355E-2</v>
      </c>
      <c r="AF97" s="1">
        <f t="shared" si="42"/>
        <v>0.10392200310214951</v>
      </c>
      <c r="AG97" s="1">
        <f t="shared" si="43"/>
        <v>5.6001605780810877E-2</v>
      </c>
      <c r="AH97" s="1">
        <f t="shared" si="44"/>
        <v>5.0847457627118585E-2</v>
      </c>
      <c r="AI97" s="1">
        <f t="shared" si="45"/>
        <v>-2.2653135193910837E-2</v>
      </c>
      <c r="AJ97" s="1">
        <f t="shared" si="46"/>
        <v>8.6913457967067106E-2</v>
      </c>
      <c r="AK97" s="1">
        <f t="shared" si="47"/>
        <v>2.2015627673529829E-2</v>
      </c>
      <c r="AL97" s="1">
        <f t="shared" si="48"/>
        <v>8.8174563312685555E-3</v>
      </c>
      <c r="AM97" s="1">
        <f t="shared" si="49"/>
        <v>-4.0161754930201639E-2</v>
      </c>
      <c r="AN97" s="1">
        <f t="shared" si="50"/>
        <v>4.1093515200554764E-2</v>
      </c>
      <c r="AO97" s="1">
        <f t="shared" si="51"/>
        <v>2.4204741020374249E-2</v>
      </c>
      <c r="AP97" s="1">
        <f t="shared" si="52"/>
        <v>2.719279201042114E-2</v>
      </c>
      <c r="BA97">
        <v>4.1461538461538355E-2</v>
      </c>
      <c r="BB97">
        <v>0.10392200310214951</v>
      </c>
      <c r="BC97">
        <v>5.6001605780810877E-2</v>
      </c>
      <c r="BD97">
        <v>5.0847457627118585E-2</v>
      </c>
      <c r="BE97">
        <v>-2.2653135193910837E-2</v>
      </c>
      <c r="BF97">
        <v>8.6913457967067106E-2</v>
      </c>
      <c r="BG97">
        <v>2.2015627673529829E-2</v>
      </c>
      <c r="BH97">
        <v>8.8174563312685555E-3</v>
      </c>
      <c r="BI97">
        <v>-4.0161754930201639E-2</v>
      </c>
      <c r="BJ97">
        <v>4.1093515200554764E-2</v>
      </c>
      <c r="BK97">
        <v>2.4204741020374249E-2</v>
      </c>
      <c r="BL97">
        <v>2.719279201042114E-2</v>
      </c>
    </row>
    <row r="98" spans="1:64" ht="43.8" thickBot="1">
      <c r="A98" s="40" t="s">
        <v>311</v>
      </c>
      <c r="B98" s="30" t="s">
        <v>478</v>
      </c>
      <c r="C98" s="42" t="s">
        <v>511</v>
      </c>
      <c r="D98" s="8">
        <v>1488069</v>
      </c>
      <c r="E98" s="3">
        <v>26487</v>
      </c>
      <c r="F98" s="37">
        <f t="shared" si="53"/>
        <v>1488069</v>
      </c>
      <c r="G98" s="16">
        <v>4140000000</v>
      </c>
      <c r="H98" s="9">
        <f t="shared" si="54"/>
        <v>3.5943695652173913E-4</v>
      </c>
      <c r="I98" s="51" vm="2751">
        <v>56.16</v>
      </c>
      <c r="J98" s="2" vm="2752">
        <v>55.21</v>
      </c>
      <c r="K98" s="2" vm="2753">
        <v>57.02</v>
      </c>
      <c r="L98" s="2" vm="2754">
        <v>59.39</v>
      </c>
      <c r="M98" s="2" vm="2755">
        <v>57.23</v>
      </c>
      <c r="N98" s="2" vm="850">
        <v>54.68</v>
      </c>
      <c r="O98" s="2" vm="2756">
        <v>57.42</v>
      </c>
      <c r="P98" s="2" vm="2757">
        <v>57.11</v>
      </c>
      <c r="Q98" s="2" vm="2758">
        <v>57.9</v>
      </c>
      <c r="R98" s="2" vm="2759">
        <v>60.4</v>
      </c>
      <c r="S98" s="2" vm="2760">
        <v>61.29</v>
      </c>
      <c r="T98" s="2" vm="2761">
        <v>60.2</v>
      </c>
      <c r="U98" s="2" vm="2762">
        <v>61.38</v>
      </c>
      <c r="V98" s="16">
        <v>0.61499999999999999</v>
      </c>
      <c r="W98" s="16">
        <v>0.61499999999999999</v>
      </c>
      <c r="X98" s="3">
        <v>0.60250000000000004</v>
      </c>
      <c r="Y98" s="3">
        <v>0.60250000000000004</v>
      </c>
      <c r="Z98" s="1">
        <f t="shared" si="36"/>
        <v>6.84650997150998E-2</v>
      </c>
      <c r="AA98" s="1">
        <f t="shared" si="37"/>
        <v>-2.2815288769153036E-2</v>
      </c>
      <c r="AB98" s="1">
        <f t="shared" si="38"/>
        <v>6.2391152908394233E-2</v>
      </c>
      <c r="AC98" s="1">
        <f t="shared" si="39"/>
        <v>2.6200331125827883E-2</v>
      </c>
      <c r="AD98" s="1">
        <f t="shared" si="40"/>
        <v>0.13630698005698019</v>
      </c>
      <c r="AE98" s="1">
        <f t="shared" si="41"/>
        <v>-1.6915954415954341E-2</v>
      </c>
      <c r="AF98" s="1">
        <f t="shared" si="42"/>
        <v>3.2783915957254162E-2</v>
      </c>
      <c r="AG98" s="1">
        <f t="shared" si="43"/>
        <v>5.2350052613118161E-2</v>
      </c>
      <c r="AH98" s="1">
        <f t="shared" si="44"/>
        <v>-3.6369759218723756E-2</v>
      </c>
      <c r="AI98" s="1">
        <f t="shared" si="45"/>
        <v>-3.3810938319063379E-2</v>
      </c>
      <c r="AJ98" s="1">
        <f t="shared" si="46"/>
        <v>6.1356986100951028E-2</v>
      </c>
      <c r="AK98" s="1">
        <f t="shared" si="47"/>
        <v>-5.3988157436433695E-3</v>
      </c>
      <c r="AL98" s="1">
        <f t="shared" si="48"/>
        <v>2.4382770092803346E-2</v>
      </c>
      <c r="AM98" s="1">
        <f t="shared" si="49"/>
        <v>5.3583765112262524E-2</v>
      </c>
      <c r="AN98" s="1">
        <f t="shared" si="50"/>
        <v>1.4735099337748353E-2</v>
      </c>
      <c r="AO98" s="1">
        <f t="shared" si="51"/>
        <v>-7.953989231522211E-3</v>
      </c>
      <c r="AP98" s="1">
        <f t="shared" si="52"/>
        <v>2.9609634551495012E-2</v>
      </c>
      <c r="BA98">
        <v>-1.6915954415954341E-2</v>
      </c>
      <c r="BB98">
        <v>3.2783915957254162E-2</v>
      </c>
      <c r="BC98">
        <v>5.2350052613118161E-2</v>
      </c>
      <c r="BD98">
        <v>-3.6369759218723756E-2</v>
      </c>
      <c r="BE98">
        <v>-3.3810938319063379E-2</v>
      </c>
      <c r="BF98">
        <v>6.1356986100951028E-2</v>
      </c>
      <c r="BG98">
        <v>-5.3988157436433695E-3</v>
      </c>
      <c r="BH98">
        <v>2.4382770092803346E-2</v>
      </c>
      <c r="BI98">
        <v>5.3583765112262524E-2</v>
      </c>
      <c r="BJ98">
        <v>1.4735099337748353E-2</v>
      </c>
      <c r="BK98">
        <v>-7.953989231522211E-3</v>
      </c>
      <c r="BL98">
        <v>2.9609634551495012E-2</v>
      </c>
    </row>
    <row r="99" spans="1:64" ht="43.8" thickBot="1">
      <c r="A99" s="40" t="s">
        <v>314</v>
      </c>
      <c r="B99" s="30" t="s">
        <v>315</v>
      </c>
      <c r="C99" s="42" t="s">
        <v>391</v>
      </c>
      <c r="D99" s="8">
        <v>144971528</v>
      </c>
      <c r="E99" s="3">
        <v>1141762</v>
      </c>
      <c r="F99" s="37">
        <f t="shared" si="53"/>
        <v>144971528</v>
      </c>
      <c r="G99" s="16">
        <v>924000000</v>
      </c>
      <c r="H99" s="9">
        <f t="shared" si="54"/>
        <v>0.15689559307359308</v>
      </c>
      <c r="I99" s="51" vm="101">
        <v>67.2</v>
      </c>
      <c r="J99" s="2" vm="102">
        <v>72.38</v>
      </c>
      <c r="K99" s="2" vm="103">
        <v>70.849999999999994</v>
      </c>
      <c r="L99" s="2" vm="104">
        <v>63.55</v>
      </c>
      <c r="M99" s="2" vm="105">
        <v>53.57</v>
      </c>
      <c r="N99" s="2" vm="106">
        <v>49.52</v>
      </c>
      <c r="O99" s="2" vm="107">
        <v>55.36</v>
      </c>
      <c r="P99" s="2" vm="108">
        <v>54.6</v>
      </c>
      <c r="Q99" s="2" vm="109">
        <v>51.25</v>
      </c>
      <c r="R99" s="2" vm="110">
        <v>55.26</v>
      </c>
      <c r="S99" s="2" vm="111">
        <v>55.08</v>
      </c>
      <c r="T99" s="2" vm="112">
        <v>59.3</v>
      </c>
      <c r="U99" s="2" vm="113">
        <v>59.28</v>
      </c>
      <c r="V99" s="16">
        <v>0.45750000000000002</v>
      </c>
      <c r="W99" s="16">
        <v>0.45750000000000002</v>
      </c>
      <c r="X99" s="3">
        <v>0.44</v>
      </c>
      <c r="Y99" s="3">
        <v>0.44</v>
      </c>
      <c r="Z99" s="1">
        <f t="shared" si="36"/>
        <v>-4.7507440476190557E-2</v>
      </c>
      <c r="AA99" s="1">
        <f t="shared" si="37"/>
        <v>-0.12167584579071594</v>
      </c>
      <c r="AB99" s="1">
        <f t="shared" si="38"/>
        <v>6.141618497109801E-3</v>
      </c>
      <c r="AC99" s="1">
        <f t="shared" si="39"/>
        <v>8.0709373868983053E-2</v>
      </c>
      <c r="AD99" s="1">
        <f t="shared" si="40"/>
        <v>-9.1145833333333356E-2</v>
      </c>
      <c r="AE99" s="1">
        <f t="shared" si="41"/>
        <v>7.7083333333333226E-2</v>
      </c>
      <c r="AF99" s="1">
        <f t="shared" si="42"/>
        <v>-2.1138436032053072E-2</v>
      </c>
      <c r="AG99" s="1">
        <f t="shared" si="43"/>
        <v>-9.6577275935074078E-2</v>
      </c>
      <c r="AH99" s="1">
        <f t="shared" si="44"/>
        <v>-0.1570416994492525</v>
      </c>
      <c r="AI99" s="1">
        <f t="shared" si="45"/>
        <v>-6.7061788314354998E-2</v>
      </c>
      <c r="AJ99" s="1">
        <f t="shared" si="46"/>
        <v>0.12717084006462026</v>
      </c>
      <c r="AK99" s="1">
        <f t="shared" si="47"/>
        <v>-1.3728323699421929E-2</v>
      </c>
      <c r="AL99" s="1">
        <f t="shared" si="48"/>
        <v>-5.3296703296703322E-2</v>
      </c>
      <c r="AM99" s="1">
        <f t="shared" si="49"/>
        <v>8.6829268292682893E-2</v>
      </c>
      <c r="AN99" s="1">
        <f t="shared" si="50"/>
        <v>-3.257328990228008E-3</v>
      </c>
      <c r="AO99" s="1">
        <f t="shared" si="51"/>
        <v>8.4604212055192432E-2</v>
      </c>
      <c r="AP99" s="1">
        <f t="shared" si="52"/>
        <v>7.0826306913997304E-3</v>
      </c>
      <c r="BA99">
        <v>7.7083333333333226E-2</v>
      </c>
      <c r="BB99">
        <v>-2.1138436032053072E-2</v>
      </c>
      <c r="BC99">
        <v>-9.6577275935074078E-2</v>
      </c>
      <c r="BD99">
        <v>-0.1570416994492525</v>
      </c>
      <c r="BE99">
        <v>-6.7061788314354998E-2</v>
      </c>
      <c r="BF99">
        <v>0.12717084006462026</v>
      </c>
      <c r="BG99">
        <v>-1.3728323699421929E-2</v>
      </c>
      <c r="BH99">
        <v>-5.3296703296703322E-2</v>
      </c>
      <c r="BI99">
        <v>8.6829268292682893E-2</v>
      </c>
      <c r="BJ99">
        <v>-3.257328990228008E-3</v>
      </c>
      <c r="BK99">
        <v>8.4604212055192432E-2</v>
      </c>
      <c r="BL99">
        <v>7.0826306913997304E-3</v>
      </c>
    </row>
    <row r="100" spans="1:64" ht="29.4" thickBot="1">
      <c r="A100" s="40" t="s">
        <v>317</v>
      </c>
      <c r="B100" s="30" t="s">
        <v>318</v>
      </c>
      <c r="C100" s="42" t="s">
        <v>420</v>
      </c>
      <c r="D100" s="8">
        <v>947825</v>
      </c>
      <c r="E100" s="3">
        <v>357603</v>
      </c>
      <c r="F100" s="37">
        <f t="shared" si="53"/>
        <v>947825</v>
      </c>
      <c r="G100" s="16">
        <v>4425000000</v>
      </c>
      <c r="H100" s="9">
        <f t="shared" si="54"/>
        <v>2.1419774011299434E-4</v>
      </c>
      <c r="I100" s="51" vm="3238">
        <v>45.524999999999999</v>
      </c>
      <c r="J100" s="2" vm="3239">
        <v>49</v>
      </c>
      <c r="K100" s="2" vm="3240">
        <v>50.23</v>
      </c>
      <c r="L100" s="2" vm="3241">
        <v>48.43</v>
      </c>
      <c r="M100" s="2" vm="3242">
        <v>48.32</v>
      </c>
      <c r="N100" s="2" vm="1016">
        <v>44.24</v>
      </c>
      <c r="O100" s="2" vm="3243">
        <v>47.88</v>
      </c>
      <c r="P100" s="2" vm="3244">
        <v>48.41</v>
      </c>
      <c r="Q100" s="2" vm="3245">
        <v>46.31</v>
      </c>
      <c r="R100" s="2" vm="1013">
        <v>50.65</v>
      </c>
      <c r="S100" s="2" vm="3246">
        <v>52.13</v>
      </c>
      <c r="T100" s="2" vm="3247">
        <v>54.31</v>
      </c>
      <c r="U100" s="2" vm="3248">
        <v>53.85</v>
      </c>
      <c r="V100">
        <v>0.51</v>
      </c>
      <c r="W100">
        <v>0.51</v>
      </c>
      <c r="X100">
        <v>0.45</v>
      </c>
      <c r="Y100">
        <v>0.45</v>
      </c>
      <c r="Z100" s="1">
        <f t="shared" si="36"/>
        <v>7.5013728720483272E-2</v>
      </c>
      <c r="AA100" s="1">
        <f t="shared" si="37"/>
        <v>-8.2593433822005262E-4</v>
      </c>
      <c r="AB100" s="1">
        <f t="shared" si="38"/>
        <v>6.7251461988304007E-2</v>
      </c>
      <c r="AC100" s="1">
        <f t="shared" si="39"/>
        <v>7.2063178677196513E-2</v>
      </c>
      <c r="AD100" s="1">
        <f t="shared" si="40"/>
        <v>0.22504118616144983</v>
      </c>
      <c r="AE100" s="1">
        <f t="shared" si="41"/>
        <v>7.6331685886875375E-2</v>
      </c>
      <c r="AF100" s="1">
        <f t="shared" si="42"/>
        <v>2.5102040816326467E-2</v>
      </c>
      <c r="AG100" s="1">
        <f t="shared" si="43"/>
        <v>-2.5681863428230086E-2</v>
      </c>
      <c r="AH100" s="1">
        <f t="shared" si="44"/>
        <v>-2.2713194301052951E-3</v>
      </c>
      <c r="AI100" s="1">
        <f t="shared" si="45"/>
        <v>-7.3882450331125796E-2</v>
      </c>
      <c r="AJ100" s="1">
        <f t="shared" si="46"/>
        <v>9.380650994575046E-2</v>
      </c>
      <c r="AK100" s="1">
        <f t="shared" si="47"/>
        <v>1.1069340016708312E-2</v>
      </c>
      <c r="AL100" s="1">
        <f t="shared" si="48"/>
        <v>-3.4083866969634259E-2</v>
      </c>
      <c r="AM100" s="1">
        <f t="shared" si="49"/>
        <v>0.10343338371841927</v>
      </c>
      <c r="AN100" s="1">
        <f t="shared" si="50"/>
        <v>2.9220138203356446E-2</v>
      </c>
      <c r="AO100" s="1">
        <f t="shared" si="51"/>
        <v>5.0450796086706308E-2</v>
      </c>
      <c r="AP100" s="1">
        <f t="shared" si="52"/>
        <v>-1.8412815319463895E-4</v>
      </c>
      <c r="BA100">
        <v>7.6331685886875375E-2</v>
      </c>
      <c r="BB100">
        <v>2.5102040816326467E-2</v>
      </c>
      <c r="BC100">
        <v>-2.5681863428230086E-2</v>
      </c>
      <c r="BD100">
        <v>-2.2713194301052951E-3</v>
      </c>
      <c r="BE100">
        <v>-7.3882450331125796E-2</v>
      </c>
      <c r="BF100">
        <v>9.380650994575046E-2</v>
      </c>
      <c r="BG100">
        <v>1.1069340016708312E-2</v>
      </c>
      <c r="BH100">
        <v>-3.4083866969634259E-2</v>
      </c>
      <c r="BI100">
        <v>0.10343338371841927</v>
      </c>
      <c r="BJ100">
        <v>2.9220138203356446E-2</v>
      </c>
      <c r="BK100">
        <v>5.0450796086706308E-2</v>
      </c>
      <c r="BL100">
        <v>-1.8412815319463895E-4</v>
      </c>
    </row>
    <row r="101" spans="1:64" ht="15.6" thickBot="1">
      <c r="A101" s="40" t="s">
        <v>320</v>
      </c>
      <c r="B101" s="30" t="s">
        <v>479</v>
      </c>
      <c r="C101" s="42" t="s">
        <v>421</v>
      </c>
      <c r="D101" s="8">
        <v>1310203</v>
      </c>
      <c r="E101" s="3">
        <v>432212</v>
      </c>
      <c r="F101" s="37">
        <f t="shared" si="53"/>
        <v>1310203</v>
      </c>
      <c r="G101" s="16">
        <v>2945000000</v>
      </c>
      <c r="H101" s="9">
        <f t="shared" si="54"/>
        <v>4.4489066213921903E-4</v>
      </c>
      <c r="I101" s="51" vm="2560">
        <v>91.64</v>
      </c>
      <c r="J101" s="2" vm="2561">
        <v>95.92</v>
      </c>
      <c r="K101" s="2" vm="2562">
        <v>99.47</v>
      </c>
      <c r="L101" s="2" vm="2563">
        <v>97.97</v>
      </c>
      <c r="M101" s="2" vm="2564">
        <v>102.77</v>
      </c>
      <c r="N101" s="2" vm="2565">
        <v>101.63</v>
      </c>
      <c r="O101" s="2" vm="2566">
        <v>111.3</v>
      </c>
      <c r="P101" s="2" vm="2567">
        <v>110.32</v>
      </c>
      <c r="Q101" s="2" vm="2056">
        <v>113.68</v>
      </c>
      <c r="R101" s="2" vm="2568">
        <v>118.85</v>
      </c>
      <c r="S101" s="2" vm="2569">
        <v>117.92</v>
      </c>
      <c r="T101" s="2" vm="2570">
        <v>119.15</v>
      </c>
      <c r="U101" s="2" vm="2571">
        <v>118.86</v>
      </c>
      <c r="V101" s="16">
        <v>0.53</v>
      </c>
      <c r="W101" s="16">
        <v>0.53</v>
      </c>
      <c r="X101" s="3">
        <v>0.53</v>
      </c>
      <c r="Y101" s="3">
        <v>0.53</v>
      </c>
      <c r="Z101" s="1">
        <f t="shared" si="36"/>
        <v>7.4858140549978164E-2</v>
      </c>
      <c r="AA101" s="1">
        <f t="shared" si="37"/>
        <v>0.14147187914667753</v>
      </c>
      <c r="AB101" s="1">
        <f t="shared" si="38"/>
        <v>7.2596585804132946E-2</v>
      </c>
      <c r="AC101" s="1">
        <f t="shared" si="39"/>
        <v>4.5435422801851505E-3</v>
      </c>
      <c r="AD101" s="1">
        <f t="shared" si="40"/>
        <v>0.32016586643387168</v>
      </c>
      <c r="AE101" s="1">
        <f t="shared" si="41"/>
        <v>4.6704495853339162E-2</v>
      </c>
      <c r="AF101" s="1">
        <f t="shared" si="42"/>
        <v>3.7010008340283541E-2</v>
      </c>
      <c r="AG101" s="1">
        <f t="shared" si="43"/>
        <v>-9.7516839248014478E-3</v>
      </c>
      <c r="AH101" s="1">
        <f t="shared" si="44"/>
        <v>4.899459018066752E-2</v>
      </c>
      <c r="AI101" s="1">
        <f t="shared" si="45"/>
        <v>-5.9355843144886693E-3</v>
      </c>
      <c r="AJ101" s="1">
        <f t="shared" si="46"/>
        <v>0.10036406572862346</v>
      </c>
      <c r="AK101" s="1">
        <f t="shared" si="47"/>
        <v>-8.8050314465409167E-3</v>
      </c>
      <c r="AL101" s="1">
        <f t="shared" si="48"/>
        <v>3.5261058738216229E-2</v>
      </c>
      <c r="AM101" s="1">
        <f t="shared" si="49"/>
        <v>5.0140745953553723E-2</v>
      </c>
      <c r="AN101" s="1">
        <f t="shared" si="50"/>
        <v>-7.8249894825409561E-3</v>
      </c>
      <c r="AO101" s="1">
        <f t="shared" si="51"/>
        <v>1.4925373134328393E-2</v>
      </c>
      <c r="AP101" s="1">
        <f t="shared" si="52"/>
        <v>2.0142677297523607E-3</v>
      </c>
      <c r="BA101">
        <v>4.6704495853339162E-2</v>
      </c>
      <c r="BB101">
        <v>3.7010008340283541E-2</v>
      </c>
      <c r="BC101">
        <v>-9.7516839248014478E-3</v>
      </c>
      <c r="BD101">
        <v>4.899459018066752E-2</v>
      </c>
      <c r="BE101">
        <v>-5.9355843144886693E-3</v>
      </c>
      <c r="BF101">
        <v>0.10036406572862346</v>
      </c>
      <c r="BG101">
        <v>-8.8050314465409167E-3</v>
      </c>
      <c r="BH101">
        <v>3.5261058738216229E-2</v>
      </c>
      <c r="BI101">
        <v>5.0140745953553723E-2</v>
      </c>
      <c r="BJ101">
        <v>-7.8249894825409561E-3</v>
      </c>
      <c r="BK101">
        <v>1.4925373134328393E-2</v>
      </c>
      <c r="BL101">
        <v>2.0142677297523607E-3</v>
      </c>
    </row>
    <row r="102" spans="1:64" ht="43.8" thickBot="1">
      <c r="A102" s="40" t="s">
        <v>323</v>
      </c>
      <c r="B102" s="30" t="s">
        <v>480</v>
      </c>
      <c r="C102" s="42" t="s">
        <v>422</v>
      </c>
      <c r="D102">
        <v>80291</v>
      </c>
      <c r="E102">
        <v>11426</v>
      </c>
      <c r="F102" s="37">
        <f t="shared" si="53"/>
        <v>80291</v>
      </c>
      <c r="G102" s="17">
        <v>4270000000</v>
      </c>
      <c r="H102" s="9">
        <f t="shared" si="54"/>
        <v>1.8803512880562062E-5</v>
      </c>
      <c r="I102" s="51" vm="4267">
        <v>67.349999999999994</v>
      </c>
      <c r="J102" s="2" vm="4268">
        <v>74.92</v>
      </c>
      <c r="K102" s="2" vm="4269">
        <v>79.38</v>
      </c>
      <c r="L102" s="2" vm="4270">
        <v>81.23</v>
      </c>
      <c r="M102" s="2" vm="1817">
        <v>79.94</v>
      </c>
      <c r="N102" s="2" vm="4271">
        <v>71.09</v>
      </c>
      <c r="O102" s="2" vm="2489">
        <v>77.13</v>
      </c>
      <c r="P102" s="2" vm="4272">
        <v>73.739999999999995</v>
      </c>
      <c r="Q102" s="2" vm="4273">
        <v>67.89</v>
      </c>
      <c r="R102" s="2" vm="4274">
        <v>70.83</v>
      </c>
      <c r="S102" s="2" vm="3908">
        <v>68.39</v>
      </c>
      <c r="T102" s="2" vm="2293">
        <v>68.5</v>
      </c>
      <c r="U102" s="2" vm="3932">
        <v>70.239999999999995</v>
      </c>
      <c r="V102" s="17">
        <v>0.87</v>
      </c>
      <c r="W102" s="17">
        <v>0.87</v>
      </c>
      <c r="X102">
        <v>0.87</v>
      </c>
      <c r="Y102" s="3">
        <v>0.82</v>
      </c>
      <c r="Z102" s="1">
        <f t="shared" si="36"/>
        <v>0.21900519673348195</v>
      </c>
      <c r="AA102" s="1">
        <f t="shared" si="37"/>
        <v>-3.9763634125323258E-2</v>
      </c>
      <c r="AB102" s="1">
        <f t="shared" si="38"/>
        <v>-7.0400622325943185E-2</v>
      </c>
      <c r="AC102" s="1">
        <f t="shared" si="39"/>
        <v>3.2472116334885861E-3</v>
      </c>
      <c r="AD102" s="1">
        <f t="shared" si="40"/>
        <v>9.3838158871566463E-2</v>
      </c>
      <c r="AE102" s="1">
        <f t="shared" si="41"/>
        <v>0.11239792130660739</v>
      </c>
      <c r="AF102" s="1">
        <f t="shared" si="42"/>
        <v>5.9530165509877116E-2</v>
      </c>
      <c r="AG102" s="1">
        <f t="shared" si="43"/>
        <v>3.4265558075081998E-2</v>
      </c>
      <c r="AH102" s="1">
        <f t="shared" si="44"/>
        <v>-1.5880832204850502E-2</v>
      </c>
      <c r="AI102" s="1">
        <f t="shared" si="45"/>
        <v>-9.9824868651488541E-2</v>
      </c>
      <c r="AJ102" s="1">
        <f t="shared" si="46"/>
        <v>9.7200731467154203E-2</v>
      </c>
      <c r="AK102" s="1">
        <f t="shared" si="47"/>
        <v>-4.3951769739401021E-2</v>
      </c>
      <c r="AL102" s="1">
        <f t="shared" si="48"/>
        <v>-6.7534580960130111E-2</v>
      </c>
      <c r="AM102" s="1">
        <f t="shared" si="49"/>
        <v>5.6120194432169652E-2</v>
      </c>
      <c r="AN102" s="1">
        <f t="shared" si="50"/>
        <v>-3.4448679937879395E-2</v>
      </c>
      <c r="AO102" s="1">
        <f t="shared" si="51"/>
        <v>1.3598479309840612E-2</v>
      </c>
      <c r="AP102" s="1">
        <f t="shared" si="52"/>
        <v>3.7372262773722548E-2</v>
      </c>
      <c r="BA102">
        <v>0.11239792130660739</v>
      </c>
      <c r="BB102">
        <v>5.9530165509877116E-2</v>
      </c>
      <c r="BC102">
        <v>3.4265558075081998E-2</v>
      </c>
      <c r="BD102">
        <v>-1.5880832204850502E-2</v>
      </c>
      <c r="BE102">
        <v>-9.9824868651488541E-2</v>
      </c>
      <c r="BF102">
        <v>9.7200731467154203E-2</v>
      </c>
      <c r="BG102">
        <v>-4.3951769739401021E-2</v>
      </c>
      <c r="BH102">
        <v>-6.7534580960130111E-2</v>
      </c>
      <c r="BI102">
        <v>5.6120194432169652E-2</v>
      </c>
      <c r="BJ102">
        <v>-3.4448679937879395E-2</v>
      </c>
      <c r="BK102">
        <v>1.3598479309840612E-2</v>
      </c>
      <c r="BL102">
        <v>3.7372262773722548E-2</v>
      </c>
    </row>
    <row r="103" spans="1:64" ht="15" thickBot="1">
      <c r="A103" s="40"/>
      <c r="B103" s="30"/>
      <c r="F103" s="37"/>
      <c r="G103" s="17"/>
      <c r="H103" s="9"/>
      <c r="I103" s="16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Z103" s="1"/>
      <c r="AA103" s="1"/>
      <c r="AB103" s="1"/>
      <c r="AC103" s="1"/>
      <c r="AD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</sheetData>
  <hyperlinks>
    <hyperlink ref="B2" r:id="rId1" tooltip="Apple Inc." display="https://web.archive.org/web/20200106022259/https:/en.wikipedia.org/wiki/Apple_Inc." xr:uid="{219F1A44-1B55-4ADE-AA6C-3AAF7D8E0BF5}"/>
    <hyperlink ref="B3" r:id="rId2" tooltip="AbbVie Inc." display="https://web.archive.org/web/20200106022259/https:/en.wikipedia.org/wiki/AbbVie_Inc." xr:uid="{9FB55AD4-6588-4D17-AB66-BAEF6924634A}"/>
    <hyperlink ref="B4" r:id="rId3" tooltip="Abbott Laboratories" display="https://web.archive.org/web/20200106022259/https:/en.wikipedia.org/wiki/Abbott_Laboratories" xr:uid="{4C81611E-3263-4566-8F91-12631272C357}"/>
    <hyperlink ref="B5" r:id="rId4" tooltip="Accenture" display="https://web.archive.org/web/20200106022259/https:/en.wikipedia.org/wiki/Accenture" xr:uid="{8E2207CA-9A72-4814-84D5-8BDC57BF0761}"/>
    <hyperlink ref="B6" r:id="rId5" tooltip="Adobe Inc." display="https://web.archive.org/web/20200106022259/https:/en.wikipedia.org/wiki/Adobe_Inc." xr:uid="{27383858-DB10-4955-BF4F-86DB1F81E1B7}"/>
    <hyperlink ref="B7" r:id="rId6" tooltip="Allergan" display="https://web.archive.org/web/20200106022259/https:/en.wikipedia.org/wiki/Allergan" xr:uid="{C3FF4413-8BA0-4EE3-9176-A7D544B54B0F}"/>
    <hyperlink ref="B8" r:id="rId7" tooltip="American International Group" display="https://web.archive.org/web/20200106022259/https:/en.wikipedia.org/wiki/American_International_Group" xr:uid="{A68B14AC-E5E0-4436-866A-1D75CB75C5A3}"/>
    <hyperlink ref="B9" r:id="rId8" tooltip="Allstate" display="https://web.archive.org/web/20200106022259/https:/en.wikipedia.org/wiki/Allstate" xr:uid="{823BD326-48A9-4954-A543-23B2F73C47A7}"/>
    <hyperlink ref="B10" r:id="rId9" tooltip="Amgen" display="https://web.archive.org/web/20200106022259/https:/en.wikipedia.org/wiki/Amgen" xr:uid="{6D87B3E3-4625-4ADA-9702-0C91F7496ED9}"/>
    <hyperlink ref="B11" r:id="rId10" tooltip="Amazon.com" display="https://web.archive.org/web/20200106022259/https:/en.wikipedia.org/wiki/Amazon.com" xr:uid="{D54E99A3-C927-4BF8-8440-6BBBE371CE57}"/>
    <hyperlink ref="B12" r:id="rId11" tooltip="American Express" display="https://web.archive.org/web/20200106022259/https:/en.wikipedia.org/wiki/American_Express" xr:uid="{38D59E43-66E8-43CD-A2EE-DE801A1AE546}"/>
    <hyperlink ref="B13" r:id="rId12" tooltip="Boeing" display="https://web.archive.org/web/20200106022259/https:/en.wikipedia.org/wiki/Boeing" xr:uid="{959F9D74-AE31-4257-9C06-6198132ECFB0}"/>
    <hyperlink ref="B14" r:id="rId13" tooltip="Bank of America" display="https://web.archive.org/web/20200106022259/https:/en.wikipedia.org/wiki/Bank_of_America" xr:uid="{0DB75386-0BA5-4D1D-9570-7ED9BD418E96}"/>
    <hyperlink ref="B15" r:id="rId14" tooltip="Biogen" display="https://web.archive.org/web/20200106022259/https:/en.wikipedia.org/wiki/Biogen" xr:uid="{C5C9E11B-0E2D-4D31-95E6-BD35F9F94F83}"/>
    <hyperlink ref="B16" r:id="rId15" tooltip="The Bank of New York Mellon" display="https://web.archive.org/web/20200106022259/https:/en.wikipedia.org/wiki/The_Bank_of_New_York_Mellon" xr:uid="{56C31A2E-8B90-49F8-8A0A-476345D86E87}"/>
    <hyperlink ref="B17" r:id="rId16" tooltip="Booking Holdings" display="https://web.archive.org/web/20200106022259/https:/en.wikipedia.org/wiki/Booking_Holdings" xr:uid="{1B6FE80C-FDC7-4290-B294-AA51F603AE5F}"/>
    <hyperlink ref="B18" r:id="rId17" tooltip="BlackRock" display="https://web.archive.org/web/20200106022259/https:/en.wikipedia.org/wiki/BlackRock" xr:uid="{47C7FBA4-96C4-4BDE-99E7-1241010CEEA9}"/>
    <hyperlink ref="B19" r:id="rId18" tooltip="Bristol-Myers Squibb" display="https://web.archive.org/web/20200106022259/https:/en.wikipedia.org/wiki/Bristol-Myers_Squibb" xr:uid="{B92DE3DC-3F45-4D73-9D4F-25E82214696D}"/>
    <hyperlink ref="B20" r:id="rId19" tooltip="Berkshire Hathaway" display="https://web.archive.org/web/20200106022259/https:/en.wikipedia.org/wiki/Berkshire_Hathaway" xr:uid="{64E12886-D4A1-4D4C-86FA-640C40F814D4}"/>
    <hyperlink ref="B21" r:id="rId20" tooltip="Citigroup" display="https://web.archive.org/web/20200106022259/https:/en.wikipedia.org/wiki/Citigroup" xr:uid="{122279F9-2EDF-4E98-ABCB-1F1E90C761D0}"/>
    <hyperlink ref="B22" r:id="rId21" tooltip="Caterpillar Inc." display="https://web.archive.org/web/20200106022259/https:/en.wikipedia.org/wiki/Caterpillar_Inc." xr:uid="{B1A5E35F-4BB3-4349-8F03-2282AAA55EAA}"/>
    <hyperlink ref="B23" r:id="rId22" tooltip="Charter Communications" display="https://web.archive.org/web/20200106022259/https:/en.wikipedia.org/wiki/Charter_Communications" xr:uid="{315B2AF9-F0F5-45F1-BF5C-6509C48A4626}"/>
    <hyperlink ref="B24" r:id="rId23" tooltip="Colgate-Palmolive" display="https://web.archive.org/web/20200106022259/https:/en.wikipedia.org/wiki/Colgate-Palmolive" xr:uid="{178EFAB6-B722-420C-BFD3-CA8D7809084C}"/>
    <hyperlink ref="B25" r:id="rId24" tooltip="Comcast" display="https://web.archive.org/web/20200106022259/https:/en.wikipedia.org/wiki/Comcast" xr:uid="{2BB00384-4D01-41DC-AF0C-08A748BE49D4}"/>
    <hyperlink ref="B26" r:id="rId25" tooltip="Capital One" display="https://web.archive.org/web/20200106022259/https:/en.wikipedia.org/wiki/Capital_One" xr:uid="{CDEF5541-2D23-4F0B-BA29-2148F82D807E}"/>
    <hyperlink ref="B27" r:id="rId26" tooltip="ConocoPhillips" display="https://web.archive.org/web/20200106022259/https:/en.wikipedia.org/wiki/ConocoPhillips" xr:uid="{4ADC6A95-53A6-4D55-9C18-F8C0310F75D3}"/>
    <hyperlink ref="B28" r:id="rId27" tooltip="Costco Wholesale Corp." display="https://web.archive.org/web/20200106022259/https:/en.wikipedia.org/wiki/Costco_Wholesale_Corp." xr:uid="{B85FF4E0-B804-4294-ACA7-68F19F237302}"/>
    <hyperlink ref="B29" r:id="rId28" tooltip="Cisco Systems" display="https://web.archive.org/web/20200106022259/https:/en.wikipedia.org/wiki/Cisco_Systems" xr:uid="{4B1DF9C4-38C6-438A-BDEF-39510E445DFB}"/>
    <hyperlink ref="B30" r:id="rId29" tooltip="CVS Health" display="https://web.archive.org/web/20200106022259/https:/en.wikipedia.org/wiki/CVS_Health" xr:uid="{A234F373-7B7A-4A67-BA81-ABC38025EB41}"/>
    <hyperlink ref="B31" r:id="rId30" tooltip="Chevron Corporation" display="https://web.archive.org/web/20200106022259/https:/en.wikipedia.org/wiki/Chevron_Corporation" xr:uid="{E35D55B2-0DA4-440A-A734-F82050EA81C9}"/>
    <hyperlink ref="B32" r:id="rId31" tooltip="DuPont de Nemours Inc" display="https://web.archive.org/web/20200106022259/https:/en.wikipedia.org/wiki/DuPont_de_Nemours_Inc" xr:uid="{DC2513A1-ED97-45FF-A4D3-AC2E3FB06E3E}"/>
    <hyperlink ref="B33" r:id="rId32" tooltip="Danaher Corporation" display="https://web.archive.org/web/20200106022259/https:/en.wikipedia.org/wiki/Danaher_Corporation" xr:uid="{EBF51DB1-FBD7-4791-9207-A4D53AB54008}"/>
    <hyperlink ref="B34" r:id="rId33" tooltip="The Walt Disney Company" display="https://web.archive.org/web/20200106022259/https:/en.wikipedia.org/wiki/The_Walt_Disney_Company" xr:uid="{000AD315-09AD-483D-BF79-71AF0EFE6A47}"/>
    <hyperlink ref="B35" r:id="rId34" tooltip="Dow Inc." display="https://web.archive.org/web/20200106022259/https:/en.wikipedia.org/wiki/Dow_Inc." xr:uid="{879B63FC-B8C8-4F79-9C05-D13D8579C4E7}"/>
    <hyperlink ref="B36" r:id="rId35" tooltip="Duke Energy" display="https://web.archive.org/web/20200106022259/https:/en.wikipedia.org/wiki/Duke_Energy" xr:uid="{1967031E-50A9-40B7-97F7-500879501B71}"/>
    <hyperlink ref="B37" r:id="rId36" tooltip="Emerson Electric" display="https://web.archive.org/web/20200106022259/https:/en.wikipedia.org/wiki/Emerson_Electric" xr:uid="{E06BCDD4-B69B-4F80-AF50-0F26E015314B}"/>
    <hyperlink ref="B38" r:id="rId37" tooltip="Exelon" display="https://web.archive.org/web/20200106022259/https:/en.wikipedia.org/wiki/Exelon" xr:uid="{EF4FD232-2E68-4B59-A054-BE024E27DFC6}"/>
    <hyperlink ref="B39" r:id="rId38" tooltip="Ford Motor Company" display="https://web.archive.org/web/20200106022259/https:/en.wikipedia.org/wiki/Ford_Motor_Company" xr:uid="{2F6E245B-AE93-44BA-AA15-B96A65E20AB6}"/>
    <hyperlink ref="B40" r:id="rId39" tooltip="Facebook" display="https://web.archive.org/web/20200106022259/https:/en.wikipedia.org/wiki/Facebook" xr:uid="{D70C9AFE-1D74-4107-ACE3-309885732FE2}"/>
    <hyperlink ref="B41" r:id="rId40" tooltip="FedEx" display="https://web.archive.org/web/20200106022259/https:/en.wikipedia.org/wiki/FedEx" xr:uid="{D11961D5-8AC6-4530-85E8-654D57822106}"/>
    <hyperlink ref="B42" r:id="rId41" tooltip="General Dynamics" display="https://web.archive.org/web/20200106022259/https:/en.wikipedia.org/wiki/General_Dynamics" xr:uid="{50D6E915-8397-4DC5-BC8C-491980586F58}"/>
    <hyperlink ref="B43" r:id="rId42" tooltip="General Electric" display="https://web.archive.org/web/20200106022259/https:/en.wikipedia.org/wiki/General_Electric" xr:uid="{7415F91B-A9F1-4559-BE9D-51083F461ABF}"/>
    <hyperlink ref="B44" r:id="rId43" tooltip="Gilead Sciences" display="https://web.archive.org/web/20200106022259/https:/en.wikipedia.org/wiki/Gilead_Sciences" xr:uid="{4CFB8BE8-B268-42DB-A1ED-D20E297F5D3D}"/>
    <hyperlink ref="B45" r:id="rId44" tooltip="General Motors" display="https://web.archive.org/web/20200106022259/https:/en.wikipedia.org/wiki/General_Motors" xr:uid="{EC0F5F4F-01B5-4F2A-800F-2C92DCDDC8EB}"/>
    <hyperlink ref="B46" r:id="rId45" tooltip="Alphabet Inc." display="https://web.archive.org/web/20200106022259/https:/en.wikipedia.org/wiki/Alphabet_Inc." xr:uid="{52B73E3F-40B3-4E7F-A82C-DC0C9D358BB3}"/>
    <hyperlink ref="B47" r:id="rId46" tooltip="Alphabet Inc." display="https://web.archive.org/web/20200106022259/https:/en.wikipedia.org/wiki/Alphabet_Inc." xr:uid="{99D03593-49EA-465B-A54E-4AE5291B1A7D}"/>
    <hyperlink ref="B48" r:id="rId47" tooltip="Goldman Sachs" display="https://web.archive.org/web/20200106022259/https:/en.wikipedia.org/wiki/Goldman_Sachs" xr:uid="{2A8681EA-0943-4C57-A626-10BB30BA5EF1}"/>
    <hyperlink ref="B49" r:id="rId48" tooltip="Home Depot" display="https://web.archive.org/web/20200106022259/https:/en.wikipedia.org/wiki/Home_Depot" xr:uid="{98A7F733-5EA8-464A-A65D-4185816D28E5}"/>
    <hyperlink ref="B50" r:id="rId49" tooltip="Honeywell" display="https://web.archive.org/web/20200106022259/https:/en.wikipedia.org/wiki/Honeywell" xr:uid="{D1B1763C-1582-472B-A07E-E53E6720E4AC}"/>
    <hyperlink ref="B51" r:id="rId50" tooltip="IBM" display="https://web.archive.org/web/20200106022259/https:/en.wikipedia.org/wiki/IBM" xr:uid="{65A40822-F3D5-41F6-B552-C4D49A35ACF0}"/>
    <hyperlink ref="B52" r:id="rId51" tooltip="Intel" display="https://web.archive.org/web/20200106022259/https:/en.wikipedia.org/wiki/Intel" xr:uid="{AADC4D7E-8071-4B67-9DE3-F8A6F7E668AE}"/>
    <hyperlink ref="B53" r:id="rId52" tooltip="Johnson &amp; Johnson" display="https://web.archive.org/web/20200106022259/https:/en.wikipedia.org/wiki/Johnson_%26_Johnson" xr:uid="{20C2B03F-2AD3-41FB-9D32-E9E13BAA45F6}"/>
    <hyperlink ref="B54" r:id="rId53" tooltip="JPMorgan Chase &amp; Co." display="https://web.archive.org/web/20200106022259/https:/en.wikipedia.org/wiki/JPMorgan_Chase_%26_Co." xr:uid="{561CAE49-3E58-41CE-B60F-A3B493B846F5}"/>
    <hyperlink ref="B55" r:id="rId54" tooltip="Kraft Heinz" display="https://web.archive.org/web/20200106022259/https:/en.wikipedia.org/wiki/Kraft_Heinz" xr:uid="{B2DCBA81-7C40-43E2-8747-9F7CA3579E95}"/>
    <hyperlink ref="B56" r:id="rId55" tooltip="Kinder Morgan" display="https://web.archive.org/web/20200106022259/https:/en.wikipedia.org/wiki/Kinder_Morgan" xr:uid="{BCC7460B-18D7-4846-8EDE-1739C63534A4}"/>
    <hyperlink ref="B57" r:id="rId56" tooltip="The Coca-Cola Company" display="https://web.archive.org/web/20200106022259/https:/en.wikipedia.org/wiki/The_Coca-Cola_Company" xr:uid="{A6AC7ABA-2006-4731-AE9A-4006CC6C4395}"/>
    <hyperlink ref="B58" r:id="rId57" tooltip="Eli Lilly and Company" display="https://web.archive.org/web/20200106022259/https:/en.wikipedia.org/wiki/Eli_Lilly_and_Company" xr:uid="{98673878-07BD-42B1-A638-F3552BB4240E}"/>
    <hyperlink ref="B59" r:id="rId58" tooltip="Lockheed Martin" display="https://web.archive.org/web/20200106022259/https:/en.wikipedia.org/wiki/Lockheed_Martin" xr:uid="{0235B201-5FD0-44EA-AE41-F51627FD4049}"/>
    <hyperlink ref="B60" r:id="rId59" tooltip="Lowe's" display="https://web.archive.org/web/20200106022259/https:/en.wikipedia.org/wiki/Lowe%27s" xr:uid="{C8943BC0-9BDE-498B-9CD7-6CEF65256C8E}"/>
    <hyperlink ref="B61" r:id="rId60" tooltip="MasterCard" display="https://web.archive.org/web/20200106022259/https:/en.wikipedia.org/wiki/MasterCard" xr:uid="{3A367A92-9169-486C-9E46-CBA21177C827}"/>
    <hyperlink ref="B62" r:id="rId61" tooltip="McDonald's" display="https://web.archive.org/web/20200106022259/https:/en.wikipedia.org/wiki/McDonald%27s" xr:uid="{30D35637-C87C-4FC7-BE07-50ED908209EA}"/>
    <hyperlink ref="B63" r:id="rId62" tooltip="Mondelēz International" display="https://web.archive.org/web/20200106022259/https:/en.wikipedia.org/wiki/Mondel%C4%93z_International" xr:uid="{6BAAF8DD-B879-4DE4-BDE7-858DB5FEBC5D}"/>
    <hyperlink ref="B64" r:id="rId63" tooltip="Medtronic" display="https://web.archive.org/web/20200106022259/https:/en.wikipedia.org/wiki/Medtronic" xr:uid="{D3CED43E-CFC1-4A09-ADDC-88651221FA7C}"/>
    <hyperlink ref="B65" r:id="rId64" tooltip="MetLife" display="https://web.archive.org/web/20200106022259/https:/en.wikipedia.org/wiki/MetLife" xr:uid="{18BB12BC-9DFC-4986-BBAB-FFDF207547FF}"/>
    <hyperlink ref="B66" r:id="rId65" tooltip="3M" display="https://web.archive.org/web/20200106022259/https:/en.wikipedia.org/wiki/3M" xr:uid="{D9C16450-88ED-4A3D-B9B3-E55183511222}"/>
    <hyperlink ref="B67" r:id="rId66" tooltip="Altria" display="https://web.archive.org/web/20200106022259/https:/en.wikipedia.org/wiki/Altria" xr:uid="{20E28EB2-383A-4AC8-A62D-B95AA319E43E}"/>
    <hyperlink ref="B68" r:id="rId67" tooltip="Merck &amp; Co." display="https://web.archive.org/web/20200106022259/https:/en.wikipedia.org/wiki/Merck_%26_Co." xr:uid="{9FF275DE-5EB6-4B36-B951-0847B1F676F2}"/>
    <hyperlink ref="B69" r:id="rId68" tooltip="Morgan Stanley" display="https://web.archive.org/web/20200106022259/https:/en.wikipedia.org/wiki/Morgan_Stanley" xr:uid="{16A2E3F1-62F2-4753-BF15-2439A5333396}"/>
    <hyperlink ref="B70" r:id="rId69" tooltip="Microsoft" display="https://web.archive.org/web/20200106022259/https:/en.wikipedia.org/wiki/Microsoft" xr:uid="{842DD4B4-E4EC-4E35-8724-6E104FF09D85}"/>
    <hyperlink ref="B71" r:id="rId70" tooltip="NextEra Energy" display="https://web.archive.org/web/20200106022259/https:/en.wikipedia.org/wiki/NextEra_Energy" xr:uid="{D2EAF227-3D69-457A-B90B-E3792FBFC9DB}"/>
    <hyperlink ref="B72" r:id="rId71" tooltip="Netflix" display="https://web.archive.org/web/20200106022259/https:/en.wikipedia.org/wiki/Netflix" xr:uid="{6EAF2890-DA81-4803-9FA5-812609420631}"/>
    <hyperlink ref="B73" r:id="rId72" tooltip="Nike, Inc." display="https://web.archive.org/web/20200106022259/https:/en.wikipedia.org/wiki/Nike,_Inc." xr:uid="{7D621F99-F54B-435F-A3D8-D9E1AEE7719B}"/>
    <hyperlink ref="B74" r:id="rId73" tooltip="Nvidia" display="https://web.archive.org/web/20200106022259/https:/en.wikipedia.org/wiki/Nvidia" xr:uid="{9CD5A380-4B72-4E65-B60E-9CBAB3C15D4B}"/>
    <hyperlink ref="B75" r:id="rId74" tooltip="Oracle Corporation" display="https://web.archive.org/web/20200106022259/https:/en.wikipedia.org/wiki/Oracle_Corporation" xr:uid="{C8C09ABC-6B8D-49C0-B6AC-586F8C7C0EE2}"/>
    <hyperlink ref="B76" r:id="rId75" tooltip="Occidental Petroleum" display="https://web.archive.org/web/20200106022259/https:/en.wikipedia.org/wiki/Occidental_Petroleum" xr:uid="{2BBB092D-8038-4EA4-BC8E-6511E5CA6DD6}"/>
    <hyperlink ref="B77" r:id="rId76" tooltip="PepsiCo" display="https://web.archive.org/web/20200106022259/https:/en.wikipedia.org/wiki/PepsiCo" xr:uid="{C59A7DE0-0284-4C3A-83BB-1F3856CE870A}"/>
    <hyperlink ref="B78" r:id="rId77" tooltip="Pfizer Inc" display="https://web.archive.org/web/20200106022259/https:/en.wikipedia.org/wiki/Pfizer_Inc" xr:uid="{7A67985A-0766-45A9-99F0-D94EB5E5A302}"/>
    <hyperlink ref="B79" r:id="rId78" tooltip="Procter &amp; Gamble" display="https://web.archive.org/web/20200106022259/https:/en.wikipedia.org/wiki/Procter_%26_Gamble" xr:uid="{2F711959-F5D8-49EC-8E83-384B9D12B520}"/>
    <hyperlink ref="B80" r:id="rId79" tooltip="Philip Morris International" display="https://web.archive.org/web/20200106022259/https:/en.wikipedia.org/wiki/Philip_Morris_International" xr:uid="{E503558B-611C-4E27-8ADA-C31F1FAE7B1D}"/>
    <hyperlink ref="B81" r:id="rId80" tooltip="PayPal" display="https://web.archive.org/web/20200106022259/https:/en.wikipedia.org/wiki/PayPal" xr:uid="{F8340C83-674B-43B5-8568-96D369900BA9}"/>
    <hyperlink ref="B82" r:id="rId81" tooltip="Qualcomm" display="https://web.archive.org/web/20200106022259/https:/en.wikipedia.org/wiki/Qualcomm" xr:uid="{E67FBE3D-3AAC-4812-A110-EC80877D8D6E}"/>
    <hyperlink ref="B83" r:id="rId82" tooltip="Raytheon" display="https://web.archive.org/web/20200106022259/https:/en.wikipedia.org/wiki/Raytheon" xr:uid="{96C4F2B7-8905-4C28-8C4C-F5B1343E8A05}"/>
    <hyperlink ref="B84" r:id="rId83" tooltip="Starbucks" display="https://web.archive.org/web/20200106022259/https:/en.wikipedia.org/wiki/Starbucks" xr:uid="{B4426B15-2916-48C1-9BD5-FB784B44D840}"/>
    <hyperlink ref="B85" r:id="rId84" tooltip="Schlumberger" display="https://web.archive.org/web/20200106022259/https:/en.wikipedia.org/wiki/Schlumberger" xr:uid="{C969E1DD-B1ED-40C4-9E8A-44154A578DCE}"/>
    <hyperlink ref="B86" r:id="rId85" tooltip="Southern Company" display="https://web.archive.org/web/20200106022259/https:/en.wikipedia.org/wiki/Southern_Company" xr:uid="{BE547774-63D4-4880-8AFD-03943CA5AF92}"/>
    <hyperlink ref="B87" r:id="rId86" tooltip="Simon Property Group" display="https://web.archive.org/web/20200106022259/https:/en.wikipedia.org/wiki/Simon_Property_Group" xr:uid="{FEA6B07F-CBD0-46C2-BB6F-FC54ED59524E}"/>
    <hyperlink ref="B88" r:id="rId87" tooltip="AT&amp;T" display="https://web.archive.org/web/20200106022259/https:/en.wikipedia.org/wiki/AT%26T" xr:uid="{3D2F73AB-B4EA-432E-9CDB-A96F1B63DFF8}"/>
    <hyperlink ref="B89" r:id="rId88" tooltip="Target Corporation" display="https://web.archive.org/web/20200106022259/https:/en.wikipedia.org/wiki/Target_Corporation" xr:uid="{FA13E788-1700-48C8-8FAB-EA8B99C3056D}"/>
    <hyperlink ref="B90" r:id="rId89" tooltip="Thermo Fisher Scientific" display="https://web.archive.org/web/20200106022259/https:/en.wikipedia.org/wiki/Thermo_Fisher_Scientific" xr:uid="{292CD760-807B-4685-BC00-ADF85CB4A3A1}"/>
    <hyperlink ref="B91" r:id="rId90" tooltip="Texas Instruments" display="https://web.archive.org/web/20200106022259/https:/en.wikipedia.org/wiki/Texas_Instruments" xr:uid="{4C9887D0-D9C9-46BF-85C9-395BB9365266}"/>
    <hyperlink ref="B92" r:id="rId91" tooltip="UnitedHealth Group" display="https://web.archive.org/web/20200106022259/https:/en.wikipedia.org/wiki/UnitedHealth_Group" xr:uid="{65E054F2-B0D5-4BBC-8181-08FFF5A2109B}"/>
    <hyperlink ref="B93" r:id="rId92" tooltip="Union Pacific Corporation" display="https://web.archive.org/web/20200106022259/https:/en.wikipedia.org/wiki/Union_Pacific_Corporation" xr:uid="{5638958E-CEFE-445C-9501-0402B80A0FFD}"/>
    <hyperlink ref="B94" r:id="rId93" tooltip="United Parcel Service" display="https://web.archive.org/web/20200106022259/https:/en.wikipedia.org/wiki/United_Parcel_Service" xr:uid="{62FEECC4-6406-4D68-9081-6A351D440DE2}"/>
    <hyperlink ref="B95" r:id="rId94" tooltip="U.S. Bancorp" display="https://web.archive.org/web/20200106022259/https:/en.wikipedia.org/wiki/U.S._Bancorp" xr:uid="{28B5CDD0-BA0C-42E0-ADB5-6A9BA5435025}"/>
    <hyperlink ref="B96" r:id="rId95" tooltip="United Technologies" display="https://web.archive.org/web/20200106022259/https:/en.wikipedia.org/wiki/United_Technologies" xr:uid="{BA858E80-F10E-4C7E-84D6-33852F2EC80E}"/>
    <hyperlink ref="B97" r:id="rId96" tooltip="Visa Inc." display="https://web.archive.org/web/20200106022259/https:/en.wikipedia.org/wiki/Visa_Inc." xr:uid="{5EF1DE47-D8DE-4CB0-8C3D-4E5071D608D1}"/>
    <hyperlink ref="B98" r:id="rId97" tooltip="Verizon Communications" display="https://web.archive.org/web/20200106022259/https:/en.wikipedia.org/wiki/Verizon_Communications" xr:uid="{95A947ED-A082-4C71-8D40-40009C319E86}"/>
    <hyperlink ref="B99" r:id="rId98" tooltip="Walgreens Boots Alliance" display="https://web.archive.org/web/20200106022259/https:/en.wikipedia.org/wiki/Walgreens_Boots_Alliance" xr:uid="{66EAABDC-E46A-436D-BBDC-82920BA6547F}"/>
    <hyperlink ref="B100" r:id="rId99" tooltip="Wells Fargo" display="https://web.archive.org/web/20200106022259/https:/en.wikipedia.org/wiki/Wells_Fargo" xr:uid="{99079C3C-3408-477B-AD35-E008BC8FE28F}"/>
    <hyperlink ref="B101" r:id="rId100" tooltip="Walmart" display="https://web.archive.org/web/20200106022259/https:/en.wikipedia.org/wiki/Walmart" xr:uid="{9AA2C428-D9E7-4956-BFE9-C01348F53819}"/>
    <hyperlink ref="B102" r:id="rId101" tooltip="ExxonMobil" display="https://web.archive.org/web/20200106022259/https:/en.wikipedia.org/wiki/ExxonMobil" xr:uid="{683945E1-42D7-4D0A-BEFE-FE9DCC24963E}"/>
  </hyperlinks>
  <pageMargins left="0.7" right="0.7" top="0.75" bottom="0.75" header="0.3" footer="0.3"/>
  <pageSetup paperSize="9" orientation="portrait" r:id="rId1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B7506-DD6E-47B5-B547-F103B1DDF304}">
  <dimension ref="A2:P243"/>
  <sheetViews>
    <sheetView topLeftCell="A76" zoomScale="80" zoomScaleNormal="80" workbookViewId="0">
      <selection activeCell="P94" sqref="P94:P103"/>
    </sheetView>
  </sheetViews>
  <sheetFormatPr defaultColWidth="8.77734375" defaultRowHeight="14.4"/>
  <cols>
    <col min="1" max="1" width="14.44140625" bestFit="1" customWidth="1"/>
    <col min="2" max="2" width="21.88671875" bestFit="1" customWidth="1"/>
    <col min="3" max="3" width="29.88671875" bestFit="1" customWidth="1"/>
    <col min="4" max="12" width="12.6640625" bestFit="1" customWidth="1"/>
    <col min="13" max="15" width="13.109375" bestFit="1" customWidth="1"/>
    <col min="16" max="16" width="16.77734375" bestFit="1" customWidth="1"/>
    <col min="17" max="40" width="13.109375" bestFit="1" customWidth="1"/>
  </cols>
  <sheetData>
    <row r="2" spans="1:16">
      <c r="D2" t="s">
        <v>529</v>
      </c>
    </row>
    <row r="3" spans="1:16">
      <c r="A3" s="55" t="s">
        <v>527</v>
      </c>
      <c r="B3" t="s">
        <v>513</v>
      </c>
      <c r="C3" t="s">
        <v>512</v>
      </c>
      <c r="D3" t="s">
        <v>515</v>
      </c>
      <c r="E3" t="s">
        <v>516</v>
      </c>
      <c r="F3" t="s">
        <v>517</v>
      </c>
      <c r="G3" t="s">
        <v>518</v>
      </c>
      <c r="H3" t="s">
        <v>519</v>
      </c>
      <c r="I3" t="s">
        <v>520</v>
      </c>
      <c r="J3" t="s">
        <v>521</v>
      </c>
      <c r="K3" t="s">
        <v>522</v>
      </c>
      <c r="L3" t="s">
        <v>523</v>
      </c>
      <c r="M3" t="s">
        <v>524</v>
      </c>
      <c r="N3" t="s">
        <v>525</v>
      </c>
      <c r="O3" t="s">
        <v>526</v>
      </c>
      <c r="P3" t="s">
        <v>514</v>
      </c>
    </row>
    <row r="4" spans="1:16">
      <c r="A4" s="56" t="s">
        <v>77</v>
      </c>
      <c r="B4">
        <v>0.31</v>
      </c>
      <c r="C4">
        <v>1035484</v>
      </c>
      <c r="D4">
        <v>-4.8646864686468679E-2</v>
      </c>
      <c r="E4">
        <v>2.4838687296191025E-2</v>
      </c>
      <c r="F4">
        <v>-2.2814975289418483E-2</v>
      </c>
      <c r="G4">
        <v>-1.6211722322294606E-2</v>
      </c>
      <c r="H4">
        <v>8.8732394366196534E-3</v>
      </c>
      <c r="I4">
        <v>-3.8810554237051535E-2</v>
      </c>
      <c r="J4">
        <v>3.9288307915759081E-2</v>
      </c>
      <c r="K4">
        <v>-7.9099993012368253E-2</v>
      </c>
      <c r="L4">
        <v>-9.4089081113891849E-3</v>
      </c>
      <c r="M4">
        <v>4.7644580620451918E-2</v>
      </c>
      <c r="N4">
        <v>-1.3965050815237233E-2</v>
      </c>
      <c r="O4">
        <v>-3.4850956547530898E-2</v>
      </c>
      <c r="P4">
        <v>151.5</v>
      </c>
    </row>
    <row r="5" spans="1:16">
      <c r="A5" s="56" t="s">
        <v>245</v>
      </c>
      <c r="B5">
        <v>0.25800000000000001</v>
      </c>
      <c r="C5">
        <v>4503000000</v>
      </c>
      <c r="D5">
        <v>-6.2416703687250157E-2</v>
      </c>
      <c r="E5">
        <v>3.7905709547500624E-2</v>
      </c>
      <c r="F5">
        <v>-1.5293312029217078E-2</v>
      </c>
      <c r="G5">
        <v>1.0467550593161101E-2</v>
      </c>
      <c r="H5">
        <v>1.2661141804788346E-2</v>
      </c>
      <c r="I5">
        <v>-7.0255474452554825E-2</v>
      </c>
      <c r="J5">
        <v>-1.6252154641713781E-2</v>
      </c>
      <c r="K5">
        <v>-8.6858573216520754E-2</v>
      </c>
      <c r="L5">
        <v>1.3762730525735914E-3</v>
      </c>
      <c r="M5">
        <v>7.7836047474468692E-2</v>
      </c>
      <c r="N5">
        <v>4.0973111395648208E-3</v>
      </c>
      <c r="O5">
        <v>-7.5722691225377461E-2</v>
      </c>
      <c r="P5">
        <v>45.02</v>
      </c>
    </row>
    <row r="6" spans="1:16">
      <c r="A6" s="56" t="s">
        <v>146</v>
      </c>
      <c r="B6">
        <v>0.2404</v>
      </c>
      <c r="C6">
        <v>1330000000</v>
      </c>
      <c r="D6">
        <v>1.7812413025327042E-2</v>
      </c>
      <c r="E6">
        <v>2.6251025430680908E-2</v>
      </c>
      <c r="F6">
        <v>-0.14228617106314956</v>
      </c>
      <c r="G6">
        <v>7.2382727555141524E-2</v>
      </c>
      <c r="H6">
        <v>-9.791425260718431E-2</v>
      </c>
      <c r="I6">
        <v>9.7944765574823289E-2</v>
      </c>
      <c r="J6">
        <v>-4.8552208248025641E-2</v>
      </c>
      <c r="K6">
        <v>5.2874269904703314E-2</v>
      </c>
      <c r="L6">
        <v>1.4306569343065751E-2</v>
      </c>
      <c r="M6">
        <v>7.1675302245250275E-2</v>
      </c>
      <c r="N6">
        <v>-0.16384636046199297</v>
      </c>
      <c r="O6">
        <v>0</v>
      </c>
      <c r="P6">
        <v>35.93</v>
      </c>
    </row>
    <row r="7" spans="1:16">
      <c r="A7" s="56" t="s">
        <v>47</v>
      </c>
      <c r="B7">
        <v>0.1802</v>
      </c>
      <c r="C7">
        <v>9313550100</v>
      </c>
      <c r="D7">
        <v>0.11987331243201751</v>
      </c>
      <c r="E7">
        <v>8.7987430367090363E-2</v>
      </c>
      <c r="F7">
        <v>-2.2974924510962322E-2</v>
      </c>
      <c r="G7">
        <v>0.13899489384574032</v>
      </c>
      <c r="H7">
        <v>1.5525458921240179E-2</v>
      </c>
      <c r="I7">
        <v>2.0794609665427583E-2</v>
      </c>
      <c r="J7">
        <v>0.22328439740525766</v>
      </c>
      <c r="K7">
        <v>-7.1281049399944105E-2</v>
      </c>
      <c r="L7">
        <v>2.3760868694153944E-2</v>
      </c>
      <c r="M7">
        <v>0.22726027397260273</v>
      </c>
      <c r="N7">
        <v>7.4338653867619134E-2</v>
      </c>
      <c r="O7">
        <v>-2.5914656771799556E-2</v>
      </c>
      <c r="P7">
        <v>15.629</v>
      </c>
    </row>
    <row r="8" spans="1:16">
      <c r="A8" s="56" t="s">
        <v>137</v>
      </c>
      <c r="B8">
        <v>0.14940000000000001</v>
      </c>
      <c r="C8">
        <v>2853000000</v>
      </c>
      <c r="D8">
        <v>-0.1037796284433055</v>
      </c>
      <c r="E8">
        <v>0.1729807005003573</v>
      </c>
      <c r="F8">
        <v>-2.620353443022537E-2</v>
      </c>
      <c r="G8">
        <v>-0.10262828535669589</v>
      </c>
      <c r="H8">
        <v>4.0446304044630281E-2</v>
      </c>
      <c r="I8">
        <v>0.10321715817694374</v>
      </c>
      <c r="J8">
        <v>0.10753341433778868</v>
      </c>
      <c r="K8">
        <v>-8.2830499177180592E-2</v>
      </c>
      <c r="L8">
        <v>4.1267942583732092E-2</v>
      </c>
      <c r="M8">
        <v>0.15336013785180941</v>
      </c>
      <c r="N8">
        <v>0.10059760956175293</v>
      </c>
      <c r="O8">
        <v>-5.8823529411764705E-2</v>
      </c>
      <c r="P8">
        <v>78.05</v>
      </c>
    </row>
    <row r="9" spans="1:16">
      <c r="A9" s="56" t="s">
        <v>278</v>
      </c>
      <c r="B9">
        <v>8.6400000000000005E-2</v>
      </c>
      <c r="C9">
        <v>310000000</v>
      </c>
      <c r="D9">
        <v>8.6759486759486679E-2</v>
      </c>
      <c r="E9">
        <v>-4.2956189710610847E-2</v>
      </c>
      <c r="F9">
        <v>2.7980471415822269E-2</v>
      </c>
      <c r="G9">
        <v>-7.1800633234603214E-2</v>
      </c>
      <c r="H9">
        <v>-6.6021126760565884E-4</v>
      </c>
      <c r="I9">
        <v>-5.3787711957718469E-2</v>
      </c>
      <c r="J9">
        <v>8.8904404491767036E-2</v>
      </c>
      <c r="K9">
        <v>-5.6158161902217577E-2</v>
      </c>
      <c r="L9">
        <v>4.5516304347826206E-2</v>
      </c>
      <c r="M9">
        <v>9.1563786008230424E-2</v>
      </c>
      <c r="N9">
        <v>-7.2176199216231016E-2</v>
      </c>
      <c r="O9">
        <v>2.8175791274593725E-2</v>
      </c>
      <c r="P9">
        <v>183.15</v>
      </c>
    </row>
    <row r="10" spans="1:16">
      <c r="A10" s="56" t="s">
        <v>143</v>
      </c>
      <c r="B10">
        <v>7.3899999999999993E-2</v>
      </c>
      <c r="C10">
        <v>287000000</v>
      </c>
      <c r="D10">
        <v>-2.5779721486937447E-2</v>
      </c>
      <c r="E10">
        <v>4.5363260484347183E-2</v>
      </c>
      <c r="F10">
        <v>-6.6165668437111427E-2</v>
      </c>
      <c r="G10">
        <v>3.0178160223003209E-2</v>
      </c>
      <c r="H10">
        <v>2.4235294117647084E-2</v>
      </c>
      <c r="I10">
        <v>-8.684649450739006E-3</v>
      </c>
      <c r="J10">
        <v>-3.7766544651676582E-3</v>
      </c>
      <c r="K10">
        <v>-0.13548349469263979</v>
      </c>
      <c r="L10">
        <v>-2.6017029328287571E-2</v>
      </c>
      <c r="M10">
        <v>8.6252432582707789E-2</v>
      </c>
      <c r="N10">
        <v>2.1242561904152569E-2</v>
      </c>
      <c r="O10">
        <v>-8.0296091838655048E-2</v>
      </c>
      <c r="P10">
        <v>173.78</v>
      </c>
    </row>
    <row r="11" spans="1:16">
      <c r="A11" s="56" t="s">
        <v>269</v>
      </c>
      <c r="B11">
        <v>3.0599999999999999E-2</v>
      </c>
      <c r="C11">
        <v>1513000000</v>
      </c>
      <c r="D11">
        <v>6.7575794472178402E-2</v>
      </c>
      <c r="E11">
        <v>6.4438868613138578E-2</v>
      </c>
      <c r="F11">
        <v>1.44648023143684E-2</v>
      </c>
      <c r="G11">
        <v>5.9609673313534201E-2</v>
      </c>
      <c r="H11">
        <v>4.3443443443443405E-2</v>
      </c>
      <c r="I11">
        <v>3.9645881447267106E-2</v>
      </c>
      <c r="J11">
        <v>8.837727441515035E-2</v>
      </c>
      <c r="K11">
        <v>-9.3142272262026565E-2</v>
      </c>
      <c r="L11">
        <v>7.8301886792452868E-2</v>
      </c>
      <c r="M11">
        <v>0.105632567117038</v>
      </c>
      <c r="N11">
        <v>-2.5551499761942546E-2</v>
      </c>
      <c r="O11">
        <v>-3.2580222658808042E-2</v>
      </c>
      <c r="P11">
        <v>41.064999999999998</v>
      </c>
    </row>
    <row r="12" spans="1:16">
      <c r="A12" s="56" t="s">
        <v>92</v>
      </c>
      <c r="B12">
        <v>1.37E-2</v>
      </c>
      <c r="C12">
        <v>548000000</v>
      </c>
      <c r="D12">
        <v>-0.10979586906631239</v>
      </c>
      <c r="E12">
        <v>6.2957937584803267E-2</v>
      </c>
      <c r="F12">
        <v>1.1360735256573842E-2</v>
      </c>
      <c r="G12">
        <v>3.0572117214258489E-2</v>
      </c>
      <c r="H12">
        <v>3.1511570654849858E-2</v>
      </c>
      <c r="I12">
        <v>6.2171837708830648E-2</v>
      </c>
      <c r="J12">
        <v>-8.4821930120211331E-2</v>
      </c>
      <c r="K12">
        <v>-6.6044684507733695E-2</v>
      </c>
      <c r="L12">
        <v>-3.5015856236786616E-2</v>
      </c>
      <c r="M12">
        <v>9.279911882142379E-2</v>
      </c>
      <c r="N12">
        <v>-3.7797656545292057E-4</v>
      </c>
      <c r="O12">
        <v>-0.1008350202429151</v>
      </c>
      <c r="P12">
        <v>82.79</v>
      </c>
    </row>
    <row r="13" spans="1:16">
      <c r="A13" s="56" t="s">
        <v>65</v>
      </c>
      <c r="B13">
        <v>1.12E-2</v>
      </c>
      <c r="C13">
        <v>547871849</v>
      </c>
      <c r="D13">
        <v>-4.4014383883648443E-2</v>
      </c>
      <c r="E13">
        <v>-1.7763954683735827E-2</v>
      </c>
      <c r="F13">
        <v>-1.0247669773635167E-2</v>
      </c>
      <c r="G13">
        <v>1.0410200214843644E-2</v>
      </c>
      <c r="H13">
        <v>-2.7692669336118494E-2</v>
      </c>
      <c r="I13">
        <v>3.8055131434618888E-2</v>
      </c>
      <c r="J13">
        <v>6.3115845539281082E-2</v>
      </c>
      <c r="K13">
        <v>-4.3336673346693382E-2</v>
      </c>
      <c r="L13">
        <v>-0.11839660207061334</v>
      </c>
      <c r="M13">
        <v>0.14744570204955645</v>
      </c>
      <c r="N13">
        <v>2.3727006131698338E-2</v>
      </c>
      <c r="O13">
        <v>7.9197465681096636E-3</v>
      </c>
      <c r="P13">
        <v>39.989199999999997</v>
      </c>
    </row>
    <row r="14" spans="1:16">
      <c r="A14" s="56" t="s">
        <v>89</v>
      </c>
      <c r="B14">
        <v>9.2999999999999992E-3</v>
      </c>
      <c r="C14">
        <v>5035000000</v>
      </c>
      <c r="D14">
        <v>-8.3620689655172442E-2</v>
      </c>
      <c r="E14">
        <v>0.11966133584195672</v>
      </c>
      <c r="F14">
        <v>-3.7304654679885717E-2</v>
      </c>
      <c r="G14">
        <v>1.7784821271350556E-2</v>
      </c>
      <c r="H14">
        <v>2.4394463667820134E-2</v>
      </c>
      <c r="I14">
        <v>3.6961335377278172E-2</v>
      </c>
      <c r="J14">
        <v>3.9417025505134075E-2</v>
      </c>
      <c r="K14">
        <v>-0.11536010197578067</v>
      </c>
      <c r="L14">
        <v>5.4525627044711013E-2</v>
      </c>
      <c r="M14">
        <v>8.8838664812239204E-2</v>
      </c>
      <c r="N14">
        <v>-1.1496088136675742E-2</v>
      </c>
      <c r="O14">
        <v>-9.53465668727628E-2</v>
      </c>
      <c r="P14">
        <v>29</v>
      </c>
    </row>
    <row r="15" spans="1:16">
      <c r="A15" s="56" t="s">
        <v>173</v>
      </c>
      <c r="B15">
        <v>8.6999999999999994E-3</v>
      </c>
      <c r="C15">
        <v>789000000</v>
      </c>
      <c r="D15">
        <v>-1.6267952615578153E-2</v>
      </c>
      <c r="E15">
        <v>4.0479250454505782E-2</v>
      </c>
      <c r="F15">
        <v>2.0621344228143629E-2</v>
      </c>
      <c r="G15">
        <v>-2.3930115662898623E-2</v>
      </c>
      <c r="H15">
        <v>3.1642028159574315E-2</v>
      </c>
      <c r="I15">
        <v>-6.7774233697651103E-3</v>
      </c>
      <c r="J15">
        <v>1.9809968736133953E-2</v>
      </c>
      <c r="K15">
        <v>-7.1381275592976898E-2</v>
      </c>
      <c r="L15">
        <v>-1.7491565077525511E-2</v>
      </c>
      <c r="M15">
        <v>9.0035601787739811E-2</v>
      </c>
      <c r="N15">
        <v>1.1363751950411225E-2</v>
      </c>
      <c r="O15">
        <v>-1.6711773965421933E-2</v>
      </c>
      <c r="P15">
        <v>95.39</v>
      </c>
    </row>
    <row r="16" spans="1:16">
      <c r="A16" s="56" t="s">
        <v>140</v>
      </c>
      <c r="B16">
        <v>8.6999999999999994E-3</v>
      </c>
      <c r="C16">
        <v>1082000000</v>
      </c>
      <c r="D16">
        <v>-0.27280683224190494</v>
      </c>
      <c r="E16">
        <v>0.26325150137242931</v>
      </c>
      <c r="F16">
        <v>-0.10721124063749501</v>
      </c>
      <c r="G16">
        <v>0.22408677182866987</v>
      </c>
      <c r="H16">
        <v>-0.15050568981774506</v>
      </c>
      <c r="I16">
        <v>-5.3604558706599449E-2</v>
      </c>
      <c r="J16">
        <v>-0.36935863122649992</v>
      </c>
      <c r="K16">
        <v>-0.12714776632302413</v>
      </c>
      <c r="L16">
        <v>-1.483679525222545E-2</v>
      </c>
      <c r="M16">
        <v>0.18970736629666993</v>
      </c>
      <c r="N16">
        <v>-0.27374893977947407</v>
      </c>
      <c r="O16">
        <v>-0.16212121212121217</v>
      </c>
      <c r="P16">
        <v>23.195900000000002</v>
      </c>
    </row>
    <row r="17" spans="1:16">
      <c r="A17" s="56" t="s">
        <v>41</v>
      </c>
      <c r="B17">
        <v>7.1999999999999998E-3</v>
      </c>
      <c r="C17">
        <v>423000000</v>
      </c>
      <c r="D17">
        <v>-1.2041365632525974E-2</v>
      </c>
      <c r="E17">
        <v>1.3335245196444034E-2</v>
      </c>
      <c r="F17">
        <v>1.1461723503608393E-2</v>
      </c>
      <c r="G17">
        <v>-1.4751334644563237E-2</v>
      </c>
      <c r="H17">
        <v>-3.1085127620133896E-2</v>
      </c>
      <c r="I17">
        <v>-2.2912047302291329E-2</v>
      </c>
      <c r="J17">
        <v>5.0455927051671845E-2</v>
      </c>
      <c r="K17">
        <v>-0.1708622685185186</v>
      </c>
      <c r="L17">
        <v>2.7012804771092826E-2</v>
      </c>
      <c r="M17">
        <v>6.6094420600858392E-2</v>
      </c>
      <c r="N17">
        <v>2.4798711755233526E-2</v>
      </c>
      <c r="O17">
        <v>-3.4101673508051801E-2</v>
      </c>
      <c r="P17">
        <v>70.59</v>
      </c>
    </row>
    <row r="18" spans="1:16">
      <c r="A18" s="56" t="s">
        <v>116</v>
      </c>
      <c r="B18">
        <v>7.0000000000000001E-3</v>
      </c>
      <c r="C18">
        <v>745000000</v>
      </c>
      <c r="D18">
        <v>4.4732441471571766E-2</v>
      </c>
      <c r="E18">
        <v>-8.7234893957583021E-2</v>
      </c>
      <c r="F18">
        <v>4.2086804033318763E-2</v>
      </c>
      <c r="G18">
        <v>2.5031552376945682E-2</v>
      </c>
      <c r="H18">
        <v>-5.1303098707161918E-2</v>
      </c>
      <c r="I18">
        <v>6.9651741293532465E-2</v>
      </c>
      <c r="J18">
        <v>-0.12133468149646107</v>
      </c>
      <c r="K18">
        <v>4.3498273878020723E-2</v>
      </c>
      <c r="L18">
        <v>0.10983678870754293</v>
      </c>
      <c r="M18">
        <v>-3.9348171701112815E-2</v>
      </c>
      <c r="N18">
        <v>-3.9511791477037726E-2</v>
      </c>
      <c r="O18">
        <v>4.1137195778591505E-2</v>
      </c>
      <c r="P18">
        <v>47.84</v>
      </c>
    </row>
    <row r="19" spans="1:16">
      <c r="A19" s="56" t="s">
        <v>155</v>
      </c>
      <c r="B19">
        <v>7.0000000000000001E-3</v>
      </c>
      <c r="C19">
        <v>1521000000</v>
      </c>
      <c r="D19">
        <v>0.11519865461425262</v>
      </c>
      <c r="E19">
        <v>-1.6965127238454263E-2</v>
      </c>
      <c r="F19">
        <v>-5.4745925215723884E-2</v>
      </c>
      <c r="G19">
        <v>5.1344743276283682E-2</v>
      </c>
      <c r="H19">
        <v>0.1007751937984496</v>
      </c>
      <c r="I19">
        <v>4.7450737828046277E-2</v>
      </c>
      <c r="J19">
        <v>3.3020066040132128E-3</v>
      </c>
      <c r="K19">
        <v>-0.13375527426160339</v>
      </c>
      <c r="L19">
        <v>-3.1794169438465983E-2</v>
      </c>
      <c r="M19">
        <v>0.1037142277247818</v>
      </c>
      <c r="N19">
        <v>-2.2158881941890498E-2</v>
      </c>
      <c r="O19">
        <v>-6.1871180065820389E-2</v>
      </c>
      <c r="P19">
        <v>95.14</v>
      </c>
    </row>
    <row r="20" spans="1:16">
      <c r="A20" s="56" t="s">
        <v>164</v>
      </c>
      <c r="B20">
        <v>6.6E-3</v>
      </c>
      <c r="C20">
        <v>489000000</v>
      </c>
      <c r="D20">
        <v>-0.11423451100870456</v>
      </c>
      <c r="E20">
        <v>9.8329383201341061E-2</v>
      </c>
      <c r="F20">
        <v>-7.4210526315789602E-3</v>
      </c>
      <c r="G20">
        <v>5.5922102798765513E-2</v>
      </c>
      <c r="H20">
        <v>4.7971781305114668E-2</v>
      </c>
      <c r="I20">
        <v>2.392436812656764E-2</v>
      </c>
      <c r="J20">
        <v>-2.778434059443366E-2</v>
      </c>
      <c r="K20">
        <v>-0.10138517618469012</v>
      </c>
      <c r="L20">
        <v>-4.9880590534085986E-2</v>
      </c>
      <c r="M20">
        <v>7.9816513761467811E-2</v>
      </c>
      <c r="N20">
        <v>1.8585386576040815E-2</v>
      </c>
      <c r="O20">
        <v>-7.7554649095282951E-2</v>
      </c>
      <c r="P20">
        <v>195.3</v>
      </c>
    </row>
    <row r="21" spans="1:16">
      <c r="A21" s="56" t="s">
        <v>32</v>
      </c>
      <c r="B21">
        <v>6.1999999999999998E-3</v>
      </c>
      <c r="C21">
        <v>1506000000</v>
      </c>
      <c r="D21">
        <v>-7.0718232044198956E-3</v>
      </c>
      <c r="E21">
        <v>5.3638993990652209E-2</v>
      </c>
      <c r="F21">
        <v>-1.6265314744402303E-2</v>
      </c>
      <c r="G21">
        <v>8.2020289229441518E-3</v>
      </c>
      <c r="H21">
        <v>4.923999143652328E-2</v>
      </c>
      <c r="I21">
        <v>1.7838835349600068E-2</v>
      </c>
      <c r="J21">
        <v>3.0161943319838097E-2</v>
      </c>
      <c r="K21">
        <v>-0.12635095303595995</v>
      </c>
      <c r="L21">
        <v>-8.2089552238805916E-2</v>
      </c>
      <c r="M21">
        <v>0.11226765799256508</v>
      </c>
      <c r="N21">
        <v>1.2923351158645194E-2</v>
      </c>
      <c r="O21">
        <v>-2.2998673153471941E-2</v>
      </c>
      <c r="P21">
        <v>45.25</v>
      </c>
    </row>
    <row r="22" spans="1:16">
      <c r="A22" s="56" t="s">
        <v>152</v>
      </c>
      <c r="B22">
        <v>4.8999999999999998E-3</v>
      </c>
      <c r="C22">
        <v>1252000000</v>
      </c>
      <c r="D22">
        <v>-5.2880233275417805E-2</v>
      </c>
      <c r="E22">
        <v>7.8333087996356007E-2</v>
      </c>
      <c r="F22">
        <v>-3.3430342734211062E-2</v>
      </c>
      <c r="G22">
        <v>9.5874278094729468E-2</v>
      </c>
      <c r="H22">
        <v>1.7158556637740369E-2</v>
      </c>
      <c r="I22">
        <v>-1.0828005736565522E-2</v>
      </c>
      <c r="J22">
        <v>-2.0622125358578398E-2</v>
      </c>
      <c r="K22">
        <v>-6.0688338044918591E-2</v>
      </c>
      <c r="L22">
        <v>4.970470171463303E-2</v>
      </c>
      <c r="M22">
        <v>0.15069589618375237</v>
      </c>
      <c r="N22">
        <v>4.6469329208884351E-2</v>
      </c>
      <c r="O22">
        <v>2.8504143041623794E-2</v>
      </c>
      <c r="P22">
        <v>152.06059999999999</v>
      </c>
    </row>
    <row r="23" spans="1:16">
      <c r="A23" s="56" t="s">
        <v>149</v>
      </c>
      <c r="B23">
        <v>4.7000000000000002E-3</v>
      </c>
      <c r="C23">
        <v>327000000</v>
      </c>
      <c r="D23">
        <v>-3.3075756481548438E-2</v>
      </c>
      <c r="E23">
        <v>3.9734110090372858E-2</v>
      </c>
      <c r="F23">
        <v>-2.4782702392069641E-2</v>
      </c>
      <c r="G23">
        <v>2.0359813430073297E-2</v>
      </c>
      <c r="H23">
        <v>2.3363807865331602E-2</v>
      </c>
      <c r="I23">
        <v>1.9736373352333542E-2</v>
      </c>
      <c r="J23">
        <v>4.7040651548128823E-2</v>
      </c>
      <c r="K23">
        <v>-5.6997250720847575E-2</v>
      </c>
      <c r="L23">
        <v>-8.9323995998284826E-3</v>
      </c>
      <c r="M23">
        <v>8.1449275362318913E-2</v>
      </c>
      <c r="N23">
        <v>-8.8448137228626326E-3</v>
      </c>
      <c r="O23">
        <v>-7.4169666508184379E-2</v>
      </c>
      <c r="P23">
        <v>138.47</v>
      </c>
    </row>
    <row r="24" spans="1:16">
      <c r="A24" s="56" t="s">
        <v>86</v>
      </c>
      <c r="B24">
        <v>4.4999999999999997E-3</v>
      </c>
      <c r="C24">
        <v>910000000</v>
      </c>
      <c r="D24">
        <v>-2.6167413618620822E-2</v>
      </c>
      <c r="E24">
        <v>4.4982185273159163E-2</v>
      </c>
      <c r="F24">
        <v>-9.5183974996447956E-3</v>
      </c>
      <c r="G24">
        <v>-2.9708681857513731E-2</v>
      </c>
      <c r="H24">
        <v>-2.8240190249703831E-3</v>
      </c>
      <c r="I24">
        <v>-1.1092789686703498E-2</v>
      </c>
      <c r="J24">
        <v>3.1559688976978091E-2</v>
      </c>
      <c r="K24">
        <v>-8.3653561927283474E-2</v>
      </c>
      <c r="L24">
        <v>3.7974683544303812E-2</v>
      </c>
      <c r="M24">
        <v>5.0173010380622801E-2</v>
      </c>
      <c r="N24">
        <v>-9.5851430283061256E-3</v>
      </c>
      <c r="O24">
        <v>-1.5204500532142848E-4</v>
      </c>
      <c r="P24">
        <v>69.17</v>
      </c>
    </row>
    <row r="25" spans="1:16">
      <c r="A25" s="56" t="s">
        <v>29</v>
      </c>
      <c r="B25">
        <v>4.1999999999999997E-3</v>
      </c>
      <c r="C25">
        <v>1637000000</v>
      </c>
      <c r="D25">
        <v>-6.2938128619323408E-2</v>
      </c>
      <c r="E25">
        <v>-1.935274028297292E-2</v>
      </c>
      <c r="F25">
        <v>-2.1724709784411284E-2</v>
      </c>
      <c r="G25">
        <v>0.11303009575923405</v>
      </c>
      <c r="H25">
        <v>3.4106621600860247E-2</v>
      </c>
      <c r="I25">
        <v>2.4101796407185759E-2</v>
      </c>
      <c r="J25">
        <v>3.3726067746686184E-2</v>
      </c>
      <c r="K25">
        <v>-0.1236643396495227</v>
      </c>
      <c r="L25">
        <v>-9.5245901639344266E-2</v>
      </c>
      <c r="M25">
        <v>0.1265544989027067</v>
      </c>
      <c r="N25">
        <v>-4.6753246753246824E-2</v>
      </c>
      <c r="O25">
        <v>5.4954490812296995E-3</v>
      </c>
      <c r="P25">
        <v>65.62</v>
      </c>
    </row>
    <row r="26" spans="1:16">
      <c r="A26" s="56" t="s">
        <v>266</v>
      </c>
      <c r="B26">
        <v>4.0000000000000001E-3</v>
      </c>
      <c r="C26">
        <v>883000000</v>
      </c>
      <c r="D26">
        <v>0.10015174506828528</v>
      </c>
      <c r="E26">
        <v>2.1379310344827585E-2</v>
      </c>
      <c r="F26">
        <v>-8.282241728561783E-2</v>
      </c>
      <c r="G26">
        <v>2.2107590272660281E-3</v>
      </c>
      <c r="H26">
        <v>1.2749999999999999E-2</v>
      </c>
      <c r="I26">
        <v>1.3328488372093023E-2</v>
      </c>
      <c r="J26">
        <v>-3.2304379038047379E-2</v>
      </c>
      <c r="K26">
        <v>-4.1988130563798218E-3</v>
      </c>
      <c r="L26">
        <v>1.1439224459358688E-2</v>
      </c>
      <c r="M26">
        <v>5.9040590405904057E-2</v>
      </c>
      <c r="N26">
        <v>-8.3477351916376313E-2</v>
      </c>
      <c r="O26">
        <v>3.9733637747336376E-2</v>
      </c>
      <c r="P26">
        <v>659</v>
      </c>
    </row>
    <row r="27" spans="1:16">
      <c r="A27" s="56" t="s">
        <v>305</v>
      </c>
      <c r="B27">
        <v>3.5000000000000001E-3</v>
      </c>
      <c r="C27">
        <v>883000000</v>
      </c>
      <c r="D27">
        <v>4.223686433520136E-4</v>
      </c>
      <c r="E27">
        <v>7.5149877564805057E-3</v>
      </c>
      <c r="F27">
        <v>-2.9249078109285911E-2</v>
      </c>
      <c r="G27">
        <v>6.6304066304066364E-2</v>
      </c>
      <c r="H27">
        <v>1.5950125495911249E-2</v>
      </c>
      <c r="I27">
        <v>-6.1678949054789853E-3</v>
      </c>
      <c r="J27">
        <v>-1.6932674390342732E-2</v>
      </c>
      <c r="K27">
        <v>1.0713697049612237E-3</v>
      </c>
      <c r="L27">
        <v>1.3655549118596419E-2</v>
      </c>
      <c r="M27">
        <v>5.6631648063033297E-3</v>
      </c>
      <c r="N27">
        <v>4.4070839794336548E-3</v>
      </c>
      <c r="O27">
        <v>4.0839663481170136E-4</v>
      </c>
      <c r="P27">
        <v>118.38</v>
      </c>
    </row>
    <row r="28" spans="1:16">
      <c r="A28" s="56" t="s">
        <v>236</v>
      </c>
      <c r="B28">
        <v>3.2000000000000002E-3</v>
      </c>
      <c r="C28">
        <v>1769000000</v>
      </c>
      <c r="D28">
        <v>-4.0082858622475299E-2</v>
      </c>
      <c r="E28">
        <v>4.5425118687958496E-2</v>
      </c>
      <c r="F28">
        <v>3.8703684590773037E-2</v>
      </c>
      <c r="G28">
        <v>-1.2000000000000454E-3</v>
      </c>
      <c r="H28">
        <v>2.4529435322386873E-2</v>
      </c>
      <c r="I28">
        <v>7.6053846909698408E-2</v>
      </c>
      <c r="J28">
        <v>6.0211106011932101E-2</v>
      </c>
      <c r="K28">
        <v>-5.1683836897238336E-2</v>
      </c>
      <c r="L28">
        <v>0.13525417507799589</v>
      </c>
      <c r="M28">
        <v>6.9584280610587801E-2</v>
      </c>
      <c r="N28">
        <v>7.2117209443559923E-3</v>
      </c>
      <c r="O28">
        <v>-7.0693309112927677E-2</v>
      </c>
      <c r="P28">
        <v>48.274999999999999</v>
      </c>
    </row>
    <row r="29" spans="1:16">
      <c r="A29" s="56" t="s">
        <v>71</v>
      </c>
      <c r="B29">
        <v>3.2000000000000002E-3</v>
      </c>
      <c r="C29">
        <v>1126000000</v>
      </c>
      <c r="D29">
        <v>-0.11361963190184056</v>
      </c>
      <c r="E29">
        <v>8.5271317829457516E-2</v>
      </c>
      <c r="F29">
        <v>3.0357142857142753E-2</v>
      </c>
      <c r="G29">
        <v>5.9423172550969683E-2</v>
      </c>
      <c r="H29">
        <v>2.4642102792771708E-2</v>
      </c>
      <c r="I29">
        <v>-1.7935157507473046E-2</v>
      </c>
      <c r="J29">
        <v>2.0451339915373706E-2</v>
      </c>
      <c r="K29">
        <v>-0.10205021884358431</v>
      </c>
      <c r="L29">
        <v>1.1852615305333655E-2</v>
      </c>
      <c r="M29">
        <v>7.084398976982087E-2</v>
      </c>
      <c r="N29">
        <v>5.6126104609505609E-2</v>
      </c>
      <c r="O29">
        <v>-8.1498297389330274E-2</v>
      </c>
      <c r="P29">
        <v>40.75</v>
      </c>
    </row>
    <row r="30" spans="1:16">
      <c r="A30" s="56" t="s">
        <v>209</v>
      </c>
      <c r="B30">
        <v>3.2000000000000002E-3</v>
      </c>
      <c r="C30">
        <v>1637000000</v>
      </c>
      <c r="D30">
        <v>-3.2665385671150092E-2</v>
      </c>
      <c r="E30">
        <v>4.8240635641316559E-2</v>
      </c>
      <c r="F30">
        <v>-1.4889009204114749E-2</v>
      </c>
      <c r="G30">
        <v>6.3776918829376097E-2</v>
      </c>
      <c r="H30">
        <v>8.4090319231767463E-2</v>
      </c>
      <c r="I30">
        <v>-5.5288461538461195E-3</v>
      </c>
      <c r="J30">
        <v>9.9029126213592181E-2</v>
      </c>
      <c r="K30">
        <v>-7.5971731448763333E-2</v>
      </c>
      <c r="L30">
        <v>1.7510194291197059E-2</v>
      </c>
      <c r="M30">
        <v>9.6758930683699923E-2</v>
      </c>
      <c r="N30">
        <v>-4.5944779982743773E-2</v>
      </c>
      <c r="O30">
        <v>3.6297640653358693E-3</v>
      </c>
      <c r="P30">
        <v>36.43</v>
      </c>
    </row>
    <row r="31" spans="1:16">
      <c r="A31" s="56" t="s">
        <v>119</v>
      </c>
      <c r="B31">
        <v>3.0999999999999999E-3</v>
      </c>
      <c r="C31">
        <v>407000000</v>
      </c>
      <c r="D31">
        <v>1.171037440211118E-2</v>
      </c>
      <c r="E31">
        <v>1.9563090968372585E-3</v>
      </c>
      <c r="F31">
        <v>-8.7862024080703083E-3</v>
      </c>
      <c r="G31">
        <v>0.11898483849703372</v>
      </c>
      <c r="H31">
        <v>-3.3431516936671644E-2</v>
      </c>
      <c r="I31">
        <v>-8.762807768771981E-2</v>
      </c>
      <c r="J31">
        <v>-0.1795691686300909</v>
      </c>
      <c r="K31">
        <v>-0.1526153846153846</v>
      </c>
      <c r="L31">
        <v>-7.2315558802045307E-2</v>
      </c>
      <c r="M31">
        <v>9.1917591125198206E-2</v>
      </c>
      <c r="N31">
        <v>0.12119013062409278</v>
      </c>
      <c r="O31">
        <v>-0.30557362828019946</v>
      </c>
      <c r="P31">
        <v>60.63</v>
      </c>
    </row>
    <row r="32" spans="1:16">
      <c r="A32" s="56" t="s">
        <v>275</v>
      </c>
      <c r="B32">
        <v>3.0999999999999999E-3</v>
      </c>
      <c r="C32">
        <v>914000000</v>
      </c>
      <c r="D32">
        <v>2.9680829436877432E-2</v>
      </c>
      <c r="E32">
        <v>-9.5755182625863799E-2</v>
      </c>
      <c r="F32">
        <v>-1.9814410480349254E-2</v>
      </c>
      <c r="G32">
        <v>-2.4802705749718021E-3</v>
      </c>
      <c r="H32">
        <v>1.6387884267631354E-3</v>
      </c>
      <c r="I32">
        <v>-2.7815855608864633E-2</v>
      </c>
      <c r="J32">
        <v>6.5222566055701078E-2</v>
      </c>
      <c r="K32">
        <v>-2.8324022346368768E-2</v>
      </c>
      <c r="L32">
        <v>5.6648812296227306E-2</v>
      </c>
      <c r="M32">
        <v>6.0227526210127847E-3</v>
      </c>
      <c r="N32">
        <v>5.8758314855876272E-3</v>
      </c>
      <c r="O32">
        <v>4.6944692239072217E-2</v>
      </c>
      <c r="P32">
        <v>49.19</v>
      </c>
    </row>
    <row r="33" spans="1:16">
      <c r="A33" s="56" t="s">
        <v>59</v>
      </c>
      <c r="B33">
        <v>3.0000000000000001E-3</v>
      </c>
      <c r="C33">
        <v>662503822</v>
      </c>
      <c r="D33">
        <v>9.6513313496604913E-2</v>
      </c>
      <c r="E33">
        <v>4.8914556081269142E-2</v>
      </c>
      <c r="F33">
        <v>8.6235489220563117E-4</v>
      </c>
      <c r="G33">
        <v>-3.7074081482963275E-2</v>
      </c>
      <c r="H33">
        <v>-1.4195692819056907E-2</v>
      </c>
      <c r="I33">
        <v>-4.241781548250183E-4</v>
      </c>
      <c r="J33">
        <v>2.8189066059225571E-2</v>
      </c>
      <c r="K33">
        <v>-0.10641096649127667</v>
      </c>
      <c r="L33">
        <v>3.1757178526841422E-2</v>
      </c>
      <c r="M33">
        <v>0.12991166615900093</v>
      </c>
      <c r="N33">
        <v>-6.2676910634856678E-3</v>
      </c>
      <c r="O33">
        <v>-2.9002320185614827E-2</v>
      </c>
      <c r="P33">
        <v>131.07</v>
      </c>
    </row>
    <row r="34" spans="1:16">
      <c r="A34" s="56" t="s">
        <v>191</v>
      </c>
      <c r="B34">
        <v>2.8E-3</v>
      </c>
      <c r="C34">
        <v>4405000000</v>
      </c>
      <c r="D34">
        <v>-2.484619025082814E-2</v>
      </c>
      <c r="E34">
        <v>4.6347973792768664E-2</v>
      </c>
      <c r="F34">
        <v>-4.6382189239332058E-2</v>
      </c>
      <c r="G34">
        <v>-5.1483206668301263E-3</v>
      </c>
      <c r="H34">
        <v>2.7353376047313978E-2</v>
      </c>
      <c r="I34">
        <v>-3.9893617021276521E-2</v>
      </c>
      <c r="J34">
        <v>3.7328593194514953E-2</v>
      </c>
      <c r="K34">
        <v>-4.5287637698898396E-2</v>
      </c>
      <c r="L34">
        <v>4.8616498577708743E-2</v>
      </c>
      <c r="M34">
        <v>5.2212829438090538E-2</v>
      </c>
      <c r="N34">
        <v>1.7485822306238106E-2</v>
      </c>
      <c r="O34">
        <v>-1.4041656915514498E-3</v>
      </c>
      <c r="P34">
        <v>42.26</v>
      </c>
    </row>
    <row r="35" spans="1:16">
      <c r="A35" s="56" t="s">
        <v>248</v>
      </c>
      <c r="B35">
        <v>2.8E-3</v>
      </c>
      <c r="C35">
        <v>766000000</v>
      </c>
      <c r="D35">
        <v>2.2123052838747933E-2</v>
      </c>
      <c r="E35">
        <v>-4.7933382837052285E-2</v>
      </c>
      <c r="F35">
        <v>-3.7114655181275345E-2</v>
      </c>
      <c r="G35">
        <v>7.7338757398443689E-2</v>
      </c>
      <c r="H35">
        <v>-3.9987238115494319E-3</v>
      </c>
      <c r="I35">
        <v>-7.7280203510454882E-3</v>
      </c>
      <c r="J35">
        <v>-0.10395953365635867</v>
      </c>
      <c r="K35">
        <v>3.2391993087557677E-2</v>
      </c>
      <c r="L35">
        <v>-4.4944057807167509E-2</v>
      </c>
      <c r="M35">
        <v>0.10383427113028154</v>
      </c>
      <c r="N35">
        <v>3.2576597528326923E-2</v>
      </c>
      <c r="O35">
        <v>-0.10398652694808663</v>
      </c>
      <c r="P35">
        <v>79.975399999999993</v>
      </c>
    </row>
    <row r="36" spans="1:16">
      <c r="A36" s="56" t="s">
        <v>302</v>
      </c>
      <c r="B36">
        <v>2.7000000000000001E-3</v>
      </c>
      <c r="C36">
        <v>1772000000</v>
      </c>
      <c r="D36">
        <v>-7.1098393132291368E-2</v>
      </c>
      <c r="E36">
        <v>5.5924170616113725E-2</v>
      </c>
      <c r="F36">
        <v>-1.71678635547577E-2</v>
      </c>
      <c r="G36">
        <v>-1.2402388608176371E-2</v>
      </c>
      <c r="H36">
        <v>1.1744186046511628E-2</v>
      </c>
      <c r="I36">
        <v>2.1387283236994258E-2</v>
      </c>
      <c r="J36">
        <v>2.7550091074681256E-2</v>
      </c>
      <c r="K36">
        <v>-7.8329270994903596E-2</v>
      </c>
      <c r="L36">
        <v>-1.5723270440251638E-3</v>
      </c>
      <c r="M36">
        <v>2.9741589468551898E-2</v>
      </c>
      <c r="N36">
        <v>5.0781249999999965E-2</v>
      </c>
      <c r="O36">
        <v>-4.8595378341640245E-2</v>
      </c>
      <c r="P36">
        <v>45.43</v>
      </c>
    </row>
    <row r="37" spans="1:16">
      <c r="A37" s="56" t="s">
        <v>242</v>
      </c>
      <c r="B37">
        <v>2.7000000000000001E-3</v>
      </c>
      <c r="C37">
        <v>304000000</v>
      </c>
      <c r="D37">
        <v>-7.6784101174345074E-2</v>
      </c>
      <c r="E37">
        <v>7.2504892367906026E-2</v>
      </c>
      <c r="F37">
        <v>-5.8115135480339329E-2</v>
      </c>
      <c r="G37">
        <v>-1.0813443740867018E-2</v>
      </c>
      <c r="H37">
        <v>-8.3415402796927343E-2</v>
      </c>
      <c r="I37">
        <v>-4.3360726643598704E-2</v>
      </c>
      <c r="J37">
        <v>-4.1078743741465633E-2</v>
      </c>
      <c r="K37">
        <v>-8.8406313041414414E-2</v>
      </c>
      <c r="L37">
        <v>2.0857929948839036E-2</v>
      </c>
      <c r="M37">
        <v>2.3954421856791329E-2</v>
      </c>
      <c r="N37">
        <v>0.21130500758725348</v>
      </c>
      <c r="O37">
        <v>-0.11523109243697481</v>
      </c>
      <c r="P37">
        <v>110.7</v>
      </c>
    </row>
    <row r="38" spans="1:16">
      <c r="A38" s="56" t="s">
        <v>188</v>
      </c>
      <c r="B38">
        <v>2.5999999999999999E-3</v>
      </c>
      <c r="C38">
        <v>3774000000</v>
      </c>
      <c r="D38">
        <v>-0.12919195145320977</v>
      </c>
      <c r="E38">
        <v>0.12305153126719238</v>
      </c>
      <c r="F38">
        <v>-6.3683866753756592E-3</v>
      </c>
      <c r="G38">
        <v>5.44611819235227E-2</v>
      </c>
      <c r="H38">
        <v>4.2857142857142733E-2</v>
      </c>
      <c r="I38">
        <v>3.8945294741627667E-2</v>
      </c>
      <c r="J38">
        <v>6.8995889606576462E-3</v>
      </c>
      <c r="K38">
        <v>-7.7853914564805379E-2</v>
      </c>
      <c r="L38">
        <v>-2.1161495624502848E-2</v>
      </c>
      <c r="M38">
        <v>5.4482984293193808E-2</v>
      </c>
      <c r="N38">
        <v>5.1047323506594265E-2</v>
      </c>
      <c r="O38">
        <v>-4.440154440154441E-2</v>
      </c>
      <c r="P38">
        <v>62.62</v>
      </c>
    </row>
    <row r="39" spans="1:16">
      <c r="A39" s="56" t="s">
        <v>176</v>
      </c>
      <c r="B39">
        <v>2.3999999999999998E-3</v>
      </c>
      <c r="C39">
        <v>1836000000</v>
      </c>
      <c r="D39">
        <v>-9.4856357388316201E-2</v>
      </c>
      <c r="E39">
        <v>-3.7509946969742976E-2</v>
      </c>
      <c r="F39">
        <v>-7.9565535696253575E-2</v>
      </c>
      <c r="G39">
        <v>4.2385598993091314E-2</v>
      </c>
      <c r="H39">
        <v>1.799907118689046E-2</v>
      </c>
      <c r="I39">
        <v>-8.0582530672521038E-2</v>
      </c>
      <c r="J39">
        <v>8.5693536673929066E-3</v>
      </c>
      <c r="K39">
        <v>-9.1935483870967741E-2</v>
      </c>
      <c r="L39">
        <v>-5.4120560988162654E-2</v>
      </c>
      <c r="M39">
        <v>7.6280402547858728E-2</v>
      </c>
      <c r="N39">
        <v>2.5661587810745803E-2</v>
      </c>
      <c r="O39">
        <v>-7.0467141726049135E-2</v>
      </c>
      <c r="P39">
        <v>18.1875</v>
      </c>
    </row>
    <row r="40" spans="1:16">
      <c r="A40" s="56" t="s">
        <v>113</v>
      </c>
      <c r="B40">
        <v>2.3E-3</v>
      </c>
      <c r="C40">
        <v>1709000000</v>
      </c>
      <c r="D40">
        <v>-3.8036034137604043E-2</v>
      </c>
      <c r="E40">
        <v>0.14293537787513688</v>
      </c>
      <c r="F40">
        <v>1.7153809295639793E-2</v>
      </c>
      <c r="G40">
        <v>4.2872047804230255E-2</v>
      </c>
      <c r="H40">
        <v>1.9918144611186916E-2</v>
      </c>
      <c r="I40">
        <v>3.7047003946896293E-2</v>
      </c>
      <c r="J40">
        <v>5.1587646802957743E-2</v>
      </c>
      <c r="K40">
        <v>-0.17844142951687619</v>
      </c>
      <c r="L40">
        <v>3.6854294632967438E-2</v>
      </c>
      <c r="M40">
        <v>0.11187724579974746</v>
      </c>
      <c r="N40">
        <v>-2.9696916761288252E-3</v>
      </c>
      <c r="O40">
        <v>-9.6627244853263253E-2</v>
      </c>
      <c r="P40">
        <v>94.91</v>
      </c>
    </row>
    <row r="41" spans="1:16">
      <c r="A41" s="56" t="s">
        <v>83</v>
      </c>
      <c r="B41">
        <v>2.0999999999999999E-3</v>
      </c>
      <c r="C41">
        <v>601000000</v>
      </c>
      <c r="D41">
        <v>-0.12738367658276123</v>
      </c>
      <c r="E41">
        <v>3.3716283716283754E-2</v>
      </c>
      <c r="F41">
        <v>-2.3918820971249092E-2</v>
      </c>
      <c r="G41">
        <v>9.5714107209796284E-2</v>
      </c>
      <c r="H41">
        <v>-9.8072756300603883E-3</v>
      </c>
      <c r="I41">
        <v>1.1619800139437404E-3</v>
      </c>
      <c r="J41">
        <v>-8.1625483077643737E-2</v>
      </c>
      <c r="K41">
        <v>-4.1060953838306574E-2</v>
      </c>
      <c r="L41">
        <v>-0.10966442953020142</v>
      </c>
      <c r="M41">
        <v>0.1122962060033522</v>
      </c>
      <c r="N41">
        <v>4.1095890410956505E-4</v>
      </c>
      <c r="O41">
        <v>-6.567122908889815E-2</v>
      </c>
      <c r="P41">
        <v>91.77</v>
      </c>
    </row>
    <row r="42" spans="1:16">
      <c r="A42" s="56" t="s">
        <v>251</v>
      </c>
      <c r="B42">
        <v>2E-3</v>
      </c>
      <c r="C42">
        <v>1485000000</v>
      </c>
      <c r="D42">
        <v>-1.127146318339837E-2</v>
      </c>
      <c r="E42">
        <v>5.3696995525250438E-2</v>
      </c>
      <c r="F42">
        <v>-3.0712841253791798E-2</v>
      </c>
      <c r="G42">
        <v>0</v>
      </c>
      <c r="H42">
        <v>2.2409625893232525E-2</v>
      </c>
      <c r="I42">
        <v>-2.1611968112641124E-2</v>
      </c>
      <c r="J42">
        <v>2.547974413646056E-2</v>
      </c>
      <c r="K42">
        <v>-4.5404927747167E-2</v>
      </c>
      <c r="L42">
        <v>4.1511194029850727E-2</v>
      </c>
      <c r="M42">
        <v>8.4288747346072154E-2</v>
      </c>
      <c r="N42">
        <v>-1.346191501860193E-2</v>
      </c>
      <c r="O42">
        <v>-8.9401658176006104E-3</v>
      </c>
      <c r="P42">
        <v>94.93</v>
      </c>
    </row>
    <row r="43" spans="1:16">
      <c r="A43" s="56" t="s">
        <v>104</v>
      </c>
      <c r="B43">
        <v>2E-3</v>
      </c>
      <c r="C43">
        <v>1126000000</v>
      </c>
      <c r="D43">
        <v>1.8856195607128135E-2</v>
      </c>
      <c r="E43">
        <v>5.8572300183038342E-2</v>
      </c>
      <c r="F43">
        <v>-1.0470701248799209E-2</v>
      </c>
      <c r="G43">
        <v>-1.6851743619715465E-2</v>
      </c>
      <c r="H43">
        <v>2.2986228078866529E-2</v>
      </c>
      <c r="I43">
        <v>3.1098153547133082E-2</v>
      </c>
      <c r="J43">
        <v>7.0165484633569752E-2</v>
      </c>
      <c r="K43">
        <v>-0.10762569585579218</v>
      </c>
      <c r="L43">
        <v>-3.7758346581876052E-2</v>
      </c>
      <c r="M43">
        <v>3.067675406777913E-2</v>
      </c>
      <c r="N43">
        <v>-4.4544997486173972E-2</v>
      </c>
      <c r="O43">
        <v>1.9541565437836698E-2</v>
      </c>
      <c r="P43">
        <v>96.52</v>
      </c>
    </row>
    <row r="44" spans="1:16">
      <c r="A44" s="56" t="s">
        <v>263</v>
      </c>
      <c r="B44">
        <v>2E-3</v>
      </c>
      <c r="C44">
        <v>1639000000</v>
      </c>
      <c r="D44">
        <v>-0.16132062810361028</v>
      </c>
      <c r="E44">
        <v>0.14898383741398616</v>
      </c>
      <c r="F44">
        <v>-3.9693593314763208E-2</v>
      </c>
      <c r="G44">
        <v>-2.3367898349641683E-3</v>
      </c>
      <c r="H44">
        <v>2.4593763724198546E-2</v>
      </c>
      <c r="I44">
        <v>-8.5311465976118592E-2</v>
      </c>
      <c r="J44">
        <v>1.9809825673533961E-2</v>
      </c>
      <c r="K44">
        <v>-0.13395493395493388</v>
      </c>
      <c r="L44">
        <v>-2.1176470588235269E-2</v>
      </c>
      <c r="M44">
        <v>0.11380597014925375</v>
      </c>
      <c r="N44">
        <v>-0.17638190954773875</v>
      </c>
      <c r="O44">
        <v>2.2564102564102555E-2</v>
      </c>
      <c r="P44">
        <v>74.510000000000005</v>
      </c>
    </row>
    <row r="45" spans="1:16">
      <c r="A45" s="56" t="s">
        <v>74</v>
      </c>
      <c r="B45">
        <v>1.9E-3</v>
      </c>
      <c r="C45">
        <v>1669459090</v>
      </c>
      <c r="D45">
        <v>2.1537943799427917E-2</v>
      </c>
      <c r="E45">
        <v>6.7534178883214722E-3</v>
      </c>
      <c r="F45">
        <v>5.6609947643979149E-2</v>
      </c>
      <c r="G45">
        <v>1.2461059190030886E-3</v>
      </c>
      <c r="H45">
        <v>4.2314872433105076E-2</v>
      </c>
      <c r="I45">
        <v>2.8515683625995407E-3</v>
      </c>
      <c r="J45">
        <v>-7.5244544770504138E-3</v>
      </c>
      <c r="K45">
        <v>-0.10659590598938598</v>
      </c>
      <c r="L45">
        <v>1.844577284372333E-2</v>
      </c>
      <c r="M45">
        <v>0.12318596017549788</v>
      </c>
      <c r="N45">
        <v>2.0282451923076983E-2</v>
      </c>
      <c r="O45">
        <v>4.1456914421083291E-3</v>
      </c>
      <c r="P45">
        <v>59.43</v>
      </c>
    </row>
    <row r="46" spans="1:16">
      <c r="A46" s="56" t="s">
        <v>200</v>
      </c>
      <c r="B46">
        <v>1.8E-3</v>
      </c>
      <c r="C46">
        <v>990000000</v>
      </c>
      <c r="D46">
        <v>-2.0579710144927561E-2</v>
      </c>
      <c r="E46">
        <v>8.7895827167801088E-2</v>
      </c>
      <c r="F46">
        <v>1.4689880304678962E-2</v>
      </c>
      <c r="G46">
        <v>-8.9477933261571482E-2</v>
      </c>
      <c r="H46">
        <v>3.797842470814234E-2</v>
      </c>
      <c r="I46">
        <v>-3.1875357347055329E-2</v>
      </c>
      <c r="J46">
        <v>2.5500370644922148E-2</v>
      </c>
      <c r="K46">
        <v>-1.5324562671678563E-2</v>
      </c>
      <c r="L46">
        <v>2.0477312905126853E-2</v>
      </c>
      <c r="M46">
        <v>7.0393974507531848E-2</v>
      </c>
      <c r="N46">
        <v>4.3843031123139253E-2</v>
      </c>
      <c r="O46">
        <v>-2.5874398647770108E-2</v>
      </c>
      <c r="P46">
        <v>69</v>
      </c>
    </row>
    <row r="47" spans="1:16">
      <c r="A47" s="56" t="s">
        <v>122</v>
      </c>
      <c r="B47">
        <v>1.6000000000000001E-3</v>
      </c>
      <c r="C47">
        <v>1220000000</v>
      </c>
      <c r="D47">
        <v>-5.8000514136650805E-2</v>
      </c>
      <c r="E47">
        <v>8.3600264843777986E-2</v>
      </c>
      <c r="F47">
        <v>-3.8230497698324775E-3</v>
      </c>
      <c r="G47">
        <v>1.6225356315455616E-2</v>
      </c>
      <c r="H47">
        <v>5.6467268070667792E-2</v>
      </c>
      <c r="I47">
        <v>-9.0986296081838006E-3</v>
      </c>
      <c r="J47">
        <v>9.430331173814635E-2</v>
      </c>
      <c r="K47">
        <v>-5.5179779280882905E-2</v>
      </c>
      <c r="L47">
        <v>-7.6865109269027856E-2</v>
      </c>
      <c r="M47">
        <v>0.13183673469387758</v>
      </c>
      <c r="N47">
        <v>7.2845293905517472E-2</v>
      </c>
      <c r="O47">
        <v>-8.8739495798319343E-2</v>
      </c>
      <c r="P47">
        <v>23.729099999999999</v>
      </c>
    </row>
    <row r="48" spans="1:16">
      <c r="A48" s="56" t="s">
        <v>128</v>
      </c>
      <c r="B48">
        <v>1.5E-3</v>
      </c>
      <c r="C48">
        <v>677000000</v>
      </c>
      <c r="D48">
        <v>-7.7296248382923691E-2</v>
      </c>
      <c r="E48">
        <v>1.6649141254819411E-2</v>
      </c>
      <c r="F48">
        <v>-2.1978969143251162E-2</v>
      </c>
      <c r="G48">
        <v>4.9413437611091383E-2</v>
      </c>
      <c r="H48">
        <v>3.5060975609756115E-2</v>
      </c>
      <c r="I48">
        <v>-7.4208443271767788E-2</v>
      </c>
      <c r="J48">
        <v>-7.3468654571582595E-2</v>
      </c>
      <c r="K48">
        <v>-8.607987592089951E-2</v>
      </c>
      <c r="L48">
        <v>-4.8425112491964947E-2</v>
      </c>
      <c r="M48">
        <v>7.4419663177059697E-2</v>
      </c>
      <c r="N48">
        <v>7.3713196356704036E-2</v>
      </c>
      <c r="O48">
        <v>-4.8387096774193526E-2</v>
      </c>
      <c r="P48">
        <v>61.84</v>
      </c>
    </row>
    <row r="49" spans="1:16">
      <c r="A49" s="56" t="s">
        <v>308</v>
      </c>
      <c r="B49">
        <v>1.5E-3</v>
      </c>
      <c r="C49">
        <v>2724000000</v>
      </c>
      <c r="D49">
        <v>-2.6843344217480421E-2</v>
      </c>
      <c r="E49">
        <v>7.9591120127969942E-2</v>
      </c>
      <c r="F49">
        <v>-5.1859347331140795E-2</v>
      </c>
      <c r="G49">
        <v>-3.5141329258976924E-3</v>
      </c>
      <c r="H49">
        <v>6.1790861698865329E-2</v>
      </c>
      <c r="I49">
        <v>-1.5478084767828694E-2</v>
      </c>
      <c r="J49">
        <v>0.11259935236973809</v>
      </c>
      <c r="K49">
        <v>-8.0169334568064646E-2</v>
      </c>
      <c r="L49">
        <v>1.1525716755510833E-2</v>
      </c>
      <c r="M49">
        <v>7.2763589670423651E-2</v>
      </c>
      <c r="N49">
        <v>6.4104269184732068E-2</v>
      </c>
      <c r="O49">
        <v>-3.7595875770149612E-2</v>
      </c>
      <c r="P49">
        <v>65.844999999999999</v>
      </c>
    </row>
    <row r="50" spans="1:16">
      <c r="A50" s="56" t="s">
        <v>131</v>
      </c>
      <c r="B50">
        <v>1.4E-3</v>
      </c>
      <c r="C50">
        <v>893000000</v>
      </c>
      <c r="D50">
        <v>-3.588597611357322E-2</v>
      </c>
      <c r="E50">
        <v>-5.9441771683449877E-2</v>
      </c>
      <c r="F50">
        <v>-2.3785856878970849E-2</v>
      </c>
      <c r="G50">
        <v>4.414818381534192E-2</v>
      </c>
      <c r="H50">
        <v>1.1294014954379324E-2</v>
      </c>
      <c r="I50">
        <v>-6.0726140651093677E-2</v>
      </c>
      <c r="J50">
        <v>1.7775760165206864E-2</v>
      </c>
      <c r="K50">
        <v>-3.8205892899310027E-2</v>
      </c>
      <c r="L50">
        <v>-1.0039429085291309E-2</v>
      </c>
      <c r="M50">
        <v>-5.7295999394993538E-2</v>
      </c>
      <c r="N50">
        <v>-1.9754720575996922E-3</v>
      </c>
      <c r="O50">
        <v>1.5820200865518087E-2</v>
      </c>
      <c r="P50">
        <v>26.626000000000001</v>
      </c>
    </row>
    <row r="51" spans="1:16">
      <c r="A51" s="56" t="s">
        <v>161</v>
      </c>
      <c r="B51">
        <v>1.4E-3</v>
      </c>
      <c r="C51">
        <v>14894000000</v>
      </c>
      <c r="D51">
        <v>5.1406280209719485E-3</v>
      </c>
      <c r="E51">
        <v>5.416445083107977E-2</v>
      </c>
      <c r="F51">
        <v>-2.1284588798488688E-2</v>
      </c>
      <c r="G51">
        <v>-1.5843596576847252E-2</v>
      </c>
      <c r="H51">
        <v>-3.0458926880003244E-3</v>
      </c>
      <c r="I51">
        <v>-2.2466886491924274E-2</v>
      </c>
      <c r="J51">
        <v>0.19173670268519047</v>
      </c>
      <c r="K51">
        <v>-3.6748009083058843E-2</v>
      </c>
      <c r="L51">
        <v>9.9774221395844045E-3</v>
      </c>
      <c r="M51">
        <v>0.16879530548843616</v>
      </c>
      <c r="N51">
        <v>5.0698956487497601E-2</v>
      </c>
      <c r="O51">
        <v>-5.5011979494318294E-3</v>
      </c>
      <c r="P51">
        <v>26.3781</v>
      </c>
    </row>
    <row r="52" spans="1:16">
      <c r="A52" s="56" t="s">
        <v>53</v>
      </c>
      <c r="B52">
        <v>1.2999999999999999E-3</v>
      </c>
      <c r="C52">
        <v>508438647</v>
      </c>
      <c r="D52">
        <v>0</v>
      </c>
      <c r="E52">
        <v>-0.16216216216216217</v>
      </c>
      <c r="F52">
        <v>0.19354838709677422</v>
      </c>
      <c r="G52">
        <v>0.27027027027027023</v>
      </c>
      <c r="H52">
        <v>-0.25531914893617025</v>
      </c>
      <c r="I52">
        <v>-0.17142857142857146</v>
      </c>
      <c r="J52">
        <v>-0.24137931034482751</v>
      </c>
      <c r="K52">
        <v>9.0909090909090787E-2</v>
      </c>
      <c r="L52">
        <v>-8.3333333333333232E-2</v>
      </c>
      <c r="M52">
        <v>-9.0909090909090981E-2</v>
      </c>
      <c r="N52">
        <v>-0.19999999999999996</v>
      </c>
      <c r="O52">
        <v>-0.37500000000000006</v>
      </c>
      <c r="P52">
        <v>1.85</v>
      </c>
    </row>
    <row r="53" spans="1:16">
      <c r="A53" s="56" t="s">
        <v>296</v>
      </c>
      <c r="B53">
        <v>1.2999999999999999E-3</v>
      </c>
      <c r="C53">
        <v>869000000</v>
      </c>
      <c r="D53">
        <v>-1.500875510714593E-2</v>
      </c>
      <c r="E53">
        <v>1.803098281554228E-2</v>
      </c>
      <c r="F53">
        <v>-9.9368035922168627E-2</v>
      </c>
      <c r="G53">
        <v>-1.0207869339272537E-2</v>
      </c>
      <c r="H53">
        <v>-4.6409150571910744E-2</v>
      </c>
      <c r="I53">
        <v>-4.2210359826018125E-2</v>
      </c>
      <c r="J53">
        <v>1.2663483495951824E-2</v>
      </c>
      <c r="K53">
        <v>-0.13714637146371469</v>
      </c>
      <c r="L53">
        <v>7.3657778309219171E-2</v>
      </c>
      <c r="M53">
        <v>1.3446884805020682E-3</v>
      </c>
      <c r="N53">
        <v>-5.438675022381375E-2</v>
      </c>
      <c r="O53">
        <v>-7.778439547349611E-2</v>
      </c>
      <c r="P53">
        <v>119.93</v>
      </c>
    </row>
    <row r="54" spans="1:16">
      <c r="A54" s="56" t="s">
        <v>218</v>
      </c>
      <c r="B54">
        <v>1.2999999999999999E-3</v>
      </c>
      <c r="C54">
        <v>637000000</v>
      </c>
      <c r="D54">
        <v>-1.5724606884827901E-2</v>
      </c>
      <c r="E54">
        <v>3.7256353318529431E-2</v>
      </c>
      <c r="F54">
        <v>-1.6918411037107544E-2</v>
      </c>
      <c r="G54">
        <v>-4.5650983017834317E-2</v>
      </c>
      <c r="H54">
        <v>2.1270489189361582E-2</v>
      </c>
      <c r="I54">
        <v>-1.2225015713387801E-2</v>
      </c>
      <c r="J54">
        <v>-3.4202267341318156E-2</v>
      </c>
      <c r="K54">
        <v>-6.8207440811724931E-2</v>
      </c>
      <c r="L54">
        <v>2.6921422426154418E-2</v>
      </c>
      <c r="M54">
        <v>0.10758737078967712</v>
      </c>
      <c r="N54">
        <v>-4.7616024379400933E-4</v>
      </c>
      <c r="O54">
        <v>-4.6895978517997476E-2</v>
      </c>
      <c r="P54">
        <v>164.71</v>
      </c>
    </row>
    <row r="55" spans="1:16">
      <c r="A55" s="56" t="s">
        <v>239</v>
      </c>
      <c r="B55">
        <v>1.1999999999999999E-3</v>
      </c>
      <c r="C55">
        <v>387000000</v>
      </c>
      <c r="D55">
        <v>-0.15099276589195018</v>
      </c>
      <c r="E55">
        <v>-1.6497461928933949E-2</v>
      </c>
      <c r="F55">
        <v>-6.6359447004608343E-2</v>
      </c>
      <c r="G55">
        <v>8.2885036859932329E-2</v>
      </c>
      <c r="H55">
        <v>-8.7028518859245715E-2</v>
      </c>
      <c r="I55">
        <v>-8.9503661513425266E-3</v>
      </c>
      <c r="J55">
        <v>-0.1351015333609614</v>
      </c>
      <c r="K55">
        <v>-1.2218495448011473E-2</v>
      </c>
      <c r="L55">
        <v>-4.9300956585724941E-2</v>
      </c>
      <c r="M55">
        <v>-2.6631853785900682E-2</v>
      </c>
      <c r="N55">
        <v>1.5289699570815433E-2</v>
      </c>
      <c r="O55">
        <v>-9.146830703396637E-2</v>
      </c>
      <c r="P55">
        <v>64.97</v>
      </c>
    </row>
    <row r="56" spans="1:16">
      <c r="A56" s="56" t="s">
        <v>230</v>
      </c>
      <c r="B56">
        <v>1.1999999999999999E-3</v>
      </c>
      <c r="C56">
        <v>1953000000</v>
      </c>
      <c r="D56">
        <v>-0.13034571062740069</v>
      </c>
      <c r="E56">
        <v>4.9469964664310945E-2</v>
      </c>
      <c r="F56">
        <v>6.4534231200897383E-3</v>
      </c>
      <c r="G56">
        <v>4.9832026875699924E-2</v>
      </c>
      <c r="H56">
        <v>2.8533333333333376E-2</v>
      </c>
      <c r="I56">
        <v>3.0973451327433604E-2</v>
      </c>
      <c r="J56">
        <v>-1.2671059300557527E-2</v>
      </c>
      <c r="K56">
        <v>-0.13834702258726897</v>
      </c>
      <c r="L56">
        <v>-5.5356074207061637E-2</v>
      </c>
      <c r="M56">
        <v>5.3469127943984708E-2</v>
      </c>
      <c r="N56">
        <v>4.8338368580060423E-2</v>
      </c>
      <c r="O56">
        <v>-0.10982658959537578</v>
      </c>
      <c r="P56">
        <v>39.049999999999997</v>
      </c>
    </row>
    <row r="57" spans="1:16">
      <c r="A57" s="56" t="s">
        <v>215</v>
      </c>
      <c r="B57">
        <v>1.1999999999999999E-3</v>
      </c>
      <c r="C57">
        <v>1128000000</v>
      </c>
      <c r="D57">
        <v>-0.14262115444823437</v>
      </c>
      <c r="E57">
        <v>8.4566154319237766E-2</v>
      </c>
      <c r="F57">
        <v>2.1264577864901136E-4</v>
      </c>
      <c r="G57">
        <v>2.9850312973843305E-2</v>
      </c>
      <c r="H57">
        <v>1.4701800645318071E-2</v>
      </c>
      <c r="I57">
        <v>0.10233779550967465</v>
      </c>
      <c r="J57">
        <v>-2.0175094939886153E-2</v>
      </c>
      <c r="K57">
        <v>-0.1247847620578455</v>
      </c>
      <c r="L57">
        <v>-9.8877153819969393E-3</v>
      </c>
      <c r="M57">
        <v>6.3919646838701438E-2</v>
      </c>
      <c r="N57">
        <v>2.0014636742659495E-2</v>
      </c>
      <c r="O57">
        <v>-7.237892845797414E-2</v>
      </c>
      <c r="P57">
        <v>48.549599999999998</v>
      </c>
    </row>
    <row r="58" spans="1:16">
      <c r="A58" s="56" t="s">
        <v>167</v>
      </c>
      <c r="B58">
        <v>1.1999999999999999E-3</v>
      </c>
      <c r="C58">
        <v>853000000</v>
      </c>
      <c r="D58">
        <v>4.4677048761807503E-2</v>
      </c>
      <c r="E58">
        <v>4.0078201368523962E-2</v>
      </c>
      <c r="F58">
        <v>4.48778195488721E-2</v>
      </c>
      <c r="G58">
        <v>0.10386091668548209</v>
      </c>
      <c r="H58">
        <v>-6.8725710779300453E-2</v>
      </c>
      <c r="I58">
        <v>-4.2778390297684772E-2</v>
      </c>
      <c r="J58">
        <v>-4.4644922507517927E-2</v>
      </c>
      <c r="K58">
        <v>-7.3123486682808617E-2</v>
      </c>
      <c r="L58">
        <v>-5.3805774278215319E-2</v>
      </c>
      <c r="M58">
        <v>6.5235572902146738E-2</v>
      </c>
      <c r="N58">
        <v>3.8471604292070111E-2</v>
      </c>
      <c r="O58">
        <v>-0.13822784810126584</v>
      </c>
      <c r="P58">
        <v>39.17</v>
      </c>
    </row>
    <row r="59" spans="1:16">
      <c r="A59" s="56" t="s">
        <v>134</v>
      </c>
      <c r="B59">
        <v>1.1000000000000001E-3</v>
      </c>
      <c r="C59">
        <v>3969000000</v>
      </c>
      <c r="D59">
        <v>-5.3879086663207086E-2</v>
      </c>
      <c r="E59">
        <v>0.11254405090021533</v>
      </c>
      <c r="F59">
        <v>-5.990053553050872E-3</v>
      </c>
      <c r="G59">
        <v>-1.6089163125715719E-2</v>
      </c>
      <c r="H59">
        <v>-2.6312441962525329E-2</v>
      </c>
      <c r="I59">
        <v>-2.4935846268528262E-3</v>
      </c>
      <c r="J59">
        <v>-1.1234979393631769E-2</v>
      </c>
      <c r="K59">
        <v>-5.8333164447506823E-2</v>
      </c>
      <c r="L59">
        <v>-2.3858906116292272E-3</v>
      </c>
      <c r="M59">
        <v>7.4853930106934141E-2</v>
      </c>
      <c r="N59">
        <v>-2.1524786324786344E-2</v>
      </c>
      <c r="O59">
        <v>-2.0833039081368927E-2</v>
      </c>
      <c r="P59">
        <v>15.416</v>
      </c>
    </row>
    <row r="60" spans="1:16">
      <c r="A60" s="56" t="s">
        <v>107</v>
      </c>
      <c r="B60">
        <v>1.1000000000000001E-3</v>
      </c>
      <c r="C60">
        <v>1875000000</v>
      </c>
      <c r="D60">
        <v>-6.8529965063154993E-2</v>
      </c>
      <c r="E60">
        <v>2.250432775533746E-2</v>
      </c>
      <c r="F60">
        <v>-5.1730624529721329E-3</v>
      </c>
      <c r="G60">
        <v>4.2639689893164461E-2</v>
      </c>
      <c r="H60">
        <v>-6.1751904243743216E-2</v>
      </c>
      <c r="I60">
        <v>-6.9295447955929276E-2</v>
      </c>
      <c r="J60">
        <v>-9.3665628245067453E-2</v>
      </c>
      <c r="K60">
        <v>-9.7616865261228189E-2</v>
      </c>
      <c r="L60">
        <v>1.2188928390045628E-2</v>
      </c>
      <c r="M60">
        <v>0.13660311088810839</v>
      </c>
      <c r="N60">
        <v>3.9730714049221877E-3</v>
      </c>
      <c r="O60">
        <v>-1.5829394305815078E-2</v>
      </c>
      <c r="P60">
        <v>111.63</v>
      </c>
    </row>
    <row r="61" spans="1:16">
      <c r="A61" s="56" t="s">
        <v>227</v>
      </c>
      <c r="B61">
        <v>1E-3</v>
      </c>
      <c r="C61">
        <v>2841000000</v>
      </c>
      <c r="D61">
        <v>5.7322996279393724E-2</v>
      </c>
      <c r="E61">
        <v>-3.6528880922747337E-2</v>
      </c>
      <c r="F61">
        <v>-9.3952462428910245E-3</v>
      </c>
      <c r="G61">
        <v>4.3661891862686326E-2</v>
      </c>
      <c r="H61">
        <v>2.6135865082568561E-2</v>
      </c>
      <c r="I61">
        <v>-5.6664420403879194E-2</v>
      </c>
      <c r="J61">
        <v>4.1628825907947913E-2</v>
      </c>
      <c r="K61">
        <v>-0.10401402086505629</v>
      </c>
      <c r="L61">
        <v>-5.3894517145992332E-2</v>
      </c>
      <c r="M61">
        <v>0.10820775787507417</v>
      </c>
      <c r="N61">
        <v>-8.1938920699693805E-3</v>
      </c>
      <c r="O61">
        <v>-2.3954922149428567E-2</v>
      </c>
      <c r="P61">
        <v>54.561</v>
      </c>
    </row>
    <row r="62" spans="1:16">
      <c r="A62" s="56" t="s">
        <v>194</v>
      </c>
      <c r="B62">
        <v>1E-3</v>
      </c>
      <c r="C62">
        <v>1066000000</v>
      </c>
      <c r="D62">
        <v>3.0098896373799752E-2</v>
      </c>
      <c r="E62">
        <v>-2.3792959510226908E-2</v>
      </c>
      <c r="F62">
        <v>4.646522234891684E-2</v>
      </c>
      <c r="G62">
        <v>-9.0510148107514621E-3</v>
      </c>
      <c r="H62">
        <v>9.9086631608081871E-2</v>
      </c>
      <c r="I62">
        <v>6.8170299036999435E-2</v>
      </c>
      <c r="J62">
        <v>1.2052505966587173E-2</v>
      </c>
      <c r="K62">
        <v>-4.7871713241363072E-2</v>
      </c>
      <c r="L62">
        <v>4.7975077881619865E-2</v>
      </c>
      <c r="M62">
        <v>-2.9425837320574091E-2</v>
      </c>
      <c r="N62">
        <v>4.3998028099580887E-2</v>
      </c>
      <c r="O62">
        <v>-3.6812730079561584E-3</v>
      </c>
      <c r="P62">
        <v>69.77</v>
      </c>
    </row>
    <row r="63" spans="1:16">
      <c r="A63" s="56" t="s">
        <v>56</v>
      </c>
      <c r="B63">
        <v>1E-3</v>
      </c>
      <c r="C63">
        <v>1023000000</v>
      </c>
      <c r="D63">
        <v>-0.13105076741440386</v>
      </c>
      <c r="E63">
        <v>9.5108695652175185E-3</v>
      </c>
      <c r="F63">
        <v>-4.1478037440352458E-2</v>
      </c>
      <c r="G63">
        <v>-2.5624599615631373E-3</v>
      </c>
      <c r="H63">
        <v>3.0571612074502295E-2</v>
      </c>
      <c r="I63">
        <v>-1.2634475856892634E-2</v>
      </c>
      <c r="J63">
        <v>-3.5350966429298081E-2</v>
      </c>
      <c r="K63">
        <v>-9.8866332718165716E-3</v>
      </c>
      <c r="L63">
        <v>-5.7448229792918873E-3</v>
      </c>
      <c r="M63">
        <v>-9.8435814455230548E-3</v>
      </c>
      <c r="N63">
        <v>-1.593354214898552E-2</v>
      </c>
      <c r="O63">
        <v>-5.0694444444444403E-2</v>
      </c>
      <c r="P63">
        <v>93.17</v>
      </c>
    </row>
    <row r="64" spans="1:16">
      <c r="A64" s="56" t="s">
        <v>203</v>
      </c>
      <c r="B64">
        <v>1E-3</v>
      </c>
      <c r="C64">
        <v>1137000000</v>
      </c>
      <c r="D64">
        <v>-5.7337332718043525E-2</v>
      </c>
      <c r="E64">
        <v>9.6071472280014794E-2</v>
      </c>
      <c r="F64">
        <v>-2.9812416257257682E-2</v>
      </c>
      <c r="G64">
        <v>4.1854029747492166E-2</v>
      </c>
      <c r="H64">
        <v>2.4347056219566249E-2</v>
      </c>
      <c r="I64">
        <v>2.413419913419906E-2</v>
      </c>
      <c r="J64">
        <v>3.4614163226421045E-2</v>
      </c>
      <c r="K64">
        <v>-7.6938817270308907E-2</v>
      </c>
      <c r="L64">
        <v>7.4394847879190639E-3</v>
      </c>
      <c r="M64">
        <v>9.1973059511979829E-2</v>
      </c>
      <c r="N64">
        <v>-5.3589484327604842E-3</v>
      </c>
      <c r="O64">
        <v>-2.7288463496588831E-2</v>
      </c>
      <c r="P64">
        <v>86.68</v>
      </c>
    </row>
    <row r="65" spans="1:16">
      <c r="A65" s="56" t="s">
        <v>212</v>
      </c>
      <c r="B65">
        <v>1E-3</v>
      </c>
      <c r="C65">
        <v>1109000000</v>
      </c>
      <c r="D65">
        <v>-1.5943435463745898E-2</v>
      </c>
      <c r="E65">
        <v>9.8055790363482581E-2</v>
      </c>
      <c r="F65">
        <v>1.3600205286117613E-2</v>
      </c>
      <c r="G65">
        <v>-5.8636479267361985E-2</v>
      </c>
      <c r="H65">
        <v>4.6480205377651504E-2</v>
      </c>
      <c r="I65">
        <v>-3.1270273777085668E-2</v>
      </c>
      <c r="J65">
        <v>5.1292407108239124E-2</v>
      </c>
      <c r="K65">
        <v>-9.0216416954795708E-2</v>
      </c>
      <c r="L65">
        <v>-4.8468124248213493E-2</v>
      </c>
      <c r="M65">
        <v>0.10738857313790019</v>
      </c>
      <c r="N65">
        <v>2.8430578065910279E-2</v>
      </c>
      <c r="O65">
        <v>3.8897679324893836E-3</v>
      </c>
      <c r="P65">
        <v>72.13</v>
      </c>
    </row>
    <row r="66" spans="1:16">
      <c r="A66" s="56" t="s">
        <v>257</v>
      </c>
      <c r="B66">
        <v>1E-3</v>
      </c>
      <c r="C66">
        <v>2884000000</v>
      </c>
      <c r="D66">
        <v>-6.8912373403786933E-2</v>
      </c>
      <c r="E66">
        <v>5.2021754551903254E-3</v>
      </c>
      <c r="F66">
        <v>-2.2548812044224868E-2</v>
      </c>
      <c r="G66">
        <v>-3.2508491023774781E-2</v>
      </c>
      <c r="H66">
        <v>-5.605566700100293E-3</v>
      </c>
      <c r="I66">
        <v>5.1226954863317848E-3</v>
      </c>
      <c r="J66">
        <v>-2.3982650848322431E-2</v>
      </c>
      <c r="K66">
        <v>-8.4656907593778585E-2</v>
      </c>
      <c r="L66">
        <v>4.4008937581086933E-2</v>
      </c>
      <c r="M66">
        <v>6.7028985507246203E-2</v>
      </c>
      <c r="N66">
        <v>-1.3796526054590424E-2</v>
      </c>
      <c r="O66">
        <v>5.5210364632028781E-2</v>
      </c>
      <c r="P66">
        <v>90.84</v>
      </c>
    </row>
    <row r="67" spans="1:16">
      <c r="A67" s="56" t="s">
        <v>197</v>
      </c>
      <c r="B67">
        <v>8.9999999999999998E-4</v>
      </c>
      <c r="C67">
        <v>315000000</v>
      </c>
      <c r="D67">
        <v>-1.9208745445080676E-2</v>
      </c>
      <c r="E67">
        <v>6.5070856111671307E-2</v>
      </c>
      <c r="F67">
        <v>7.1261274729656002E-3</v>
      </c>
      <c r="G67">
        <v>-7.5705096486887599E-2</v>
      </c>
      <c r="H67">
        <v>1.434689507494635E-2</v>
      </c>
      <c r="I67">
        <v>-1.831327844627401E-2</v>
      </c>
      <c r="J67">
        <v>0.1142949303800872</v>
      </c>
      <c r="K67">
        <v>-4.5351473922902522E-2</v>
      </c>
      <c r="L67">
        <v>4.265426795370697E-2</v>
      </c>
      <c r="M67">
        <v>6.5823275653143248E-2</v>
      </c>
      <c r="N67">
        <v>7.7311382964216624E-4</v>
      </c>
      <c r="O67">
        <v>-2.7537944197037183E-2</v>
      </c>
      <c r="P67">
        <v>192.1</v>
      </c>
    </row>
    <row r="68" spans="1:16">
      <c r="A68" s="56" t="s">
        <v>44</v>
      </c>
      <c r="B68">
        <v>8.0000000000000004E-4</v>
      </c>
      <c r="C68">
        <v>770000000</v>
      </c>
      <c r="D68">
        <v>-4.2145354645354648E-2</v>
      </c>
      <c r="E68">
        <v>3.8328661756078457E-2</v>
      </c>
      <c r="F68">
        <v>5.4617364555214548E-3</v>
      </c>
      <c r="G68">
        <v>8.1571186547026067E-4</v>
      </c>
      <c r="H68">
        <v>-7.0219435736676898E-3</v>
      </c>
      <c r="I68">
        <v>-1.1802779364172889E-2</v>
      </c>
      <c r="J68">
        <v>0.14108687233767919</v>
      </c>
      <c r="K68">
        <v>-0.15147058823529425</v>
      </c>
      <c r="L68">
        <v>-6.6273537492461163E-2</v>
      </c>
      <c r="M68">
        <v>0.14767232046192694</v>
      </c>
      <c r="N68">
        <v>2.8237217785045076E-2</v>
      </c>
      <c r="O68">
        <v>-1.7946038965029856E-2</v>
      </c>
      <c r="P68">
        <v>160.16</v>
      </c>
    </row>
    <row r="69" spans="1:16">
      <c r="A69" s="56" t="s">
        <v>26</v>
      </c>
      <c r="B69">
        <v>8.0000000000000004E-4</v>
      </c>
      <c r="C69">
        <v>5825955000</v>
      </c>
      <c r="D69">
        <v>5.978992728252084E-2</v>
      </c>
      <c r="E69">
        <v>9.4875052943667965E-2</v>
      </c>
      <c r="F69">
        <v>-1.8181818181818233E-2</v>
      </c>
      <c r="G69">
        <v>1.025476686428458E-2</v>
      </c>
      <c r="H69">
        <v>5.6938937351308443E-2</v>
      </c>
      <c r="I69">
        <v>-1.6920731707316942E-2</v>
      </c>
      <c r="J69">
        <v>-4.2553191489361743E-2</v>
      </c>
      <c r="K69">
        <v>-7.6296296296296251E-2</v>
      </c>
      <c r="L69">
        <v>9.0785292782568083E-3</v>
      </c>
      <c r="M69">
        <v>9.9018978637572308E-2</v>
      </c>
      <c r="N69">
        <v>6.340201885375785E-3</v>
      </c>
      <c r="O69">
        <v>-0.12008421052631581</v>
      </c>
      <c r="P69">
        <v>27.8475</v>
      </c>
    </row>
    <row r="70" spans="1:16">
      <c r="A70" s="56" t="s">
        <v>290</v>
      </c>
      <c r="B70">
        <v>6.9999999999999999E-4</v>
      </c>
      <c r="C70">
        <v>1043000000</v>
      </c>
      <c r="D70">
        <v>-1.1202389843166967E-3</v>
      </c>
      <c r="E70">
        <v>0.10411214953271028</v>
      </c>
      <c r="F70">
        <v>-2.7763670221770835E-2</v>
      </c>
      <c r="G70">
        <v>-4.101665205959678E-2</v>
      </c>
      <c r="H70">
        <v>2.4309998172180627E-2</v>
      </c>
      <c r="I70">
        <v>-5.7630161579892356E-2</v>
      </c>
      <c r="J70">
        <v>-3.9693192713326948E-2</v>
      </c>
      <c r="K70">
        <v>-6.6693290734824287E-2</v>
      </c>
      <c r="L70">
        <v>8.1465517241379418E-2</v>
      </c>
      <c r="M70">
        <v>0.14165329052969491</v>
      </c>
      <c r="N70">
        <v>1.5992970123022855E-2</v>
      </c>
      <c r="O70">
        <v>-6.2293370454150024E-2</v>
      </c>
      <c r="P70">
        <v>53.56</v>
      </c>
    </row>
    <row r="71" spans="1:16">
      <c r="A71" s="56" t="s">
        <v>110</v>
      </c>
      <c r="B71">
        <v>6.9999999999999999E-4</v>
      </c>
      <c r="C71">
        <v>414000000</v>
      </c>
      <c r="D71">
        <v>-3.2573289902280173E-2</v>
      </c>
      <c r="E71">
        <v>4.5913682277318638E-2</v>
      </c>
      <c r="F71">
        <v>3.574773192859218E-2</v>
      </c>
      <c r="G71">
        <v>-2.4359029051661533E-2</v>
      </c>
      <c r="H71">
        <v>-4.0227372103191848E-2</v>
      </c>
      <c r="I71">
        <v>3.5610576188292775E-2</v>
      </c>
      <c r="J71">
        <v>-7.4250074250074252E-2</v>
      </c>
      <c r="K71">
        <v>0.11116458132820004</v>
      </c>
      <c r="L71">
        <v>-4.1975308641975143E-2</v>
      </c>
      <c r="M71">
        <v>2.8837351235886488E-2</v>
      </c>
      <c r="N71">
        <v>1.6461515645854952E-2</v>
      </c>
      <c r="O71">
        <v>1.1672016340822834E-2</v>
      </c>
      <c r="P71">
        <v>67.540000000000006</v>
      </c>
    </row>
    <row r="72" spans="1:16">
      <c r="A72" s="56" t="s">
        <v>101</v>
      </c>
      <c r="B72">
        <v>6.9999999999999999E-4</v>
      </c>
      <c r="C72">
        <v>5146000000</v>
      </c>
      <c r="D72">
        <v>-5.2763819095477345E-2</v>
      </c>
      <c r="E72">
        <v>0.11254262978400904</v>
      </c>
      <c r="F72">
        <v>-6.2670299727520459E-2</v>
      </c>
      <c r="G72">
        <v>5.4924935920908094E-2</v>
      </c>
      <c r="H72">
        <v>3.4710170079833486E-2</v>
      </c>
      <c r="I72">
        <v>-6.655405405405404E-2</v>
      </c>
      <c r="J72">
        <v>3.6105032822757052E-2</v>
      </c>
      <c r="K72">
        <v>-0.10489264343541012</v>
      </c>
      <c r="L72">
        <v>4.1237113402061931E-2</v>
      </c>
      <c r="M72">
        <v>0.10825335892514396</v>
      </c>
      <c r="N72">
        <v>-5.1264288188430956E-2</v>
      </c>
      <c r="O72">
        <v>-2.2794117647058781E-2</v>
      </c>
      <c r="P72">
        <v>27.86</v>
      </c>
    </row>
    <row r="73" spans="1:16">
      <c r="A73" s="56" t="s">
        <v>125</v>
      </c>
      <c r="B73">
        <v>6.9999999999999999E-4</v>
      </c>
      <c r="C73">
        <v>404000000</v>
      </c>
      <c r="D73">
        <v>-1.2594458438287184E-2</v>
      </c>
      <c r="E73">
        <v>1.3180272108843483E-2</v>
      </c>
      <c r="F73">
        <v>3.9865715484683296E-2</v>
      </c>
      <c r="G73">
        <v>-5.4882970137207401E-2</v>
      </c>
      <c r="H73">
        <v>-2.9035012809564612E-2</v>
      </c>
      <c r="I73">
        <v>2.8583992963940288E-2</v>
      </c>
      <c r="J73">
        <v>-4.9593843522873028E-2</v>
      </c>
      <c r="K73">
        <v>-3.5087719298245668E-2</v>
      </c>
      <c r="L73">
        <v>0.14312354312354314</v>
      </c>
      <c r="M73">
        <v>-3.5481239804241477E-2</v>
      </c>
      <c r="N73">
        <v>3.6786469344608927E-2</v>
      </c>
      <c r="O73">
        <v>-3.5481239804241477E-2</v>
      </c>
      <c r="P73">
        <v>23.82</v>
      </c>
    </row>
    <row r="74" spans="1:16">
      <c r="A74" s="56" t="s">
        <v>170</v>
      </c>
      <c r="B74">
        <v>5.9999999999999995E-4</v>
      </c>
      <c r="C74">
        <v>1346000000</v>
      </c>
      <c r="D74">
        <v>-3.6135412704449929E-3</v>
      </c>
      <c r="E74">
        <v>9.6201565184195439E-2</v>
      </c>
      <c r="F74">
        <v>-3.3954379244297756E-3</v>
      </c>
      <c r="G74">
        <v>-6.0590094836670105E-2</v>
      </c>
      <c r="H74">
        <v>5.2159282108805334E-2</v>
      </c>
      <c r="I74">
        <v>9.5561311065464304E-3</v>
      </c>
      <c r="J74">
        <v>4.5975989328590497E-2</v>
      </c>
      <c r="K74">
        <v>-2.5845944567250551E-2</v>
      </c>
      <c r="L74">
        <v>2.482673918764812E-2</v>
      </c>
      <c r="M74">
        <v>6.8915082164673416E-2</v>
      </c>
      <c r="N74">
        <v>7.9443013522215195E-2</v>
      </c>
      <c r="O74">
        <v>-2.1120431396045511E-2</v>
      </c>
      <c r="P74">
        <v>105.16</v>
      </c>
    </row>
    <row r="75" spans="1:16">
      <c r="A75" s="56" t="s">
        <v>260</v>
      </c>
      <c r="B75">
        <v>5.9999999999999995E-4</v>
      </c>
      <c r="C75">
        <v>1549000000</v>
      </c>
      <c r="D75">
        <v>-1.6666666666666659E-2</v>
      </c>
      <c r="E75">
        <v>3.2901296111665014E-2</v>
      </c>
      <c r="F75">
        <v>-9.1819498069498073E-2</v>
      </c>
      <c r="G75">
        <v>0.10894114521057531</v>
      </c>
      <c r="H75">
        <v>-6.8288007667424606E-3</v>
      </c>
      <c r="I75">
        <v>-3.063932448733421E-2</v>
      </c>
      <c r="J75">
        <v>6.3962170233947249E-2</v>
      </c>
      <c r="K75">
        <v>-8.5263157894736916E-2</v>
      </c>
      <c r="L75">
        <v>1.8795550441120232E-2</v>
      </c>
      <c r="M75">
        <v>0.11357931726907626</v>
      </c>
      <c r="N75">
        <v>-1.4538487546489419E-2</v>
      </c>
      <c r="O75">
        <v>-6.7474839890210823E-3</v>
      </c>
      <c r="P75">
        <v>81.599999999999994</v>
      </c>
    </row>
    <row r="76" spans="1:16">
      <c r="A76" s="56" t="s">
        <v>95</v>
      </c>
      <c r="B76">
        <v>5.9999999999999995E-4</v>
      </c>
      <c r="C76">
        <v>1242000000</v>
      </c>
      <c r="D76">
        <v>-5.8832116788321183E-2</v>
      </c>
      <c r="E76">
        <v>1.3804870482394921E-2</v>
      </c>
      <c r="F76">
        <v>-2.9222766217870236E-2</v>
      </c>
      <c r="G76">
        <v>8.0210492744378789E-2</v>
      </c>
      <c r="H76">
        <v>-3.7496309418364349E-2</v>
      </c>
      <c r="I76">
        <v>-3.4284827800186095E-2</v>
      </c>
      <c r="J76">
        <v>-0.19037554869126974</v>
      </c>
      <c r="K76">
        <v>-1.8072289156626415E-2</v>
      </c>
      <c r="L76">
        <v>2.5949761262196305E-2</v>
      </c>
      <c r="M76">
        <v>8.8519203121790971E-2</v>
      </c>
      <c r="N76">
        <v>4.1320754716981149E-2</v>
      </c>
      <c r="O76">
        <v>-0.13441057656995967</v>
      </c>
      <c r="P76">
        <v>68.5</v>
      </c>
    </row>
    <row r="77" spans="1:16">
      <c r="A77" s="56" t="s">
        <v>221</v>
      </c>
      <c r="B77">
        <v>5.9999999999999995E-4</v>
      </c>
      <c r="C77">
        <v>1961000000</v>
      </c>
      <c r="D77">
        <v>8.0121703853955437E-2</v>
      </c>
      <c r="E77">
        <v>5.9718309859154925E-2</v>
      </c>
      <c r="F77">
        <v>-0.10109870636186433</v>
      </c>
      <c r="G77">
        <v>-7.9744816586920159E-4</v>
      </c>
      <c r="H77">
        <v>3.4616919393455743E-2</v>
      </c>
      <c r="I77">
        <v>-3.187755897835827E-2</v>
      </c>
      <c r="J77">
        <v>0.10877979221837433</v>
      </c>
      <c r="K77">
        <v>-2.1862943229836503E-2</v>
      </c>
      <c r="L77">
        <v>4.2867981790591841E-2</v>
      </c>
      <c r="M77">
        <v>0.11678295997062063</v>
      </c>
      <c r="N77">
        <v>-4.3406774087471289E-2</v>
      </c>
      <c r="O77">
        <v>6.9372181755116653E-3</v>
      </c>
      <c r="P77">
        <v>49.3</v>
      </c>
    </row>
    <row r="78" spans="1:16">
      <c r="A78" s="56" t="s">
        <v>98</v>
      </c>
      <c r="B78">
        <v>5.9999999999999995E-4</v>
      </c>
      <c r="C78">
        <v>439000000</v>
      </c>
      <c r="D78">
        <v>1.5013690825253053E-2</v>
      </c>
      <c r="E78">
        <v>5.6949505776761097E-2</v>
      </c>
      <c r="F78">
        <v>3.3438514320904666E-2</v>
      </c>
      <c r="G78">
        <v>-5.5127045473233979E-2</v>
      </c>
      <c r="H78">
        <v>4.2788598216449715E-5</v>
      </c>
      <c r="I78">
        <v>-4.7842400818659321E-2</v>
      </c>
      <c r="J78">
        <v>7.3569265165486605E-2</v>
      </c>
      <c r="K78">
        <v>-5.3393949342335226E-2</v>
      </c>
      <c r="L78">
        <v>5.5866952620928001E-2</v>
      </c>
      <c r="M78">
        <v>9.761806940222606E-2</v>
      </c>
      <c r="N78">
        <v>2.1380908412127538E-2</v>
      </c>
      <c r="O78">
        <v>-1.1360965592173968E-2</v>
      </c>
      <c r="P78">
        <v>131.9862</v>
      </c>
    </row>
    <row r="79" spans="1:16">
      <c r="A79" s="56" t="s">
        <v>293</v>
      </c>
      <c r="B79">
        <v>5.0000000000000001E-4</v>
      </c>
      <c r="C79">
        <v>967000000</v>
      </c>
      <c r="D79">
        <v>5.1527093596059149E-2</v>
      </c>
      <c r="E79">
        <v>6.5960835753771124E-2</v>
      </c>
      <c r="F79">
        <v>5.4935395974334188E-2</v>
      </c>
      <c r="G79">
        <v>-6.0491967871485863E-2</v>
      </c>
      <c r="H79">
        <v>7.7923234482144443E-2</v>
      </c>
      <c r="I79">
        <v>2.4141363862618188E-2</v>
      </c>
      <c r="J79">
        <v>-1.0898739324928861E-2</v>
      </c>
      <c r="K79">
        <v>-6.3728311816462463E-2</v>
      </c>
      <c r="L79">
        <v>2.7170077628793209E-2</v>
      </c>
      <c r="M79">
        <v>2.3287907538381947E-2</v>
      </c>
      <c r="N79">
        <v>-3.9910654079568439E-2</v>
      </c>
      <c r="O79">
        <v>3.3074958160838504E-2</v>
      </c>
      <c r="P79">
        <v>101.5</v>
      </c>
    </row>
    <row r="80" spans="1:16">
      <c r="A80" s="56" t="s">
        <v>281</v>
      </c>
      <c r="B80">
        <v>5.0000000000000001E-4</v>
      </c>
      <c r="C80">
        <v>5646000000</v>
      </c>
      <c r="D80">
        <v>-1.3332078180341954E-2</v>
      </c>
      <c r="E80">
        <v>3.182269926455971E-2</v>
      </c>
      <c r="F80">
        <v>-3.2806148985764109E-2</v>
      </c>
      <c r="G80">
        <v>5.947065032069497E-2</v>
      </c>
      <c r="H80">
        <v>1.7142419249779661E-2</v>
      </c>
      <c r="I80">
        <v>4.8722216256845252E-2</v>
      </c>
      <c r="J80">
        <v>-1.7985705196655849E-2</v>
      </c>
      <c r="K80">
        <v>-4.9428836645386158E-2</v>
      </c>
      <c r="L80">
        <v>1.5406862207490919E-2</v>
      </c>
      <c r="M80">
        <v>3.7255077828784906E-2</v>
      </c>
      <c r="N80">
        <v>2.1146136310038574E-2</v>
      </c>
      <c r="O80">
        <v>2.7303018424147309E-2</v>
      </c>
      <c r="P80">
        <v>25.494900000000001</v>
      </c>
    </row>
    <row r="81" spans="1:16">
      <c r="A81" s="56" t="s">
        <v>224</v>
      </c>
      <c r="B81">
        <v>5.0000000000000001E-4</v>
      </c>
      <c r="C81">
        <v>3308000000</v>
      </c>
      <c r="D81">
        <v>0.19521912350597609</v>
      </c>
      <c r="E81">
        <v>4.6060606060606031E-2</v>
      </c>
      <c r="F81">
        <v>2.9837775202780924E-2</v>
      </c>
      <c r="G81">
        <v>-7.0604781997186936E-2</v>
      </c>
      <c r="H81">
        <v>-3.7227602905569104E-2</v>
      </c>
      <c r="I81">
        <v>-7.922037095253065E-2</v>
      </c>
      <c r="J81">
        <v>5.8381700238989434E-2</v>
      </c>
      <c r="K81">
        <v>-9.8064516129032206E-2</v>
      </c>
      <c r="L81">
        <v>-1.6452074391988529E-2</v>
      </c>
      <c r="M81">
        <v>3.6363636363636188E-2</v>
      </c>
      <c r="N81">
        <v>-4.2105263157894583E-2</v>
      </c>
      <c r="O81">
        <v>-4.1025641025641178E-2</v>
      </c>
      <c r="P81">
        <v>0.27610000000000001</v>
      </c>
    </row>
    <row r="82" spans="1:16">
      <c r="A82" s="56" t="s">
        <v>182</v>
      </c>
      <c r="B82">
        <v>5.0000000000000001E-4</v>
      </c>
      <c r="C82">
        <v>4894000000</v>
      </c>
      <c r="D82">
        <v>-9.8445595854922255E-2</v>
      </c>
      <c r="E82">
        <v>6.957047791893432E-3</v>
      </c>
      <c r="F82">
        <v>-5.767497747071193E-2</v>
      </c>
      <c r="G82">
        <v>4.818503051718611E-2</v>
      </c>
      <c r="H82">
        <v>6.0680355501072474E-2</v>
      </c>
      <c r="I82">
        <v>-0.10590631364562116</v>
      </c>
      <c r="J82">
        <v>-4.886848146933416E-2</v>
      </c>
      <c r="K82">
        <v>-2.9310344827586203E-2</v>
      </c>
      <c r="L82">
        <v>9.1006807595843814E-2</v>
      </c>
      <c r="M82">
        <v>0.11651770936775889</v>
      </c>
      <c r="N82">
        <v>4.4767269493033002E-2</v>
      </c>
      <c r="O82">
        <v>-2.5142857142857071E-2</v>
      </c>
      <c r="P82">
        <v>36.67</v>
      </c>
    </row>
    <row r="83" spans="1:16">
      <c r="A83" s="56" t="s">
        <v>35</v>
      </c>
      <c r="B83">
        <v>5.0000000000000001E-4</v>
      </c>
      <c r="C83">
        <v>679000000</v>
      </c>
      <c r="D83">
        <v>1.70583115752828E-2</v>
      </c>
      <c r="E83">
        <v>-6.9998288550402132E-2</v>
      </c>
      <c r="F83">
        <v>-1.8402649981597349E-2</v>
      </c>
      <c r="G83">
        <v>7.6677915260592353E-2</v>
      </c>
      <c r="H83">
        <v>3.2909629113703646E-2</v>
      </c>
      <c r="I83">
        <v>1.8712070128118669E-2</v>
      </c>
      <c r="J83">
        <v>1.4727784213139179E-2</v>
      </c>
      <c r="K83">
        <v>-3.2615786040443573E-2</v>
      </c>
      <c r="L83">
        <v>-3.0175320296695871E-2</v>
      </c>
      <c r="M83">
        <v>-2.0684860073005348E-2</v>
      </c>
      <c r="N83">
        <v>5.4845580404685769E-2</v>
      </c>
      <c r="O83">
        <v>1.3461214874642389E-2</v>
      </c>
      <c r="P83">
        <v>57.45</v>
      </c>
    </row>
    <row r="84" spans="1:16">
      <c r="A84" s="56" t="s">
        <v>272</v>
      </c>
      <c r="B84">
        <v>5.0000000000000001E-4</v>
      </c>
      <c r="C84">
        <v>1275000000</v>
      </c>
      <c r="D84">
        <v>-9.6686711472704565E-3</v>
      </c>
      <c r="E84">
        <v>-3.5718537921180758E-3</v>
      </c>
      <c r="F84">
        <v>9.6785756960210568E-3</v>
      </c>
      <c r="G84">
        <v>0.12476190476190481</v>
      </c>
      <c r="H84">
        <v>-4.0114309906858658E-2</v>
      </c>
      <c r="I84">
        <v>-3.62567912185386E-2</v>
      </c>
      <c r="J84">
        <v>-5.0682712335107558E-2</v>
      </c>
      <c r="K84">
        <v>-7.6060458313018151E-2</v>
      </c>
      <c r="L84">
        <v>-6.2284196547144725E-2</v>
      </c>
      <c r="M84">
        <v>0.10754528597917568</v>
      </c>
      <c r="N84">
        <v>-4.3786220218931535E-3</v>
      </c>
      <c r="O84">
        <v>-8.9311287592761343E-2</v>
      </c>
      <c r="P84">
        <v>84.81</v>
      </c>
    </row>
    <row r="85" spans="1:16">
      <c r="A85" s="56" t="s">
        <v>179</v>
      </c>
      <c r="B85">
        <v>4.0000000000000002E-4</v>
      </c>
      <c r="C85">
        <v>983000000</v>
      </c>
      <c r="D85">
        <v>-4.5316471390490373E-2</v>
      </c>
      <c r="E85">
        <v>4.9870129870129912E-2</v>
      </c>
      <c r="F85">
        <v>-8.968332508659185E-3</v>
      </c>
      <c r="G85">
        <v>8.0946139923859448E-2</v>
      </c>
      <c r="H85">
        <v>-1.7263279445727371E-2</v>
      </c>
      <c r="I85">
        <v>-3.6660595734680737E-2</v>
      </c>
      <c r="J85">
        <v>-1.3843995852899983E-2</v>
      </c>
      <c r="K85">
        <v>-0.10383426097711808</v>
      </c>
      <c r="L85">
        <v>2.7603340004140895E-3</v>
      </c>
      <c r="M85">
        <v>-3.3101644759479749E-2</v>
      </c>
      <c r="N85">
        <v>-6.5480427046262458E-3</v>
      </c>
      <c r="O85">
        <v>-2.8514113769881201E-2</v>
      </c>
      <c r="P85">
        <v>161.31</v>
      </c>
    </row>
    <row r="86" spans="1:16">
      <c r="A86" s="56" t="s">
        <v>314</v>
      </c>
      <c r="B86">
        <v>4.0000000000000002E-4</v>
      </c>
      <c r="C86">
        <v>1054000000</v>
      </c>
      <c r="D86">
        <v>-4.0073577716462978E-2</v>
      </c>
      <c r="E86">
        <v>0.13933753079660544</v>
      </c>
      <c r="F86">
        <v>2.2104757328207641E-2</v>
      </c>
      <c r="G86">
        <v>-2.5849858356940484E-2</v>
      </c>
      <c r="H86">
        <v>4.8467224039743136E-2</v>
      </c>
      <c r="I86">
        <v>-8.47162585586635E-3</v>
      </c>
      <c r="J86">
        <v>0.12976022566995776</v>
      </c>
      <c r="K86">
        <v>-0.11904390345401582</v>
      </c>
      <c r="L86">
        <v>-5.1280531183306877E-3</v>
      </c>
      <c r="M86">
        <v>8.7351920545650844E-3</v>
      </c>
      <c r="N86">
        <v>5.5456702253856432E-3</v>
      </c>
      <c r="O86">
        <v>-4.6488215089423657E-3</v>
      </c>
      <c r="P86">
        <v>76.11</v>
      </c>
    </row>
    <row r="87" spans="1:16">
      <c r="A87" s="56" t="s">
        <v>50</v>
      </c>
      <c r="B87">
        <v>4.0000000000000002E-4</v>
      </c>
      <c r="C87">
        <v>377000000</v>
      </c>
      <c r="D87">
        <v>2.9752331939530419E-2</v>
      </c>
      <c r="E87">
        <v>2.2333281274402508E-2</v>
      </c>
      <c r="F87">
        <v>-6.5383440268866402E-2</v>
      </c>
      <c r="G87">
        <v>0.12325619563433445</v>
      </c>
      <c r="H87">
        <v>-0.12127410870835764</v>
      </c>
      <c r="I87">
        <v>-3.3394556687259977E-2</v>
      </c>
      <c r="J87">
        <v>-0.21842470506592648</v>
      </c>
      <c r="K87">
        <v>-3.0854605993340747E-2</v>
      </c>
      <c r="L87">
        <v>-7.4637180373185785E-2</v>
      </c>
      <c r="M87">
        <v>0.17084168336673347</v>
      </c>
      <c r="N87">
        <v>6.0975609756097587E-2</v>
      </c>
      <c r="O87">
        <v>-9.8094852047020731E-2</v>
      </c>
      <c r="P87">
        <v>62.18</v>
      </c>
    </row>
    <row r="88" spans="1:16">
      <c r="A88" s="56" t="s">
        <v>233</v>
      </c>
      <c r="B88">
        <v>4.0000000000000002E-4</v>
      </c>
      <c r="C88">
        <v>8254000000</v>
      </c>
      <c r="D88">
        <v>-0.13009001285897973</v>
      </c>
      <c r="E88">
        <v>7.5880758807588031E-2</v>
      </c>
      <c r="F88">
        <v>-6.2056331577742166E-2</v>
      </c>
      <c r="G88">
        <v>0.19655172413793096</v>
      </c>
      <c r="H88">
        <v>-2.4907369287772665E-2</v>
      </c>
      <c r="I88">
        <v>-4.8661283467913326E-2</v>
      </c>
      <c r="J88">
        <v>5.6680161943319748E-2</v>
      </c>
      <c r="K88">
        <v>-9.5785440613026726E-2</v>
      </c>
      <c r="L88">
        <v>6.8532131847284752E-2</v>
      </c>
      <c r="M88">
        <v>0.1810055865921788</v>
      </c>
      <c r="N88">
        <v>3.5383159886471054E-2</v>
      </c>
      <c r="O88">
        <v>4.0433743797096801E-3</v>
      </c>
      <c r="P88">
        <v>46.66</v>
      </c>
    </row>
    <row r="89" spans="1:16">
      <c r="A89" s="56" t="s">
        <v>299</v>
      </c>
      <c r="B89">
        <v>4.0000000000000002E-4</v>
      </c>
      <c r="C89">
        <v>906000000</v>
      </c>
      <c r="D89">
        <v>-0.11027231059584791</v>
      </c>
      <c r="E89">
        <v>2.6969696969696987E-2</v>
      </c>
      <c r="F89">
        <v>-4.3769056752237696E-2</v>
      </c>
      <c r="G89">
        <v>4.6222406466991481E-2</v>
      </c>
      <c r="H89">
        <v>-4.457652303120424E-3</v>
      </c>
      <c r="I89">
        <v>-1.5235040593364739E-2</v>
      </c>
      <c r="J89">
        <v>5.0963904840032805E-2</v>
      </c>
      <c r="K89">
        <v>-5.8054444336032712E-2</v>
      </c>
      <c r="L89">
        <v>4.0914309571025965E-2</v>
      </c>
      <c r="M89">
        <v>4.0505050505050558E-2</v>
      </c>
      <c r="N89">
        <v>1.1455198524414994E-2</v>
      </c>
      <c r="O89">
        <v>-7.1428571428571341E-2</v>
      </c>
      <c r="P89">
        <v>111.27</v>
      </c>
    </row>
    <row r="90" spans="1:16">
      <c r="A90" s="56" t="s">
        <v>323</v>
      </c>
      <c r="B90">
        <v>4.0000000000000002E-4</v>
      </c>
      <c r="C90">
        <v>4189490092</v>
      </c>
      <c r="D90">
        <v>-4.769647696476971E-2</v>
      </c>
      <c r="E90">
        <v>5.5776892430279921E-3</v>
      </c>
      <c r="F90">
        <v>-2.1621009735114338E-2</v>
      </c>
      <c r="G90">
        <v>2.5087514585764192E-2</v>
      </c>
      <c r="H90">
        <v>-2.1286283437677796E-2</v>
      </c>
      <c r="I90">
        <v>-1.4545454545454532E-2</v>
      </c>
      <c r="J90">
        <v>-5.4995196926032643E-2</v>
      </c>
      <c r="K90">
        <v>-5.9339263024142379E-2</v>
      </c>
      <c r="L90">
        <v>3.5879945429740871E-2</v>
      </c>
      <c r="M90">
        <v>9.4414893617021198E-2</v>
      </c>
      <c r="N90">
        <v>1.8226002430134617E-3</v>
      </c>
      <c r="O90">
        <v>-4.3664383561643899E-2</v>
      </c>
      <c r="P90">
        <v>92.25</v>
      </c>
    </row>
    <row r="91" spans="1:16">
      <c r="A91" s="56" t="s">
        <v>287</v>
      </c>
      <c r="B91">
        <v>2.9999999999999997E-4</v>
      </c>
      <c r="C91">
        <v>656000000</v>
      </c>
      <c r="D91">
        <v>-8.440853732063219E-3</v>
      </c>
      <c r="E91">
        <v>1.3377112975799517E-3</v>
      </c>
      <c r="F91">
        <v>-4.4935632742288626E-3</v>
      </c>
      <c r="G91">
        <v>2.0251311455410474E-2</v>
      </c>
      <c r="H91">
        <v>1.8773167523615915E-2</v>
      </c>
      <c r="I91">
        <v>-1.6263995285798347E-2</v>
      </c>
      <c r="J91">
        <v>-1.203079884504331E-2</v>
      </c>
      <c r="K91">
        <v>7.3063809059904674E-4</v>
      </c>
      <c r="L91">
        <v>5.621410240742997E-3</v>
      </c>
      <c r="M91">
        <v>4.6375396631681163E-3</v>
      </c>
      <c r="N91">
        <v>3.6443148688048033E-3</v>
      </c>
      <c r="O91">
        <v>-3.6310820624547487E-3</v>
      </c>
      <c r="P91">
        <v>82.93</v>
      </c>
    </row>
    <row r="92" spans="1:16">
      <c r="A92" s="56" t="s">
        <v>284</v>
      </c>
      <c r="B92">
        <v>2.9999999999999997E-4</v>
      </c>
      <c r="C92">
        <v>640000000</v>
      </c>
      <c r="D92">
        <v>-3.8365523584285924E-2</v>
      </c>
      <c r="E92">
        <v>4.9870200847110344E-2</v>
      </c>
      <c r="F92">
        <v>7.2228006246746426E-2</v>
      </c>
      <c r="G92">
        <v>-3.825003055114256E-2</v>
      </c>
      <c r="H92">
        <v>1.7280813214739482E-2</v>
      </c>
      <c r="I92">
        <v>3.9748427672955902E-2</v>
      </c>
      <c r="J92">
        <v>-1.1205846528623479E-2</v>
      </c>
      <c r="K92">
        <v>-5.2229613205223027E-2</v>
      </c>
      <c r="L92">
        <v>3.2059670243391687E-2</v>
      </c>
      <c r="M92">
        <v>-1.7230376515634901E-2</v>
      </c>
      <c r="N92">
        <v>-4.4285714285714373E-2</v>
      </c>
      <c r="O92">
        <v>-9.7167100041055127E-3</v>
      </c>
      <c r="P92">
        <v>76.11</v>
      </c>
    </row>
    <row r="93" spans="1:16">
      <c r="A93" s="56" t="s">
        <v>320</v>
      </c>
      <c r="B93">
        <v>2.9999999999999997E-4</v>
      </c>
      <c r="C93">
        <v>3225503170</v>
      </c>
      <c r="D93">
        <v>-1.7155442216297553E-2</v>
      </c>
      <c r="E93">
        <v>-1.0614459252270381E-2</v>
      </c>
      <c r="F93">
        <v>-1.3350816545476213E-2</v>
      </c>
      <c r="G93">
        <v>-4.9586776859504113E-2</v>
      </c>
      <c r="H93">
        <v>-3.8618925831202106E-2</v>
      </c>
      <c r="I93">
        <v>-3.4810550274467847E-2</v>
      </c>
      <c r="J93">
        <v>3.3519553072626973E-3</v>
      </c>
      <c r="K93">
        <v>-0.10509465478841878</v>
      </c>
      <c r="L93">
        <v>2.2727272727272853E-2</v>
      </c>
      <c r="M93">
        <v>-0.11534898085237809</v>
      </c>
      <c r="N93">
        <v>4.0670274044335902E-2</v>
      </c>
      <c r="O93">
        <v>3.1456113647894426E-2</v>
      </c>
      <c r="P93">
        <v>86.27</v>
      </c>
    </row>
    <row r="94" spans="1:16">
      <c r="A94" s="56" t="s">
        <v>254</v>
      </c>
      <c r="B94">
        <v>2.9999999999999997E-4</v>
      </c>
      <c r="C94">
        <v>6257000000</v>
      </c>
      <c r="D94">
        <v>5.4347826086956902E-3</v>
      </c>
      <c r="E94">
        <v>8.3335849816296714E-2</v>
      </c>
      <c r="F94">
        <v>3.1572883371738754E-2</v>
      </c>
      <c r="G94">
        <v>-2.8128841600407004E-2</v>
      </c>
      <c r="H94">
        <v>3.5597677084891095E-2</v>
      </c>
      <c r="I94">
        <v>-2.6304452036092073E-2</v>
      </c>
      <c r="J94">
        <v>8.1346736574755177E-2</v>
      </c>
      <c r="K94">
        <v>-0.12495530666170553</v>
      </c>
      <c r="L94">
        <v>4.3021208818844262E-3</v>
      </c>
      <c r="M94">
        <v>9.1696213111881072E-2</v>
      </c>
      <c r="N94">
        <v>-2.5596221230878517E-2</v>
      </c>
      <c r="O94">
        <v>-2.5899547349308216E-2</v>
      </c>
      <c r="P94">
        <v>29.642399999999999</v>
      </c>
    </row>
    <row r="95" spans="1:16">
      <c r="A95" s="56" t="s">
        <v>317</v>
      </c>
      <c r="B95">
        <v>2.0000000000000001E-4</v>
      </c>
      <c r="C95">
        <v>9000000000</v>
      </c>
      <c r="D95">
        <v>-5.2984939212484157E-2</v>
      </c>
      <c r="E95">
        <v>4.9817972791722578E-2</v>
      </c>
      <c r="F95">
        <v>9.1257528746168238E-5</v>
      </c>
      <c r="G95">
        <v>1.543550165380368E-2</v>
      </c>
      <c r="H95">
        <v>2.4520448787549838E-2</v>
      </c>
      <c r="I95">
        <v>2.178165007112378E-2</v>
      </c>
      <c r="J95">
        <v>1.7165878437554682E-2</v>
      </c>
      <c r="K95">
        <v>-9.6177027725159306E-2</v>
      </c>
      <c r="L95">
        <v>-4.317789291882583E-3</v>
      </c>
      <c r="M95">
        <v>5.241700640652306E-2</v>
      </c>
      <c r="N95">
        <v>3.0437188710569954E-2</v>
      </c>
      <c r="O95">
        <v>-3.7290578274184735E-2</v>
      </c>
      <c r="P95">
        <v>55.11</v>
      </c>
    </row>
    <row r="96" spans="1:16">
      <c r="A96" s="56" t="s">
        <v>62</v>
      </c>
      <c r="B96">
        <v>2.0000000000000001E-4</v>
      </c>
      <c r="C96">
        <v>11267000000</v>
      </c>
      <c r="D96">
        <v>-0.15119510839355194</v>
      </c>
      <c r="E96">
        <v>3.4053700065487857E-2</v>
      </c>
      <c r="F96">
        <v>-2.0265991133628831E-2</v>
      </c>
      <c r="G96">
        <v>3.7613488975356685E-2</v>
      </c>
      <c r="H96">
        <v>3.9374999999999896E-2</v>
      </c>
      <c r="I96">
        <v>4.3425814234017E-2</v>
      </c>
      <c r="J96">
        <v>3.8260869565217397E-2</v>
      </c>
      <c r="K96">
        <v>-0.10664433277498608</v>
      </c>
      <c r="L96">
        <v>-2.3824451410658292E-2</v>
      </c>
      <c r="M96">
        <v>8.891752577319581E-2</v>
      </c>
      <c r="N96">
        <v>3.9644970414201251E-2</v>
      </c>
      <c r="O96">
        <v>-5.8219178082191798E-2</v>
      </c>
      <c r="P96">
        <v>17.989999999999998</v>
      </c>
    </row>
    <row r="97" spans="1:16">
      <c r="A97" s="56" t="s">
        <v>68</v>
      </c>
      <c r="B97">
        <v>2.0000000000000001E-4</v>
      </c>
      <c r="C97">
        <v>236000000</v>
      </c>
      <c r="D97">
        <v>0.13472738079668684</v>
      </c>
      <c r="E97">
        <v>5.5625462031574389E-2</v>
      </c>
      <c r="F97">
        <v>3.0511131643264001E-2</v>
      </c>
      <c r="G97">
        <v>-0.10793953668185452</v>
      </c>
      <c r="H97">
        <v>5.6553572558334937E-2</v>
      </c>
      <c r="I97">
        <v>2.3691914743510782E-2</v>
      </c>
      <c r="J97">
        <v>-0.21549278922851117</v>
      </c>
      <c r="K97">
        <v>-8.7753421974043594E-2</v>
      </c>
      <c r="L97">
        <v>-7.8688056839689715E-4</v>
      </c>
      <c r="M97">
        <v>8.6647334861981017E-3</v>
      </c>
      <c r="N97">
        <v>-1.7723946274495202E-2</v>
      </c>
      <c r="O97">
        <v>3.8161249950745907E-2</v>
      </c>
      <c r="P97">
        <v>315.7903</v>
      </c>
    </row>
    <row r="98" spans="1:16">
      <c r="A98" s="56" t="s">
        <v>185</v>
      </c>
      <c r="B98">
        <v>2.0000000000000001E-4</v>
      </c>
      <c r="C98">
        <v>2813000000</v>
      </c>
      <c r="D98">
        <v>-4.340790099952406E-2</v>
      </c>
      <c r="E98">
        <v>2.3584436262314705E-2</v>
      </c>
      <c r="F98">
        <v>-1.6041221077192355E-2</v>
      </c>
      <c r="G98">
        <v>-8.3615369301213351E-3</v>
      </c>
      <c r="H98">
        <v>1.4153784380646421E-2</v>
      </c>
      <c r="I98">
        <v>-1.2265656162744356E-2</v>
      </c>
      <c r="J98">
        <v>1.7293997965412033E-2</v>
      </c>
      <c r="K98">
        <v>-6.959999999999994E-2</v>
      </c>
      <c r="L98">
        <v>2.0478925127316073E-2</v>
      </c>
      <c r="M98">
        <v>8.2949801990795241E-2</v>
      </c>
      <c r="N98">
        <v>1.2354220201620844E-2</v>
      </c>
      <c r="O98">
        <v>6.6843605622725812E-3</v>
      </c>
      <c r="P98">
        <v>105.05</v>
      </c>
    </row>
    <row r="99" spans="1:16">
      <c r="A99" s="56" t="s">
        <v>80</v>
      </c>
      <c r="B99">
        <v>2.0000000000000001E-4</v>
      </c>
      <c r="C99">
        <v>3008000000</v>
      </c>
      <c r="D99">
        <v>-0.13171449595290649</v>
      </c>
      <c r="E99">
        <v>0.11080508474576264</v>
      </c>
      <c r="F99">
        <v>-1.926378027846657E-2</v>
      </c>
      <c r="G99">
        <v>4.4189215495425406E-2</v>
      </c>
      <c r="H99">
        <v>2.032065622669648E-2</v>
      </c>
      <c r="I99">
        <v>2.5237746891002163E-2</v>
      </c>
      <c r="J99">
        <v>4.6598821638993031E-2</v>
      </c>
      <c r="K99">
        <v>-0.10525417946093482</v>
      </c>
      <c r="L99">
        <v>-5.591603053435109E-2</v>
      </c>
      <c r="M99">
        <v>8.1545932820720382E-2</v>
      </c>
      <c r="N99">
        <v>1.7960710944808153E-2</v>
      </c>
      <c r="O99">
        <v>-6.6911764705882337E-2</v>
      </c>
      <c r="P99">
        <v>54.36</v>
      </c>
    </row>
    <row r="100" spans="1:16">
      <c r="A100" s="56" t="s">
        <v>311</v>
      </c>
      <c r="B100">
        <v>1E-4</v>
      </c>
      <c r="C100">
        <v>4093000000</v>
      </c>
      <c r="D100">
        <v>-1.7021276595744619E-2</v>
      </c>
      <c r="E100">
        <v>6.3203463203463081E-2</v>
      </c>
      <c r="F100">
        <v>-2.1376221498370248E-3</v>
      </c>
      <c r="G100">
        <v>4.7471620227038124E-2</v>
      </c>
      <c r="H100">
        <v>-1.4975369458128123E-2</v>
      </c>
      <c r="I100">
        <v>-4.5509708737864023E-2</v>
      </c>
      <c r="J100">
        <v>1.1578044596912503E-2</v>
      </c>
      <c r="K100">
        <v>-3.2640949554896062E-2</v>
      </c>
      <c r="L100">
        <v>-2.328675981370595E-2</v>
      </c>
      <c r="M100">
        <v>8.1168084617153385E-2</v>
      </c>
      <c r="N100">
        <v>-2.0416843896214485E-2</v>
      </c>
      <c r="O100">
        <v>1.5600966820479099E-2</v>
      </c>
      <c r="P100">
        <v>47</v>
      </c>
    </row>
    <row r="101" spans="1:16">
      <c r="A101" s="56" t="s">
        <v>158</v>
      </c>
      <c r="B101">
        <v>1E-4</v>
      </c>
      <c r="C101">
        <v>1640000000</v>
      </c>
      <c r="D101">
        <v>-7.3717039977317864E-2</v>
      </c>
      <c r="E101">
        <v>0.14508723599632675</v>
      </c>
      <c r="F101">
        <v>5.880780539962752E-3</v>
      </c>
      <c r="G101">
        <v>-5.6345586262409479E-2</v>
      </c>
      <c r="H101">
        <v>3.5541654819448404E-2</v>
      </c>
      <c r="I101">
        <v>-5.7958957293399969E-2</v>
      </c>
      <c r="J101">
        <v>-5.4150550431419232E-2</v>
      </c>
      <c r="K101">
        <v>-7.0776973891160735E-2</v>
      </c>
      <c r="L101">
        <v>5.0376970527758719E-2</v>
      </c>
      <c r="M101">
        <v>0.15153516011885124</v>
      </c>
      <c r="N101">
        <v>3.9277522935779824E-2</v>
      </c>
      <c r="O101">
        <v>-6.1196105702364396E-2</v>
      </c>
      <c r="P101">
        <v>35.270000000000003</v>
      </c>
    </row>
    <row r="102" spans="1:16">
      <c r="A102" s="56" t="s">
        <v>38</v>
      </c>
      <c r="B102">
        <v>0</v>
      </c>
      <c r="C102">
        <v>1193916617</v>
      </c>
      <c r="D102">
        <v>-0.13267291703520254</v>
      </c>
      <c r="E102">
        <v>0.12563736487864566</v>
      </c>
      <c r="F102">
        <v>-5.4357673491574245E-3</v>
      </c>
      <c r="G102">
        <v>4.1933711774400279E-2</v>
      </c>
      <c r="H102">
        <v>4.0246045694200323E-2</v>
      </c>
      <c r="I102">
        <v>7.0106942794092714E-2</v>
      </c>
      <c r="J102">
        <v>2.3422562141491493E-2</v>
      </c>
      <c r="K102">
        <v>-7.994706523431426E-2</v>
      </c>
      <c r="L102">
        <v>-2.8065117856537241E-2</v>
      </c>
      <c r="M102">
        <v>0.10928484000699423</v>
      </c>
      <c r="N102">
        <v>9.06368221941997E-3</v>
      </c>
      <c r="O102">
        <v>-4.8599154797307934E-2</v>
      </c>
      <c r="P102">
        <v>56.53</v>
      </c>
    </row>
    <row r="103" spans="1:16">
      <c r="A103" s="56" t="s">
        <v>206</v>
      </c>
      <c r="B103">
        <v>0</v>
      </c>
      <c r="C103">
        <v>945000000</v>
      </c>
      <c r="D103">
        <v>-2.2097099755657053E-2</v>
      </c>
      <c r="E103">
        <v>7.1374253123302631E-2</v>
      </c>
      <c r="F103">
        <v>-9.328736564591383E-3</v>
      </c>
      <c r="G103">
        <v>-8.2636091312879138E-4</v>
      </c>
      <c r="H103">
        <v>-4.1352217512664728E-4</v>
      </c>
      <c r="I103">
        <v>1.1477462437394707E-3</v>
      </c>
      <c r="J103">
        <v>5.1524710830704583E-2</v>
      </c>
      <c r="K103">
        <v>-6.3800000000000037E-2</v>
      </c>
      <c r="L103">
        <v>7.0928101757033568E-2</v>
      </c>
      <c r="M103">
        <v>0.14172588832487304</v>
      </c>
      <c r="N103">
        <v>2.5875866974924441E-2</v>
      </c>
      <c r="O103">
        <v>3.1260915123995849E-2</v>
      </c>
      <c r="P103">
        <v>94.13</v>
      </c>
    </row>
    <row r="104" spans="1:16">
      <c r="A104" s="56" t="s">
        <v>395</v>
      </c>
      <c r="B104">
        <v>1.5295999999999985</v>
      </c>
      <c r="C104">
        <v>207889723871</v>
      </c>
      <c r="D104">
        <v>-3.0100004778034748</v>
      </c>
      <c r="E104">
        <v>4.4408714830685332</v>
      </c>
      <c r="F104">
        <v>-1.3083976194807356</v>
      </c>
      <c r="G104">
        <v>2.2170680727292913</v>
      </c>
      <c r="H104">
        <v>0.64927541382293552</v>
      </c>
      <c r="I104">
        <v>-0.80730324707385737</v>
      </c>
      <c r="J104">
        <v>0.17904914343574702</v>
      </c>
      <c r="K104">
        <v>-6.999286497557093</v>
      </c>
      <c r="L104">
        <v>0.37373869051978975</v>
      </c>
      <c r="M104">
        <v>7.3954048428703025</v>
      </c>
      <c r="N104">
        <v>0.45494715631783572</v>
      </c>
      <c r="O104">
        <v>-3.8863994143019052</v>
      </c>
      <c r="P104">
        <v>8136.3398000000043</v>
      </c>
    </row>
    <row r="243" spans="4:4">
      <c r="D243" s="59" t="s">
        <v>530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0E1CE-F319-4B94-9274-FC8E7D373798}">
  <dimension ref="A1:P104"/>
  <sheetViews>
    <sheetView zoomScale="58" workbookViewId="0">
      <selection activeCell="D102" sqref="D91:D102"/>
    </sheetView>
  </sheetViews>
  <sheetFormatPr defaultColWidth="11.5546875" defaultRowHeight="14.4"/>
  <cols>
    <col min="1" max="1" width="19.6640625" bestFit="1" customWidth="1"/>
    <col min="2" max="2" width="31.88671875" bestFit="1" customWidth="1"/>
    <col min="3" max="3" width="41.6640625" bestFit="1" customWidth="1"/>
    <col min="4" max="4" width="24.109375" bestFit="1" customWidth="1"/>
    <col min="5" max="5" width="17.5546875" bestFit="1" customWidth="1"/>
    <col min="6" max="6" width="17.109375" bestFit="1" customWidth="1"/>
    <col min="7" max="7" width="17.5546875" bestFit="1" customWidth="1"/>
    <col min="8" max="9" width="17.109375" bestFit="1" customWidth="1"/>
    <col min="10" max="10" width="17.5546875" bestFit="1" customWidth="1"/>
    <col min="11" max="11" width="17.109375" bestFit="1" customWidth="1"/>
    <col min="12" max="12" width="17.5546875" bestFit="1" customWidth="1"/>
    <col min="13" max="13" width="17.109375" bestFit="1" customWidth="1"/>
    <col min="14" max="14" width="18.109375" bestFit="1" customWidth="1"/>
    <col min="15" max="15" width="17.77734375" bestFit="1" customWidth="1"/>
    <col min="16" max="16" width="18.109375" bestFit="1" customWidth="1"/>
    <col min="17" max="40" width="13.109375" bestFit="1" customWidth="1"/>
  </cols>
  <sheetData>
    <row r="1" spans="1:16">
      <c r="A1" s="55" t="s">
        <v>527</v>
      </c>
      <c r="B1" t="s">
        <v>513</v>
      </c>
      <c r="C1" t="s">
        <v>512</v>
      </c>
      <c r="D1" t="s">
        <v>514</v>
      </c>
      <c r="E1" t="s">
        <v>515</v>
      </c>
      <c r="F1" t="s">
        <v>516</v>
      </c>
      <c r="G1" t="s">
        <v>517</v>
      </c>
      <c r="H1" t="s">
        <v>518</v>
      </c>
      <c r="I1" t="s">
        <v>519</v>
      </c>
      <c r="J1" t="s">
        <v>520</v>
      </c>
      <c r="K1" t="s">
        <v>521</v>
      </c>
      <c r="L1" t="s">
        <v>522</v>
      </c>
      <c r="M1" t="s">
        <v>523</v>
      </c>
      <c r="N1" t="s">
        <v>524</v>
      </c>
      <c r="O1" t="s">
        <v>525</v>
      </c>
      <c r="P1" t="s">
        <v>526</v>
      </c>
    </row>
    <row r="2" spans="1:16">
      <c r="A2" s="56" t="s">
        <v>77</v>
      </c>
      <c r="B2">
        <v>0.29769750184454807</v>
      </c>
      <c r="C2">
        <v>1035484</v>
      </c>
      <c r="D2">
        <v>151.5</v>
      </c>
      <c r="E2">
        <v>-4.8646864686468679E-2</v>
      </c>
      <c r="F2">
        <v>2.4838687296191025E-2</v>
      </c>
      <c r="G2">
        <v>-2.0310067023221207E-2</v>
      </c>
      <c r="H2">
        <v>-1.6211722322294606E-2</v>
      </c>
      <c r="I2">
        <v>1.1478873239436556E-2</v>
      </c>
      <c r="J2">
        <v>-3.6227837498254936E-2</v>
      </c>
      <c r="K2">
        <v>3.9288307915759081E-2</v>
      </c>
      <c r="L2">
        <v>-7.6514569212494041E-2</v>
      </c>
      <c r="M2">
        <v>-6.6014113362165621E-3</v>
      </c>
      <c r="N2">
        <v>4.7644580620451918E-2</v>
      </c>
      <c r="O2">
        <v>-1.1259779191343104E-2</v>
      </c>
      <c r="P2">
        <v>-3.2107370606555066E-2</v>
      </c>
    </row>
    <row r="3" spans="1:16">
      <c r="A3" s="56" t="s">
        <v>47</v>
      </c>
      <c r="B3">
        <v>0.17581856980224253</v>
      </c>
      <c r="C3">
        <v>471590601</v>
      </c>
      <c r="D3">
        <v>15.629</v>
      </c>
      <c r="E3">
        <v>0.11987331243201751</v>
      </c>
      <c r="F3">
        <v>8.7987430367090363E-2</v>
      </c>
      <c r="G3">
        <v>-9.8463962189838522E-3</v>
      </c>
      <c r="H3">
        <v>0.13899489384574032</v>
      </c>
      <c r="I3">
        <v>2.7322920107592876E-2</v>
      </c>
      <c r="J3">
        <v>3.2411710037174794E-2</v>
      </c>
      <c r="K3">
        <v>0.22328439740525766</v>
      </c>
      <c r="L3">
        <v>-6.197785840543299E-2</v>
      </c>
      <c r="M3">
        <v>3.3778098329126094E-2</v>
      </c>
      <c r="N3">
        <v>0.22726027397260273</v>
      </c>
      <c r="O3">
        <v>8.2311482467749886E-2</v>
      </c>
      <c r="P3">
        <v>-1.849350649350642E-2</v>
      </c>
    </row>
    <row r="4" spans="1:16">
      <c r="A4" s="56" t="s">
        <v>137</v>
      </c>
      <c r="B4">
        <v>0.14460865367521367</v>
      </c>
      <c r="C4">
        <v>2925000000</v>
      </c>
      <c r="D4">
        <v>78.05</v>
      </c>
      <c r="E4">
        <v>-0.1037796284433055</v>
      </c>
      <c r="F4">
        <v>0.1729807005003573</v>
      </c>
      <c r="G4">
        <v>-2.620353443022537E-2</v>
      </c>
      <c r="H4">
        <v>-0.10262828535669589</v>
      </c>
      <c r="I4">
        <v>4.0446304044630281E-2</v>
      </c>
      <c r="J4">
        <v>0.10321715817694374</v>
      </c>
      <c r="K4">
        <v>0.10753341433778868</v>
      </c>
      <c r="L4">
        <v>-8.2830499177180592E-2</v>
      </c>
      <c r="M4">
        <v>4.1267942583732092E-2</v>
      </c>
      <c r="N4">
        <v>0.15336013785180941</v>
      </c>
      <c r="O4">
        <v>0.10059760956175293</v>
      </c>
      <c r="P4">
        <v>-5.8823529411764705E-2</v>
      </c>
    </row>
    <row r="5" spans="1:16">
      <c r="A5" s="56" t="s">
        <v>314</v>
      </c>
      <c r="B5">
        <v>0.13106555912007334</v>
      </c>
      <c r="C5">
        <v>1091000000</v>
      </c>
      <c r="D5">
        <v>76.11</v>
      </c>
      <c r="E5">
        <v>-4.0073577716462978E-2</v>
      </c>
      <c r="F5">
        <v>0.13933753079660544</v>
      </c>
      <c r="G5">
        <v>2.2284959154252812E-2</v>
      </c>
      <c r="H5">
        <v>-2.5849858356940484E-2</v>
      </c>
      <c r="I5">
        <v>4.864897612989217E-2</v>
      </c>
      <c r="J5">
        <v>-8.297551351978686E-3</v>
      </c>
      <c r="K5">
        <v>0.12976022566995776</v>
      </c>
      <c r="L5">
        <v>-0.11880982105701209</v>
      </c>
      <c r="M5">
        <v>-4.8612757884753405E-3</v>
      </c>
      <c r="N5">
        <v>8.7351920545650844E-3</v>
      </c>
      <c r="O5">
        <v>5.8125741399763899E-3</v>
      </c>
      <c r="P5">
        <v>-4.3823285562004499E-3</v>
      </c>
    </row>
    <row r="6" spans="1:16">
      <c r="A6" s="56" t="s">
        <v>367</v>
      </c>
      <c r="B6">
        <v>0.11030327040358745</v>
      </c>
      <c r="C6">
        <v>2230000000</v>
      </c>
      <c r="D6">
        <v>42.44</v>
      </c>
      <c r="E6">
        <v>-2.5447690857681393E-2</v>
      </c>
      <c r="F6">
        <v>-8.2205029013538763E-3</v>
      </c>
      <c r="G6">
        <v>3.7908337396391996E-2</v>
      </c>
      <c r="H6">
        <v>1.3191990577149473E-2</v>
      </c>
      <c r="I6">
        <v>-3.5224366426412475E-2</v>
      </c>
      <c r="J6">
        <v>-6.7561034566110581E-2</v>
      </c>
      <c r="K6">
        <v>-0.1066319895968791</v>
      </c>
      <c r="L6">
        <v>-7.0014556040756945E-2</v>
      </c>
      <c r="M6">
        <v>-0.10920804525455692</v>
      </c>
      <c r="N6">
        <v>-6.5910701630049598E-2</v>
      </c>
      <c r="O6">
        <v>-9.996206373292861E-2</v>
      </c>
      <c r="P6">
        <v>-0.36377118644067796</v>
      </c>
    </row>
    <row r="7" spans="1:16">
      <c r="A7" s="56" t="s">
        <v>278</v>
      </c>
      <c r="B7">
        <v>8.6176718849840253E-2</v>
      </c>
      <c r="C7">
        <v>313000000</v>
      </c>
      <c r="D7">
        <v>183.15</v>
      </c>
      <c r="E7">
        <v>8.6759486759486679E-2</v>
      </c>
      <c r="F7">
        <v>-4.2956189710610847E-2</v>
      </c>
      <c r="G7">
        <v>3.6642343430101233E-2</v>
      </c>
      <c r="H7">
        <v>-7.1800633234603214E-2</v>
      </c>
      <c r="I7">
        <v>8.4176936619718059E-3</v>
      </c>
      <c r="J7">
        <v>-4.4703809733538769E-2</v>
      </c>
      <c r="K7">
        <v>8.8904404491767036E-2</v>
      </c>
      <c r="L7">
        <v>-4.7608869890462299E-2</v>
      </c>
      <c r="M7">
        <v>5.4574275362318958E-2</v>
      </c>
      <c r="N7">
        <v>9.1563786008230424E-2</v>
      </c>
      <c r="O7">
        <v>-6.4239297584205629E-2</v>
      </c>
      <c r="P7">
        <v>3.6730111206159162E-2</v>
      </c>
    </row>
    <row r="8" spans="1:16">
      <c r="A8" s="56" t="s">
        <v>143</v>
      </c>
      <c r="B8">
        <v>6.993071326164875E-2</v>
      </c>
      <c r="C8">
        <v>279000000</v>
      </c>
      <c r="D8">
        <v>173.78</v>
      </c>
      <c r="E8">
        <v>-2.5779721486937447E-2</v>
      </c>
      <c r="F8">
        <v>4.5363260484347183E-2</v>
      </c>
      <c r="G8">
        <v>-6.5318115041247488E-2</v>
      </c>
      <c r="H8">
        <v>3.0178160223003209E-2</v>
      </c>
      <c r="I8">
        <v>2.5117647058823557E-2</v>
      </c>
      <c r="J8">
        <v>-7.8219359291424109E-3</v>
      </c>
      <c r="K8">
        <v>-3.7766544651676582E-3</v>
      </c>
      <c r="L8">
        <v>-0.13460865507990213</v>
      </c>
      <c r="M8">
        <v>-2.5003378834977663E-2</v>
      </c>
      <c r="N8">
        <v>8.6252432582707789E-2</v>
      </c>
      <c r="O8">
        <v>2.156248000511872E-2</v>
      </c>
      <c r="P8">
        <v>-7.998243522991029E-2</v>
      </c>
    </row>
    <row r="9" spans="1:16">
      <c r="A9" s="56" t="s">
        <v>357</v>
      </c>
      <c r="B9">
        <v>3.1418146537842188E-2</v>
      </c>
      <c r="C9">
        <v>621000000</v>
      </c>
      <c r="D9">
        <v>26.52</v>
      </c>
      <c r="E9">
        <v>1.6968325791855178E-2</v>
      </c>
      <c r="F9">
        <v>3.0774935113088688E-2</v>
      </c>
      <c r="G9">
        <v>2.8417266187050327E-2</v>
      </c>
      <c r="H9">
        <v>6.1909758656873017E-2</v>
      </c>
      <c r="I9">
        <v>-3.3267457180500594E-2</v>
      </c>
      <c r="J9">
        <v>-7.0868824531516245E-2</v>
      </c>
      <c r="K9">
        <v>-2.3835716905023785E-2</v>
      </c>
      <c r="L9">
        <v>-7.8136739293764149E-2</v>
      </c>
      <c r="M9">
        <v>6.7237163814181017E-2</v>
      </c>
      <c r="N9">
        <v>7.3310423825887663E-2</v>
      </c>
      <c r="O9">
        <v>-2.4902170046246989E-3</v>
      </c>
      <c r="P9">
        <v>8.5592011412268902E-3</v>
      </c>
    </row>
    <row r="10" spans="1:16">
      <c r="A10" s="56" t="s">
        <v>161</v>
      </c>
      <c r="B10">
        <v>2.8020731723630527E-2</v>
      </c>
      <c r="C10">
        <v>14951000000</v>
      </c>
      <c r="D10">
        <v>26.3781</v>
      </c>
      <c r="E10">
        <v>5.1406280209719485E-3</v>
      </c>
      <c r="F10">
        <v>5.416445083107977E-2</v>
      </c>
      <c r="G10">
        <v>-2.1284588798488688E-2</v>
      </c>
      <c r="H10">
        <v>-1.5843596576847252E-2</v>
      </c>
      <c r="I10">
        <v>-3.0458926880003244E-3</v>
      </c>
      <c r="J10">
        <v>-2.2466886491924274E-2</v>
      </c>
      <c r="K10">
        <v>0.19173670268519047</v>
      </c>
      <c r="L10">
        <v>-3.6748009083058843E-2</v>
      </c>
      <c r="M10">
        <v>9.9774221395844045E-3</v>
      </c>
      <c r="N10">
        <v>0.16879530548843616</v>
      </c>
      <c r="O10">
        <v>5.0698956487497601E-2</v>
      </c>
      <c r="P10">
        <v>-5.5011979494318294E-3</v>
      </c>
    </row>
    <row r="11" spans="1:16">
      <c r="A11" s="56" t="s">
        <v>362</v>
      </c>
      <c r="B11">
        <v>2.8020731723630527E-2</v>
      </c>
      <c r="C11">
        <v>14951000000</v>
      </c>
      <c r="D11">
        <v>26.63</v>
      </c>
      <c r="E11">
        <v>3.2294404806609868E-3</v>
      </c>
      <c r="F11">
        <v>6.1161850576433606E-2</v>
      </c>
      <c r="G11">
        <v>-2.1463844797178232E-2</v>
      </c>
      <c r="H11">
        <v>-7.7861687363696098E-3</v>
      </c>
      <c r="I11">
        <v>-3.2333654247880031E-3</v>
      </c>
      <c r="J11">
        <v>-9.239516702203231E-3</v>
      </c>
      <c r="K11">
        <v>0.20968987970422701</v>
      </c>
      <c r="L11">
        <v>-3.6264939330353144E-2</v>
      </c>
      <c r="M11">
        <v>6.5161483725406149E-3</v>
      </c>
      <c r="N11">
        <v>0.15666050098755369</v>
      </c>
      <c r="O11">
        <v>3.9383097522632492E-2</v>
      </c>
      <c r="P11">
        <v>-6.1804052468250933E-3</v>
      </c>
    </row>
    <row r="12" spans="1:16">
      <c r="A12" s="56" t="s">
        <v>269</v>
      </c>
      <c r="B12">
        <v>2.6539667787491592E-2</v>
      </c>
      <c r="C12">
        <v>1487000000</v>
      </c>
      <c r="D12">
        <v>41.064999999999998</v>
      </c>
      <c r="E12">
        <v>6.7575794472178402E-2</v>
      </c>
      <c r="F12">
        <v>6.4438868613138578E-2</v>
      </c>
      <c r="G12">
        <v>1.5536269152469763E-2</v>
      </c>
      <c r="H12">
        <v>5.9609673313534201E-2</v>
      </c>
      <c r="I12">
        <v>4.4244244244244203E-2</v>
      </c>
      <c r="J12">
        <v>4.041570438799074E-2</v>
      </c>
      <c r="K12">
        <v>8.837727441515035E-2</v>
      </c>
      <c r="L12">
        <v>-9.2459911293073987E-2</v>
      </c>
      <c r="M12">
        <v>7.9056603773584949E-2</v>
      </c>
      <c r="N12">
        <v>0.105632567117038</v>
      </c>
      <c r="O12">
        <v>-2.7455959371528327E-2</v>
      </c>
      <c r="P12">
        <v>-3.4544859201047724E-2</v>
      </c>
    </row>
    <row r="13" spans="1:16">
      <c r="A13" s="56" t="s">
        <v>173</v>
      </c>
      <c r="B13">
        <v>1.1685899612903228E-2</v>
      </c>
      <c r="C13">
        <v>775000000</v>
      </c>
      <c r="D13">
        <v>95.39</v>
      </c>
      <c r="E13">
        <v>-1.6267952615578153E-2</v>
      </c>
      <c r="F13">
        <v>4.0479250454505782E-2</v>
      </c>
      <c r="G13">
        <v>2.1338287754502059E-2</v>
      </c>
      <c r="H13">
        <v>-2.3930115662898623E-2</v>
      </c>
      <c r="I13">
        <v>3.2443602762381167E-2</v>
      </c>
      <c r="J13">
        <v>-5.9963820148851137E-3</v>
      </c>
      <c r="K13">
        <v>1.9809968736133953E-2</v>
      </c>
      <c r="L13">
        <v>-7.0606109707477396E-2</v>
      </c>
      <c r="M13">
        <v>-1.6652134590493358E-2</v>
      </c>
      <c r="N13">
        <v>9.0035601787739811E-2</v>
      </c>
      <c r="O13">
        <v>1.2152053755062916E-2</v>
      </c>
      <c r="P13">
        <v>-1.592825159257245E-2</v>
      </c>
    </row>
    <row r="14" spans="1:16">
      <c r="A14" s="56" t="s">
        <v>89</v>
      </c>
      <c r="B14">
        <v>9.5874502564102567E-3</v>
      </c>
      <c r="C14">
        <v>4875000000</v>
      </c>
      <c r="D14">
        <v>29</v>
      </c>
      <c r="E14">
        <v>-8.3620689655172442E-2</v>
      </c>
      <c r="F14">
        <v>0.11966133584195672</v>
      </c>
      <c r="G14">
        <v>-3.6464459754663066E-2</v>
      </c>
      <c r="H14">
        <v>1.7784821271350556E-2</v>
      </c>
      <c r="I14">
        <v>2.525951557093432E-2</v>
      </c>
      <c r="J14">
        <v>3.7812979049565688E-2</v>
      </c>
      <c r="K14">
        <v>3.9417025505134075E-2</v>
      </c>
      <c r="L14">
        <v>-0.11456341618865512</v>
      </c>
      <c r="M14">
        <v>5.5434387495456192E-2</v>
      </c>
      <c r="N14">
        <v>8.8838664812239204E-2</v>
      </c>
      <c r="O14">
        <v>-9.8994092288041142E-3</v>
      </c>
      <c r="P14">
        <v>-9.3719492352749789E-2</v>
      </c>
    </row>
    <row r="15" spans="1:16">
      <c r="A15" s="56" t="s">
        <v>335</v>
      </c>
      <c r="B15">
        <v>8.1849416445623335E-3</v>
      </c>
      <c r="C15">
        <v>377000000</v>
      </c>
      <c r="D15">
        <v>70.59</v>
      </c>
      <c r="E15">
        <v>-1.2041365632525974E-2</v>
      </c>
      <c r="F15">
        <v>1.3335245196444034E-2</v>
      </c>
      <c r="G15">
        <v>1.1886231781519813E-2</v>
      </c>
      <c r="H15">
        <v>-1.4751334644563237E-2</v>
      </c>
      <c r="I15">
        <v>-3.0657350634535716E-2</v>
      </c>
      <c r="J15">
        <v>-2.246858832224698E-2</v>
      </c>
      <c r="K15">
        <v>5.0455927051671845E-2</v>
      </c>
      <c r="L15">
        <v>-0.17042824074074081</v>
      </c>
      <c r="M15">
        <v>2.7539028240659572E-2</v>
      </c>
      <c r="N15">
        <v>6.6094420600858392E-2</v>
      </c>
      <c r="O15">
        <v>2.5281803542673141E-2</v>
      </c>
      <c r="P15">
        <v>-3.3628039153773298E-2</v>
      </c>
    </row>
    <row r="16" spans="1:16">
      <c r="A16" s="56" t="s">
        <v>92</v>
      </c>
      <c r="B16">
        <v>7.4724431372549024E-3</v>
      </c>
      <c r="C16">
        <v>510000000</v>
      </c>
      <c r="D16">
        <v>82.79</v>
      </c>
      <c r="E16">
        <v>-0.10979586906631239</v>
      </c>
      <c r="F16">
        <v>6.2957937584803267E-2</v>
      </c>
      <c r="G16">
        <v>1.1360735256573842E-2</v>
      </c>
      <c r="H16">
        <v>3.0572117214258489E-2</v>
      </c>
      <c r="I16">
        <v>3.6435253569670145E-2</v>
      </c>
      <c r="J16">
        <v>6.6945107398568127E-2</v>
      </c>
      <c r="K16">
        <v>-8.4821930120211331E-2</v>
      </c>
      <c r="L16">
        <v>-6.6044684507733695E-2</v>
      </c>
      <c r="M16">
        <v>-3.5015856236786616E-2</v>
      </c>
      <c r="N16">
        <v>9.279911882142379E-2</v>
      </c>
      <c r="O16">
        <v>-4.1577422199823395E-3</v>
      </c>
      <c r="P16">
        <v>-0.10463056680161956</v>
      </c>
    </row>
    <row r="17" spans="1:16">
      <c r="A17" s="56" t="s">
        <v>245</v>
      </c>
      <c r="B17">
        <v>7.2356236933797911E-3</v>
      </c>
      <c r="C17">
        <v>4305000000</v>
      </c>
      <c r="D17">
        <v>45.02</v>
      </c>
      <c r="E17">
        <v>-6.2416703687250157E-2</v>
      </c>
      <c r="F17">
        <v>3.7905709547500624E-2</v>
      </c>
      <c r="G17">
        <v>-1.5293312029217078E-2</v>
      </c>
      <c r="H17">
        <v>1.0467550593161101E-2</v>
      </c>
      <c r="I17">
        <v>1.2661141804788346E-2</v>
      </c>
      <c r="J17">
        <v>-7.0255474452554825E-2</v>
      </c>
      <c r="K17">
        <v>-1.6252154641713781E-2</v>
      </c>
      <c r="L17">
        <v>-8.6858573216520754E-2</v>
      </c>
      <c r="M17">
        <v>1.3762730525735914E-3</v>
      </c>
      <c r="N17">
        <v>7.7836047474468692E-2</v>
      </c>
      <c r="O17">
        <v>4.865556978233195E-3</v>
      </c>
      <c r="P17">
        <v>-7.4955231517012152E-2</v>
      </c>
    </row>
    <row r="18" spans="1:16">
      <c r="A18" s="56" t="s">
        <v>339</v>
      </c>
      <c r="B18">
        <v>6.7078263473053894E-3</v>
      </c>
      <c r="C18">
        <v>167000000</v>
      </c>
      <c r="D18">
        <v>357.98</v>
      </c>
      <c r="E18">
        <v>-4.3605788032851034E-2</v>
      </c>
      <c r="F18">
        <v>7.4510033005228238E-2</v>
      </c>
      <c r="G18">
        <v>-2.9357399151897479E-3</v>
      </c>
      <c r="H18">
        <v>5.5416860991467504E-3</v>
      </c>
      <c r="I18">
        <v>5.0200529288189546E-3</v>
      </c>
      <c r="J18">
        <v>-3.7669361888111846E-2</v>
      </c>
      <c r="K18">
        <v>-3.8085714285714244E-2</v>
      </c>
      <c r="L18">
        <v>-0.12074137879822971</v>
      </c>
      <c r="M18">
        <v>1.9167262451911533E-2</v>
      </c>
      <c r="N18">
        <v>0.19049382300467915</v>
      </c>
      <c r="O18">
        <v>3.2715037041225956E-2</v>
      </c>
      <c r="P18">
        <v>-7.6073180139967986E-2</v>
      </c>
    </row>
    <row r="19" spans="1:16">
      <c r="A19" s="56" t="s">
        <v>164</v>
      </c>
      <c r="B19">
        <v>6.6890988505747123E-3</v>
      </c>
      <c r="C19">
        <v>435000000</v>
      </c>
      <c r="D19">
        <v>195.3</v>
      </c>
      <c r="E19">
        <v>-0.11423451100870456</v>
      </c>
      <c r="F19">
        <v>9.8329383201341061E-2</v>
      </c>
      <c r="G19">
        <v>-1.0842105263157906E-2</v>
      </c>
      <c r="H19">
        <v>5.5922102798765513E-2</v>
      </c>
      <c r="I19">
        <v>4.4696397077349487E-2</v>
      </c>
      <c r="J19">
        <v>2.0789118271271476E-2</v>
      </c>
      <c r="K19">
        <v>-2.778434059443366E-2</v>
      </c>
      <c r="L19">
        <v>-0.10454434993924662</v>
      </c>
      <c r="M19">
        <v>-5.3408597481545826E-2</v>
      </c>
      <c r="N19">
        <v>7.9816513761467811E-2</v>
      </c>
      <c r="O19">
        <v>1.5399320305862392E-2</v>
      </c>
      <c r="P19">
        <v>-8.0692396192866889E-2</v>
      </c>
    </row>
    <row r="20" spans="1:16">
      <c r="A20" s="56" t="s">
        <v>149</v>
      </c>
      <c r="B20">
        <v>5.284619937694704E-3</v>
      </c>
      <c r="C20">
        <v>321000000</v>
      </c>
      <c r="D20">
        <v>138.47</v>
      </c>
      <c r="E20">
        <v>-3.3075756481548438E-2</v>
      </c>
      <c r="F20">
        <v>3.9734110090372858E-2</v>
      </c>
      <c r="G20">
        <v>-2.427986495223055E-2</v>
      </c>
      <c r="H20">
        <v>2.0359813430073297E-2</v>
      </c>
      <c r="I20">
        <v>2.3871716731969243E-2</v>
      </c>
      <c r="J20">
        <v>2.0235126469540524E-2</v>
      </c>
      <c r="K20">
        <v>4.7040651548128823E-2</v>
      </c>
      <c r="L20">
        <v>-5.6527861597264119E-2</v>
      </c>
      <c r="M20">
        <v>-8.4321852222380856E-3</v>
      </c>
      <c r="N20">
        <v>8.1449275362318913E-2</v>
      </c>
      <c r="O20">
        <v>-8.8448137228626326E-3</v>
      </c>
      <c r="P20">
        <v>-7.4169666508184379E-2</v>
      </c>
    </row>
    <row r="21" spans="1:16">
      <c r="A21" s="56" t="s">
        <v>290</v>
      </c>
      <c r="B21">
        <v>4.2150489715964742E-3</v>
      </c>
      <c r="C21">
        <v>1021000000</v>
      </c>
      <c r="D21">
        <v>53.56</v>
      </c>
      <c r="E21">
        <v>-1.1202389843166967E-3</v>
      </c>
      <c r="F21">
        <v>0.10411214953271028</v>
      </c>
      <c r="G21">
        <v>-2.5732182156763216E-2</v>
      </c>
      <c r="H21">
        <v>-4.101665205959678E-2</v>
      </c>
      <c r="I21">
        <v>2.5041125936757481E-2</v>
      </c>
      <c r="J21">
        <v>-5.6912028725314256E-2</v>
      </c>
      <c r="K21">
        <v>-3.9693192713326948E-2</v>
      </c>
      <c r="L21">
        <v>-6.5894568690095842E-2</v>
      </c>
      <c r="M21">
        <v>8.2327586206896661E-2</v>
      </c>
      <c r="N21">
        <v>0.14165329052969491</v>
      </c>
      <c r="O21">
        <v>1.6695957820738141E-2</v>
      </c>
      <c r="P21">
        <v>-6.1597355141813151E-2</v>
      </c>
    </row>
    <row r="22" spans="1:16">
      <c r="A22" s="56" t="s">
        <v>209</v>
      </c>
      <c r="B22">
        <v>3.7333801652892564E-3</v>
      </c>
      <c r="C22">
        <v>1573000000</v>
      </c>
      <c r="D22">
        <v>36.43</v>
      </c>
      <c r="E22">
        <v>-3.2665385671150092E-2</v>
      </c>
      <c r="F22">
        <v>4.8240635641316559E-2</v>
      </c>
      <c r="G22">
        <v>-1.4347590687601488E-2</v>
      </c>
      <c r="H22">
        <v>6.3776918829376097E-2</v>
      </c>
      <c r="I22">
        <v>8.4609395276407998E-2</v>
      </c>
      <c r="J22">
        <v>-5.0480769230768887E-3</v>
      </c>
      <c r="K22">
        <v>9.9029126213592181E-2</v>
      </c>
      <c r="L22">
        <v>-7.5530035335689125E-2</v>
      </c>
      <c r="M22">
        <v>1.7989925641640814E-2</v>
      </c>
      <c r="N22">
        <v>9.6758930683699923E-2</v>
      </c>
      <c r="O22">
        <v>-4.5513373597929278E-2</v>
      </c>
      <c r="P22">
        <v>4.083484573502839E-3</v>
      </c>
    </row>
    <row r="23" spans="1:16">
      <c r="A23" s="56" t="s">
        <v>128</v>
      </c>
      <c r="B23">
        <v>3.340480680061824E-3</v>
      </c>
      <c r="C23">
        <v>647000000</v>
      </c>
      <c r="D23">
        <v>61.84</v>
      </c>
      <c r="E23">
        <v>-7.7296248382923691E-2</v>
      </c>
      <c r="F23">
        <v>1.6649141254819411E-2</v>
      </c>
      <c r="G23">
        <v>-2.1978969143251162E-2</v>
      </c>
      <c r="H23">
        <v>4.9413437611091383E-2</v>
      </c>
      <c r="I23">
        <v>3.5145663956639595E-2</v>
      </c>
      <c r="J23">
        <v>-7.412598944591027E-2</v>
      </c>
      <c r="K23">
        <v>-7.3468654571582595E-2</v>
      </c>
      <c r="L23">
        <v>-8.5982939123691302E-2</v>
      </c>
      <c r="M23">
        <v>-4.8317977287336701E-2</v>
      </c>
      <c r="N23">
        <v>7.4419663177059697E-2</v>
      </c>
      <c r="O23">
        <v>6.3757678457953784E-2</v>
      </c>
      <c r="P23">
        <v>-5.7745917960971699E-2</v>
      </c>
    </row>
    <row r="24" spans="1:16">
      <c r="A24" s="56" t="s">
        <v>293</v>
      </c>
      <c r="B24">
        <v>3.1620723140495868E-3</v>
      </c>
      <c r="C24">
        <v>968000000</v>
      </c>
      <c r="D24">
        <v>101.5</v>
      </c>
      <c r="E24">
        <v>5.1527093596059149E-2</v>
      </c>
      <c r="F24">
        <v>6.5960835753771124E-2</v>
      </c>
      <c r="G24">
        <v>5.6034103893820866E-2</v>
      </c>
      <c r="H24">
        <v>-6.0491967871485863E-2</v>
      </c>
      <c r="I24">
        <v>7.9036423546175072E-2</v>
      </c>
      <c r="J24">
        <v>2.5178364028538215E-2</v>
      </c>
      <c r="K24">
        <v>-1.0898739324928861E-2</v>
      </c>
      <c r="L24">
        <v>-6.2700435819422751E-2</v>
      </c>
      <c r="M24">
        <v>2.8272759350740986E-2</v>
      </c>
      <c r="N24">
        <v>2.3287907538381947E-2</v>
      </c>
      <c r="O24">
        <v>-3.8857046527309501E-2</v>
      </c>
      <c r="P24">
        <v>3.4175988725446978E-2</v>
      </c>
    </row>
    <row r="25" spans="1:16">
      <c r="A25" s="56" t="s">
        <v>191</v>
      </c>
      <c r="B25">
        <v>3.149299748110831E-3</v>
      </c>
      <c r="C25">
        <v>4367000000</v>
      </c>
      <c r="D25">
        <v>42.26</v>
      </c>
      <c r="E25">
        <v>-2.484619025082814E-2</v>
      </c>
      <c r="F25">
        <v>4.6347973792768664E-2</v>
      </c>
      <c r="G25">
        <v>-4.5918367346938736E-2</v>
      </c>
      <c r="H25">
        <v>-5.1483206668301263E-3</v>
      </c>
      <c r="I25">
        <v>2.7846229669788104E-2</v>
      </c>
      <c r="J25">
        <v>-3.9410058027079226E-2</v>
      </c>
      <c r="K25">
        <v>3.7328593194514953E-2</v>
      </c>
      <c r="L25">
        <v>-4.4798041615667063E-2</v>
      </c>
      <c r="M25">
        <v>4.9133695371088623E-2</v>
      </c>
      <c r="N25">
        <v>5.2212829438090538E-2</v>
      </c>
      <c r="O25">
        <v>1.7958412098298595E-2</v>
      </c>
      <c r="P25">
        <v>-9.3611046103424971E-4</v>
      </c>
    </row>
    <row r="26" spans="1:16">
      <c r="A26" s="56" t="s">
        <v>71</v>
      </c>
      <c r="B26">
        <v>2.9616791044776119E-3</v>
      </c>
      <c r="C26">
        <v>1072000000</v>
      </c>
      <c r="D26">
        <v>40.75</v>
      </c>
      <c r="E26">
        <v>-0.11361963190184056</v>
      </c>
      <c r="F26">
        <v>8.5271317829457516E-2</v>
      </c>
      <c r="G26">
        <v>3.0867346938775405E-2</v>
      </c>
      <c r="H26">
        <v>5.9423172550969683E-2</v>
      </c>
      <c r="I26">
        <v>2.5111476179300693E-2</v>
      </c>
      <c r="J26">
        <v>-1.7475281673948101E-2</v>
      </c>
      <c r="K26">
        <v>2.0451339915373706E-2</v>
      </c>
      <c r="L26">
        <v>-0.10205021884358431</v>
      </c>
      <c r="M26">
        <v>1.1852615305333655E-2</v>
      </c>
      <c r="N26">
        <v>7.084398976982087E-2</v>
      </c>
      <c r="O26">
        <v>5.6126104609505609E-2</v>
      </c>
      <c r="P26">
        <v>-8.1498297389330274E-2</v>
      </c>
    </row>
    <row r="27" spans="1:16">
      <c r="A27" s="56" t="s">
        <v>236</v>
      </c>
      <c r="B27">
        <v>2.8334251290877796E-3</v>
      </c>
      <c r="C27">
        <v>1743000000</v>
      </c>
      <c r="D27">
        <v>48.274999999999999</v>
      </c>
      <c r="E27">
        <v>-4.0082858622475299E-2</v>
      </c>
      <c r="F27">
        <v>4.5425118687958496E-2</v>
      </c>
      <c r="G27">
        <v>3.5813809474661978E-2</v>
      </c>
      <c r="H27">
        <v>-1.2000000000000454E-3</v>
      </c>
      <c r="I27">
        <v>2.2126551862234688E-2</v>
      </c>
      <c r="J27">
        <v>7.3695588090793032E-2</v>
      </c>
      <c r="K27">
        <v>6.0211106011932101E-2</v>
      </c>
      <c r="L27">
        <v>-5.376157908406199E-2</v>
      </c>
      <c r="M27">
        <v>0.13305193613507058</v>
      </c>
      <c r="N27">
        <v>6.9584280610587801E-2</v>
      </c>
      <c r="O27">
        <v>5.3898124952555596E-3</v>
      </c>
      <c r="P27">
        <v>-7.2509839539812326E-2</v>
      </c>
    </row>
    <row r="28" spans="1:16">
      <c r="A28" s="56" t="s">
        <v>155</v>
      </c>
      <c r="B28">
        <v>2.6088217967599409E-3</v>
      </c>
      <c r="C28">
        <v>1358000000</v>
      </c>
      <c r="D28">
        <v>95.14</v>
      </c>
      <c r="E28">
        <v>0.11519865461425262</v>
      </c>
      <c r="F28">
        <v>-1.6965127238454263E-2</v>
      </c>
      <c r="G28">
        <v>-5.4362416107382558E-2</v>
      </c>
      <c r="H28">
        <v>5.1344743276283682E-2</v>
      </c>
      <c r="I28">
        <v>0.10116279069767441</v>
      </c>
      <c r="J28">
        <v>4.7804188389149044E-2</v>
      </c>
      <c r="K28">
        <v>3.3020066040132128E-3</v>
      </c>
      <c r="L28">
        <v>-0.13341772151898734</v>
      </c>
      <c r="M28">
        <v>-3.1402856583838706E-2</v>
      </c>
      <c r="N28">
        <v>0.1037142277247818</v>
      </c>
      <c r="O28">
        <v>-1.82052225082752E-2</v>
      </c>
      <c r="P28">
        <v>-5.7827926657263738E-2</v>
      </c>
    </row>
    <row r="29" spans="1:16">
      <c r="A29" s="56" t="s">
        <v>107</v>
      </c>
      <c r="B29">
        <v>2.6011703150026697E-3</v>
      </c>
      <c r="C29">
        <v>1873000000</v>
      </c>
      <c r="D29">
        <v>111.63</v>
      </c>
      <c r="E29">
        <v>-6.8529965063154993E-2</v>
      </c>
      <c r="F29">
        <v>2.250432775533746E-2</v>
      </c>
      <c r="G29">
        <v>4.9849510910459265E-3</v>
      </c>
      <c r="H29">
        <v>4.2639689893164461E-2</v>
      </c>
      <c r="I29">
        <v>-5.2049328980776223E-2</v>
      </c>
      <c r="J29">
        <v>-5.8954286266550707E-2</v>
      </c>
      <c r="K29">
        <v>-9.3665628245067453E-2</v>
      </c>
      <c r="L29">
        <v>-8.5357470210815717E-2</v>
      </c>
      <c r="M29">
        <v>2.5774504824784078E-2</v>
      </c>
      <c r="N29">
        <v>0.13660311088810839</v>
      </c>
      <c r="O29">
        <v>1.57819225251076E-2</v>
      </c>
      <c r="P29">
        <v>-4.0672749257996887E-3</v>
      </c>
    </row>
    <row r="30" spans="1:16">
      <c r="A30" s="56" t="s">
        <v>104</v>
      </c>
      <c r="B30">
        <v>2.5787988878591289E-3</v>
      </c>
      <c r="C30">
        <v>1079000000</v>
      </c>
      <c r="D30">
        <v>96.52</v>
      </c>
      <c r="E30">
        <v>1.8856195607128135E-2</v>
      </c>
      <c r="F30">
        <v>5.8572300183038342E-2</v>
      </c>
      <c r="G30">
        <v>-9.750240153698346E-3</v>
      </c>
      <c r="H30">
        <v>-1.6851743619715465E-2</v>
      </c>
      <c r="I30">
        <v>2.3729317348657471E-2</v>
      </c>
      <c r="J30">
        <v>3.1827016520894015E-2</v>
      </c>
      <c r="K30">
        <v>7.0165484633569752E-2</v>
      </c>
      <c r="L30">
        <v>-0.10696297605372448</v>
      </c>
      <c r="M30">
        <v>-3.7013116057233765E-2</v>
      </c>
      <c r="N30">
        <v>3.067675406777913E-2</v>
      </c>
      <c r="O30">
        <v>-4.3790849673202625E-2</v>
      </c>
      <c r="P30">
        <v>2.0333791063694942E-2</v>
      </c>
    </row>
    <row r="31" spans="1:16">
      <c r="A31" s="56" t="s">
        <v>248</v>
      </c>
      <c r="B31">
        <v>2.4890405759162302E-3</v>
      </c>
      <c r="C31">
        <v>764000000</v>
      </c>
      <c r="D31">
        <v>79.975399999999993</v>
      </c>
      <c r="E31">
        <v>2.2123052838747933E-2</v>
      </c>
      <c r="F31">
        <v>-4.7933382837052285E-2</v>
      </c>
      <c r="G31">
        <v>-3.6986164077999338E-2</v>
      </c>
      <c r="H31">
        <v>7.7338757398443689E-2</v>
      </c>
      <c r="I31">
        <v>-3.8736072967950667E-3</v>
      </c>
      <c r="J31">
        <v>-7.6012067581500923E-3</v>
      </c>
      <c r="K31">
        <v>-0.10395953365635867</v>
      </c>
      <c r="L31">
        <v>3.2391993087557677E-2</v>
      </c>
      <c r="M31">
        <v>-4.4944057807167509E-2</v>
      </c>
      <c r="N31">
        <v>0.10383427113028154</v>
      </c>
      <c r="O31">
        <v>3.298223315936076E-2</v>
      </c>
      <c r="P31">
        <v>-0.10358994967434389</v>
      </c>
    </row>
    <row r="32" spans="1:16">
      <c r="A32" s="56" t="s">
        <v>200</v>
      </c>
      <c r="B32">
        <v>2.0868460710441335E-3</v>
      </c>
      <c r="C32">
        <v>929000000</v>
      </c>
      <c r="D32">
        <v>69</v>
      </c>
      <c r="E32">
        <v>-2.0579710144927561E-2</v>
      </c>
      <c r="F32">
        <v>8.7895827167801088E-2</v>
      </c>
      <c r="G32">
        <v>1.5642002176278529E-2</v>
      </c>
      <c r="H32">
        <v>-8.9477933261571482E-2</v>
      </c>
      <c r="I32">
        <v>3.9012856509531429E-2</v>
      </c>
      <c r="J32">
        <v>-3.0874785591766596E-2</v>
      </c>
      <c r="K32">
        <v>2.5500370644922148E-2</v>
      </c>
      <c r="L32">
        <v>-1.4601705941882408E-2</v>
      </c>
      <c r="M32">
        <v>2.12139068945199E-2</v>
      </c>
      <c r="N32">
        <v>7.0393974507531848E-2</v>
      </c>
      <c r="O32">
        <v>4.4519621109607457E-2</v>
      </c>
      <c r="P32">
        <v>-2.5224288128981913E-2</v>
      </c>
    </row>
    <row r="33" spans="1:16">
      <c r="A33" s="56" t="s">
        <v>152</v>
      </c>
      <c r="B33">
        <v>1.9094513584574934E-3</v>
      </c>
      <c r="C33">
        <v>1141000000</v>
      </c>
      <c r="D33">
        <v>152.06059999999999</v>
      </c>
      <c r="E33">
        <v>-5.2880233275417805E-2</v>
      </c>
      <c r="F33">
        <v>7.8333087996356007E-2</v>
      </c>
      <c r="G33">
        <v>-3.2935027504634444E-2</v>
      </c>
      <c r="H33">
        <v>9.5874278094729468E-2</v>
      </c>
      <c r="I33">
        <v>1.7158556637740369E-2</v>
      </c>
      <c r="J33">
        <v>-1.0828005736565522E-2</v>
      </c>
      <c r="K33">
        <v>-2.0622125358578398E-2</v>
      </c>
      <c r="L33">
        <v>-6.0688338044918591E-2</v>
      </c>
      <c r="M33">
        <v>4.970470171463303E-2</v>
      </c>
      <c r="N33">
        <v>0.15069589618375237</v>
      </c>
      <c r="O33">
        <v>4.6469329208884351E-2</v>
      </c>
      <c r="P33">
        <v>2.8504143041623794E-2</v>
      </c>
    </row>
    <row r="34" spans="1:16">
      <c r="A34" s="56" t="s">
        <v>251</v>
      </c>
      <c r="B34">
        <v>1.6521191460055096E-3</v>
      </c>
      <c r="C34">
        <v>1452000000</v>
      </c>
      <c r="D34">
        <v>94.93</v>
      </c>
      <c r="E34">
        <v>-1.127146318339837E-2</v>
      </c>
      <c r="F34">
        <v>5.3696995525250438E-2</v>
      </c>
      <c r="G34">
        <v>-3.0207280080889878E-2</v>
      </c>
      <c r="H34">
        <v>0</v>
      </c>
      <c r="I34">
        <v>2.2935056746532227E-2</v>
      </c>
      <c r="J34">
        <v>-2.1094316181799421E-2</v>
      </c>
      <c r="K34">
        <v>2.547974413646056E-2</v>
      </c>
      <c r="L34">
        <v>-4.4879925148144227E-2</v>
      </c>
      <c r="M34">
        <v>4.2065408252853362E-2</v>
      </c>
      <c r="N34">
        <v>8.4288747346072154E-2</v>
      </c>
      <c r="O34">
        <v>-1.2996867045232044E-2</v>
      </c>
      <c r="P34">
        <v>-8.4656877434821417E-3</v>
      </c>
    </row>
    <row r="35" spans="1:16">
      <c r="A35" s="56" t="s">
        <v>86</v>
      </c>
      <c r="B35">
        <v>1.3976091314031179E-3</v>
      </c>
      <c r="C35">
        <v>898000000</v>
      </c>
      <c r="D35">
        <v>69.17</v>
      </c>
      <c r="E35">
        <v>-2.6167413618620822E-2</v>
      </c>
      <c r="F35">
        <v>4.4982185273159163E-2</v>
      </c>
      <c r="G35">
        <v>-9.3763318653217378E-3</v>
      </c>
      <c r="H35">
        <v>-2.9708681857513731E-2</v>
      </c>
      <c r="I35">
        <v>-2.6753864447087898E-3</v>
      </c>
      <c r="J35">
        <v>-1.0942887123369665E-2</v>
      </c>
      <c r="K35">
        <v>3.1559688976978091E-2</v>
      </c>
      <c r="L35">
        <v>-8.35057641146911E-2</v>
      </c>
      <c r="M35">
        <v>3.8136968516715372E-2</v>
      </c>
      <c r="N35">
        <v>5.0173010380622801E-2</v>
      </c>
      <c r="O35">
        <v>-9.2856073086715601E-3</v>
      </c>
      <c r="P35">
        <v>1.5204500532172219E-4</v>
      </c>
    </row>
    <row r="36" spans="1:16">
      <c r="A36" s="56" t="s">
        <v>215</v>
      </c>
      <c r="B36">
        <v>1.3912810117222725E-3</v>
      </c>
      <c r="C36">
        <v>1109000000</v>
      </c>
      <c r="D36">
        <v>48.549599999999998</v>
      </c>
      <c r="E36">
        <v>-0.14262115444823437</v>
      </c>
      <c r="F36">
        <v>8.4566154319237766E-2</v>
      </c>
      <c r="G36">
        <v>7.6641082721420667E-4</v>
      </c>
      <c r="H36">
        <v>2.9850312973843305E-2</v>
      </c>
      <c r="I36">
        <v>1.5243902439024487E-2</v>
      </c>
      <c r="J36">
        <v>0.10287635879516921</v>
      </c>
      <c r="K36">
        <v>-2.0175094939886153E-2</v>
      </c>
      <c r="L36">
        <v>-0.12428245647522125</v>
      </c>
      <c r="M36">
        <v>-9.3088093291868127E-3</v>
      </c>
      <c r="N36">
        <v>6.3919646838701438E-2</v>
      </c>
      <c r="O36">
        <v>2.0569058813093278E-2</v>
      </c>
      <c r="P36">
        <v>-7.1831217342724768E-2</v>
      </c>
    </row>
    <row r="37" spans="1:16">
      <c r="A37" s="56" t="s">
        <v>167</v>
      </c>
      <c r="B37">
        <v>1.3850336817653891E-3</v>
      </c>
      <c r="C37">
        <v>861000000</v>
      </c>
      <c r="D37">
        <v>39.17</v>
      </c>
      <c r="E37">
        <v>4.4677048761807503E-2</v>
      </c>
      <c r="F37">
        <v>4.0078201368523962E-2</v>
      </c>
      <c r="G37">
        <v>4.48778195488721E-2</v>
      </c>
      <c r="H37">
        <v>0.10386091668548209</v>
      </c>
      <c r="I37">
        <v>-6.8725710779300453E-2</v>
      </c>
      <c r="J37">
        <v>-4.2778390297684772E-2</v>
      </c>
      <c r="K37">
        <v>-4.4644922507517927E-2</v>
      </c>
      <c r="L37">
        <v>-7.3123486682808617E-2</v>
      </c>
      <c r="M37">
        <v>-5.3805774278215319E-2</v>
      </c>
      <c r="N37">
        <v>6.5235572902146738E-2</v>
      </c>
      <c r="O37">
        <v>3.8471604292070111E-2</v>
      </c>
      <c r="P37">
        <v>-0.13822784810126584</v>
      </c>
    </row>
    <row r="38" spans="1:16">
      <c r="A38" s="56" t="s">
        <v>98</v>
      </c>
      <c r="B38">
        <v>1.1508027210884353E-3</v>
      </c>
      <c r="C38">
        <v>441000000</v>
      </c>
      <c r="D38">
        <v>131.9862</v>
      </c>
      <c r="E38">
        <v>1.5013690825253053E-2</v>
      </c>
      <c r="F38">
        <v>5.6949505776761097E-2</v>
      </c>
      <c r="G38">
        <v>3.3791628648024125E-2</v>
      </c>
      <c r="H38">
        <v>-5.5127045473233979E-2</v>
      </c>
      <c r="I38">
        <v>4.0540383733944288E-4</v>
      </c>
      <c r="J38">
        <v>-4.7478746206173317E-2</v>
      </c>
      <c r="K38">
        <v>7.3569265165486605E-2</v>
      </c>
      <c r="L38">
        <v>-5.3037104705353277E-2</v>
      </c>
      <c r="M38">
        <v>5.6245065625292932E-2</v>
      </c>
      <c r="N38">
        <v>9.761806940222606E-2</v>
      </c>
      <c r="O38">
        <v>2.1675384241878627E-2</v>
      </c>
      <c r="P38">
        <v>-1.1071996876569273E-2</v>
      </c>
    </row>
    <row r="39" spans="1:16">
      <c r="A39" s="56" t="s">
        <v>305</v>
      </c>
      <c r="B39">
        <v>1.1156223404255319E-3</v>
      </c>
      <c r="C39">
        <v>376000000</v>
      </c>
      <c r="D39">
        <v>50.49</v>
      </c>
      <c r="E39">
        <v>2.2776787482669807E-2</v>
      </c>
      <c r="F39">
        <v>8.5592563903950453E-2</v>
      </c>
      <c r="G39">
        <v>6.4930431680342432E-2</v>
      </c>
      <c r="H39">
        <v>4.2682926829268344E-2</v>
      </c>
      <c r="I39">
        <v>-2.7777777777777849E-2</v>
      </c>
      <c r="J39">
        <v>3.4803176212198104E-2</v>
      </c>
      <c r="K39">
        <v>4.0930846674368651E-2</v>
      </c>
      <c r="L39">
        <v>5.7079435547804482E-3</v>
      </c>
      <c r="M39">
        <v>-2.7083001433806059E-2</v>
      </c>
      <c r="N39">
        <v>-3.9728521767918371E-3</v>
      </c>
      <c r="O39">
        <v>8.5258434435765237E-2</v>
      </c>
      <c r="P39">
        <v>9.8979276214042691E-3</v>
      </c>
    </row>
    <row r="40" spans="1:16">
      <c r="A40" s="56" t="s">
        <v>116</v>
      </c>
      <c r="B40">
        <v>1.0951154362416108E-3</v>
      </c>
      <c r="C40">
        <v>745000000</v>
      </c>
      <c r="D40">
        <v>50.72</v>
      </c>
      <c r="E40">
        <v>5.1261829652996457E-3</v>
      </c>
      <c r="F40">
        <v>-0.15221655551196545</v>
      </c>
      <c r="G40">
        <v>0.11962054604349842</v>
      </c>
      <c r="H40">
        <v>-0.11572638974994837</v>
      </c>
      <c r="I40">
        <v>6.4734751110072528E-2</v>
      </c>
      <c r="J40">
        <v>5.3116769095697861E-2</v>
      </c>
      <c r="K40">
        <v>-7.5656523551479699E-2</v>
      </c>
      <c r="L40">
        <v>4.2615558060879383E-2</v>
      </c>
      <c r="M40">
        <v>0.10986159169550169</v>
      </c>
      <c r="N40">
        <v>-4.5596258768511366E-2</v>
      </c>
      <c r="O40">
        <v>2.9603919967333664E-2</v>
      </c>
      <c r="P40">
        <v>2.161411858021026E-2</v>
      </c>
    </row>
    <row r="41" spans="1:16">
      <c r="A41" s="56" t="s">
        <v>287</v>
      </c>
      <c r="B41">
        <v>1.0792377049180328E-3</v>
      </c>
      <c r="C41">
        <v>610000000</v>
      </c>
      <c r="D41">
        <v>71.930000000000007</v>
      </c>
      <c r="E41">
        <v>5.8390101487555603E-3</v>
      </c>
      <c r="F41">
        <v>-7.6710435383552142E-2</v>
      </c>
      <c r="G41">
        <v>9.2103293413173651E-2</v>
      </c>
      <c r="H41">
        <v>3.5699517574086882E-2</v>
      </c>
      <c r="I41">
        <v>1.8265903646526471E-2</v>
      </c>
      <c r="J41">
        <v>-1.8361581920903917E-2</v>
      </c>
      <c r="K41">
        <v>3.2700847799757668E-2</v>
      </c>
      <c r="L41">
        <v>2.7006776127182715E-2</v>
      </c>
      <c r="M41">
        <v>1.7886749139140418E-2</v>
      </c>
      <c r="N41">
        <v>0.12063971791965745</v>
      </c>
      <c r="O41">
        <v>9.1049556129902273E-2</v>
      </c>
      <c r="P41">
        <v>4.2662116040956162E-3</v>
      </c>
    </row>
    <row r="42" spans="1:16">
      <c r="A42" s="56" t="s">
        <v>134</v>
      </c>
      <c r="B42">
        <v>1.075145536384096E-3</v>
      </c>
      <c r="C42">
        <v>3999000000</v>
      </c>
      <c r="D42">
        <v>15.416</v>
      </c>
      <c r="E42">
        <v>-5.3879086663207086E-2</v>
      </c>
      <c r="F42">
        <v>0.11254405090021533</v>
      </c>
      <c r="G42">
        <v>3.8701169046459149E-3</v>
      </c>
      <c r="H42">
        <v>-1.6089163125715719E-2</v>
      </c>
      <c r="I42">
        <v>-1.6136008039382848E-2</v>
      </c>
      <c r="J42">
        <v>8.0612709365455743E-3</v>
      </c>
      <c r="K42">
        <v>-1.1234979393631769E-2</v>
      </c>
      <c r="L42">
        <v>-4.7524471556249025E-2</v>
      </c>
      <c r="M42">
        <v>9.2172248248654706E-3</v>
      </c>
      <c r="N42">
        <v>7.4853930106934141E-2</v>
      </c>
      <c r="O42">
        <v>-1.0584615384615408E-2</v>
      </c>
      <c r="P42">
        <v>-9.5337636474061311E-3</v>
      </c>
    </row>
    <row r="43" spans="1:16">
      <c r="A43" s="56" t="s">
        <v>56</v>
      </c>
      <c r="B43">
        <v>1.0734320855614974E-3</v>
      </c>
      <c r="C43">
        <v>935000000</v>
      </c>
      <c r="D43">
        <v>93.17</v>
      </c>
      <c r="E43">
        <v>-0.13105076741440386</v>
      </c>
      <c r="F43">
        <v>9.5108695652175185E-3</v>
      </c>
      <c r="G43">
        <v>-4.1110975162119257E-2</v>
      </c>
      <c r="H43">
        <v>-2.5624599615631373E-3</v>
      </c>
      <c r="I43">
        <v>3.0571612074502295E-2</v>
      </c>
      <c r="J43">
        <v>-1.2634475856892634E-2</v>
      </c>
      <c r="K43">
        <v>-3.5350966429298081E-2</v>
      </c>
      <c r="L43">
        <v>-9.4911679409439113E-3</v>
      </c>
      <c r="M43">
        <v>-5.3440213760854744E-3</v>
      </c>
      <c r="N43">
        <v>-9.8435814455230548E-3</v>
      </c>
      <c r="O43">
        <v>-1.5524989786191021E-2</v>
      </c>
      <c r="P43">
        <v>-5.0277777777777727E-2</v>
      </c>
    </row>
    <row r="44" spans="1:16">
      <c r="A44" s="56" t="s">
        <v>371</v>
      </c>
      <c r="B44">
        <v>9.835426731078904E-4</v>
      </c>
      <c r="C44">
        <v>1863000000</v>
      </c>
      <c r="D44">
        <v>26.657499999999999</v>
      </c>
      <c r="E44">
        <v>2.719684891681521E-2</v>
      </c>
      <c r="F44">
        <v>-5.9618369396512383E-2</v>
      </c>
      <c r="G44">
        <v>9.1262135922329877E-3</v>
      </c>
      <c r="H44">
        <v>-2.8285549355397323E-2</v>
      </c>
      <c r="I44">
        <v>4.9801980198019777E-2</v>
      </c>
      <c r="J44">
        <v>-6.4358849341784553E-3</v>
      </c>
      <c r="K44">
        <v>0.10232699928869025</v>
      </c>
      <c r="L44">
        <v>-7.0796460176991247E-2</v>
      </c>
      <c r="M44">
        <v>4.0587751746814768E-2</v>
      </c>
      <c r="N44">
        <v>5.0823192555476009E-2</v>
      </c>
      <c r="O44">
        <v>7.2985597508757882E-3</v>
      </c>
      <c r="P44">
        <v>6.3181045686294152E-2</v>
      </c>
    </row>
    <row r="45" spans="1:16">
      <c r="A45" s="56" t="s">
        <v>329</v>
      </c>
      <c r="B45">
        <v>9.7152663519892114E-4</v>
      </c>
      <c r="C45">
        <v>1483000000</v>
      </c>
      <c r="D45">
        <v>45.25</v>
      </c>
      <c r="E45">
        <v>-7.0718232044198956E-3</v>
      </c>
      <c r="F45">
        <v>5.3638993990652209E-2</v>
      </c>
      <c r="G45">
        <v>-1.5842839036755492E-2</v>
      </c>
      <c r="H45">
        <v>8.2020289229441518E-3</v>
      </c>
      <c r="I45">
        <v>4.9668165275101733E-2</v>
      </c>
      <c r="J45">
        <v>1.8248923518556396E-2</v>
      </c>
      <c r="K45">
        <v>3.0161943319838097E-2</v>
      </c>
      <c r="L45">
        <v>-0.12595794851640799</v>
      </c>
      <c r="M45">
        <v>-8.1637268204432331E-2</v>
      </c>
      <c r="N45">
        <v>0.11226765799256508</v>
      </c>
      <c r="O45">
        <v>1.3368983957219168E-2</v>
      </c>
      <c r="P45">
        <v>-2.2556390977443636E-2</v>
      </c>
    </row>
    <row r="46" spans="1:16">
      <c r="A46" s="56" t="s">
        <v>74</v>
      </c>
      <c r="B46">
        <v>9.3651785714285712E-4</v>
      </c>
      <c r="C46">
        <v>1680000000</v>
      </c>
      <c r="D46">
        <v>59.43</v>
      </c>
      <c r="E46">
        <v>2.1537943799427917E-2</v>
      </c>
      <c r="F46">
        <v>6.7534178883214722E-3</v>
      </c>
      <c r="G46">
        <v>5.6609947643979149E-2</v>
      </c>
      <c r="H46">
        <v>1.2461059190030886E-3</v>
      </c>
      <c r="I46">
        <v>4.2470441817050314E-2</v>
      </c>
      <c r="J46">
        <v>3.0016509079995109E-3</v>
      </c>
      <c r="K46">
        <v>-7.5244544770504138E-3</v>
      </c>
      <c r="L46">
        <v>-0.10644427596664148</v>
      </c>
      <c r="M46">
        <v>1.8616567036720766E-2</v>
      </c>
      <c r="N46">
        <v>0.12318596017549788</v>
      </c>
      <c r="O46">
        <v>1.4723557692307751E-2</v>
      </c>
      <c r="P46">
        <v>-1.3325436778206011E-3</v>
      </c>
    </row>
    <row r="47" spans="1:16">
      <c r="A47" s="56" t="s">
        <v>194</v>
      </c>
      <c r="B47">
        <v>9.2097740112994351E-4</v>
      </c>
      <c r="C47">
        <v>1062000000</v>
      </c>
      <c r="D47">
        <v>69.77</v>
      </c>
      <c r="E47">
        <v>3.0098896373799752E-2</v>
      </c>
      <c r="F47">
        <v>-2.3792959510226908E-2</v>
      </c>
      <c r="G47">
        <v>4.6607753705815352E-2</v>
      </c>
      <c r="H47">
        <v>-9.0510148107514621E-3</v>
      </c>
      <c r="I47">
        <v>9.9225020758372487E-2</v>
      </c>
      <c r="J47">
        <v>6.8297009630005012E-2</v>
      </c>
      <c r="K47">
        <v>1.2052505966587173E-2</v>
      </c>
      <c r="L47">
        <v>-4.7753802617615873E-2</v>
      </c>
      <c r="M47">
        <v>4.8099688473520176E-2</v>
      </c>
      <c r="N47">
        <v>-2.9425837320574091E-2</v>
      </c>
      <c r="O47">
        <v>3.7835839290115768E-2</v>
      </c>
      <c r="P47">
        <v>-9.6188101175630931E-3</v>
      </c>
    </row>
    <row r="48" spans="1:16">
      <c r="A48" s="56" t="s">
        <v>344</v>
      </c>
      <c r="B48">
        <v>7.9161011904761908E-4</v>
      </c>
      <c r="C48">
        <v>1680000000</v>
      </c>
      <c r="D48">
        <v>100.69</v>
      </c>
      <c r="E48">
        <v>1.0924620121163912E-3</v>
      </c>
      <c r="F48">
        <v>4.1666666666666699E-2</v>
      </c>
      <c r="G48">
        <v>-3.9428571428571403E-2</v>
      </c>
      <c r="H48">
        <v>4.8756119492456743E-2</v>
      </c>
      <c r="I48">
        <v>1.2765552062494117E-2</v>
      </c>
      <c r="J48">
        <v>-5.8176994504453391E-2</v>
      </c>
      <c r="K48">
        <v>0.16283078170941906</v>
      </c>
      <c r="L48">
        <v>-6.260353997733023E-2</v>
      </c>
      <c r="M48">
        <v>-1.349072512647549E-2</v>
      </c>
      <c r="N48">
        <v>-1.6454606333110102E-2</v>
      </c>
      <c r="O48">
        <v>0.13335278669390135</v>
      </c>
      <c r="P48">
        <v>6.9114470842332716E-3</v>
      </c>
    </row>
    <row r="49" spans="1:16">
      <c r="A49" s="56" t="s">
        <v>113</v>
      </c>
      <c r="B49">
        <v>7.8944356314826112E-4</v>
      </c>
      <c r="C49">
        <v>1639000000</v>
      </c>
      <c r="D49">
        <v>94.91</v>
      </c>
      <c r="E49">
        <v>-3.8036034137604043E-2</v>
      </c>
      <c r="F49">
        <v>0.14293537787513688</v>
      </c>
      <c r="G49">
        <v>1.7824628653569839E-2</v>
      </c>
      <c r="H49">
        <v>4.2872047804230255E-2</v>
      </c>
      <c r="I49">
        <v>2.0372896771259672E-2</v>
      </c>
      <c r="J49">
        <v>3.7495514890563318E-2</v>
      </c>
      <c r="K49">
        <v>5.1587646802957743E-2</v>
      </c>
      <c r="L49">
        <v>-0.17844142951687619</v>
      </c>
      <c r="M49">
        <v>3.6854294632967438E-2</v>
      </c>
      <c r="N49">
        <v>0.11187724579974746</v>
      </c>
      <c r="O49">
        <v>-2.9696916761288252E-3</v>
      </c>
      <c r="P49">
        <v>-9.6627244853263253E-2</v>
      </c>
    </row>
    <row r="50" spans="1:16">
      <c r="A50" s="56" t="s">
        <v>197</v>
      </c>
      <c r="B50">
        <v>7.7821122112211216E-4</v>
      </c>
      <c r="C50">
        <v>303000000</v>
      </c>
      <c r="D50">
        <v>192.1</v>
      </c>
      <c r="E50">
        <v>-1.9208745445080676E-2</v>
      </c>
      <c r="F50">
        <v>6.5070856111671307E-2</v>
      </c>
      <c r="G50">
        <v>1.6195744256739957E-2</v>
      </c>
      <c r="H50">
        <v>-7.5705096486887599E-2</v>
      </c>
      <c r="I50">
        <v>2.3179871520342496E-2</v>
      </c>
      <c r="J50">
        <v>-9.6052353810428485E-3</v>
      </c>
      <c r="K50">
        <v>0.1142949303800872</v>
      </c>
      <c r="L50">
        <v>-3.7390842861967505E-2</v>
      </c>
      <c r="M50">
        <v>5.0993076262192336E-2</v>
      </c>
      <c r="N50">
        <v>6.5823275653143248E-2</v>
      </c>
      <c r="O50">
        <v>8.2768657055801356E-3</v>
      </c>
      <c r="P50">
        <v>-2.0039989093883496E-2</v>
      </c>
    </row>
    <row r="51" spans="1:16">
      <c r="A51" s="56" t="s">
        <v>44</v>
      </c>
      <c r="B51">
        <v>7.5984615384615381E-4</v>
      </c>
      <c r="C51">
        <v>754000000</v>
      </c>
      <c r="D51">
        <v>160.16</v>
      </c>
      <c r="E51">
        <v>-4.2145354645354648E-2</v>
      </c>
      <c r="F51">
        <v>3.8328661756078457E-2</v>
      </c>
      <c r="G51">
        <v>6.7800866344404076E-3</v>
      </c>
      <c r="H51">
        <v>8.1571186547026067E-4</v>
      </c>
      <c r="I51">
        <v>-5.7053291536049945E-3</v>
      </c>
      <c r="J51">
        <v>-1.0470207500475955E-2</v>
      </c>
      <c r="K51">
        <v>0.14108687233767919</v>
      </c>
      <c r="L51">
        <v>-0.15028280542986436</v>
      </c>
      <c r="M51">
        <v>-6.4866313743885143E-2</v>
      </c>
      <c r="N51">
        <v>0.14767232046192694</v>
      </c>
      <c r="O51">
        <v>2.9557889440915773E-2</v>
      </c>
      <c r="P51">
        <v>-1.6655399176448944E-2</v>
      </c>
    </row>
    <row r="52" spans="1:16">
      <c r="A52" s="56" t="s">
        <v>326</v>
      </c>
      <c r="B52">
        <v>7.5000482461226798E-4</v>
      </c>
      <c r="C52">
        <v>5544487000</v>
      </c>
      <c r="D52">
        <v>27.8475</v>
      </c>
      <c r="E52">
        <v>5.978992728252084E-2</v>
      </c>
      <c r="F52">
        <v>9.4875052943667965E-2</v>
      </c>
      <c r="G52">
        <v>-1.66344294003869E-2</v>
      </c>
      <c r="H52">
        <v>1.025476686428458E-2</v>
      </c>
      <c r="I52">
        <v>5.8524980174464662E-2</v>
      </c>
      <c r="J52">
        <v>-1.5396341463414507E-2</v>
      </c>
      <c r="K52">
        <v>-4.2553191489361743E-2</v>
      </c>
      <c r="L52">
        <v>-7.4650205761316826E-2</v>
      </c>
      <c r="M52">
        <v>1.089423513390819E-2</v>
      </c>
      <c r="N52">
        <v>9.9018978637572308E-2</v>
      </c>
      <c r="O52">
        <v>8.008676065737845E-3</v>
      </c>
      <c r="P52">
        <v>-0.11840000000000001</v>
      </c>
    </row>
    <row r="53" spans="1:16">
      <c r="A53" s="56" t="s">
        <v>266</v>
      </c>
      <c r="B53">
        <v>6.9743056779661015E-4</v>
      </c>
      <c r="C53">
        <v>826000000</v>
      </c>
      <c r="D53">
        <v>659</v>
      </c>
      <c r="E53">
        <v>0.10015174506828528</v>
      </c>
      <c r="F53">
        <v>2.1379310344827585E-2</v>
      </c>
      <c r="G53">
        <v>-8.2738014854827818E-2</v>
      </c>
      <c r="H53">
        <v>2.2107590272660281E-3</v>
      </c>
      <c r="I53">
        <v>1.2841911764705883E-2</v>
      </c>
      <c r="J53">
        <v>1.3419331395348837E-2</v>
      </c>
      <c r="K53">
        <v>-3.2304379038047379E-2</v>
      </c>
      <c r="L53">
        <v>-4.1060830860534126E-3</v>
      </c>
      <c r="M53">
        <v>1.1532438478747204E-2</v>
      </c>
      <c r="N53">
        <v>5.9040590405904057E-2</v>
      </c>
      <c r="O53">
        <v>-8.329965156794425E-2</v>
      </c>
      <c r="P53">
        <v>3.9927701674277019E-2</v>
      </c>
    </row>
    <row r="54" spans="1:16">
      <c r="A54" s="56" t="s">
        <v>302</v>
      </c>
      <c r="B54">
        <v>6.8606322505800467E-4</v>
      </c>
      <c r="C54">
        <v>1724000000</v>
      </c>
      <c r="D54">
        <v>45.43</v>
      </c>
      <c r="E54">
        <v>-7.1098393132291368E-2</v>
      </c>
      <c r="F54">
        <v>5.5924170616113725E-2</v>
      </c>
      <c r="G54">
        <v>-1.660682226211856E-2</v>
      </c>
      <c r="H54">
        <v>-1.2402388608176371E-2</v>
      </c>
      <c r="I54">
        <v>1.2325581395348837E-2</v>
      </c>
      <c r="J54">
        <v>2.1965317919075186E-2</v>
      </c>
      <c r="K54">
        <v>2.7550091074681256E-2</v>
      </c>
      <c r="L54">
        <v>-7.8329270994903596E-2</v>
      </c>
      <c r="M54">
        <v>-1.5723270440251638E-3</v>
      </c>
      <c r="N54">
        <v>2.9741589468551898E-2</v>
      </c>
      <c r="O54">
        <v>5.1017992424242382E-2</v>
      </c>
      <c r="P54">
        <v>-4.8368826461259645E-2</v>
      </c>
    </row>
    <row r="55" spans="1:16">
      <c r="A55" s="56" t="s">
        <v>170</v>
      </c>
      <c r="B55">
        <v>6.841816056118472E-4</v>
      </c>
      <c r="C55">
        <v>1283000000</v>
      </c>
      <c r="D55">
        <v>105.16</v>
      </c>
      <c r="E55">
        <v>-3.6135412704449929E-3</v>
      </c>
      <c r="F55">
        <v>9.6201565184195439E-2</v>
      </c>
      <c r="G55">
        <v>-2.524812815601637E-3</v>
      </c>
      <c r="H55">
        <v>-6.0590094836670105E-2</v>
      </c>
      <c r="I55">
        <v>5.3094036268461341E-2</v>
      </c>
      <c r="J55">
        <v>1.0449227471644226E-2</v>
      </c>
      <c r="K55">
        <v>4.5975989328590497E-2</v>
      </c>
      <c r="L55">
        <v>-2.4995749022275204E-2</v>
      </c>
      <c r="M55">
        <v>2.5704009123607416E-2</v>
      </c>
      <c r="N55">
        <v>6.8915082164673416E-2</v>
      </c>
      <c r="O55">
        <v>8.0247907276239663E-2</v>
      </c>
      <c r="P55">
        <v>-2.0371479928100632E-2</v>
      </c>
    </row>
    <row r="56" spans="1:16">
      <c r="A56" s="56" t="s">
        <v>272</v>
      </c>
      <c r="B56">
        <v>6.7741857037582909E-4</v>
      </c>
      <c r="C56">
        <v>1357000000</v>
      </c>
      <c r="D56">
        <v>84.81</v>
      </c>
      <c r="E56">
        <v>-9.6686711472704565E-3</v>
      </c>
      <c r="F56">
        <v>-3.5718537921180758E-3</v>
      </c>
      <c r="G56">
        <v>9.6785756960210568E-3</v>
      </c>
      <c r="H56">
        <v>0.12476190476190481</v>
      </c>
      <c r="I56">
        <v>-4.0114309906858658E-2</v>
      </c>
      <c r="J56">
        <v>-3.62567912185386E-2</v>
      </c>
      <c r="K56">
        <v>-5.0682712335107558E-2</v>
      </c>
      <c r="L56">
        <v>-7.6060458313018151E-2</v>
      </c>
      <c r="M56">
        <v>-6.2284196547144725E-2</v>
      </c>
      <c r="N56">
        <v>0.10754528597917568</v>
      </c>
      <c r="O56">
        <v>-4.3786220218931535E-3</v>
      </c>
      <c r="P56">
        <v>-8.9311287592761343E-2</v>
      </c>
    </row>
    <row r="57" spans="1:16">
      <c r="A57" s="56" t="s">
        <v>212</v>
      </c>
      <c r="B57">
        <v>5.9442566619915844E-4</v>
      </c>
      <c r="C57">
        <v>1426000000</v>
      </c>
      <c r="D57">
        <v>72.13</v>
      </c>
      <c r="E57">
        <v>-1.5943435463745898E-2</v>
      </c>
      <c r="F57">
        <v>9.8055790363482581E-2</v>
      </c>
      <c r="G57">
        <v>1.4241724403387309E-2</v>
      </c>
      <c r="H57">
        <v>-5.8636479267361985E-2</v>
      </c>
      <c r="I57">
        <v>4.715578975814063E-2</v>
      </c>
      <c r="J57">
        <v>-3.0621512910341146E-2</v>
      </c>
      <c r="K57">
        <v>5.1292407108239124E-2</v>
      </c>
      <c r="L57">
        <v>-8.957613010628758E-2</v>
      </c>
      <c r="M57">
        <v>-4.7760560390575336E-2</v>
      </c>
      <c r="N57">
        <v>0.10738857313790019</v>
      </c>
      <c r="O57">
        <v>2.9443544030253874E-2</v>
      </c>
      <c r="P57">
        <v>4.8786919831222955E-3</v>
      </c>
    </row>
    <row r="58" spans="1:16">
      <c r="A58" s="56" t="s">
        <v>110</v>
      </c>
      <c r="B58">
        <v>5.1781704545454546E-4</v>
      </c>
      <c r="C58">
        <v>374000000</v>
      </c>
      <c r="D58">
        <v>58.89</v>
      </c>
      <c r="E58">
        <v>4.9244353880115322E-3</v>
      </c>
      <c r="F58">
        <v>0.18300101385603254</v>
      </c>
      <c r="G58">
        <v>3.1281245536351941E-2</v>
      </c>
      <c r="H58">
        <v>5.8211473565804278E-2</v>
      </c>
      <c r="I58">
        <v>-1.9930906191868287E-2</v>
      </c>
      <c r="J58">
        <v>-1.2794056954189021E-2</v>
      </c>
      <c r="K58">
        <v>8.2755693874664152E-2</v>
      </c>
      <c r="L58">
        <v>1.3326365299189817E-2</v>
      </c>
      <c r="M58">
        <v>-1.21584520852399E-2</v>
      </c>
      <c r="N58">
        <v>6.6586118942139991E-2</v>
      </c>
      <c r="O58">
        <v>3.8263058527375694E-2</v>
      </c>
      <c r="P58">
        <v>1.3141734217636945E-2</v>
      </c>
    </row>
    <row r="59" spans="1:16">
      <c r="A59" s="56" t="s">
        <v>260</v>
      </c>
      <c r="B59">
        <v>4.8327143778207607E-4</v>
      </c>
      <c r="C59">
        <v>1551000000</v>
      </c>
      <c r="D59">
        <v>81.599999999999994</v>
      </c>
      <c r="E59">
        <v>-1.6666666666666659E-2</v>
      </c>
      <c r="F59">
        <v>3.2901296111665014E-2</v>
      </c>
      <c r="G59">
        <v>-9.1819498069498073E-2</v>
      </c>
      <c r="H59">
        <v>0.10894114521057531</v>
      </c>
      <c r="I59">
        <v>5.6307655445070907E-3</v>
      </c>
      <c r="J59">
        <v>-1.8094089264173777E-2</v>
      </c>
      <c r="K59">
        <v>6.3962170233947249E-2</v>
      </c>
      <c r="L59">
        <v>-7.3099415204678442E-2</v>
      </c>
      <c r="M59">
        <v>3.2093082725994287E-2</v>
      </c>
      <c r="N59">
        <v>0.11357931726907626</v>
      </c>
      <c r="O59">
        <v>-3.0429392539164457E-3</v>
      </c>
      <c r="P59">
        <v>4.9176578225068228E-3</v>
      </c>
    </row>
    <row r="60" spans="1:16">
      <c r="A60" s="56" t="s">
        <v>330</v>
      </c>
      <c r="B60">
        <v>4.299191616766467E-4</v>
      </c>
      <c r="C60">
        <v>668000000</v>
      </c>
      <c r="D60">
        <v>89.67</v>
      </c>
      <c r="E60">
        <v>-5.8548009367681494E-2</v>
      </c>
      <c r="F60">
        <v>6.3255152807391649E-2</v>
      </c>
      <c r="G60">
        <v>5.5815508021390341E-2</v>
      </c>
      <c r="H60">
        <v>-2.5651988029073225E-3</v>
      </c>
      <c r="I60">
        <v>4.2434633519074304E-2</v>
      </c>
      <c r="J60">
        <v>2.7656477438136703E-2</v>
      </c>
      <c r="K60">
        <v>5.5555555555555629E-2</v>
      </c>
      <c r="L60">
        <v>-0.10943103615392077</v>
      </c>
      <c r="M60">
        <v>7.172398781018724E-2</v>
      </c>
      <c r="N60">
        <v>8.7437798314207366E-2</v>
      </c>
      <c r="O60">
        <v>1.9611505416511762E-3</v>
      </c>
      <c r="P60">
        <v>-4.352688973809303E-2</v>
      </c>
    </row>
    <row r="61" spans="1:16">
      <c r="A61" s="56" t="s">
        <v>83</v>
      </c>
      <c r="B61">
        <v>3.8356678082191782E-4</v>
      </c>
      <c r="C61">
        <v>584000000</v>
      </c>
      <c r="D61">
        <v>91.77</v>
      </c>
      <c r="E61">
        <v>-0.12738367658276123</v>
      </c>
      <c r="F61">
        <v>3.3716283716283754E-2</v>
      </c>
      <c r="G61">
        <v>-2.3918820971249092E-2</v>
      </c>
      <c r="H61">
        <v>9.5714107209796284E-2</v>
      </c>
      <c r="I61">
        <v>-9.8072756300603883E-3</v>
      </c>
      <c r="J61">
        <v>1.1619800139437404E-3</v>
      </c>
      <c r="K61">
        <v>-8.1625483077643737E-2</v>
      </c>
      <c r="L61">
        <v>-4.016832440703904E-2</v>
      </c>
      <c r="M61">
        <v>-0.10872483221476517</v>
      </c>
      <c r="N61">
        <v>0.1122962060033522</v>
      </c>
      <c r="O61">
        <v>-9.1780821917808453E-3</v>
      </c>
      <c r="P61">
        <v>-7.5349094428314708E-2</v>
      </c>
    </row>
    <row r="62" spans="1:16">
      <c r="A62" s="56" t="s">
        <v>296</v>
      </c>
      <c r="B62">
        <v>3.8225269461077843E-4</v>
      </c>
      <c r="C62">
        <v>835000000</v>
      </c>
      <c r="D62">
        <v>119.93</v>
      </c>
      <c r="E62">
        <v>-1.500875510714593E-2</v>
      </c>
      <c r="F62">
        <v>1.803098281554228E-2</v>
      </c>
      <c r="G62">
        <v>-9.891069349742225E-2</v>
      </c>
      <c r="H62">
        <v>-1.0207869339272537E-2</v>
      </c>
      <c r="I62">
        <v>-4.6409150571910744E-2</v>
      </c>
      <c r="J62">
        <v>-4.2210359826018125E-2</v>
      </c>
      <c r="K62">
        <v>1.2663483495951824E-2</v>
      </c>
      <c r="L62">
        <v>-0.13714637146371469</v>
      </c>
      <c r="M62">
        <v>7.3657778309219171E-2</v>
      </c>
      <c r="N62">
        <v>1.3446884805020682E-3</v>
      </c>
      <c r="O62">
        <v>-5.438675022381375E-2</v>
      </c>
      <c r="P62">
        <v>-7.778439547349611E-2</v>
      </c>
    </row>
    <row r="63" spans="1:16">
      <c r="A63" s="56" t="s">
        <v>131</v>
      </c>
      <c r="B63">
        <v>3.6321479395900753E-4</v>
      </c>
      <c r="C63">
        <v>927000000</v>
      </c>
      <c r="D63">
        <v>26.626000000000001</v>
      </c>
      <c r="E63">
        <v>-3.588597611357322E-2</v>
      </c>
      <c r="F63">
        <v>-5.9441771683449877E-2</v>
      </c>
      <c r="G63">
        <v>-2.723097504203837E-2</v>
      </c>
      <c r="H63">
        <v>4.414818381534192E-2</v>
      </c>
      <c r="I63">
        <v>1.162340656806884E-2</v>
      </c>
      <c r="J63">
        <v>-6.0396264148609297E-2</v>
      </c>
      <c r="K63">
        <v>1.7775760165206864E-2</v>
      </c>
      <c r="L63">
        <v>-3.7856062129944711E-2</v>
      </c>
      <c r="M63">
        <v>-9.6705019714542362E-3</v>
      </c>
      <c r="N63">
        <v>-5.7295999394993538E-2</v>
      </c>
      <c r="O63">
        <v>-1.9754720575996922E-3</v>
      </c>
      <c r="P63">
        <v>1.5820200865518087E-2</v>
      </c>
    </row>
    <row r="64" spans="1:16">
      <c r="A64" s="56" t="s">
        <v>375</v>
      </c>
      <c r="B64">
        <v>3.6022000000000002E-4</v>
      </c>
      <c r="C64">
        <v>50000000</v>
      </c>
      <c r="D64">
        <v>1078</v>
      </c>
      <c r="E64">
        <v>5.8627087198515181E-3</v>
      </c>
      <c r="F64">
        <v>0.19454589051202603</v>
      </c>
      <c r="G64">
        <v>3.999166197009167E-3</v>
      </c>
      <c r="H64">
        <v>5.0773255366623075E-2</v>
      </c>
      <c r="I64">
        <v>-6.3660127847461764E-2</v>
      </c>
      <c r="J64">
        <v>-7.7308294209703513E-3</v>
      </c>
      <c r="K64">
        <v>7.0003235045803539E-2</v>
      </c>
      <c r="L64">
        <v>4.4820034068535256E-2</v>
      </c>
      <c r="M64">
        <v>4.1677258989351339E-2</v>
      </c>
      <c r="N64">
        <v>1.9764105833598892E-2</v>
      </c>
      <c r="O64">
        <v>-2.4422525656288885E-2</v>
      </c>
      <c r="P64">
        <v>5.1157524248666498E-4</v>
      </c>
    </row>
    <row r="65" spans="1:16">
      <c r="A65" s="56" t="s">
        <v>230</v>
      </c>
      <c r="B65">
        <v>3.4537625861155274E-4</v>
      </c>
      <c r="C65">
        <v>1887000000</v>
      </c>
      <c r="D65">
        <v>39.049999999999997</v>
      </c>
      <c r="E65">
        <v>-0.13034571062740069</v>
      </c>
      <c r="F65">
        <v>4.9469964664310945E-2</v>
      </c>
      <c r="G65">
        <v>7.8563411896744751E-3</v>
      </c>
      <c r="H65">
        <v>4.9832026875699924E-2</v>
      </c>
      <c r="I65">
        <v>2.9866666666666711E-2</v>
      </c>
      <c r="J65">
        <v>3.2274856845392996E-2</v>
      </c>
      <c r="K65">
        <v>-1.2671059300557527E-2</v>
      </c>
      <c r="L65">
        <v>-0.13834702258726897</v>
      </c>
      <c r="M65">
        <v>-5.5356074207061637E-2</v>
      </c>
      <c r="N65">
        <v>5.3469127943984708E-2</v>
      </c>
      <c r="O65">
        <v>4.9848942598187305E-2</v>
      </c>
      <c r="P65">
        <v>-0.10838150289017347</v>
      </c>
    </row>
    <row r="66" spans="1:16">
      <c r="A66" s="56" t="s">
        <v>59</v>
      </c>
      <c r="B66">
        <v>3.4133437013996891E-4</v>
      </c>
      <c r="C66">
        <v>643000000</v>
      </c>
      <c r="D66">
        <v>131.07</v>
      </c>
      <c r="E66">
        <v>9.6513313496604913E-2</v>
      </c>
      <c r="F66">
        <v>4.8914556081269142E-2</v>
      </c>
      <c r="G66">
        <v>2.0563847429519002E-3</v>
      </c>
      <c r="H66">
        <v>-3.7074081482963275E-2</v>
      </c>
      <c r="I66">
        <v>-1.2949241742261671E-2</v>
      </c>
      <c r="J66">
        <v>8.4835630965006165E-4</v>
      </c>
      <c r="K66">
        <v>2.8189066059225571E-2</v>
      </c>
      <c r="L66">
        <v>-0.10516477430074772</v>
      </c>
      <c r="M66">
        <v>3.316167290886389E-2</v>
      </c>
      <c r="N66">
        <v>0.12991166615900093</v>
      </c>
      <c r="O66">
        <v>-5.0545895673271557E-3</v>
      </c>
      <c r="P66">
        <v>-2.7773986624812317E-2</v>
      </c>
    </row>
    <row r="67" spans="1:16">
      <c r="A67" s="56" t="s">
        <v>221</v>
      </c>
      <c r="B67">
        <v>3.2621106557377051E-4</v>
      </c>
      <c r="C67">
        <v>1952000000</v>
      </c>
      <c r="D67">
        <v>49.3</v>
      </c>
      <c r="E67">
        <v>8.0121703853955437E-2</v>
      </c>
      <c r="F67">
        <v>5.9718309859154925E-2</v>
      </c>
      <c r="G67">
        <v>-0.10189615452773354</v>
      </c>
      <c r="H67">
        <v>-7.9744816586920159E-4</v>
      </c>
      <c r="I67">
        <v>3.3719074221867554E-2</v>
      </c>
      <c r="J67">
        <v>-3.2754922986936941E-2</v>
      </c>
      <c r="K67">
        <v>0.10877979221837433</v>
      </c>
      <c r="L67">
        <v>-2.1862943229836503E-2</v>
      </c>
      <c r="M67">
        <v>4.2867981790591841E-2</v>
      </c>
      <c r="N67">
        <v>0.11678295997062063</v>
      </c>
      <c r="O67">
        <v>-4.3406774087471289E-2</v>
      </c>
      <c r="P67">
        <v>6.9372181755116653E-3</v>
      </c>
    </row>
    <row r="68" spans="1:16">
      <c r="A68" s="56" t="s">
        <v>68</v>
      </c>
      <c r="B68">
        <v>3.2506849315068492E-4</v>
      </c>
      <c r="C68">
        <v>219000000</v>
      </c>
      <c r="D68">
        <v>315.7903</v>
      </c>
      <c r="E68">
        <v>0.13472738079668684</v>
      </c>
      <c r="F68">
        <v>5.5625462031574389E-2</v>
      </c>
      <c r="G68">
        <v>3.0643312884895281E-2</v>
      </c>
      <c r="H68">
        <v>-0.10793953668185452</v>
      </c>
      <c r="I68">
        <v>5.6697360626225914E-2</v>
      </c>
      <c r="J68">
        <v>2.3828006345134736E-2</v>
      </c>
      <c r="K68">
        <v>-0.21549278922851117</v>
      </c>
      <c r="L68">
        <v>-8.7583962789474418E-2</v>
      </c>
      <c r="M68">
        <v>-6.0112028312854233E-4</v>
      </c>
      <c r="N68">
        <v>8.6647334861981017E-3</v>
      </c>
      <c r="O68">
        <v>-1.7539636696331906E-2</v>
      </c>
      <c r="P68">
        <v>3.8348885165372451E-2</v>
      </c>
    </row>
    <row r="69" spans="1:16">
      <c r="A69" s="56" t="s">
        <v>317</v>
      </c>
      <c r="B69">
        <v>3.1685082223962413E-4</v>
      </c>
      <c r="C69">
        <v>5108000000</v>
      </c>
      <c r="D69">
        <v>55.11</v>
      </c>
      <c r="E69">
        <v>-5.2984939212484157E-2</v>
      </c>
      <c r="F69">
        <v>4.9817972791722578E-2</v>
      </c>
      <c r="G69">
        <v>1.8251505749228988E-4</v>
      </c>
      <c r="H69">
        <v>1.543550165380368E-2</v>
      </c>
      <c r="I69">
        <v>2.4610930148389502E-2</v>
      </c>
      <c r="J69">
        <v>2.1870554765291629E-2</v>
      </c>
      <c r="K69">
        <v>1.7165878437554682E-2</v>
      </c>
      <c r="L69">
        <v>-9.6090924745996231E-2</v>
      </c>
      <c r="M69">
        <v>-4.2218384187296381E-3</v>
      </c>
      <c r="N69">
        <v>5.241700640652306E-2</v>
      </c>
      <c r="O69">
        <v>3.0898358236487681E-2</v>
      </c>
      <c r="P69">
        <v>-3.6840208971356418E-2</v>
      </c>
    </row>
    <row r="70" spans="1:16">
      <c r="A70" s="56" t="s">
        <v>299</v>
      </c>
      <c r="B70">
        <v>3.0458060879368657E-4</v>
      </c>
      <c r="C70">
        <v>887000000</v>
      </c>
      <c r="D70">
        <v>111.27</v>
      </c>
      <c r="E70">
        <v>-0.11027231059584791</v>
      </c>
      <c r="F70">
        <v>2.6969696969696987E-2</v>
      </c>
      <c r="G70">
        <v>-4.3277269597718174E-2</v>
      </c>
      <c r="H70">
        <v>4.6222406466991481E-2</v>
      </c>
      <c r="I70">
        <v>-3.9623576027737178E-3</v>
      </c>
      <c r="J70">
        <v>-1.4733887942267215E-2</v>
      </c>
      <c r="K70">
        <v>5.0963904840032805E-2</v>
      </c>
      <c r="L70">
        <v>-5.756659186262067E-2</v>
      </c>
      <c r="M70">
        <v>4.1436175764533949E-2</v>
      </c>
      <c r="N70">
        <v>4.0505050505050558E-2</v>
      </c>
      <c r="O70">
        <v>1.1940588292398685E-2</v>
      </c>
      <c r="P70">
        <v>-7.094529286680834E-2</v>
      </c>
    </row>
    <row r="71" spans="1:16">
      <c r="A71" s="56" t="s">
        <v>328</v>
      </c>
      <c r="B71">
        <v>2.892593500919681E-4</v>
      </c>
      <c r="C71">
        <v>1631000000</v>
      </c>
      <c r="D71">
        <v>65.62</v>
      </c>
      <c r="E71">
        <v>-6.2938128619323408E-2</v>
      </c>
      <c r="F71">
        <v>-1.935274028297292E-2</v>
      </c>
      <c r="G71">
        <v>-2.0729684908789396E-2</v>
      </c>
      <c r="H71">
        <v>0.11303009575923405</v>
      </c>
      <c r="I71">
        <v>3.5028422184667285E-2</v>
      </c>
      <c r="J71">
        <v>2.5000000000000126E-2</v>
      </c>
      <c r="K71">
        <v>3.3726067746686184E-2</v>
      </c>
      <c r="L71">
        <v>-0.12280951702521724</v>
      </c>
      <c r="M71">
        <v>-9.4262295081967207E-2</v>
      </c>
      <c r="N71">
        <v>0.1265544989027067</v>
      </c>
      <c r="O71">
        <v>-4.5454545454545532E-2</v>
      </c>
      <c r="P71">
        <v>6.869311351537101E-3</v>
      </c>
    </row>
    <row r="72" spans="1:16">
      <c r="A72" s="56" t="s">
        <v>182</v>
      </c>
      <c r="B72">
        <v>2.7170010256410255E-4</v>
      </c>
      <c r="C72">
        <v>4875000000</v>
      </c>
      <c r="D72">
        <v>36.67</v>
      </c>
      <c r="E72">
        <v>-9.8445595854922255E-2</v>
      </c>
      <c r="F72">
        <v>6.957047791893432E-3</v>
      </c>
      <c r="G72">
        <v>-5.7074196455392016E-2</v>
      </c>
      <c r="H72">
        <v>4.818503051718611E-2</v>
      </c>
      <c r="I72">
        <v>6.1293288384921693E-2</v>
      </c>
      <c r="J72">
        <v>-0.10532441082339247</v>
      </c>
      <c r="K72">
        <v>-4.886848146933416E-2</v>
      </c>
      <c r="L72">
        <v>-2.8620689655172407E-2</v>
      </c>
      <c r="M72">
        <v>9.1723396632031551E-2</v>
      </c>
      <c r="N72">
        <v>0.11651770936775889</v>
      </c>
      <c r="O72">
        <v>4.5360213459828144E-2</v>
      </c>
      <c r="P72">
        <v>-2.4571428571428498E-2</v>
      </c>
    </row>
    <row r="73" spans="1:16">
      <c r="A73" s="56" t="s">
        <v>320</v>
      </c>
      <c r="B73">
        <v>2.7005750699409388E-4</v>
      </c>
      <c r="C73">
        <v>3217000000</v>
      </c>
      <c r="D73">
        <v>86.27</v>
      </c>
      <c r="E73">
        <v>-1.7155442216297553E-2</v>
      </c>
      <c r="F73">
        <v>-1.0614459252270381E-2</v>
      </c>
      <c r="G73">
        <v>-1.3231612826320174E-2</v>
      </c>
      <c r="H73">
        <v>-4.9586776859504113E-2</v>
      </c>
      <c r="I73">
        <v>-3.8491048593350445E-2</v>
      </c>
      <c r="J73">
        <v>-3.4676663542642969E-2</v>
      </c>
      <c r="K73">
        <v>3.3519553072626973E-3</v>
      </c>
      <c r="L73">
        <v>-0.10495545657015598</v>
      </c>
      <c r="M73">
        <v>2.2884012539185077E-2</v>
      </c>
      <c r="N73">
        <v>-0.11534898085237809</v>
      </c>
      <c r="O73">
        <v>4.0844824576715018E-2</v>
      </c>
      <c r="P73">
        <v>3.1625232538474504E-2</v>
      </c>
    </row>
    <row r="74" spans="1:16">
      <c r="A74" s="56" t="s">
        <v>203</v>
      </c>
      <c r="B74">
        <v>2.6223251589464124E-4</v>
      </c>
      <c r="C74">
        <v>1101000000</v>
      </c>
      <c r="D74">
        <v>86.68</v>
      </c>
      <c r="E74">
        <v>-5.7337332718043525E-2</v>
      </c>
      <c r="F74">
        <v>9.6071472280014794E-2</v>
      </c>
      <c r="G74">
        <v>-2.9477445288075013E-2</v>
      </c>
      <c r="H74">
        <v>4.1854029747492166E-2</v>
      </c>
      <c r="I74">
        <v>2.4679061531651243E-2</v>
      </c>
      <c r="J74">
        <v>2.4458874458874381E-2</v>
      </c>
      <c r="K74">
        <v>3.4614163226421045E-2</v>
      </c>
      <c r="L74">
        <v>-7.6631880499283739E-2</v>
      </c>
      <c r="M74">
        <v>7.7725960470796229E-3</v>
      </c>
      <c r="N74">
        <v>9.1973059511979829E-2</v>
      </c>
      <c r="O74">
        <v>-5.0556117290193325E-3</v>
      </c>
      <c r="P74">
        <v>-2.6982995621627016E-2</v>
      </c>
    </row>
    <row r="75" spans="1:16">
      <c r="A75" s="56" t="s">
        <v>254</v>
      </c>
      <c r="B75">
        <v>2.1581398701087841E-4</v>
      </c>
      <c r="C75">
        <v>6159000000</v>
      </c>
      <c r="D75">
        <v>29.642399999999999</v>
      </c>
      <c r="E75">
        <v>5.4347826086956902E-3</v>
      </c>
      <c r="F75">
        <v>8.3335849816296714E-2</v>
      </c>
      <c r="G75">
        <v>3.2192323893059899E-2</v>
      </c>
      <c r="H75">
        <v>-2.8128841600407004E-2</v>
      </c>
      <c r="I75">
        <v>3.6220776631274626E-2</v>
      </c>
      <c r="J75">
        <v>-2.5697659601580148E-2</v>
      </c>
      <c r="K75">
        <v>8.1346736574755177E-2</v>
      </c>
      <c r="L75">
        <v>-0.12437392990340421</v>
      </c>
      <c r="M75">
        <v>4.9727554698632999E-3</v>
      </c>
      <c r="N75">
        <v>9.1696213111881072E-2</v>
      </c>
      <c r="O75">
        <v>-2.497877529598819E-2</v>
      </c>
      <c r="P75">
        <v>-2.5260210214050054E-2</v>
      </c>
    </row>
    <row r="76" spans="1:16">
      <c r="A76" s="56" t="s">
        <v>350</v>
      </c>
      <c r="B76">
        <v>2.1459564714285717E-4</v>
      </c>
      <c r="C76">
        <v>700000000</v>
      </c>
      <c r="D76">
        <v>65.188400000000001</v>
      </c>
      <c r="E76">
        <v>-4.1507384749434002E-2</v>
      </c>
      <c r="F76">
        <v>5.7860908476919944E-2</v>
      </c>
      <c r="G76">
        <v>-2.5973593714777508E-2</v>
      </c>
      <c r="H76">
        <v>-3.1729283289835548E-2</v>
      </c>
      <c r="I76">
        <v>5.5730480107622875E-2</v>
      </c>
      <c r="J76">
        <v>-3.8728060073490505E-3</v>
      </c>
      <c r="K76">
        <v>6.4186079336246274E-2</v>
      </c>
      <c r="L76">
        <v>0.28512423501935402</v>
      </c>
      <c r="M76">
        <v>0.38099625282586486</v>
      </c>
      <c r="N76">
        <v>9.66337859270434E-2</v>
      </c>
      <c r="O76">
        <v>3.8500071254517036E-2</v>
      </c>
      <c r="P76">
        <v>-5.9103102885138876E-2</v>
      </c>
    </row>
    <row r="77" spans="1:16">
      <c r="A77" s="56" t="s">
        <v>382</v>
      </c>
      <c r="B77">
        <v>1.9926272577996715E-4</v>
      </c>
      <c r="C77">
        <v>1218000000</v>
      </c>
      <c r="D77">
        <v>38</v>
      </c>
      <c r="E77">
        <v>3.2894736842105261E-2</v>
      </c>
      <c r="F77">
        <v>-0.1299363057324841</v>
      </c>
      <c r="G77">
        <v>-8.5212298682283999E-2</v>
      </c>
      <c r="H77">
        <v>0.15444516547696294</v>
      </c>
      <c r="I77">
        <v>7.0264193367059668E-3</v>
      </c>
      <c r="J77">
        <v>3.9536853996048E-3</v>
      </c>
      <c r="K77">
        <v>-2.021064617136353E-2</v>
      </c>
      <c r="L77">
        <v>-1.365485183033122E-2</v>
      </c>
      <c r="M77">
        <v>-3.7876528481956495E-2</v>
      </c>
      <c r="N77">
        <v>5.2449748743718536E-2</v>
      </c>
      <c r="O77">
        <v>3.0140256639809113E-2</v>
      </c>
      <c r="P77">
        <v>-1.3196480938416556E-2</v>
      </c>
    </row>
    <row r="78" spans="1:16">
      <c r="A78" s="56" t="s">
        <v>227</v>
      </c>
      <c r="B78">
        <v>1.9784788518119841E-4</v>
      </c>
      <c r="C78">
        <v>2787000000</v>
      </c>
      <c r="D78">
        <v>54.561</v>
      </c>
      <c r="E78">
        <v>5.7322996279393724E-2</v>
      </c>
      <c r="F78">
        <v>-3.6528880922747337E-2</v>
      </c>
      <c r="G78">
        <v>-9.2153296162558063E-3</v>
      </c>
      <c r="H78">
        <v>4.3661891862686326E-2</v>
      </c>
      <c r="I78">
        <v>2.6311356018461723E-2</v>
      </c>
      <c r="J78">
        <v>-5.6492072875428928E-2</v>
      </c>
      <c r="K78">
        <v>4.1628825907947913E-2</v>
      </c>
      <c r="L78">
        <v>-0.10383716837948302</v>
      </c>
      <c r="M78">
        <v>-5.369536513525406E-2</v>
      </c>
      <c r="N78">
        <v>0.10820775787507417</v>
      </c>
      <c r="O78">
        <v>-8.002132367887254E-3</v>
      </c>
      <c r="P78">
        <v>-2.375988125910591E-2</v>
      </c>
    </row>
    <row r="79" spans="1:16">
      <c r="A79" s="56" t="s">
        <v>179</v>
      </c>
      <c r="B79">
        <v>1.8817201876955163E-4</v>
      </c>
      <c r="C79">
        <v>959000000</v>
      </c>
      <c r="D79">
        <v>161.31</v>
      </c>
      <c r="E79">
        <v>-4.5316471390490373E-2</v>
      </c>
      <c r="F79">
        <v>4.9870129870129912E-2</v>
      </c>
      <c r="G79">
        <v>-3.0925284512628117E-4</v>
      </c>
      <c r="H79">
        <v>8.0946139923859448E-2</v>
      </c>
      <c r="I79">
        <v>-9.1801385681292199E-3</v>
      </c>
      <c r="J79">
        <v>-2.8435462076258789E-2</v>
      </c>
      <c r="K79">
        <v>-1.3843995852899983E-2</v>
      </c>
      <c r="L79">
        <v>-9.579468150896718E-2</v>
      </c>
      <c r="M79">
        <v>1.1731419501759753E-2</v>
      </c>
      <c r="N79">
        <v>-3.3101644759479749E-2</v>
      </c>
      <c r="O79">
        <v>-6.5480427046262458E-3</v>
      </c>
      <c r="P79">
        <v>-2.8514113769881201E-2</v>
      </c>
    </row>
    <row r="80" spans="1:16">
      <c r="A80" s="56" t="s">
        <v>263</v>
      </c>
      <c r="B80">
        <v>1.8792520215633424E-4</v>
      </c>
      <c r="C80">
        <v>1484000000</v>
      </c>
      <c r="D80">
        <v>74.510000000000005</v>
      </c>
      <c r="E80">
        <v>-0.16132062810361028</v>
      </c>
      <c r="F80">
        <v>0.14898383741398616</v>
      </c>
      <c r="G80">
        <v>-3.8997214484679639E-2</v>
      </c>
      <c r="H80">
        <v>-2.3367898349641683E-3</v>
      </c>
      <c r="I80">
        <v>2.5325720977894931E-2</v>
      </c>
      <c r="J80">
        <v>-8.4592145015105785E-2</v>
      </c>
      <c r="K80">
        <v>1.9809825673533961E-2</v>
      </c>
      <c r="L80">
        <v>-0.13317793317793311</v>
      </c>
      <c r="M80">
        <v>-2.0271493212669658E-2</v>
      </c>
      <c r="N80">
        <v>0.11380597014925375</v>
      </c>
      <c r="O80">
        <v>-0.17537688442211058</v>
      </c>
      <c r="P80">
        <v>2.3794871794871789E-2</v>
      </c>
    </row>
    <row r="81" spans="1:16">
      <c r="A81" s="56" t="s">
        <v>218</v>
      </c>
      <c r="B81">
        <v>1.2536348949919224E-4</v>
      </c>
      <c r="C81">
        <v>619000000</v>
      </c>
      <c r="D81">
        <v>164.71</v>
      </c>
      <c r="E81">
        <v>-1.5724606884827901E-2</v>
      </c>
      <c r="F81">
        <v>3.7256353318529431E-2</v>
      </c>
      <c r="G81">
        <v>-1.6412940057088512E-2</v>
      </c>
      <c r="H81">
        <v>-4.5650983017834317E-2</v>
      </c>
      <c r="I81">
        <v>2.1812615600484742E-2</v>
      </c>
      <c r="J81">
        <v>-1.1690760527969824E-2</v>
      </c>
      <c r="K81">
        <v>-3.4202267341318156E-2</v>
      </c>
      <c r="L81">
        <v>-6.76437429537768E-2</v>
      </c>
      <c r="M81">
        <v>2.7530828792658581E-2</v>
      </c>
      <c r="N81">
        <v>0.10758737078967712</v>
      </c>
      <c r="O81">
        <v>6.3488032505909354E-5</v>
      </c>
      <c r="P81">
        <v>-4.6352535004155648E-2</v>
      </c>
    </row>
    <row r="82" spans="1:16">
      <c r="A82" s="56" t="s">
        <v>95</v>
      </c>
      <c r="B82">
        <v>1.2299516908212562E-4</v>
      </c>
      <c r="C82">
        <v>1242000000</v>
      </c>
      <c r="D82">
        <v>68.5</v>
      </c>
      <c r="E82">
        <v>-5.8832116788321183E-2</v>
      </c>
      <c r="F82">
        <v>1.3804870482394921E-2</v>
      </c>
      <c r="G82">
        <v>-3.6719706242350041E-2</v>
      </c>
      <c r="H82">
        <v>8.0210492744378789E-2</v>
      </c>
      <c r="I82">
        <v>-4.4729849424269288E-2</v>
      </c>
      <c r="J82">
        <v>-4.1886441203847283E-2</v>
      </c>
      <c r="K82">
        <v>-0.19037554869126974</v>
      </c>
      <c r="L82">
        <v>-2.7710843373493887E-2</v>
      </c>
      <c r="M82">
        <v>1.5985052937512893E-2</v>
      </c>
      <c r="N82">
        <v>8.8519203121790971E-2</v>
      </c>
      <c r="O82">
        <v>3.2264150943396241E-2</v>
      </c>
      <c r="P82">
        <v>-0.14322438486962916</v>
      </c>
    </row>
    <row r="83" spans="1:16">
      <c r="A83" s="56" t="s">
        <v>353</v>
      </c>
      <c r="B83">
        <v>1.1963531114327063E-4</v>
      </c>
      <c r="C83">
        <v>691000000</v>
      </c>
      <c r="D83">
        <v>83.54</v>
      </c>
      <c r="E83">
        <v>4.14172851328704E-2</v>
      </c>
      <c r="F83">
        <v>-9.7931034482758569E-2</v>
      </c>
      <c r="G83">
        <v>-8.7283384301733713E-3</v>
      </c>
      <c r="H83">
        <v>1.0007798284377386E-2</v>
      </c>
      <c r="I83">
        <v>-7.6566722429544289E-3</v>
      </c>
      <c r="J83">
        <v>-6.0385523210070909E-2</v>
      </c>
      <c r="K83">
        <v>4.9435028248587573E-2</v>
      </c>
      <c r="L83">
        <v>-4.3270524899057763E-2</v>
      </c>
      <c r="M83">
        <v>3.6364930259037712E-2</v>
      </c>
      <c r="N83">
        <v>-8.1955827198220473E-3</v>
      </c>
      <c r="O83">
        <v>-3.5364145658263423E-2</v>
      </c>
      <c r="P83">
        <v>5.4445260837619545E-2</v>
      </c>
    </row>
    <row r="84" spans="1:16">
      <c r="A84" s="56" t="s">
        <v>224</v>
      </c>
      <c r="B84">
        <v>1.185054054054054E-4</v>
      </c>
      <c r="C84">
        <v>3330000000</v>
      </c>
      <c r="D84">
        <v>0.27610000000000001</v>
      </c>
      <c r="E84">
        <v>0.19521912350597609</v>
      </c>
      <c r="F84">
        <v>4.6060606060606031E-2</v>
      </c>
      <c r="G84">
        <v>2.9837775202780924E-2</v>
      </c>
      <c r="H84">
        <v>-7.0604781997186936E-2</v>
      </c>
      <c r="I84">
        <v>-3.7227602905569104E-2</v>
      </c>
      <c r="J84">
        <v>-7.922037095253065E-2</v>
      </c>
      <c r="K84">
        <v>5.8381700238989434E-2</v>
      </c>
      <c r="L84">
        <v>-9.8064516129032206E-2</v>
      </c>
      <c r="M84">
        <v>-1.6452074391988529E-2</v>
      </c>
      <c r="N84">
        <v>3.6363636363636188E-2</v>
      </c>
      <c r="O84">
        <v>-4.2105263157894583E-2</v>
      </c>
      <c r="P84">
        <v>-4.1025641025641178E-2</v>
      </c>
    </row>
    <row r="85" spans="1:16">
      <c r="A85" s="56" t="s">
        <v>284</v>
      </c>
      <c r="B85">
        <v>1.0755924170616114E-4</v>
      </c>
      <c r="C85">
        <v>633000000</v>
      </c>
      <c r="D85">
        <v>76.11</v>
      </c>
      <c r="E85">
        <v>-3.8365523584285924E-2</v>
      </c>
      <c r="F85">
        <v>4.9870200847110344E-2</v>
      </c>
      <c r="G85">
        <v>7.2748568453930171E-2</v>
      </c>
      <c r="H85">
        <v>-3.825003055114256E-2</v>
      </c>
      <c r="I85">
        <v>1.7789072426937703E-2</v>
      </c>
      <c r="J85">
        <v>4.0251572327043954E-2</v>
      </c>
      <c r="K85">
        <v>-1.1205846528623479E-2</v>
      </c>
      <c r="L85">
        <v>-5.1736881005173742E-2</v>
      </c>
      <c r="M85">
        <v>3.2583093431038899E-2</v>
      </c>
      <c r="N85">
        <v>-1.7230376515634901E-2</v>
      </c>
      <c r="O85">
        <v>-4.3766233766233856E-2</v>
      </c>
      <c r="P85">
        <v>-9.1692897221840666E-3</v>
      </c>
    </row>
    <row r="86" spans="1:16">
      <c r="A86" s="56" t="s">
        <v>206</v>
      </c>
      <c r="B86">
        <v>1.0422996515679442E-4</v>
      </c>
      <c r="C86">
        <v>861000000</v>
      </c>
      <c r="D86">
        <v>94.13</v>
      </c>
      <c r="E86">
        <v>-2.2097099755657053E-2</v>
      </c>
      <c r="F86">
        <v>7.1374253123302631E-2</v>
      </c>
      <c r="G86">
        <v>-8.8217400121679401E-3</v>
      </c>
      <c r="H86">
        <v>-8.2636091312879138E-4</v>
      </c>
      <c r="I86">
        <v>-5.7387730002334149E-18</v>
      </c>
      <c r="J86">
        <v>1.5651085141902225E-3</v>
      </c>
      <c r="K86">
        <v>5.1524710830704583E-2</v>
      </c>
      <c r="L86">
        <v>-6.340000000000004E-2</v>
      </c>
      <c r="M86">
        <v>7.1359275627896998E-2</v>
      </c>
      <c r="N86">
        <v>0.14172588832487304</v>
      </c>
      <c r="O86">
        <v>2.6231548995198316E-2</v>
      </c>
      <c r="P86">
        <v>3.1610199091861718E-2</v>
      </c>
    </row>
    <row r="87" spans="1:16">
      <c r="A87" s="56" t="s">
        <v>334</v>
      </c>
      <c r="B87">
        <v>1.0404307974335472E-4</v>
      </c>
      <c r="C87">
        <v>1091000000</v>
      </c>
      <c r="D87">
        <v>56.53</v>
      </c>
      <c r="E87">
        <v>-0.13267291703520254</v>
      </c>
      <c r="F87">
        <v>0.12563736487864566</v>
      </c>
      <c r="G87">
        <v>-4.7109983692697642E-3</v>
      </c>
      <c r="H87">
        <v>4.1933711774400279E-2</v>
      </c>
      <c r="I87">
        <v>4.0949033391915607E-2</v>
      </c>
      <c r="J87">
        <v>7.0785944661347855E-2</v>
      </c>
      <c r="K87">
        <v>2.3422562141491493E-2</v>
      </c>
      <c r="L87">
        <v>-7.6911100731745355E-2</v>
      </c>
      <c r="M87">
        <v>-2.4758351704256422E-2</v>
      </c>
      <c r="N87">
        <v>0.10928484000699423</v>
      </c>
      <c r="O87">
        <v>1.2137452711223249E-2</v>
      </c>
      <c r="P87">
        <v>-4.5547033964626768E-2</v>
      </c>
    </row>
    <row r="88" spans="1:16">
      <c r="A88" s="56" t="s">
        <v>308</v>
      </c>
      <c r="B88">
        <v>1.0191934279312921E-4</v>
      </c>
      <c r="C88">
        <v>2678000000</v>
      </c>
      <c r="D88">
        <v>65.844999999999999</v>
      </c>
      <c r="E88">
        <v>-2.6843344217480421E-2</v>
      </c>
      <c r="F88">
        <v>7.9591120127969942E-2</v>
      </c>
      <c r="G88">
        <v>-5.1497958151132846E-2</v>
      </c>
      <c r="H88">
        <v>-3.5141329258976924E-3</v>
      </c>
      <c r="I88">
        <v>6.2097516099355966E-2</v>
      </c>
      <c r="J88">
        <v>-1.5188774772168345E-2</v>
      </c>
      <c r="K88">
        <v>0.11259935236973809</v>
      </c>
      <c r="L88">
        <v>-7.9904749305463776E-2</v>
      </c>
      <c r="M88">
        <v>1.1813859674398601E-2</v>
      </c>
      <c r="N88">
        <v>7.2763589670423651E-2</v>
      </c>
      <c r="O88">
        <v>5.9582391275435603E-2</v>
      </c>
      <c r="P88">
        <v>-4.1870992078460942E-2</v>
      </c>
    </row>
    <row r="89" spans="1:16">
      <c r="A89" s="56" t="s">
        <v>62</v>
      </c>
      <c r="B89">
        <v>1.000539708412569E-4</v>
      </c>
      <c r="C89">
        <v>11043000000</v>
      </c>
      <c r="D89">
        <v>17.989999999999998</v>
      </c>
      <c r="E89">
        <v>-0.15119510839355194</v>
      </c>
      <c r="F89">
        <v>3.4053700065487857E-2</v>
      </c>
      <c r="G89">
        <v>-1.8682710576314075E-2</v>
      </c>
      <c r="H89">
        <v>3.7613488975356685E-2</v>
      </c>
      <c r="I89">
        <v>4.0937499999999891E-2</v>
      </c>
      <c r="J89">
        <v>4.493365500603147E-2</v>
      </c>
      <c r="K89">
        <v>3.8260869565217397E-2</v>
      </c>
      <c r="L89">
        <v>-0.10664433277498608</v>
      </c>
      <c r="M89">
        <v>-2.3824451410658292E-2</v>
      </c>
      <c r="N89">
        <v>8.891752577319581E-2</v>
      </c>
      <c r="O89">
        <v>3.9644970414201251E-2</v>
      </c>
      <c r="P89">
        <v>-5.8219178082191798E-2</v>
      </c>
    </row>
    <row r="90" spans="1:16">
      <c r="A90" s="56" t="s">
        <v>323</v>
      </c>
      <c r="B90">
        <v>9.9616430452477864E-5</v>
      </c>
      <c r="C90">
        <v>4177000000</v>
      </c>
      <c r="D90">
        <v>92.25</v>
      </c>
      <c r="E90">
        <v>-4.769647696476971E-2</v>
      </c>
      <c r="F90">
        <v>5.5776892430279921E-3</v>
      </c>
      <c r="G90">
        <v>-2.1394611727416805E-2</v>
      </c>
      <c r="H90">
        <v>2.5087514585764192E-2</v>
      </c>
      <c r="I90">
        <v>-2.1058622652248088E-2</v>
      </c>
      <c r="J90">
        <v>-1.4310850439882684E-2</v>
      </c>
      <c r="K90">
        <v>-5.4995196926032643E-2</v>
      </c>
      <c r="L90">
        <v>-5.9085133418043272E-2</v>
      </c>
      <c r="M90">
        <v>3.6152796725784524E-2</v>
      </c>
      <c r="N90">
        <v>9.4414893617021198E-2</v>
      </c>
      <c r="O90">
        <v>2.3086269744836932E-3</v>
      </c>
      <c r="P90">
        <v>-4.3175146771037246E-2</v>
      </c>
    </row>
    <row r="91" spans="1:16">
      <c r="A91" s="56" t="s">
        <v>188</v>
      </c>
      <c r="B91">
        <v>9.705745257452575E-5</v>
      </c>
      <c r="C91">
        <v>3690000000</v>
      </c>
      <c r="D91">
        <v>62.62</v>
      </c>
      <c r="E91">
        <v>-0.12919195145320977</v>
      </c>
      <c r="F91">
        <v>0.12305153126719238</v>
      </c>
      <c r="G91">
        <v>-5.7152188112345754E-3</v>
      </c>
      <c r="H91">
        <v>5.44611819235227E-2</v>
      </c>
      <c r="I91">
        <v>4.3485086342229071E-2</v>
      </c>
      <c r="J91">
        <v>3.9551447188968178E-2</v>
      </c>
      <c r="K91">
        <v>6.8995889606576462E-3</v>
      </c>
      <c r="L91">
        <v>-7.7270739174806841E-2</v>
      </c>
      <c r="M91">
        <v>-2.0525059665871186E-2</v>
      </c>
      <c r="N91">
        <v>5.4482984293193808E-2</v>
      </c>
      <c r="O91">
        <v>5.166795965865012E-2</v>
      </c>
      <c r="P91">
        <v>-4.3807543807543814E-2</v>
      </c>
    </row>
    <row r="92" spans="1:16">
      <c r="A92" s="56" t="s">
        <v>80</v>
      </c>
      <c r="B92">
        <v>9.1163781163434903E-5</v>
      </c>
      <c r="C92">
        <v>2888000000</v>
      </c>
      <c r="D92">
        <v>54.36</v>
      </c>
      <c r="E92">
        <v>-0.13171449595290649</v>
      </c>
      <c r="F92">
        <v>0.11080508474576264</v>
      </c>
      <c r="G92">
        <v>-1.7165744802593978E-2</v>
      </c>
      <c r="H92">
        <v>4.4189215495425406E-2</v>
      </c>
      <c r="I92">
        <v>2.2371364653243832E-2</v>
      </c>
      <c r="J92">
        <v>2.7249451353328423E-2</v>
      </c>
      <c r="K92">
        <v>4.6598821638993031E-2</v>
      </c>
      <c r="L92">
        <v>-0.10525417946093482</v>
      </c>
      <c r="M92">
        <v>-5.591603053435109E-2</v>
      </c>
      <c r="N92">
        <v>8.1545932820720382E-2</v>
      </c>
      <c r="O92">
        <v>1.8709073900841828E-2</v>
      </c>
      <c r="P92">
        <v>-6.6176470588235267E-2</v>
      </c>
    </row>
    <row r="93" spans="1:16">
      <c r="A93" s="56" t="s">
        <v>275</v>
      </c>
      <c r="B93">
        <v>8.042693110647181E-5</v>
      </c>
      <c r="C93">
        <v>958000000</v>
      </c>
      <c r="D93">
        <v>49.19</v>
      </c>
      <c r="E93">
        <v>2.9680829436877432E-2</v>
      </c>
      <c r="F93">
        <v>-9.5755182625863799E-2</v>
      </c>
      <c r="G93">
        <v>-1.9432314410480257E-2</v>
      </c>
      <c r="H93">
        <v>-2.4802705749718021E-3</v>
      </c>
      <c r="I93">
        <v>2.0343580470163019E-3</v>
      </c>
      <c r="J93">
        <v>-2.741603838245385E-2</v>
      </c>
      <c r="K93">
        <v>6.5222566055701078E-2</v>
      </c>
      <c r="L93">
        <v>-2.7932960893854799E-2</v>
      </c>
      <c r="M93">
        <v>5.7056357708430386E-2</v>
      </c>
      <c r="N93">
        <v>6.0227526210127847E-3</v>
      </c>
      <c r="O93">
        <v>6.2638580931264291E-3</v>
      </c>
      <c r="P93">
        <v>4.7334968777876851E-2</v>
      </c>
    </row>
    <row r="94" spans="1:16">
      <c r="A94" s="56" t="s">
        <v>158</v>
      </c>
      <c r="B94">
        <v>7.4826751592356689E-5</v>
      </c>
      <c r="C94">
        <v>1570000000</v>
      </c>
      <c r="D94">
        <v>35.270000000000003</v>
      </c>
      <c r="E94">
        <v>-7.3717039977317864E-2</v>
      </c>
      <c r="F94">
        <v>0.14508723599632675</v>
      </c>
      <c r="G94">
        <v>6.4153969526866226E-3</v>
      </c>
      <c r="H94">
        <v>-5.6345586262409479E-2</v>
      </c>
      <c r="I94">
        <v>3.6110321296559576E-2</v>
      </c>
      <c r="J94">
        <v>-5.7404326123128201E-2</v>
      </c>
      <c r="K94">
        <v>-5.4150550431419232E-2</v>
      </c>
      <c r="L94">
        <v>-7.0147845234350414E-2</v>
      </c>
      <c r="M94">
        <v>5.1062371487320062E-2</v>
      </c>
      <c r="N94">
        <v>0.15153516011885124</v>
      </c>
      <c r="O94">
        <v>4.1571100917431193E-2</v>
      </c>
      <c r="P94">
        <v>-5.8970792767732962E-2</v>
      </c>
    </row>
    <row r="95" spans="1:16">
      <c r="A95" s="56" t="s">
        <v>185</v>
      </c>
      <c r="B95">
        <v>6.3932592326998929E-5</v>
      </c>
      <c r="C95">
        <v>2789000000</v>
      </c>
      <c r="D95">
        <v>105.05</v>
      </c>
      <c r="E95">
        <v>-4.340790099952406E-2</v>
      </c>
      <c r="F95">
        <v>2.3584436262314705E-2</v>
      </c>
      <c r="G95">
        <v>-1.5555123468792589E-2</v>
      </c>
      <c r="H95">
        <v>-8.3615369301213351E-3</v>
      </c>
      <c r="I95">
        <v>1.4655691628187077E-2</v>
      </c>
      <c r="J95">
        <v>-1.1767052253689708E-2</v>
      </c>
      <c r="K95">
        <v>1.7293997965412033E-2</v>
      </c>
      <c r="L95">
        <v>-6.9099999999999939E-2</v>
      </c>
      <c r="M95">
        <v>2.1020695633329728E-2</v>
      </c>
      <c r="N95">
        <v>8.2949801990795241E-2</v>
      </c>
      <c r="O95">
        <v>1.2848389009685679E-2</v>
      </c>
      <c r="P95">
        <v>7.1758576624396907E-3</v>
      </c>
    </row>
    <row r="96" spans="1:16">
      <c r="A96" s="56" t="s">
        <v>233</v>
      </c>
      <c r="B96">
        <v>5.8362535879196304E-5</v>
      </c>
      <c r="C96">
        <v>8013000000</v>
      </c>
      <c r="D96">
        <v>46.66</v>
      </c>
      <c r="E96">
        <v>-0.13009001285897973</v>
      </c>
      <c r="F96">
        <v>7.5880758807588031E-2</v>
      </c>
      <c r="G96">
        <v>-6.1369361117471953E-2</v>
      </c>
      <c r="H96">
        <v>0.19655172413793096</v>
      </c>
      <c r="I96">
        <v>-2.387813915191429E-2</v>
      </c>
      <c r="J96">
        <v>-4.7598810029749285E-2</v>
      </c>
      <c r="K96">
        <v>5.6680161943319748E-2</v>
      </c>
      <c r="L96">
        <v>-9.4721157939548647E-2</v>
      </c>
      <c r="M96">
        <v>6.971780886886407E-2</v>
      </c>
      <c r="N96">
        <v>0.1810055865921788</v>
      </c>
      <c r="O96">
        <v>3.6329233680226961E-2</v>
      </c>
      <c r="P96">
        <v>4.9623231023709557E-3</v>
      </c>
    </row>
    <row r="97" spans="1:16">
      <c r="A97" s="56" t="s">
        <v>281</v>
      </c>
      <c r="B97">
        <v>4.2262918597511712E-5</v>
      </c>
      <c r="C97">
        <v>6189000000</v>
      </c>
      <c r="D97">
        <v>25.494900000000001</v>
      </c>
      <c r="E97">
        <v>-1.3332078180341954E-2</v>
      </c>
      <c r="F97">
        <v>3.182269926455971E-2</v>
      </c>
      <c r="G97">
        <v>-3.242087418851497E-2</v>
      </c>
      <c r="H97">
        <v>5.947065032069497E-2</v>
      </c>
      <c r="I97">
        <v>1.7525575692555247E-2</v>
      </c>
      <c r="J97">
        <v>4.9105704775199016E-2</v>
      </c>
      <c r="K97">
        <v>-1.7985705196655849E-2</v>
      </c>
      <c r="L97">
        <v>-4.9049955481463223E-2</v>
      </c>
      <c r="M97">
        <v>1.5813054198197247E-2</v>
      </c>
      <c r="N97">
        <v>3.7255077828784906E-2</v>
      </c>
      <c r="O97">
        <v>2.1539187170819957E-2</v>
      </c>
      <c r="P97">
        <v>2.7695021560172398E-2</v>
      </c>
    </row>
    <row r="98" spans="1:16">
      <c r="A98" s="56" t="s">
        <v>101</v>
      </c>
      <c r="B98">
        <v>3.998702830188679E-5</v>
      </c>
      <c r="C98">
        <v>5088000000</v>
      </c>
      <c r="D98">
        <v>27.86</v>
      </c>
      <c r="E98">
        <v>-5.2763819095477345E-2</v>
      </c>
      <c r="F98">
        <v>0.11254262978400904</v>
      </c>
      <c r="G98">
        <v>-6.0967302452316102E-2</v>
      </c>
      <c r="H98">
        <v>5.4924935920908094E-2</v>
      </c>
      <c r="I98">
        <v>3.6445678583825157E-2</v>
      </c>
      <c r="J98">
        <v>-6.4864864864864855E-2</v>
      </c>
      <c r="K98">
        <v>3.6105032822757052E-2</v>
      </c>
      <c r="L98">
        <v>-0.10313269975360793</v>
      </c>
      <c r="M98">
        <v>4.3219666931007213E-2</v>
      </c>
      <c r="N98">
        <v>0.10825335892514396</v>
      </c>
      <c r="O98">
        <v>-5.0571527537235941E-2</v>
      </c>
      <c r="P98">
        <v>-2.2058823529411721E-2</v>
      </c>
    </row>
    <row r="99" spans="1:16">
      <c r="A99" s="56" t="s">
        <v>364</v>
      </c>
      <c r="B99">
        <v>3.4822185970636216E-5</v>
      </c>
      <c r="C99">
        <v>1226000000</v>
      </c>
      <c r="D99">
        <v>71</v>
      </c>
      <c r="E99">
        <v>0.12676056338028169</v>
      </c>
      <c r="F99">
        <v>-0.10962499999999994</v>
      </c>
      <c r="G99">
        <v>8.9849782395057132E-3</v>
      </c>
      <c r="H99">
        <v>0.10046302792198697</v>
      </c>
      <c r="I99">
        <v>-4.5900803264057155E-2</v>
      </c>
      <c r="J99">
        <v>-3.0311194934662649E-2</v>
      </c>
      <c r="K99">
        <v>-5.3236200616418533E-3</v>
      </c>
      <c r="L99">
        <v>0.13485915492957745</v>
      </c>
      <c r="M99">
        <v>-0.10243749999999996</v>
      </c>
      <c r="N99">
        <v>5.6156113996900234E-4</v>
      </c>
      <c r="O99">
        <v>0.10853093868387836</v>
      </c>
      <c r="P99">
        <v>-4.6219558842279768E-2</v>
      </c>
    </row>
    <row r="100" spans="1:16">
      <c r="A100" s="56" t="s">
        <v>257</v>
      </c>
      <c r="B100">
        <v>2.6769690576652602E-5</v>
      </c>
      <c r="C100">
        <v>2844000000</v>
      </c>
      <c r="D100">
        <v>90.84</v>
      </c>
      <c r="E100">
        <v>-6.8912373403786933E-2</v>
      </c>
      <c r="F100">
        <v>5.2021754551903254E-3</v>
      </c>
      <c r="G100">
        <v>-2.2471183250999748E-2</v>
      </c>
      <c r="H100">
        <v>-3.2508491023774781E-2</v>
      </c>
      <c r="I100">
        <v>-5.5228184553660908E-3</v>
      </c>
      <c r="J100">
        <v>5.2066115702478679E-3</v>
      </c>
      <c r="K100">
        <v>-2.3982650848322431E-2</v>
      </c>
      <c r="L100">
        <v>-8.4570644360214345E-2</v>
      </c>
      <c r="M100">
        <v>4.410407957330259E-2</v>
      </c>
      <c r="N100">
        <v>6.7028985507246203E-2</v>
      </c>
      <c r="O100">
        <v>-1.3544469113229577E-2</v>
      </c>
      <c r="P100">
        <v>5.5468144784292711E-2</v>
      </c>
    </row>
    <row r="101" spans="1:16">
      <c r="A101" s="56" t="s">
        <v>331</v>
      </c>
      <c r="B101">
        <v>2.5971169036334913E-5</v>
      </c>
      <c r="C101">
        <v>2532000000</v>
      </c>
      <c r="D101">
        <v>6.2610000000000001</v>
      </c>
      <c r="E101">
        <v>1.2617792684874578E-2</v>
      </c>
      <c r="F101">
        <v>8.5173501577287078E-2</v>
      </c>
      <c r="G101">
        <v>6.5843023255813996E-2</v>
      </c>
      <c r="H101">
        <v>-4.118369016773496E-2</v>
      </c>
      <c r="I101">
        <v>-1.1520409614564004E-2</v>
      </c>
      <c r="J101">
        <v>-4.3165467625899255E-2</v>
      </c>
      <c r="K101">
        <v>4.7067669172932286E-2</v>
      </c>
      <c r="L101">
        <v>-0.22073818756283209</v>
      </c>
      <c r="M101">
        <v>-4.1651308514559525E-2</v>
      </c>
      <c r="N101">
        <v>6.5576923076923116E-2</v>
      </c>
      <c r="O101">
        <v>4.9810503519220319E-2</v>
      </c>
      <c r="P101">
        <v>-0.11311672683513845</v>
      </c>
    </row>
    <row r="102" spans="1:16">
      <c r="A102" s="56" t="s">
        <v>311</v>
      </c>
      <c r="B102">
        <v>2.4326970141948116E-5</v>
      </c>
      <c r="C102">
        <v>4086000000</v>
      </c>
      <c r="D102">
        <v>47</v>
      </c>
      <c r="E102">
        <v>-1.7021276595744619E-2</v>
      </c>
      <c r="F102">
        <v>6.3203463203463081E-2</v>
      </c>
      <c r="G102">
        <v>-1.8831433224754598E-3</v>
      </c>
      <c r="H102">
        <v>4.7471620227038124E-2</v>
      </c>
      <c r="I102">
        <v>-1.467980295566507E-2</v>
      </c>
      <c r="J102">
        <v>-4.5206310679611596E-2</v>
      </c>
      <c r="K102">
        <v>1.1578044596912503E-2</v>
      </c>
      <c r="L102">
        <v>-3.2323018228062661E-2</v>
      </c>
      <c r="M102">
        <v>-2.2954091816367296E-2</v>
      </c>
      <c r="N102">
        <v>8.1168084617153385E-2</v>
      </c>
      <c r="O102">
        <v>-2.0097830710336134E-2</v>
      </c>
      <c r="P102">
        <v>1.5930564711052596E-2</v>
      </c>
    </row>
    <row r="103" spans="1:16">
      <c r="A103" s="56" t="s">
        <v>528</v>
      </c>
    </row>
    <row r="104" spans="1:16">
      <c r="A104" s="56" t="s">
        <v>395</v>
      </c>
      <c r="B104">
        <v>1.2624946640939505</v>
      </c>
      <c r="C104">
        <v>211725113085</v>
      </c>
      <c r="D104">
        <v>9541.6250000000055</v>
      </c>
      <c r="E104">
        <v>-2.2428274551326841</v>
      </c>
      <c r="F104">
        <v>4.5374785765812353</v>
      </c>
      <c r="G104">
        <v>-0.60834826725987312</v>
      </c>
      <c r="H104">
        <v>1.5123781138357835</v>
      </c>
      <c r="I104">
        <v>1.5929889022536143</v>
      </c>
      <c r="J104">
        <v>-0.79151380604993149</v>
      </c>
      <c r="K104">
        <v>2.1536776272385283</v>
      </c>
      <c r="L104">
        <v>-6.8122031417714464</v>
      </c>
      <c r="M104">
        <v>1.2290522900815528</v>
      </c>
      <c r="N104">
        <v>7.5064704978989312</v>
      </c>
      <c r="O104">
        <v>1.0538938908016524</v>
      </c>
      <c r="P104">
        <v>-3.1063896320905435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036D6-40EB-4FBD-9976-353C53C60DAC}">
  <dimension ref="A1:P104"/>
  <sheetViews>
    <sheetView workbookViewId="0">
      <selection activeCell="E2" sqref="E2"/>
    </sheetView>
  </sheetViews>
  <sheetFormatPr defaultColWidth="11.5546875" defaultRowHeight="14.4"/>
  <cols>
    <col min="1" max="1" width="13.6640625" bestFit="1" customWidth="1"/>
    <col min="2" max="2" width="21.21875" bestFit="1" customWidth="1"/>
    <col min="3" max="3" width="28.88671875" bestFit="1" customWidth="1"/>
    <col min="4" max="4" width="16.21875" bestFit="1" customWidth="1"/>
    <col min="5" max="13" width="12.44140625" bestFit="1" customWidth="1"/>
    <col min="14" max="16" width="12.6640625" bestFit="1" customWidth="1"/>
    <col min="17" max="40" width="13.109375" bestFit="1" customWidth="1"/>
  </cols>
  <sheetData>
    <row r="1" spans="1:16">
      <c r="A1" s="55" t="s">
        <v>533</v>
      </c>
      <c r="B1" t="s">
        <v>513</v>
      </c>
      <c r="C1" t="s">
        <v>512</v>
      </c>
      <c r="D1" t="s">
        <v>514</v>
      </c>
      <c r="E1" t="s">
        <v>515</v>
      </c>
      <c r="F1" t="s">
        <v>516</v>
      </c>
      <c r="G1" t="s">
        <v>517</v>
      </c>
      <c r="H1" t="s">
        <v>518</v>
      </c>
      <c r="I1" t="s">
        <v>519</v>
      </c>
      <c r="J1" t="s">
        <v>520</v>
      </c>
      <c r="K1" t="s">
        <v>521</v>
      </c>
      <c r="L1" t="s">
        <v>522</v>
      </c>
      <c r="M1" t="s">
        <v>523</v>
      </c>
      <c r="N1" t="s">
        <v>524</v>
      </c>
      <c r="O1" t="s">
        <v>525</v>
      </c>
      <c r="P1" t="s">
        <v>526</v>
      </c>
    </row>
    <row r="2" spans="1:16">
      <c r="A2" s="56" t="s">
        <v>357</v>
      </c>
      <c r="B2">
        <v>0.49375761674718194</v>
      </c>
      <c r="C2">
        <v>621000000</v>
      </c>
      <c r="D2">
        <v>30.4</v>
      </c>
      <c r="E2">
        <v>3.2236842105263175E-2</v>
      </c>
      <c r="F2">
        <v>-3.0911408540471603E-2</v>
      </c>
      <c r="G2">
        <v>6.182176915488323E-2</v>
      </c>
      <c r="H2">
        <v>-5.8841746670795871E-2</v>
      </c>
      <c r="I2">
        <v>-8.4567291872326436E-2</v>
      </c>
      <c r="J2">
        <v>1.3299784327821747E-2</v>
      </c>
      <c r="K2">
        <v>5.462930117062785E-2</v>
      </c>
      <c r="L2">
        <v>1.3118062563067627E-2</v>
      </c>
      <c r="M2">
        <v>4.7144754316068994E-2</v>
      </c>
      <c r="N2">
        <v>-0.10875079264426125</v>
      </c>
      <c r="O2">
        <v>-2.4902170046246989E-3</v>
      </c>
      <c r="P2">
        <v>3.4593437945791811E-2</v>
      </c>
    </row>
    <row r="3" spans="1:16">
      <c r="A3" s="56" t="s">
        <v>146</v>
      </c>
      <c r="B3">
        <v>0.49375761674718194</v>
      </c>
      <c r="C3">
        <v>621000000</v>
      </c>
      <c r="D3">
        <v>30.4</v>
      </c>
      <c r="E3">
        <v>3.2236842105263175E-2</v>
      </c>
      <c r="F3">
        <v>-3.0911408540471603E-2</v>
      </c>
      <c r="G3">
        <v>8.6813548174942412E-2</v>
      </c>
      <c r="H3">
        <v>-5.8841746670795871E-2</v>
      </c>
      <c r="I3">
        <v>-5.9559065482066478E-2</v>
      </c>
      <c r="J3">
        <v>4.0618260244428502E-2</v>
      </c>
      <c r="K3">
        <v>5.462930117062785E-2</v>
      </c>
      <c r="L3">
        <v>3.8681466532122455E-2</v>
      </c>
      <c r="M3">
        <v>7.2377158034528488E-2</v>
      </c>
      <c r="N3">
        <v>-0.10875079264426125</v>
      </c>
      <c r="O3">
        <v>2.2056207755247231E-2</v>
      </c>
      <c r="P3">
        <v>5.9201141226818917E-2</v>
      </c>
    </row>
    <row r="4" spans="1:16">
      <c r="A4" s="56" t="s">
        <v>77</v>
      </c>
      <c r="B4">
        <v>0.29769750184454807</v>
      </c>
      <c r="C4">
        <v>1035484</v>
      </c>
      <c r="D4">
        <v>164.34</v>
      </c>
      <c r="E4">
        <v>2.4948277960325947E-3</v>
      </c>
      <c r="F4">
        <v>5.4324734446130431E-2</v>
      </c>
      <c r="G4">
        <v>-4.0184225676453598E-2</v>
      </c>
      <c r="H4">
        <v>-5.5182341650671035E-3</v>
      </c>
      <c r="I4">
        <v>0</v>
      </c>
      <c r="J4">
        <v>2.7744270205066309E-2</v>
      </c>
      <c r="K4">
        <v>3.2453051643192496E-2</v>
      </c>
      <c r="L4">
        <v>3.2228727334735335E-2</v>
      </c>
      <c r="M4">
        <v>1.0187224669603494E-2</v>
      </c>
      <c r="N4">
        <v>2.5347506132461194E-2</v>
      </c>
      <c r="O4">
        <v>2.9186602870813445E-2</v>
      </c>
      <c r="P4">
        <v>2.7274136060746943E-2</v>
      </c>
    </row>
    <row r="5" spans="1:16">
      <c r="A5" s="56" t="s">
        <v>47</v>
      </c>
      <c r="B5">
        <v>0.16246997160243407</v>
      </c>
      <c r="C5">
        <v>9860000000</v>
      </c>
      <c r="D5">
        <v>37.896000000000001</v>
      </c>
      <c r="E5">
        <v>9.4060059109140864E-2</v>
      </c>
      <c r="F5">
        <v>2.8750256268014137E-2</v>
      </c>
      <c r="G5">
        <v>4.097063478107954E-2</v>
      </c>
      <c r="H5">
        <v>4.4819819819819869E-2</v>
      </c>
      <c r="I5">
        <v>7.6298771286915215E-2</v>
      </c>
      <c r="J5">
        <v>-2.5836429365405207E-2</v>
      </c>
      <c r="K5">
        <v>2.3972285899320593E-2</v>
      </c>
      <c r="L5">
        <v>-1.1956510827117512E-2</v>
      </c>
      <c r="M5">
        <v>-2.0524283682178377E-2</v>
      </c>
      <c r="N5">
        <v>0.14668049792531121</v>
      </c>
      <c r="O5">
        <v>6.0294915867559182E-2</v>
      </c>
      <c r="P5">
        <v>-4.2660296062415877E-5</v>
      </c>
    </row>
    <row r="6" spans="1:16">
      <c r="A6" s="56" t="s">
        <v>137</v>
      </c>
      <c r="B6">
        <v>0.1389576647496617</v>
      </c>
      <c r="C6">
        <v>2956000000</v>
      </c>
      <c r="D6">
        <v>118.1</v>
      </c>
      <c r="E6">
        <v>9.9068585944115301E-2</v>
      </c>
      <c r="F6">
        <v>6.3174114021571554E-2</v>
      </c>
      <c r="G6">
        <v>3.8405797101449354E-2</v>
      </c>
      <c r="H6">
        <v>6.7690160502442337E-2</v>
      </c>
      <c r="I6">
        <v>-1.9607843137254902E-2</v>
      </c>
      <c r="J6">
        <v>-4.1333333333333257E-2</v>
      </c>
      <c r="K6">
        <v>0.15020862308762165</v>
      </c>
      <c r="L6">
        <v>-2.418379685610675E-3</v>
      </c>
      <c r="M6">
        <v>1.8181818181818181E-2</v>
      </c>
      <c r="N6">
        <v>9.2261904761904767E-2</v>
      </c>
      <c r="O6">
        <v>-4.741144414168931E-2</v>
      </c>
      <c r="P6">
        <v>1.2585812356979338E-2</v>
      </c>
    </row>
    <row r="7" spans="1:16">
      <c r="A7" s="56" t="s">
        <v>314</v>
      </c>
      <c r="B7">
        <v>0.13261481278962001</v>
      </c>
      <c r="C7">
        <v>1079000000</v>
      </c>
      <c r="D7">
        <v>83.1</v>
      </c>
      <c r="E7">
        <v>-2.286401925391085E-2</v>
      </c>
      <c r="F7">
        <v>6.9211822660098399E-2</v>
      </c>
      <c r="G7">
        <v>-3.9852568532596104E-2</v>
      </c>
      <c r="H7">
        <v>3.5988483685220729E-2</v>
      </c>
      <c r="I7">
        <v>-5.8707735062528868E-2</v>
      </c>
      <c r="J7">
        <v>-3.4075532045762212E-2</v>
      </c>
      <c r="K7">
        <v>2.43250127356089E-2</v>
      </c>
      <c r="L7">
        <v>1.4919806042521305E-2</v>
      </c>
      <c r="M7">
        <v>-5.2799215974519205E-2</v>
      </c>
      <c r="N7">
        <v>-0.15494050698396264</v>
      </c>
      <c r="O7">
        <v>0.10131619222528299</v>
      </c>
      <c r="P7">
        <v>1.834352418010016E-2</v>
      </c>
    </row>
    <row r="8" spans="1:16">
      <c r="A8" s="56" t="s">
        <v>398</v>
      </c>
      <c r="B8">
        <v>0.11967591582491582</v>
      </c>
      <c r="C8">
        <v>297000000</v>
      </c>
      <c r="D8">
        <v>290.24</v>
      </c>
      <c r="E8">
        <v>0.11580071664829111</v>
      </c>
      <c r="F8">
        <v>5.8977921877411393E-3</v>
      </c>
      <c r="G8">
        <v>5.3413555992141738E-3</v>
      </c>
      <c r="H8">
        <v>5.7374045801526781E-2</v>
      </c>
      <c r="I8">
        <v>6.0642813826555634E-4</v>
      </c>
      <c r="J8">
        <v>-2.3780663780663808E-2</v>
      </c>
      <c r="K8">
        <v>0.16135517057884463</v>
      </c>
      <c r="L8">
        <v>1.550249465431227E-2</v>
      </c>
      <c r="M8">
        <v>-8.6255734088687294E-2</v>
      </c>
      <c r="N8">
        <v>-7.9282343904312463E-2</v>
      </c>
      <c r="O8">
        <v>-4.0760383767355961E-2</v>
      </c>
      <c r="P8">
        <v>5.1220724358576164E-2</v>
      </c>
    </row>
    <row r="9" spans="1:16">
      <c r="A9" s="56" t="s">
        <v>367</v>
      </c>
      <c r="B9">
        <v>0.11030327040358745</v>
      </c>
      <c r="C9">
        <v>2230000000</v>
      </c>
      <c r="D9">
        <v>20.92</v>
      </c>
      <c r="E9">
        <v>7.4569789674952133E-2</v>
      </c>
      <c r="F9">
        <v>-4.314946619217077E-2</v>
      </c>
      <c r="G9">
        <v>1.6503951650395018E-2</v>
      </c>
      <c r="H9">
        <v>-5.1977920883164629E-2</v>
      </c>
      <c r="I9">
        <v>-8.3212032993692384E-2</v>
      </c>
      <c r="J9">
        <v>2.7970165157165803E-2</v>
      </c>
      <c r="K9">
        <v>6.7814293166405692E-2</v>
      </c>
      <c r="L9">
        <v>-4.9584758182706433E-2</v>
      </c>
      <c r="M9">
        <v>-7.5012933264355713E-3</v>
      </c>
      <c r="N9">
        <v>-4.2497376705141594E-2</v>
      </c>
      <c r="O9">
        <v>-4.5205479452054755E-2</v>
      </c>
      <c r="P9">
        <v>6.6184971098265863E-2</v>
      </c>
    </row>
    <row r="10" spans="1:16">
      <c r="A10" s="56" t="s">
        <v>278</v>
      </c>
      <c r="B10">
        <v>8.6974733974358981E-2</v>
      </c>
      <c r="C10">
        <v>312000000</v>
      </c>
      <c r="D10">
        <v>179.09</v>
      </c>
      <c r="E10">
        <v>3.512200569546034E-2</v>
      </c>
      <c r="F10">
        <v>-5.9877009386124997E-3</v>
      </c>
      <c r="G10">
        <v>-5.5027948119607144E-2</v>
      </c>
      <c r="H10">
        <v>-3.5175296029719076E-2</v>
      </c>
      <c r="I10">
        <v>-6.2688003850318849E-2</v>
      </c>
      <c r="J10">
        <v>6.5974025974026074E-2</v>
      </c>
      <c r="K10">
        <v>1.7799950726779909E-2</v>
      </c>
      <c r="L10">
        <v>-3.6187594553706445E-2</v>
      </c>
      <c r="M10">
        <v>3.4344845099035022E-2</v>
      </c>
      <c r="N10">
        <v>-3.2200024816974794E-2</v>
      </c>
      <c r="O10">
        <v>5.1028912109750489E-2</v>
      </c>
      <c r="P10">
        <v>7.3304562268804038E-2</v>
      </c>
    </row>
    <row r="11" spans="1:16">
      <c r="A11" s="56" t="s">
        <v>143</v>
      </c>
      <c r="B11">
        <v>7.2258111111111106E-2</v>
      </c>
      <c r="C11">
        <v>270000000</v>
      </c>
      <c r="D11">
        <v>186.5701</v>
      </c>
      <c r="E11">
        <v>1.4524835437189585E-2</v>
      </c>
      <c r="F11">
        <v>2.9638630600168983E-2</v>
      </c>
      <c r="G11">
        <v>7.5427164041255443E-3</v>
      </c>
      <c r="H11">
        <v>-3.037884203002153E-2</v>
      </c>
      <c r="I11">
        <v>2.7223421620767817E-2</v>
      </c>
      <c r="J11">
        <v>0.12544968650426558</v>
      </c>
      <c r="K11">
        <v>-4.3617556867591195E-2</v>
      </c>
      <c r="L11">
        <v>3.187212863705971E-2</v>
      </c>
      <c r="M11">
        <v>5.0622908144291497E-2</v>
      </c>
      <c r="N11">
        <v>6.6072457984125282E-3</v>
      </c>
      <c r="O11">
        <v>2.2555066079295152E-2</v>
      </c>
      <c r="P11">
        <v>8.4196443984118824E-2</v>
      </c>
    </row>
    <row r="12" spans="1:16">
      <c r="A12" s="56" t="s">
        <v>269</v>
      </c>
      <c r="B12">
        <v>2.6128042407660739E-2</v>
      </c>
      <c r="C12">
        <v>1462000000</v>
      </c>
      <c r="D12">
        <v>55.91</v>
      </c>
      <c r="E12">
        <v>-7.5120729744230837E-3</v>
      </c>
      <c r="F12">
        <v>3.2077851865200957E-2</v>
      </c>
      <c r="G12">
        <v>2.2874105116116605E-2</v>
      </c>
      <c r="H12">
        <v>2.9512697323266966E-2</v>
      </c>
      <c r="I12">
        <v>6.2666666666666634E-2</v>
      </c>
      <c r="J12">
        <v>-6.8650606203747438E-2</v>
      </c>
      <c r="K12">
        <v>-7.3514431239388764E-2</v>
      </c>
      <c r="L12">
        <v>1.0628550485614775E-2</v>
      </c>
      <c r="M12">
        <v>-1.4389799635701261E-2</v>
      </c>
      <c r="N12">
        <v>2.3022651318232491E-2</v>
      </c>
      <c r="O12">
        <v>4.8094373865698703E-2</v>
      </c>
      <c r="P12">
        <v>1.2173913043478311E-2</v>
      </c>
    </row>
    <row r="13" spans="1:16">
      <c r="A13" s="56" t="s">
        <v>89</v>
      </c>
      <c r="B13">
        <v>1.5054805265357293E-2</v>
      </c>
      <c r="C13">
        <v>4786000000</v>
      </c>
      <c r="D13">
        <v>34.835000000000001</v>
      </c>
      <c r="E13">
        <v>8.0665996842256421E-2</v>
      </c>
      <c r="F13">
        <v>1.9922964537121991E-3</v>
      </c>
      <c r="G13">
        <v>-2.4522799575821845E-3</v>
      </c>
      <c r="H13">
        <v>5.2041633306645393E-2</v>
      </c>
      <c r="I13">
        <v>6.0058346017250151E-2</v>
      </c>
      <c r="J13">
        <v>-5.7470574105212682E-2</v>
      </c>
      <c r="K13">
        <v>3.3776867963152518E-2</v>
      </c>
      <c r="L13">
        <v>1.3056930693069419E-2</v>
      </c>
      <c r="M13">
        <v>-5.402256561196974E-2</v>
      </c>
      <c r="N13">
        <v>-5.6235355376204027E-2</v>
      </c>
      <c r="O13">
        <v>2.4827586206896513E-2</v>
      </c>
      <c r="P13">
        <v>8.7213997308210015E-2</v>
      </c>
    </row>
    <row r="14" spans="1:16">
      <c r="A14" s="56" t="s">
        <v>335</v>
      </c>
      <c r="B14">
        <v>8.6936983695652167E-3</v>
      </c>
      <c r="C14">
        <v>368000000</v>
      </c>
      <c r="D14">
        <v>74</v>
      </c>
      <c r="E14">
        <v>2.1216216216216124E-2</v>
      </c>
      <c r="F14">
        <v>9.1967712055048348E-2</v>
      </c>
      <c r="G14">
        <v>-7.3921473582160661E-3</v>
      </c>
      <c r="H14">
        <v>-6.1319597743452739E-4</v>
      </c>
      <c r="I14">
        <v>6.0130077310099415E-2</v>
      </c>
      <c r="J14">
        <v>3.720065101139268E-2</v>
      </c>
      <c r="K14">
        <v>2.6111423747889786E-2</v>
      </c>
      <c r="L14">
        <v>-2.5227596797192994E-3</v>
      </c>
      <c r="M14">
        <v>1.6009716241581238E-2</v>
      </c>
      <c r="N14">
        <v>2.6404800872885843E-2</v>
      </c>
      <c r="O14">
        <v>9.9925587328585114E-2</v>
      </c>
      <c r="P14">
        <v>1.2997090203685733E-2</v>
      </c>
    </row>
    <row r="15" spans="1:16">
      <c r="A15" s="56" t="s">
        <v>164</v>
      </c>
      <c r="B15">
        <v>6.5249119804400976E-3</v>
      </c>
      <c r="C15">
        <v>409000000</v>
      </c>
      <c r="D15">
        <v>242.7</v>
      </c>
      <c r="E15">
        <v>-5.0226617222908936E-2</v>
      </c>
      <c r="F15">
        <v>0.10064639278122432</v>
      </c>
      <c r="G15">
        <v>-9.0497024161444201E-2</v>
      </c>
      <c r="H15">
        <v>-2.2173913043478235E-2</v>
      </c>
      <c r="I15">
        <v>-5.1311694086260524E-2</v>
      </c>
      <c r="J15">
        <v>5.9263440101594435E-2</v>
      </c>
      <c r="K15">
        <v>1.1717009712198145E-2</v>
      </c>
      <c r="L15">
        <v>-7.8823373992689769E-3</v>
      </c>
      <c r="M15">
        <v>5.9674905366288028E-2</v>
      </c>
      <c r="N15">
        <v>2.8204047217537935E-2</v>
      </c>
      <c r="O15">
        <v>2.6815367583746835E-2</v>
      </c>
      <c r="P15">
        <v>3.4590439586836337E-2</v>
      </c>
    </row>
    <row r="16" spans="1:16">
      <c r="A16" s="56" t="s">
        <v>339</v>
      </c>
      <c r="B16">
        <v>6.3518963414634149E-3</v>
      </c>
      <c r="C16">
        <v>164000000</v>
      </c>
      <c r="D16">
        <v>384.62</v>
      </c>
      <c r="E16">
        <v>-2.4465706411523125E-2</v>
      </c>
      <c r="F16">
        <v>5.0744916180272437E-2</v>
      </c>
      <c r="G16">
        <v>-2.0088776157260662E-2</v>
      </c>
      <c r="H16">
        <v>8.7799286142302702E-3</v>
      </c>
      <c r="I16">
        <v>6.0898760330578471E-2</v>
      </c>
      <c r="J16">
        <v>4.9328891936906157E-2</v>
      </c>
      <c r="K16">
        <v>8.8044703230653644E-3</v>
      </c>
      <c r="L16">
        <v>-1.1217911420392378E-2</v>
      </c>
      <c r="M16">
        <v>6.6011601752101329E-2</v>
      </c>
      <c r="N16">
        <v>5.6909298014428247E-2</v>
      </c>
      <c r="O16">
        <v>6.1199044821538089E-2</v>
      </c>
      <c r="P16">
        <v>4.3248544039065695E-2</v>
      </c>
    </row>
    <row r="17" spans="1:16">
      <c r="A17" s="56" t="s">
        <v>155</v>
      </c>
      <c r="B17">
        <v>6.0281925701288859E-3</v>
      </c>
      <c r="C17">
        <v>1319000000</v>
      </c>
      <c r="D17">
        <v>72.34</v>
      </c>
      <c r="E17">
        <v>5.2529720763062684E-3</v>
      </c>
      <c r="F17">
        <v>-2.6127612761276207E-2</v>
      </c>
      <c r="G17">
        <v>-3.4594747246540512E-2</v>
      </c>
      <c r="H17">
        <v>1.0169491525423905E-2</v>
      </c>
      <c r="I17">
        <v>-4.391596148234609E-2</v>
      </c>
      <c r="J17">
        <v>0.10183048761728955</v>
      </c>
      <c r="K17">
        <v>7.3688651385177828E-2</v>
      </c>
      <c r="L17">
        <v>9.8624754420432295E-2</v>
      </c>
      <c r="M17">
        <v>-1.955374280230333E-2</v>
      </c>
      <c r="N17">
        <v>-8.0285679103558633E-2</v>
      </c>
      <c r="O17">
        <v>3.6149417592716564E-3</v>
      </c>
      <c r="P17">
        <v>-2.324019344438474E-2</v>
      </c>
    </row>
    <row r="18" spans="1:16">
      <c r="A18" s="56" t="s">
        <v>149</v>
      </c>
      <c r="B18">
        <v>5.659009836065574E-3</v>
      </c>
      <c r="C18">
        <v>305000000</v>
      </c>
      <c r="D18">
        <v>174.39</v>
      </c>
      <c r="E18">
        <v>3.9681174379264959E-2</v>
      </c>
      <c r="F18">
        <v>5.0686669240527261E-2</v>
      </c>
      <c r="G18">
        <v>-1.1443569553805828E-2</v>
      </c>
      <c r="H18">
        <v>3.6057179432472899E-2</v>
      </c>
      <c r="I18">
        <v>5.0247116968698449E-2</v>
      </c>
      <c r="J18">
        <v>-1.427446347706246E-2</v>
      </c>
      <c r="K18">
        <v>-1.2335773743857085E-2</v>
      </c>
      <c r="L18">
        <v>2.8686027619821294E-2</v>
      </c>
      <c r="M18">
        <v>2.7258759974228063E-2</v>
      </c>
      <c r="N18">
        <v>-1.3854575400862344E-2</v>
      </c>
      <c r="O18">
        <v>2.1122955248808865E-2</v>
      </c>
      <c r="P18">
        <v>-1.3567669354449431E-2</v>
      </c>
    </row>
    <row r="19" spans="1:16">
      <c r="A19" s="56" t="s">
        <v>245</v>
      </c>
      <c r="B19">
        <v>4.998587621531895E-3</v>
      </c>
      <c r="C19">
        <v>4217000000</v>
      </c>
      <c r="D19">
        <v>38.450000000000003</v>
      </c>
      <c r="E19">
        <v>4.6033810143042808E-2</v>
      </c>
      <c r="F19">
        <v>6.2904027846842403E-2</v>
      </c>
      <c r="G19">
        <v>4.9824561403508771E-2</v>
      </c>
      <c r="H19">
        <v>7.3858549686660318E-3</v>
      </c>
      <c r="I19">
        <v>1.5329926682959455E-2</v>
      </c>
      <c r="J19">
        <v>0.10347100175746909</v>
      </c>
      <c r="K19">
        <v>1.9980019980020266E-3</v>
      </c>
      <c r="L19">
        <v>7.5772681954138152E-3</v>
      </c>
      <c r="M19">
        <v>-2.8798411122145037E-2</v>
      </c>
      <c r="N19">
        <v>4.885057471264373E-2</v>
      </c>
      <c r="O19">
        <v>-3.6594911937377773E-2</v>
      </c>
      <c r="P19">
        <v>-2.6503567787971395E-2</v>
      </c>
    </row>
    <row r="20" spans="1:16">
      <c r="A20" s="56" t="s">
        <v>128</v>
      </c>
      <c r="B20">
        <v>4.5538724727838256E-3</v>
      </c>
      <c r="C20">
        <v>643000000</v>
      </c>
      <c r="D20">
        <v>56.25</v>
      </c>
      <c r="E20">
        <v>0.04</v>
      </c>
      <c r="F20">
        <v>3.8461538461538464E-2</v>
      </c>
      <c r="G20">
        <v>-7.8189300411523107E-3</v>
      </c>
      <c r="H20">
        <v>4.3478260869566077E-3</v>
      </c>
      <c r="I20">
        <v>-4.7452547452548309E-3</v>
      </c>
      <c r="J20">
        <v>1.2394603709949496E-2</v>
      </c>
      <c r="K20">
        <v>-1.8468770987239663E-3</v>
      </c>
      <c r="L20">
        <v>4.793944491168968E-3</v>
      </c>
      <c r="M20">
        <v>6.8933513331083343E-2</v>
      </c>
      <c r="N20">
        <v>2.6880865277556943E-2</v>
      </c>
      <c r="O20">
        <v>5.4213135068152769E-3</v>
      </c>
      <c r="P20">
        <v>7.9340625481435931E-2</v>
      </c>
    </row>
    <row r="21" spans="1:16">
      <c r="A21" s="56" t="s">
        <v>209</v>
      </c>
      <c r="B21">
        <v>3.9860254735467017E-3</v>
      </c>
      <c r="C21">
        <v>1531000000</v>
      </c>
      <c r="D21">
        <v>44.71</v>
      </c>
      <c r="E21">
        <v>-1.1854171326325233E-2</v>
      </c>
      <c r="F21">
        <v>-4.5269352648264209E-4</v>
      </c>
      <c r="G21">
        <v>-1.6077898550724633E-2</v>
      </c>
      <c r="H21">
        <v>4.1869072403423607E-2</v>
      </c>
      <c r="I21">
        <v>4.0630550621669613E-2</v>
      </c>
      <c r="J21">
        <v>-6.345123258306537E-2</v>
      </c>
      <c r="K21">
        <v>1.3112491373360945E-2</v>
      </c>
      <c r="L21">
        <v>-6.9482288828337874E-2</v>
      </c>
      <c r="M21">
        <v>5.5796940438381245E-17</v>
      </c>
      <c r="N21">
        <v>3.0788177339901478E-2</v>
      </c>
      <c r="O21">
        <v>2.4372759856630781E-2</v>
      </c>
      <c r="P21">
        <v>1.7104029990627909E-2</v>
      </c>
    </row>
    <row r="22" spans="1:16">
      <c r="A22" s="56" t="s">
        <v>293</v>
      </c>
      <c r="B22">
        <v>3.2916164102564103E-3</v>
      </c>
      <c r="C22">
        <v>975000000</v>
      </c>
      <c r="D22">
        <v>161.13</v>
      </c>
      <c r="E22">
        <v>1.0053993669707719E-2</v>
      </c>
      <c r="F22">
        <v>2.4393241167434708E-2</v>
      </c>
      <c r="G22">
        <v>-8.0974088291746304E-3</v>
      </c>
      <c r="H22">
        <v>6.3054306888591885E-2</v>
      </c>
      <c r="I22">
        <v>8.7428571428571494E-3</v>
      </c>
      <c r="J22">
        <v>6.4057344407782407E-2</v>
      </c>
      <c r="K22">
        <v>3.8166299855064756E-2</v>
      </c>
      <c r="L22">
        <v>3.6918304033091966E-2</v>
      </c>
      <c r="M22">
        <v>-1.2262876019820755E-2</v>
      </c>
      <c r="N22">
        <v>7.645353273309935E-2</v>
      </c>
      <c r="O22">
        <v>8.4561950666288549E-2</v>
      </c>
      <c r="P22">
        <v>-3.165275896718938E-2</v>
      </c>
    </row>
    <row r="23" spans="1:16">
      <c r="A23" s="56" t="s">
        <v>236</v>
      </c>
      <c r="B23">
        <v>3.0712440898345156E-3</v>
      </c>
      <c r="C23">
        <v>1692000000</v>
      </c>
      <c r="D23">
        <v>51.99</v>
      </c>
      <c r="E23">
        <v>1.9042123485285532E-2</v>
      </c>
      <c r="F23">
        <v>9.2110230275575744E-2</v>
      </c>
      <c r="G23">
        <v>-3.4047701348081535E-2</v>
      </c>
      <c r="H23">
        <v>-5.5615357014711566E-3</v>
      </c>
      <c r="I23">
        <v>-4.0050514162006091E-2</v>
      </c>
      <c r="J23">
        <v>0.10290237467018461</v>
      </c>
      <c r="K23">
        <v>1.0793215692993021E-2</v>
      </c>
      <c r="L23">
        <v>-9.9152542372881347E-2</v>
      </c>
      <c r="M23">
        <v>-1.3018867924528365E-2</v>
      </c>
      <c r="N23">
        <v>6.2500000000000097E-2</v>
      </c>
      <c r="O23">
        <v>9.2926741248646708E-2</v>
      </c>
      <c r="P23">
        <v>4.2701092353525316E-2</v>
      </c>
    </row>
    <row r="24" spans="1:16">
      <c r="A24" s="56" t="s">
        <v>104</v>
      </c>
      <c r="B24">
        <v>2.7486044921874999E-3</v>
      </c>
      <c r="C24">
        <v>1024000000</v>
      </c>
      <c r="D24">
        <v>79.58</v>
      </c>
      <c r="E24">
        <v>-1.1686353355114257E-2</v>
      </c>
      <c r="F24">
        <v>3.1150667514303731E-2</v>
      </c>
      <c r="G24">
        <v>-2.7373612823674464E-2</v>
      </c>
      <c r="H24">
        <v>5.1798928298035243E-2</v>
      </c>
      <c r="I24">
        <v>-6.1863173216884941E-2</v>
      </c>
      <c r="J24">
        <v>5.7652264445601148E-2</v>
      </c>
      <c r="K24">
        <v>-1.0771325987371429E-2</v>
      </c>
      <c r="L24">
        <v>-2.3279098873591982E-2</v>
      </c>
      <c r="M24">
        <v>5.5584214598916527E-2</v>
      </c>
      <c r="N24">
        <v>-0.15402581438229873</v>
      </c>
      <c r="O24">
        <v>0.10607381575123528</v>
      </c>
      <c r="P24">
        <v>-2.7241470510447001E-2</v>
      </c>
    </row>
    <row r="25" spans="1:16">
      <c r="A25" s="56" t="s">
        <v>375</v>
      </c>
      <c r="B25">
        <v>2.5077799999999998E-3</v>
      </c>
      <c r="C25">
        <v>50000000</v>
      </c>
      <c r="D25">
        <v>1586.54</v>
      </c>
      <c r="E25">
        <v>-6.9333266101075297E-3</v>
      </c>
      <c r="F25">
        <v>0.10005458445993126</v>
      </c>
      <c r="G25">
        <v>2.6921612296472296E-2</v>
      </c>
      <c r="H25">
        <v>0</v>
      </c>
      <c r="I25">
        <v>6.9438825961884304E-2</v>
      </c>
      <c r="J25">
        <v>-1.3670058788607924E-2</v>
      </c>
      <c r="K25">
        <v>2.1918494095589061E-2</v>
      </c>
      <c r="L25">
        <v>-5.4999583020598777E-2</v>
      </c>
      <c r="M25">
        <v>7.0632749415346571E-2</v>
      </c>
      <c r="N25">
        <v>-1.4254803977126293E-2</v>
      </c>
      <c r="O25">
        <v>3.6583517557477695E-4</v>
      </c>
      <c r="P25">
        <v>6.3214097266110921E-4</v>
      </c>
    </row>
    <row r="26" spans="1:16">
      <c r="A26" s="56" t="s">
        <v>71</v>
      </c>
      <c r="B26">
        <v>2.4268009615384615E-3</v>
      </c>
      <c r="C26">
        <v>1040000000</v>
      </c>
      <c r="D26">
        <v>48.03</v>
      </c>
      <c r="E26">
        <v>-6.1628149073495751E-2</v>
      </c>
      <c r="F26">
        <v>6.4566230308409064E-2</v>
      </c>
      <c r="G26">
        <v>-1.0629428928720302E-2</v>
      </c>
      <c r="H26">
        <v>4.2345966546693053E-4</v>
      </c>
      <c r="I26">
        <v>4.2328042328042504E-3</v>
      </c>
      <c r="J26">
        <v>9.1929675916119502E-2</v>
      </c>
      <c r="K26">
        <v>3.9758331709218456E-2</v>
      </c>
      <c r="L26">
        <v>-1.3308341143392664E-2</v>
      </c>
      <c r="M26">
        <v>1.2392755004766323E-2</v>
      </c>
      <c r="N26">
        <v>-2.3436023436023339E-2</v>
      </c>
      <c r="O26">
        <v>6.6576349912908839E-2</v>
      </c>
      <c r="P26">
        <v>-8.3758193736343505E-3</v>
      </c>
    </row>
    <row r="27" spans="1:16">
      <c r="A27" s="56" t="s">
        <v>344</v>
      </c>
      <c r="B27">
        <v>2.3416781538461539E-3</v>
      </c>
      <c r="C27">
        <v>1625000000</v>
      </c>
      <c r="D27">
        <v>114.54</v>
      </c>
      <c r="E27">
        <v>1.6326174262266371E-2</v>
      </c>
      <c r="F27">
        <v>6.2967099046473657E-2</v>
      </c>
      <c r="G27">
        <v>5.495393567156997E-3</v>
      </c>
      <c r="H27">
        <v>-2.9737984246906005E-3</v>
      </c>
      <c r="I27">
        <v>-6.1588069326884327E-2</v>
      </c>
      <c r="J27">
        <v>0.1182888068035393</v>
      </c>
      <c r="K27">
        <v>4.0943309264095742E-2</v>
      </c>
      <c r="L27">
        <v>2.8780163825547975E-2</v>
      </c>
      <c r="M27">
        <v>-0.22494799512230113</v>
      </c>
      <c r="N27">
        <v>-4.8496066635816702E-2</v>
      </c>
      <c r="O27">
        <v>0.12586324287520667</v>
      </c>
      <c r="P27">
        <v>-0.85805615550755931</v>
      </c>
    </row>
    <row r="28" spans="1:16">
      <c r="A28" s="56" t="s">
        <v>152</v>
      </c>
      <c r="B28">
        <v>2.0455193370165748E-3</v>
      </c>
      <c r="C28">
        <v>1086000000</v>
      </c>
      <c r="D28">
        <v>190.04580000000001</v>
      </c>
      <c r="E28">
        <v>-6.1256812831433319E-2</v>
      </c>
      <c r="F28">
        <v>8.4089948555023178E-3</v>
      </c>
      <c r="G28">
        <v>2.9235193802930903E-3</v>
      </c>
      <c r="H28">
        <v>-2.5201557584601658E-2</v>
      </c>
      <c r="I28">
        <v>-4.1101206546739516E-2</v>
      </c>
      <c r="J28">
        <v>-1.5395099659321902E-3</v>
      </c>
      <c r="K28">
        <v>-5.6332566582465125E-2</v>
      </c>
      <c r="L28">
        <v>-4.0187671203484557E-2</v>
      </c>
      <c r="M28">
        <v>-1.5447093889716915E-2</v>
      </c>
      <c r="N28">
        <v>-0.17134616350522253</v>
      </c>
      <c r="O28">
        <v>-8.9187396158799281E-2</v>
      </c>
      <c r="P28">
        <v>-3.8293484929563804E-2</v>
      </c>
    </row>
    <row r="29" spans="1:16">
      <c r="A29" s="56" t="s">
        <v>188</v>
      </c>
      <c r="B29">
        <v>1.9168937657254683E-3</v>
      </c>
      <c r="C29">
        <v>3577000000</v>
      </c>
      <c r="D29">
        <v>87.34</v>
      </c>
      <c r="E29">
        <v>-2.0609113808106219E-2</v>
      </c>
      <c r="F29">
        <v>8.4755669862052838E-2</v>
      </c>
      <c r="G29">
        <v>-4.5694579157236882E-2</v>
      </c>
      <c r="H29">
        <v>-7.1599045346061544E-3</v>
      </c>
      <c r="I29">
        <v>-5.036630036630043E-2</v>
      </c>
      <c r="J29">
        <v>0.11642008246422519</v>
      </c>
      <c r="K29">
        <v>1.0157273918741728E-2</v>
      </c>
      <c r="L29">
        <v>-8.0008649583738229E-3</v>
      </c>
      <c r="M29">
        <v>5.5013698630136942E-2</v>
      </c>
      <c r="N29">
        <v>5.5654171452438117E-2</v>
      </c>
      <c r="O29">
        <v>4.2334322453016937E-2</v>
      </c>
      <c r="P29">
        <v>3.0600571973307813E-2</v>
      </c>
    </row>
    <row r="30" spans="1:16">
      <c r="A30" s="56" t="s">
        <v>329</v>
      </c>
      <c r="B30">
        <v>1.8065202973127502E-3</v>
      </c>
      <c r="C30">
        <v>1749000000</v>
      </c>
      <c r="D30">
        <v>38.633400000000002</v>
      </c>
      <c r="E30">
        <v>7.4458887905283933E-2</v>
      </c>
      <c r="F30">
        <v>9.2989641050349306E-2</v>
      </c>
      <c r="G30">
        <v>-1.5098082433325893E-2</v>
      </c>
      <c r="H30">
        <v>-1.9135524538496203E-2</v>
      </c>
      <c r="I30">
        <v>5.0837732384668419E-2</v>
      </c>
      <c r="J30">
        <v>7.634007029876963E-2</v>
      </c>
      <c r="K30">
        <v>9.8501949517751687E-3</v>
      </c>
      <c r="L30">
        <v>4.2369437106279217E-2</v>
      </c>
      <c r="M30">
        <v>5.6339408191260036E-2</v>
      </c>
      <c r="N30">
        <v>4.6607009694258012E-3</v>
      </c>
      <c r="O30">
        <v>4.9638151790684669E-2</v>
      </c>
      <c r="P30">
        <v>3.8454706927175945E-2</v>
      </c>
    </row>
    <row r="31" spans="1:16">
      <c r="A31" s="56" t="s">
        <v>215</v>
      </c>
      <c r="B31">
        <v>1.7741055681186285E-3</v>
      </c>
      <c r="C31">
        <v>1079000000</v>
      </c>
      <c r="D31">
        <v>48.5764</v>
      </c>
      <c r="E31">
        <v>1.1007402771716324E-2</v>
      </c>
      <c r="F31">
        <v>-3.1210866789788901E-2</v>
      </c>
      <c r="G31">
        <v>-7.7136005279721724E-4</v>
      </c>
      <c r="H31">
        <v>-1.6446196140987884E-2</v>
      </c>
      <c r="I31">
        <v>-1.4051153531767776E-2</v>
      </c>
      <c r="J31">
        <v>9.7517808751224747E-2</v>
      </c>
      <c r="K31">
        <v>2.5297058000802791E-3</v>
      </c>
      <c r="L31">
        <v>-4.0611743963638279E-2</v>
      </c>
      <c r="M31">
        <v>0.11243358129649311</v>
      </c>
      <c r="N31">
        <v>3.9468617635733623E-2</v>
      </c>
      <c r="O31">
        <v>7.0383404334135374E-3</v>
      </c>
      <c r="P31">
        <v>-5.1139521956642515E-2</v>
      </c>
    </row>
    <row r="32" spans="1:16">
      <c r="A32" s="56" t="s">
        <v>401</v>
      </c>
      <c r="B32">
        <v>1.6123545966228892E-3</v>
      </c>
      <c r="C32">
        <v>533000000</v>
      </c>
      <c r="D32">
        <v>83.43</v>
      </c>
      <c r="E32">
        <v>1.0571736785328908E-2</v>
      </c>
      <c r="F32">
        <v>7.3156846000569389E-2</v>
      </c>
      <c r="G32">
        <v>1.9728116710875248E-2</v>
      </c>
      <c r="H32">
        <v>2.3301608139153371E-2</v>
      </c>
      <c r="I32">
        <v>2.3572803078896667E-2</v>
      </c>
      <c r="J32">
        <v>-6.855306143956158E-2</v>
      </c>
      <c r="K32">
        <v>-1.3595338741003058E-2</v>
      </c>
      <c r="L32">
        <v>2.3337966180217717E-2</v>
      </c>
      <c r="M32">
        <v>1.6965611790243307E-2</v>
      </c>
      <c r="N32">
        <v>0.16022224742034238</v>
      </c>
      <c r="O32">
        <v>3.8604378420641844E-3</v>
      </c>
      <c r="P32">
        <v>1.1139464127981178E-2</v>
      </c>
    </row>
    <row r="33" spans="1:16">
      <c r="A33" s="56" t="s">
        <v>107</v>
      </c>
      <c r="B33">
        <v>1.5644109589041096E-3</v>
      </c>
      <c r="C33">
        <v>1898000000</v>
      </c>
      <c r="D33">
        <v>118.38</v>
      </c>
      <c r="E33">
        <v>-6.0652137185335298E-2</v>
      </c>
      <c r="F33">
        <v>1.5467625899280565E-2</v>
      </c>
      <c r="G33">
        <v>-4.0913921360255075E-2</v>
      </c>
      <c r="H33">
        <v>-8.9535534415220459E-3</v>
      </c>
      <c r="I33">
        <v>-1.4022209674383656E-2</v>
      </c>
      <c r="J33">
        <v>1.5719934419905462E-2</v>
      </c>
      <c r="K33">
        <v>5.0844205679201955E-2</v>
      </c>
      <c r="L33">
        <v>-7.1206865072119714E-3</v>
      </c>
      <c r="M33">
        <v>9.1196136701337249E-2</v>
      </c>
      <c r="N33">
        <v>-1.0307507301151396E-3</v>
      </c>
      <c r="O33">
        <v>3.9466895958727474E-2</v>
      </c>
      <c r="P33">
        <v>5.8258909940739435E-2</v>
      </c>
    </row>
    <row r="34" spans="1:16">
      <c r="A34" s="56" t="s">
        <v>86</v>
      </c>
      <c r="B34">
        <v>1.5219042792792793E-3</v>
      </c>
      <c r="C34">
        <v>888000000</v>
      </c>
      <c r="D34">
        <v>65.56</v>
      </c>
      <c r="E34">
        <v>-1.6168395363026271E-2</v>
      </c>
      <c r="F34">
        <v>0.13255813953488368</v>
      </c>
      <c r="G34">
        <v>6.16016427104719E-3</v>
      </c>
      <c r="H34">
        <v>-1.1080711354309002E-2</v>
      </c>
      <c r="I34">
        <v>6.3770922672568731E-2</v>
      </c>
      <c r="J34">
        <v>-2.3006535947712375E-2</v>
      </c>
      <c r="K34">
        <v>-2.999730965832666E-2</v>
      </c>
      <c r="L34">
        <v>-6.9338510608796039E-4</v>
      </c>
      <c r="M34">
        <v>2.4560424225509341E-2</v>
      </c>
      <c r="N34">
        <v>-3.1498219665844936E-2</v>
      </c>
      <c r="O34">
        <v>3.0825791855203712E-2</v>
      </c>
      <c r="P34">
        <v>4.564887601710111E-2</v>
      </c>
    </row>
    <row r="35" spans="1:16">
      <c r="A35" s="56" t="s">
        <v>167</v>
      </c>
      <c r="B35">
        <v>1.4822344827586206E-3</v>
      </c>
      <c r="C35">
        <v>870000000</v>
      </c>
      <c r="D35">
        <v>54.96</v>
      </c>
      <c r="E35">
        <v>4.0393013100436657E-2</v>
      </c>
      <c r="F35">
        <v>-5.6138509968520475E-2</v>
      </c>
      <c r="G35">
        <v>-8.0229757272558794E-2</v>
      </c>
      <c r="H35">
        <v>-7.1168621107966096E-2</v>
      </c>
      <c r="I35">
        <v>-1.0013060513713552E-2</v>
      </c>
      <c r="J35">
        <v>-4.8123620309050756E-2</v>
      </c>
      <c r="K35">
        <v>-1.0246856078248667E-2</v>
      </c>
      <c r="L35">
        <v>-7.8352941176470542E-2</v>
      </c>
      <c r="M35">
        <v>0.16465760451397779</v>
      </c>
      <c r="N35">
        <v>-4.5987176652664129E-2</v>
      </c>
      <c r="O35">
        <v>-2.5492468134414862E-2</v>
      </c>
      <c r="P35">
        <v>0.17267733460711737</v>
      </c>
    </row>
    <row r="36" spans="1:16">
      <c r="A36" s="56" t="s">
        <v>161</v>
      </c>
      <c r="B36">
        <v>1.3288416916416917E-3</v>
      </c>
      <c r="C36">
        <v>15015000000</v>
      </c>
      <c r="D36">
        <v>38.9405</v>
      </c>
      <c r="E36">
        <v>2.6797293306454761E-2</v>
      </c>
      <c r="F36">
        <v>3.6477090836334554E-2</v>
      </c>
      <c r="G36">
        <v>4.4640164082755538E-4</v>
      </c>
      <c r="H36">
        <v>8.7696871759002509E-2</v>
      </c>
      <c r="I36">
        <v>7.4295407676785524E-2</v>
      </c>
      <c r="J36">
        <v>-5.8589194488879642E-2</v>
      </c>
      <c r="K36">
        <v>2.2144752132254555E-2</v>
      </c>
      <c r="L36">
        <v>9.3845856839486052E-3</v>
      </c>
      <c r="M36">
        <v>2.0029113937500717E-2</v>
      </c>
      <c r="N36">
        <v>5.9615825329694352E-2</v>
      </c>
      <c r="O36">
        <v>-1.3861444539476149E-3</v>
      </c>
      <c r="P36">
        <v>3.2033864934042186E-2</v>
      </c>
    </row>
    <row r="37" spans="1:16">
      <c r="A37" s="56" t="s">
        <v>362</v>
      </c>
      <c r="B37">
        <v>1.3288416916416917E-3</v>
      </c>
      <c r="C37">
        <v>15015000000</v>
      </c>
      <c r="D37">
        <v>40.030999999999999</v>
      </c>
      <c r="E37">
        <v>2.920236816467248E-2</v>
      </c>
      <c r="F37">
        <v>3.3228155339805818E-2</v>
      </c>
      <c r="G37">
        <v>-3.0891023984590338E-3</v>
      </c>
      <c r="H37">
        <v>8.8836524300441894E-2</v>
      </c>
      <c r="I37">
        <v>7.2293458854082102E-2</v>
      </c>
      <c r="J37">
        <v>-5.8266731250504571E-2</v>
      </c>
      <c r="K37">
        <v>1.5634041276440743E-2</v>
      </c>
      <c r="L37">
        <v>1.0191916101328261E-2</v>
      </c>
      <c r="M37">
        <v>1.8987540079584718E-2</v>
      </c>
      <c r="N37">
        <v>6.2180085071490886E-2</v>
      </c>
      <c r="O37">
        <v>-5.6990338854172769E-3</v>
      </c>
      <c r="P37">
        <v>2.194272182917489E-2</v>
      </c>
    </row>
    <row r="38" spans="1:16">
      <c r="A38" s="56" t="s">
        <v>251</v>
      </c>
      <c r="B38">
        <v>1.2461446453407511E-3</v>
      </c>
      <c r="C38">
        <v>1438000000</v>
      </c>
      <c r="D38">
        <v>104.94</v>
      </c>
      <c r="E38">
        <v>-1.2673908900323978E-2</v>
      </c>
      <c r="F38">
        <v>5.7812952417720248E-2</v>
      </c>
      <c r="G38">
        <v>2.8786496350365044E-2</v>
      </c>
      <c r="H38">
        <v>8.7539079946405002E-3</v>
      </c>
      <c r="I38">
        <v>4.1397325777029925E-2</v>
      </c>
      <c r="J38">
        <v>-3.8099315068493146E-3</v>
      </c>
      <c r="K38">
        <v>9.8658589355257523E-3</v>
      </c>
      <c r="L38">
        <v>-4.3277058873939693E-3</v>
      </c>
      <c r="M38">
        <v>-4.0431617264690585E-2</v>
      </c>
      <c r="N38">
        <v>-1.3647529797105949E-3</v>
      </c>
      <c r="O38">
        <v>6.8267128279883335E-2</v>
      </c>
      <c r="P38">
        <v>3.5905579399141692E-2</v>
      </c>
    </row>
    <row r="39" spans="1:16">
      <c r="A39" s="56" t="s">
        <v>56</v>
      </c>
      <c r="B39">
        <v>1.2374604966139955E-3</v>
      </c>
      <c r="C39">
        <v>886000000</v>
      </c>
      <c r="D39">
        <v>74.89</v>
      </c>
      <c r="E39">
        <v>2.6171718520496646E-2</v>
      </c>
      <c r="F39">
        <v>5.465191932335723E-2</v>
      </c>
      <c r="G39">
        <v>-1.8877236273904939E-2</v>
      </c>
      <c r="H39">
        <v>6.3155235569025076E-4</v>
      </c>
      <c r="I39">
        <v>-2.1080535218379132E-2</v>
      </c>
      <c r="J39">
        <v>0.10073805515991187</v>
      </c>
      <c r="K39">
        <v>1.2162002597709307E-2</v>
      </c>
      <c r="L39">
        <v>1.0615958936070969E-2</v>
      </c>
      <c r="M39">
        <v>5.1558336229869023E-2</v>
      </c>
      <c r="N39">
        <v>6.4683768244139864E-2</v>
      </c>
      <c r="O39">
        <v>2.1912971232734363E-2</v>
      </c>
      <c r="P39">
        <v>2.0085644371941332E-2</v>
      </c>
    </row>
    <row r="40" spans="1:16">
      <c r="A40" s="56" t="s">
        <v>134</v>
      </c>
      <c r="B40">
        <v>1.1640365182591296E-3</v>
      </c>
      <c r="C40">
        <v>3998000000</v>
      </c>
      <c r="D40">
        <v>12.0639</v>
      </c>
      <c r="E40">
        <v>2.0490886031880189E-2</v>
      </c>
      <c r="F40">
        <v>1.686283110363827E-2</v>
      </c>
      <c r="G40">
        <v>-6.858539624721427E-2</v>
      </c>
      <c r="H40">
        <v>-1.2884336365452862E-2</v>
      </c>
      <c r="I40">
        <v>-7.6836416764950255E-3</v>
      </c>
      <c r="J40">
        <v>2.3254977751809135E-2</v>
      </c>
      <c r="K40">
        <v>-2.2006195919239347E-2</v>
      </c>
      <c r="L40">
        <v>1.99526670307663E-2</v>
      </c>
      <c r="M40">
        <v>8.6918373254215239E-2</v>
      </c>
      <c r="N40">
        <v>3.333024329813504E-2</v>
      </c>
      <c r="O40">
        <v>2.997977425458349E-2</v>
      </c>
      <c r="P40">
        <v>4.0948137701134332E-3</v>
      </c>
    </row>
    <row r="41" spans="1:16">
      <c r="A41" s="56" t="s">
        <v>287</v>
      </c>
      <c r="B41">
        <v>1.1429427083333333E-3</v>
      </c>
      <c r="C41">
        <v>576000000</v>
      </c>
      <c r="D41">
        <v>97.54</v>
      </c>
      <c r="E41">
        <v>-1.0252204223908139E-2</v>
      </c>
      <c r="F41">
        <v>3.4804226227470474E-2</v>
      </c>
      <c r="G41">
        <v>-7.8828828828830019E-3</v>
      </c>
      <c r="H41">
        <v>3.5457400466012414E-3</v>
      </c>
      <c r="I41">
        <v>1.0523924894003641E-2</v>
      </c>
      <c r="J41">
        <v>1.1158475426278774E-2</v>
      </c>
      <c r="K41">
        <v>2.0017926501344541E-2</v>
      </c>
      <c r="L41">
        <v>-8.9582112868581074E-3</v>
      </c>
      <c r="M41">
        <v>3.0687438180019812E-2</v>
      </c>
      <c r="N41">
        <v>-8.7668593448940221E-2</v>
      </c>
      <c r="O41">
        <v>-2.9857444561774065E-2</v>
      </c>
      <c r="P41">
        <v>1.9268612659888482E-2</v>
      </c>
    </row>
    <row r="42" spans="1:16">
      <c r="A42" s="56" t="s">
        <v>113</v>
      </c>
      <c r="B42">
        <v>9.3270342205323189E-4</v>
      </c>
      <c r="C42">
        <v>1578000000</v>
      </c>
      <c r="D42">
        <v>105.3</v>
      </c>
      <c r="E42">
        <v>5.1377018043684677E-2</v>
      </c>
      <c r="F42">
        <v>-4.5163038569232374E-4</v>
      </c>
      <c r="G42">
        <v>3.0363274896078169E-2</v>
      </c>
      <c r="H42">
        <v>2.1293514755257082E-2</v>
      </c>
      <c r="I42">
        <v>-6.1250973267583692E-2</v>
      </c>
      <c r="J42">
        <v>-1.7636684303350861E-3</v>
      </c>
      <c r="K42">
        <v>3.0161109029599089E-2</v>
      </c>
      <c r="L42">
        <v>-7.5741043826150198E-2</v>
      </c>
      <c r="M42">
        <v>-2.3020167240531266E-2</v>
      </c>
      <c r="N42">
        <v>-1.1881985701339309E-2</v>
      </c>
      <c r="O42">
        <v>6.5729134821155638E-2</v>
      </c>
      <c r="P42">
        <v>4.1786192388602074E-2</v>
      </c>
    </row>
    <row r="43" spans="1:16">
      <c r="A43" s="56" t="s">
        <v>212</v>
      </c>
      <c r="B43">
        <v>9.0578073328540616E-4</v>
      </c>
      <c r="C43">
        <v>1391000000</v>
      </c>
      <c r="D43">
        <v>70.25</v>
      </c>
      <c r="E43">
        <v>7.1601423487544502E-2</v>
      </c>
      <c r="F43">
        <v>8.0100956429330517E-2</v>
      </c>
      <c r="G43">
        <v>-9.7627531989544572E-17</v>
      </c>
      <c r="H43">
        <v>2.6716141001855424E-2</v>
      </c>
      <c r="I43">
        <v>2.4816287194313866E-2</v>
      </c>
      <c r="J43">
        <v>5.4958042784540806E-2</v>
      </c>
      <c r="K43">
        <v>-5.2815315315315289E-2</v>
      </c>
      <c r="L43">
        <v>-3.507311853525142E-2</v>
      </c>
      <c r="M43">
        <v>-2.7013630731102856E-2</v>
      </c>
      <c r="N43">
        <v>3.0233153984114775E-2</v>
      </c>
      <c r="O43">
        <v>3.0713752797811394E-2</v>
      </c>
      <c r="P43">
        <v>1.5765219500364159E-3</v>
      </c>
    </row>
    <row r="44" spans="1:16">
      <c r="A44" s="56" t="s">
        <v>350</v>
      </c>
      <c r="B44">
        <v>8.4399575070821526E-4</v>
      </c>
      <c r="C44">
        <v>706000000</v>
      </c>
      <c r="D44">
        <v>78.44</v>
      </c>
      <c r="E44">
        <v>7.7893931667516569E-2</v>
      </c>
      <c r="F44">
        <v>2.365464222353637E-2</v>
      </c>
      <c r="G44">
        <v>-8.6655112651646514E-3</v>
      </c>
      <c r="H44">
        <v>-2.4398785897735274E-2</v>
      </c>
      <c r="I44">
        <v>2.2017470384109169E-2</v>
      </c>
      <c r="J44">
        <v>-4.1046088894100491E-3</v>
      </c>
      <c r="K44">
        <v>-3.8216560509554076E-2</v>
      </c>
      <c r="L44">
        <v>2.4159921510914867E-2</v>
      </c>
      <c r="M44">
        <v>3.3225380832433676E-2</v>
      </c>
      <c r="N44">
        <v>7.4069767441860515E-2</v>
      </c>
      <c r="O44">
        <v>2.4466818231027285E-2</v>
      </c>
      <c r="P44">
        <v>-1.2382262673298635E-2</v>
      </c>
    </row>
    <row r="45" spans="1:16">
      <c r="A45" s="56" t="s">
        <v>98</v>
      </c>
      <c r="B45">
        <v>7.0904081632653065E-4</v>
      </c>
      <c r="C45">
        <v>441000000</v>
      </c>
      <c r="D45">
        <v>154.40940000000001</v>
      </c>
      <c r="E45">
        <v>1.985695171407962E-2</v>
      </c>
      <c r="F45">
        <v>8.258046489771409E-2</v>
      </c>
      <c r="G45">
        <v>-5.1360306992202585E-2</v>
      </c>
      <c r="H45">
        <v>6.4146777154766119E-2</v>
      </c>
      <c r="I45">
        <v>5.6794469766737E-2</v>
      </c>
      <c r="J45">
        <v>-0.11116641778662681</v>
      </c>
      <c r="K45">
        <v>-6.9284064665127865E-3</v>
      </c>
      <c r="L45">
        <v>-6.6624764299182335E-3</v>
      </c>
      <c r="M45">
        <v>4.9368614759819685E-2</v>
      </c>
      <c r="N45">
        <v>-1.7887460586951183E-2</v>
      </c>
      <c r="O45">
        <v>0.131444094585417</v>
      </c>
      <c r="P45">
        <v>2.1663210738840987E-2</v>
      </c>
    </row>
    <row r="46" spans="1:16">
      <c r="A46" s="56" t="s">
        <v>44</v>
      </c>
      <c r="B46">
        <v>7.0641768707482996E-4</v>
      </c>
      <c r="C46">
        <v>735000000</v>
      </c>
      <c r="D46">
        <v>147.86000000000001</v>
      </c>
      <c r="E46">
        <v>7.2568646016502023E-2</v>
      </c>
      <c r="F46">
        <v>0.12239107131597197</v>
      </c>
      <c r="G46">
        <v>-6.8651685393258444E-2</v>
      </c>
      <c r="H46">
        <v>-5.7705157018768669E-3</v>
      </c>
      <c r="I46">
        <v>-4.3560606060606064E-2</v>
      </c>
      <c r="J46">
        <v>0.1182754182754182</v>
      </c>
      <c r="K46">
        <v>1.2628164281990423E-2</v>
      </c>
      <c r="L46">
        <v>2.5627824495166093E-2</v>
      </c>
      <c r="M46">
        <v>5.6360166161446144E-2</v>
      </c>
      <c r="N46">
        <v>-6.2717211142597387E-2</v>
      </c>
      <c r="O46">
        <v>5.7045065601740627E-5</v>
      </c>
      <c r="P46">
        <v>1.3435920992191075E-2</v>
      </c>
    </row>
    <row r="47" spans="1:16">
      <c r="A47" s="56" t="s">
        <v>170</v>
      </c>
      <c r="B47">
        <v>6.8718557536466779E-4</v>
      </c>
      <c r="C47">
        <v>1234000000</v>
      </c>
      <c r="D47">
        <v>135.1</v>
      </c>
      <c r="E47">
        <v>1.8948926720947463E-2</v>
      </c>
      <c r="F47">
        <v>6.5814325148917635E-2</v>
      </c>
      <c r="G47">
        <v>7.565430752453646E-3</v>
      </c>
      <c r="H47">
        <v>6.3155029263645038E-2</v>
      </c>
      <c r="I47">
        <v>-1.1586224555114509E-2</v>
      </c>
      <c r="J47">
        <v>1.1464304325169204E-2</v>
      </c>
      <c r="K47">
        <v>-2.687997927326885E-2</v>
      </c>
      <c r="L47">
        <v>6.0569755058571739E-3</v>
      </c>
      <c r="M47">
        <v>9.8695594303207762E-2</v>
      </c>
      <c r="N47">
        <v>1.3520097442143721E-2</v>
      </c>
      <c r="O47">
        <v>8.8871529864199064E-2</v>
      </c>
      <c r="P47">
        <v>5.9782608695652259E-2</v>
      </c>
    </row>
    <row r="48" spans="1:16">
      <c r="A48" s="56" t="s">
        <v>296</v>
      </c>
      <c r="B48">
        <v>6.6851870324189527E-4</v>
      </c>
      <c r="C48">
        <v>802000000</v>
      </c>
      <c r="D48">
        <v>104.48</v>
      </c>
      <c r="E48">
        <v>2.4502297090352242E-2</v>
      </c>
      <c r="F48">
        <v>1.8684603886397606E-2</v>
      </c>
      <c r="G48">
        <v>-2.0313646368305297E-2</v>
      </c>
      <c r="H48">
        <v>5.9061793519216373E-2</v>
      </c>
      <c r="I48">
        <v>-1.1073556879836417E-2</v>
      </c>
      <c r="J48">
        <v>-8.6362814252125362E-3</v>
      </c>
      <c r="K48">
        <v>-5.5586130985140363E-2</v>
      </c>
      <c r="L48">
        <v>3.1905594405594477E-2</v>
      </c>
      <c r="M48">
        <v>9.7926921620598212E-2</v>
      </c>
      <c r="N48">
        <v>1.0487086150112741E-2</v>
      </c>
      <c r="O48">
        <v>8.924436057980957E-2</v>
      </c>
      <c r="P48">
        <v>7.0614763826252133E-2</v>
      </c>
    </row>
    <row r="49" spans="1:16">
      <c r="A49" s="56" t="s">
        <v>200</v>
      </c>
      <c r="B49">
        <v>6.2142792281498298E-4</v>
      </c>
      <c r="C49">
        <v>881000000</v>
      </c>
      <c r="D49">
        <v>71.709999999999994</v>
      </c>
      <c r="E49">
        <v>1.6734067772974523E-2</v>
      </c>
      <c r="F49">
        <v>0.11479906734330003</v>
      </c>
      <c r="G49">
        <v>2.7559055118110215E-2</v>
      </c>
      <c r="H49">
        <v>2.0815786307303623E-2</v>
      </c>
      <c r="I49">
        <v>-6.6713814238566801E-2</v>
      </c>
      <c r="J49">
        <v>-4.5702678684777969E-3</v>
      </c>
      <c r="K49">
        <v>-9.35897435897441E-3</v>
      </c>
      <c r="L49">
        <v>-3.5330658729131596E-2</v>
      </c>
      <c r="M49">
        <v>8.3569214179808712E-2</v>
      </c>
      <c r="N49">
        <v>-5.2473763118440989E-3</v>
      </c>
      <c r="O49">
        <v>4.9861843757849661E-2</v>
      </c>
      <c r="P49">
        <v>0.12169629985583856</v>
      </c>
    </row>
    <row r="50" spans="1:16">
      <c r="A50" s="56" t="s">
        <v>260</v>
      </c>
      <c r="B50">
        <v>4.8465614938828075E-4</v>
      </c>
      <c r="C50">
        <v>1553000000</v>
      </c>
      <c r="D50">
        <v>91.79</v>
      </c>
      <c r="E50">
        <v>4.1616733849003079E-2</v>
      </c>
      <c r="F50">
        <v>0.14004811212216295</v>
      </c>
      <c r="G50">
        <v>4.5688073394495383E-2</v>
      </c>
      <c r="H50">
        <v>-1.6916127889469459E-2</v>
      </c>
      <c r="I50">
        <v>9.0720720720720724E-2</v>
      </c>
      <c r="J50">
        <v>-8.9166666666666717E-3</v>
      </c>
      <c r="K50">
        <v>-7.2119463770574776E-3</v>
      </c>
      <c r="L50">
        <v>1.0255533715067058E-2</v>
      </c>
      <c r="M50">
        <v>-4.1819578390372945E-2</v>
      </c>
      <c r="N50">
        <v>-5.7987952890407285E-2</v>
      </c>
      <c r="O50">
        <v>-8.6848635235732274E-3</v>
      </c>
      <c r="P50">
        <v>3.9190897597977198E-2</v>
      </c>
    </row>
    <row r="51" spans="1:16">
      <c r="A51" s="56" t="s">
        <v>290</v>
      </c>
      <c r="B51">
        <v>4.8375197628458501E-4</v>
      </c>
      <c r="C51">
        <v>1012000000</v>
      </c>
      <c r="D51">
        <v>73.53</v>
      </c>
      <c r="E51">
        <v>3.4407724738202111E-2</v>
      </c>
      <c r="F51">
        <v>1.4067841178017265E-2</v>
      </c>
      <c r="G51">
        <v>5.6527939841825615E-2</v>
      </c>
      <c r="H51">
        <v>-2.0032150364783039E-2</v>
      </c>
      <c r="I51">
        <v>4.8706624605678227E-2</v>
      </c>
      <c r="J51">
        <v>-5.6409635637331999E-2</v>
      </c>
      <c r="K51">
        <v>5.3582956746287817E-2</v>
      </c>
      <c r="L51">
        <v>2.0098039215686283E-2</v>
      </c>
      <c r="M51">
        <v>9.2337442591249708E-2</v>
      </c>
      <c r="N51">
        <v>7.8882955051179399E-2</v>
      </c>
      <c r="O51">
        <v>7.2187274414775072E-4</v>
      </c>
      <c r="P51">
        <v>9.3950694012844338E-2</v>
      </c>
    </row>
    <row r="52" spans="1:16">
      <c r="A52" s="56" t="s">
        <v>302</v>
      </c>
      <c r="B52">
        <v>4.7106773618538325E-4</v>
      </c>
      <c r="C52">
        <v>1683000000</v>
      </c>
      <c r="D52">
        <v>51.62</v>
      </c>
      <c r="E52">
        <v>2.9833397907787666E-2</v>
      </c>
      <c r="F52">
        <v>5.0978179082016573E-2</v>
      </c>
      <c r="G52">
        <v>-7.0699838911759447E-2</v>
      </c>
      <c r="H52">
        <v>-1.3560635412630819E-3</v>
      </c>
      <c r="I52">
        <v>-1.7458777885548124E-3</v>
      </c>
      <c r="J52">
        <v>2.5215011727912472E-2</v>
      </c>
      <c r="K52">
        <v>1.553211888782363E-2</v>
      </c>
      <c r="L52">
        <v>-2.4546827794561899E-2</v>
      </c>
      <c r="M52">
        <v>4.2623588945114768E-2</v>
      </c>
      <c r="N52">
        <v>2.4207168324263447E-2</v>
      </c>
      <c r="O52">
        <v>1.7039208501282495E-2</v>
      </c>
      <c r="P52">
        <v>-1.629549158066268E-2</v>
      </c>
    </row>
    <row r="53" spans="1:16">
      <c r="A53" s="56" t="s">
        <v>330</v>
      </c>
      <c r="B53">
        <v>4.4929242424242424E-4</v>
      </c>
      <c r="C53">
        <v>660000000</v>
      </c>
      <c r="D53">
        <v>117.38</v>
      </c>
      <c r="E53">
        <v>-3.0499233259499048E-2</v>
      </c>
      <c r="F53">
        <v>8.2952548330404205E-2</v>
      </c>
      <c r="G53">
        <v>-3.1726712106458901E-2</v>
      </c>
      <c r="H53">
        <v>2.8559322033898344E-2</v>
      </c>
      <c r="I53">
        <v>3.9301310043668138E-2</v>
      </c>
      <c r="J53">
        <v>8.0044825102046195E-4</v>
      </c>
      <c r="K53">
        <v>4.2642545630754335E-2</v>
      </c>
      <c r="L53">
        <v>1.4329976762199801E-2</v>
      </c>
      <c r="M53">
        <v>3.2684230622374966E-2</v>
      </c>
      <c r="N53">
        <v>5.1985506174665394E-2</v>
      </c>
      <c r="O53">
        <v>3.8239842541824817E-2</v>
      </c>
      <c r="P53">
        <v>3.9268788083954044E-2</v>
      </c>
    </row>
    <row r="54" spans="1:16">
      <c r="A54" s="56" t="s">
        <v>218</v>
      </c>
      <c r="B54">
        <v>3.9986296900489397E-4</v>
      </c>
      <c r="C54">
        <v>613000000</v>
      </c>
      <c r="D54">
        <v>178.83</v>
      </c>
      <c r="E54">
        <v>-2.046636470390888E-2</v>
      </c>
      <c r="F54">
        <v>7.3699834446537799E-2</v>
      </c>
      <c r="G54">
        <v>2.6398341131433387E-2</v>
      </c>
      <c r="H54">
        <v>1.8919059780059391E-2</v>
      </c>
      <c r="I54">
        <v>5.0767263427109979E-2</v>
      </c>
      <c r="J54">
        <v>2.9694002447980348E-2</v>
      </c>
      <c r="K54">
        <v>-3.2753179688247085E-2</v>
      </c>
      <c r="L54">
        <v>1.7277176331010044E-2</v>
      </c>
      <c r="M54">
        <v>3.5653193881041864E-2</v>
      </c>
      <c r="N54">
        <v>9.6189436719973473E-2</v>
      </c>
      <c r="O54">
        <v>5.785714285714285E-2</v>
      </c>
      <c r="P54">
        <v>-2.5638389736420068E-2</v>
      </c>
    </row>
    <row r="55" spans="1:16">
      <c r="A55" s="56" t="s">
        <v>83</v>
      </c>
      <c r="B55">
        <v>3.8868113522537564E-4</v>
      </c>
      <c r="C55">
        <v>599000000</v>
      </c>
      <c r="D55">
        <v>94</v>
      </c>
      <c r="E55">
        <v>1.9255319148936193E-2</v>
      </c>
      <c r="F55">
        <v>2.4945204049681667E-2</v>
      </c>
      <c r="G55">
        <v>-5.0814663951120116E-2</v>
      </c>
      <c r="H55">
        <v>0.11057016120307257</v>
      </c>
      <c r="I55">
        <v>3.7993180711154317E-2</v>
      </c>
      <c r="J55">
        <v>1.4370804575966806E-2</v>
      </c>
      <c r="K55">
        <v>7.2857008731574413E-2</v>
      </c>
      <c r="L55">
        <v>3.4917301128905218E-2</v>
      </c>
      <c r="M55">
        <v>6.5367265299174485E-2</v>
      </c>
      <c r="N55">
        <v>9.0594855305466085E-2</v>
      </c>
      <c r="O55">
        <v>4.9384536006486381E-2</v>
      </c>
      <c r="P55">
        <v>0.12337570621468939</v>
      </c>
    </row>
    <row r="56" spans="1:16">
      <c r="A56" s="56" t="s">
        <v>68</v>
      </c>
      <c r="B56">
        <v>3.8730985915492956E-4</v>
      </c>
      <c r="C56">
        <v>213000000</v>
      </c>
      <c r="D56">
        <v>263.26909999999998</v>
      </c>
      <c r="E56">
        <v>-2.3931027226514596E-2</v>
      </c>
      <c r="F56">
        <v>0.12881408170953051</v>
      </c>
      <c r="G56">
        <v>-5.5124625090495427E-2</v>
      </c>
      <c r="H56">
        <v>-9.9605954465847978E-3</v>
      </c>
      <c r="I56">
        <v>-7.857011240095825E-2</v>
      </c>
      <c r="J56">
        <v>9.0349158101027893E-2</v>
      </c>
      <c r="K56">
        <v>6.6686229917100756E-2</v>
      </c>
      <c r="L56">
        <v>9.0646492434663037E-2</v>
      </c>
      <c r="M56">
        <v>-6.2113759616598159E-3</v>
      </c>
      <c r="N56">
        <v>-7.741362352866518E-3</v>
      </c>
      <c r="O56">
        <v>2.5419664268585097E-2</v>
      </c>
      <c r="P56">
        <v>1.4031805425631077E-3</v>
      </c>
    </row>
    <row r="57" spans="1:16">
      <c r="A57" s="56" t="s">
        <v>281</v>
      </c>
      <c r="B57">
        <v>3.8435678473233058E-4</v>
      </c>
      <c r="C57">
        <v>6183000000</v>
      </c>
      <c r="D57">
        <v>32.238599999999998</v>
      </c>
      <c r="E57">
        <v>-9.6033946883549437E-3</v>
      </c>
      <c r="F57">
        <v>-1.1826239468821369E-2</v>
      </c>
      <c r="G57">
        <v>1.1222956826004568E-2</v>
      </c>
      <c r="H57">
        <v>-4.615556015342754E-2</v>
      </c>
      <c r="I57">
        <v>-8.8468405332798976E-3</v>
      </c>
      <c r="J57">
        <v>-4.9434448004820001E-3</v>
      </c>
      <c r="K57">
        <v>3.7262038073908113E-2</v>
      </c>
      <c r="L57">
        <v>-2.5761787805997097E-2</v>
      </c>
      <c r="M57">
        <v>6.0093986021869057E-2</v>
      </c>
      <c r="N57">
        <v>-0.13622559799480466</v>
      </c>
      <c r="O57">
        <v>9.2700935456621794E-2</v>
      </c>
      <c r="P57">
        <v>9.2401678639602428E-2</v>
      </c>
    </row>
    <row r="58" spans="1:16">
      <c r="A58" s="56" t="s">
        <v>299</v>
      </c>
      <c r="B58">
        <v>3.8141257142857143E-4</v>
      </c>
      <c r="C58">
        <v>875000000</v>
      </c>
      <c r="D58">
        <v>115.52</v>
      </c>
      <c r="E58">
        <v>-6.6914819944598247E-2</v>
      </c>
      <c r="F58">
        <v>-7.6073847295668184E-3</v>
      </c>
      <c r="G58">
        <v>1.4209591474245095E-2</v>
      </c>
      <c r="H58">
        <v>-2.2292402006315708E-3</v>
      </c>
      <c r="I58">
        <v>-9.3092533978781289E-4</v>
      </c>
      <c r="J58">
        <v>4.9206498262747783E-2</v>
      </c>
      <c r="K58">
        <v>-9.0171325518492804E-4</v>
      </c>
      <c r="L58">
        <v>4.2870036101083052E-2</v>
      </c>
      <c r="M58">
        <v>5.3260111576011168E-2</v>
      </c>
      <c r="N58">
        <v>-1.7166666666666684E-2</v>
      </c>
      <c r="O58">
        <v>4.052908258436496E-2</v>
      </c>
      <c r="P58">
        <v>-8.3682008368200361E-3</v>
      </c>
    </row>
    <row r="59" spans="1:16">
      <c r="A59" s="56" t="s">
        <v>230</v>
      </c>
      <c r="B59">
        <v>3.4149862712795165E-4</v>
      </c>
      <c r="C59">
        <v>1821000000</v>
      </c>
      <c r="D59">
        <v>43.09</v>
      </c>
      <c r="E59">
        <v>4.8735205384078375E-3</v>
      </c>
      <c r="F59">
        <v>8.4295612009238019E-2</v>
      </c>
      <c r="G59">
        <v>-8.2854100106496284E-2</v>
      </c>
      <c r="H59">
        <v>2.219107685120289E-2</v>
      </c>
      <c r="I59">
        <v>-3.4963436928702039E-2</v>
      </c>
      <c r="J59">
        <v>7.7894235350166832E-2</v>
      </c>
      <c r="K59">
        <v>0.05</v>
      </c>
      <c r="L59">
        <v>-3.0899470899470829E-2</v>
      </c>
      <c r="M59">
        <v>5.9662206624259619E-2</v>
      </c>
      <c r="N59">
        <v>4.3857825815838691E-2</v>
      </c>
      <c r="O59">
        <v>3.7037037037037111E-2</v>
      </c>
      <c r="P59">
        <v>2.081727062451803E-2</v>
      </c>
    </row>
    <row r="60" spans="1:16">
      <c r="A60" s="56" t="s">
        <v>59</v>
      </c>
      <c r="B60">
        <v>3.3131475409836067E-4</v>
      </c>
      <c r="C60">
        <v>610000000</v>
      </c>
      <c r="D60">
        <v>156.30000000000001</v>
      </c>
      <c r="E60">
        <v>5.0863723608445224E-2</v>
      </c>
      <c r="F60">
        <v>0.10715372907153725</v>
      </c>
      <c r="G60">
        <v>-1.8421776189166798E-2</v>
      </c>
      <c r="H60">
        <v>4.0377230630223498E-2</v>
      </c>
      <c r="I60">
        <v>2.4968789013732871E-2</v>
      </c>
      <c r="J60">
        <v>6.4457606317699145E-2</v>
      </c>
      <c r="K60">
        <v>0.22875750997122232</v>
      </c>
      <c r="L60">
        <v>-9.450242419262055E-3</v>
      </c>
      <c r="M60">
        <v>6.8472002002837401E-2</v>
      </c>
      <c r="N60">
        <v>1.429412919693703E-2</v>
      </c>
      <c r="O60">
        <v>7.991017848155163E-2</v>
      </c>
      <c r="P60">
        <v>7.0844293899318983E-2</v>
      </c>
    </row>
    <row r="61" spans="1:16">
      <c r="A61" s="56" t="s">
        <v>131</v>
      </c>
      <c r="B61">
        <v>3.3056269757639618E-4</v>
      </c>
      <c r="C61">
        <v>949000000</v>
      </c>
      <c r="D61">
        <v>25.435199999999998</v>
      </c>
      <c r="E61">
        <v>-2.7914071837444423E-4</v>
      </c>
      <c r="F61">
        <v>1.8507084681907062E-2</v>
      </c>
      <c r="G61">
        <v>2.4595829134279575E-3</v>
      </c>
      <c r="H61">
        <v>-3.6161639015560805E-2</v>
      </c>
      <c r="I61">
        <v>5.9430384613828054E-2</v>
      </c>
      <c r="J61">
        <v>1.1288725201943531E-2</v>
      </c>
      <c r="K61">
        <v>6.2983523869663147E-2</v>
      </c>
      <c r="L61">
        <v>-1.8368083268644273E-3</v>
      </c>
      <c r="M61">
        <v>8.4143231957430134E-3</v>
      </c>
      <c r="N61">
        <v>6.638428556592435E-2</v>
      </c>
      <c r="O61">
        <v>5.0328684219679266E-2</v>
      </c>
      <c r="P61">
        <v>-4.5134832024907486E-2</v>
      </c>
    </row>
    <row r="62" spans="1:16">
      <c r="A62" s="56" t="s">
        <v>382</v>
      </c>
      <c r="B62">
        <v>3.2723341523341521E-4</v>
      </c>
      <c r="C62">
        <v>1221000000</v>
      </c>
      <c r="D62">
        <v>40.29</v>
      </c>
      <c r="E62">
        <v>-8.1906180193596009E-3</v>
      </c>
      <c r="F62">
        <v>5.8808808808808843E-2</v>
      </c>
      <c r="G62">
        <v>2.1035216260931234E-2</v>
      </c>
      <c r="H62">
        <v>9.6990740740740683E-2</v>
      </c>
      <c r="I62">
        <v>0.10740662587043673</v>
      </c>
      <c r="J62">
        <v>3.1631097560975679E-2</v>
      </c>
      <c r="K62">
        <v>8.976727004063538E-2</v>
      </c>
      <c r="L62">
        <v>5.0508474576271133E-2</v>
      </c>
      <c r="M62">
        <v>4.0658276863504407E-2</v>
      </c>
      <c r="N62">
        <v>0.12837209302325583</v>
      </c>
      <c r="O62">
        <v>3.3525693871942812E-2</v>
      </c>
      <c r="P62">
        <v>-1.3094921563413978E-2</v>
      </c>
    </row>
    <row r="63" spans="1:16">
      <c r="A63" s="56" t="s">
        <v>320</v>
      </c>
      <c r="B63">
        <v>3.0250353470437016E-4</v>
      </c>
      <c r="C63">
        <v>3112000000</v>
      </c>
      <c r="D63">
        <v>69.239999999999995</v>
      </c>
      <c r="E63">
        <v>-4.0150202195262871E-2</v>
      </c>
      <c r="F63">
        <v>6.7860367138128277E-2</v>
      </c>
      <c r="G63">
        <v>2.2826546428068192E-2</v>
      </c>
      <c r="H63">
        <v>4.1759156492785866E-2</v>
      </c>
      <c r="I63">
        <v>5.4068451191903004E-2</v>
      </c>
      <c r="J63">
        <v>-2.9120040691759885E-2</v>
      </c>
      <c r="K63">
        <v>5.8148734177215139E-2</v>
      </c>
      <c r="L63">
        <v>-1.7819314641744521E-2</v>
      </c>
      <c r="M63">
        <v>1.2769761205465894E-3</v>
      </c>
      <c r="N63">
        <v>0.11771501925545555</v>
      </c>
      <c r="O63">
        <v>0.12105202710462853</v>
      </c>
      <c r="P63">
        <v>1.731379981559264E-2</v>
      </c>
    </row>
    <row r="64" spans="1:16">
      <c r="A64" s="56" t="s">
        <v>305</v>
      </c>
      <c r="B64">
        <v>2.9723028785982479E-4</v>
      </c>
      <c r="C64">
        <v>799000000</v>
      </c>
      <c r="D64">
        <v>115.5</v>
      </c>
      <c r="E64">
        <v>-0.41948051948051951</v>
      </c>
      <c r="F64">
        <v>-1.0887397464578733E-2</v>
      </c>
      <c r="G64">
        <v>6.8154402895054408E-2</v>
      </c>
      <c r="H64">
        <v>1.7678927858568505E-2</v>
      </c>
      <c r="I64">
        <v>1.8772765480526768E-2</v>
      </c>
      <c r="J64">
        <v>-1.9300194390446949E-2</v>
      </c>
      <c r="K64">
        <v>9.7240097240096166E-3</v>
      </c>
      <c r="L64">
        <v>-8.6390029740829339E-3</v>
      </c>
      <c r="M64">
        <v>1.413325641765205E-2</v>
      </c>
      <c r="N64">
        <v>5.1248923341946709E-2</v>
      </c>
      <c r="O64">
        <v>3.7552915471801028E-2</v>
      </c>
      <c r="P64">
        <v>2.2039298990971859E-2</v>
      </c>
    </row>
    <row r="65" spans="1:16">
      <c r="A65" s="56" t="s">
        <v>206</v>
      </c>
      <c r="B65">
        <v>2.868137254901961E-4</v>
      </c>
      <c r="C65">
        <v>816000000</v>
      </c>
      <c r="D65">
        <v>121.86</v>
      </c>
      <c r="E65">
        <v>3.2824552765473703E-4</v>
      </c>
      <c r="F65">
        <v>5.0205086136177232E-2</v>
      </c>
      <c r="G65">
        <v>1.9450085924074281E-2</v>
      </c>
      <c r="H65">
        <v>8.0000000000000099E-2</v>
      </c>
      <c r="I65">
        <v>8.48705848705847E-2</v>
      </c>
      <c r="J65">
        <v>2.3807944823927354E-2</v>
      </c>
      <c r="K65">
        <v>1.0036496350364911E-2</v>
      </c>
      <c r="L65">
        <v>3.7617757129952349E-2</v>
      </c>
      <c r="M65">
        <v>-1.8327391005191748E-2</v>
      </c>
      <c r="N65">
        <v>6.23076923076923E-2</v>
      </c>
      <c r="O65">
        <v>4.821385469466577E-2</v>
      </c>
      <c r="P65">
        <v>1.0997279620304331E-2</v>
      </c>
    </row>
    <row r="66" spans="1:16">
      <c r="A66" s="56" t="s">
        <v>221</v>
      </c>
      <c r="B66">
        <v>2.7095366996356064E-4</v>
      </c>
      <c r="C66">
        <v>1921000000</v>
      </c>
      <c r="D66">
        <v>67.739999999999995</v>
      </c>
      <c r="E66">
        <v>3.2772364924712118E-2</v>
      </c>
      <c r="F66">
        <v>7.1755288736420966E-2</v>
      </c>
      <c r="G66">
        <v>-3.6276340357428771E-2</v>
      </c>
      <c r="H66">
        <v>2.0949720670391859E-3</v>
      </c>
      <c r="I66">
        <v>5.5609756097560956E-2</v>
      </c>
      <c r="J66">
        <v>3.8625466169418684E-3</v>
      </c>
      <c r="K66">
        <v>-0.12729219649310658</v>
      </c>
      <c r="L66">
        <v>-1.6717791411042991E-2</v>
      </c>
      <c r="M66">
        <v>7.2440944881889983E-3</v>
      </c>
      <c r="N66">
        <v>1.9100236779794805E-2</v>
      </c>
      <c r="O66">
        <v>6.2112763320941629E-2</v>
      </c>
      <c r="P66">
        <v>6.1212477928193232E-2</v>
      </c>
    </row>
    <row r="67" spans="1:16">
      <c r="A67" s="56" t="s">
        <v>182</v>
      </c>
      <c r="B67">
        <v>2.6763061013443639E-4</v>
      </c>
      <c r="C67">
        <v>4835000000</v>
      </c>
      <c r="D67">
        <v>36.61</v>
      </c>
      <c r="E67">
        <v>5.7361376673040389E-3</v>
      </c>
      <c r="F67">
        <v>-2.6344378055404641E-2</v>
      </c>
      <c r="G67">
        <v>1.7085076708507566E-2</v>
      </c>
      <c r="H67">
        <v>-2.2105554020447169E-3</v>
      </c>
      <c r="I67">
        <v>7.8233176405427315E-3</v>
      </c>
      <c r="J67">
        <v>-6.4714839424141746E-2</v>
      </c>
      <c r="K67">
        <v>6.4159952253058747E-2</v>
      </c>
      <c r="L67">
        <v>-4.1362871564776952E-3</v>
      </c>
      <c r="M67">
        <v>8.9458002270147427E-2</v>
      </c>
      <c r="N67">
        <v>0.20592864637985314</v>
      </c>
      <c r="O67">
        <v>-2.131825103328262E-2</v>
      </c>
      <c r="P67">
        <v>4.270064833445128E-2</v>
      </c>
    </row>
    <row r="68" spans="1:16">
      <c r="A68" s="56" t="s">
        <v>158</v>
      </c>
      <c r="B68">
        <v>2.613170241286863E-4</v>
      </c>
      <c r="C68">
        <v>1492000000</v>
      </c>
      <c r="D68">
        <v>34.979999999999997</v>
      </c>
      <c r="E68">
        <v>4.8599199542595853E-2</v>
      </c>
      <c r="F68">
        <v>1.4176663031624948E-2</v>
      </c>
      <c r="G68">
        <v>-4.005376344086034E-2</v>
      </c>
      <c r="H68">
        <v>-1.9813189923577577E-2</v>
      </c>
      <c r="I68">
        <v>-5.4865723361247551E-3</v>
      </c>
      <c r="J68">
        <v>2.4662360540223159E-2</v>
      </c>
      <c r="K68">
        <v>3.7369640787948986E-2</v>
      </c>
      <c r="L68">
        <v>3.6302708740575104E-2</v>
      </c>
      <c r="M68">
        <v>0.12687176694799895</v>
      </c>
      <c r="N68">
        <v>4.1697147037307994E-2</v>
      </c>
      <c r="O68">
        <v>1.9897003745318328E-2</v>
      </c>
      <c r="P68">
        <v>-3.6351007177587311E-2</v>
      </c>
    </row>
    <row r="69" spans="1:16">
      <c r="A69" s="56" t="s">
        <v>371</v>
      </c>
      <c r="B69">
        <v>2.5126719576719575E-4</v>
      </c>
      <c r="C69">
        <v>1890000000</v>
      </c>
      <c r="D69">
        <v>29.885000000000002</v>
      </c>
      <c r="E69">
        <v>2.6601974234565774E-2</v>
      </c>
      <c r="F69">
        <v>5.5736636245110847E-2</v>
      </c>
      <c r="G69">
        <v>2.2151898734177198E-2</v>
      </c>
      <c r="H69">
        <v>4.3891050583657484E-2</v>
      </c>
      <c r="I69">
        <v>8.3047562248397266E-2</v>
      </c>
      <c r="J69">
        <v>2.4266006367173684E-2</v>
      </c>
      <c r="K69">
        <v>3.5711750088746906E-2</v>
      </c>
      <c r="L69">
        <v>6.2037290924047195E-2</v>
      </c>
      <c r="M69">
        <v>1.9867549668874484E-3</v>
      </c>
      <c r="N69">
        <v>5.6320825134016303E-2</v>
      </c>
      <c r="O69">
        <v>4.2718571336802201E-2</v>
      </c>
      <c r="P69">
        <v>1.2437653892291312E-2</v>
      </c>
    </row>
    <row r="70" spans="1:16">
      <c r="A70" s="56" t="s">
        <v>203</v>
      </c>
      <c r="B70">
        <v>2.4261660447761195E-4</v>
      </c>
      <c r="C70">
        <v>1072000000</v>
      </c>
      <c r="D70">
        <v>104.41</v>
      </c>
      <c r="E70">
        <v>2.1262331194330034E-2</v>
      </c>
      <c r="F70">
        <v>4.4921691831567162E-2</v>
      </c>
      <c r="G70">
        <v>1.3462574044157252E-2</v>
      </c>
      <c r="H70">
        <v>3.4072759538598077E-2</v>
      </c>
      <c r="I70">
        <v>5.5603226360047969E-2</v>
      </c>
      <c r="J70">
        <v>-2.6872964169380878E-3</v>
      </c>
      <c r="K70">
        <v>5.2433537832310813E-2</v>
      </c>
      <c r="L70">
        <v>4.1971086584797195E-2</v>
      </c>
      <c r="M70">
        <v>6.1864913329348493E-2</v>
      </c>
      <c r="N70">
        <v>5.6730091613812421E-2</v>
      </c>
      <c r="O70">
        <v>4.4681560520174529E-3</v>
      </c>
      <c r="P70">
        <v>1.2167553191489263E-2</v>
      </c>
    </row>
    <row r="71" spans="1:16">
      <c r="A71" s="56" t="s">
        <v>284</v>
      </c>
      <c r="B71">
        <v>2.2026758147512864E-4</v>
      </c>
      <c r="C71">
        <v>583000000</v>
      </c>
      <c r="D71">
        <v>72.66</v>
      </c>
      <c r="E71">
        <v>-0.11946050096339114</v>
      </c>
      <c r="F71">
        <v>-8.1275398562050571E-2</v>
      </c>
      <c r="G71">
        <v>-5.001701258931613E-2</v>
      </c>
      <c r="H71">
        <v>1.0684534588917121E-2</v>
      </c>
      <c r="I71">
        <v>1.0750761512273378E-3</v>
      </c>
      <c r="J71">
        <v>-3.8009049773755632E-2</v>
      </c>
      <c r="K71">
        <v>7.7098800685322613E-2</v>
      </c>
      <c r="L71">
        <v>-2.0148462354188667E-2</v>
      </c>
      <c r="M71">
        <v>8.2968636032093271E-2</v>
      </c>
      <c r="N71">
        <v>1.7009695526446693E-4</v>
      </c>
      <c r="O71">
        <v>3.0612244897959235E-2</v>
      </c>
      <c r="P71">
        <v>0.1091666666666667</v>
      </c>
    </row>
    <row r="72" spans="1:16">
      <c r="A72" s="56" t="s">
        <v>227</v>
      </c>
      <c r="B72">
        <v>2.1982714701601164E-4</v>
      </c>
      <c r="C72">
        <v>2748000000</v>
      </c>
      <c r="D72">
        <v>56.401299999999999</v>
      </c>
      <c r="E72">
        <v>4.9197447576562935E-2</v>
      </c>
      <c r="F72">
        <v>6.4613923526558856E-2</v>
      </c>
      <c r="G72">
        <v>-3.2338249229758219E-2</v>
      </c>
      <c r="H72">
        <v>-1.8603759110088217E-2</v>
      </c>
      <c r="I72">
        <v>5.354194604866809E-2</v>
      </c>
      <c r="J72">
        <v>-1.147823340900634E-2</v>
      </c>
      <c r="K72">
        <v>2.976205141345173E-3</v>
      </c>
      <c r="L72">
        <v>3.7927358300538982E-3</v>
      </c>
      <c r="M72">
        <v>1.4311384825821996E-2</v>
      </c>
      <c r="N72">
        <v>-0.13502552828690983</v>
      </c>
      <c r="O72">
        <v>6.3539599426727803E-3</v>
      </c>
      <c r="P72">
        <v>3.0377317058395838E-2</v>
      </c>
    </row>
    <row r="73" spans="1:16">
      <c r="A73" s="56" t="s">
        <v>328</v>
      </c>
      <c r="B73">
        <v>2.1187211478477855E-4</v>
      </c>
      <c r="C73">
        <v>1603000000</v>
      </c>
      <c r="D73">
        <v>62.92</v>
      </c>
      <c r="E73">
        <v>-2.940241576605215E-2</v>
      </c>
      <c r="F73">
        <v>1.7848370722122094E-2</v>
      </c>
      <c r="G73">
        <v>5.9845559845559823E-2</v>
      </c>
      <c r="H73">
        <v>1.1649294911097565E-2</v>
      </c>
      <c r="I73">
        <v>1.3560606060605992E-2</v>
      </c>
      <c r="J73">
        <v>0.10784091766659135</v>
      </c>
      <c r="K73">
        <v>-3.7520615722924734E-2</v>
      </c>
      <c r="L73">
        <v>8.8533485649007593E-2</v>
      </c>
      <c r="M73">
        <v>0.19566080169334557</v>
      </c>
      <c r="N73">
        <v>1.1589034989971098E-2</v>
      </c>
      <c r="O73">
        <v>7.7660277594183702E-2</v>
      </c>
      <c r="P73">
        <v>6.0705833933532554E-3</v>
      </c>
    </row>
    <row r="74" spans="1:16">
      <c r="A74" s="56" t="s">
        <v>179</v>
      </c>
      <c r="B74">
        <v>2.0250480256136605E-4</v>
      </c>
      <c r="C74">
        <v>937000000</v>
      </c>
      <c r="D74">
        <v>167</v>
      </c>
      <c r="E74">
        <v>4.790419161676647E-2</v>
      </c>
      <c r="F74">
        <v>3.1314285714285656E-2</v>
      </c>
      <c r="G74">
        <v>-2.8590425531914876E-2</v>
      </c>
      <c r="H74">
        <v>-7.9219882637210803E-2</v>
      </c>
      <c r="I74">
        <v>-3.5926273039675098E-2</v>
      </c>
      <c r="J74">
        <v>1.4921465968586393E-2</v>
      </c>
      <c r="K74">
        <v>-5.5866649303294776E-2</v>
      </c>
      <c r="L74">
        <v>-3.5862068965517948E-3</v>
      </c>
      <c r="M74">
        <v>2.7066722618548082E-2</v>
      </c>
      <c r="N74">
        <v>6.0199518403852771E-2</v>
      </c>
      <c r="O74">
        <v>1.103179753406886E-2</v>
      </c>
      <c r="P74">
        <v>9.715025906735713E-3</v>
      </c>
    </row>
    <row r="75" spans="1:16">
      <c r="A75" s="56" t="s">
        <v>197</v>
      </c>
      <c r="B75">
        <v>1.8807216494845362E-4</v>
      </c>
      <c r="C75">
        <v>291000000</v>
      </c>
      <c r="D75">
        <v>251.2</v>
      </c>
      <c r="E75">
        <v>-1.4729299363056376E-3</v>
      </c>
      <c r="F75">
        <v>7.2798309612087719E-2</v>
      </c>
      <c r="G75">
        <v>1.8952766732321818E-3</v>
      </c>
      <c r="H75">
        <v>7.2869955156950241E-3</v>
      </c>
      <c r="I75">
        <v>4.9897978111667574E-2</v>
      </c>
      <c r="J75">
        <v>-7.0061882068426645E-3</v>
      </c>
      <c r="K75">
        <v>5.9627239626518697E-2</v>
      </c>
      <c r="L75">
        <v>4.7120062599938665E-2</v>
      </c>
      <c r="M75">
        <v>2.1734867302915548E-2</v>
      </c>
      <c r="N75">
        <v>-5.5986357347405291E-3</v>
      </c>
      <c r="O75">
        <v>3.8278595696489212E-2</v>
      </c>
      <c r="P75">
        <v>1.4918824045634044E-2</v>
      </c>
    </row>
    <row r="76" spans="1:16">
      <c r="A76" s="56" t="s">
        <v>311</v>
      </c>
      <c r="B76">
        <v>1.8588187820983126E-4</v>
      </c>
      <c r="C76">
        <v>4089000000</v>
      </c>
      <c r="D76">
        <v>53.96</v>
      </c>
      <c r="E76">
        <v>-8.561897702001478E-2</v>
      </c>
      <c r="F76">
        <v>4.458856911228189E-3</v>
      </c>
      <c r="G76">
        <v>-4.842615012106647E-3</v>
      </c>
      <c r="H76">
        <v>-5.4791709419248817E-2</v>
      </c>
      <c r="I76">
        <v>2.6650021710811954E-2</v>
      </c>
      <c r="J76">
        <v>-3.2594733461785513E-2</v>
      </c>
      <c r="K76">
        <v>9.1235149069715318E-2</v>
      </c>
      <c r="L76">
        <v>-1.6947411668035452E-3</v>
      </c>
      <c r="M76">
        <v>4.0556018325697572E-2</v>
      </c>
      <c r="N76">
        <v>-2.5106296821218909E-2</v>
      </c>
      <c r="O76">
        <v>6.9106957424714441E-2</v>
      </c>
      <c r="P76">
        <v>5.5746561886051045E-2</v>
      </c>
    </row>
    <row r="77" spans="1:16">
      <c r="A77" s="56" t="s">
        <v>191</v>
      </c>
      <c r="B77">
        <v>1.805018501387604E-4</v>
      </c>
      <c r="C77">
        <v>4324000000</v>
      </c>
      <c r="D77">
        <v>41.5</v>
      </c>
      <c r="E77">
        <v>4.8192771084344882E-4</v>
      </c>
      <c r="F77">
        <v>1.1801541425818759E-2</v>
      </c>
      <c r="G77">
        <v>2.2375624851225906E-2</v>
      </c>
      <c r="H77">
        <v>1.3386566463128236E-2</v>
      </c>
      <c r="I77">
        <v>6.1877172653534283E-2</v>
      </c>
      <c r="J77">
        <v>6.6006600660058494E-4</v>
      </c>
      <c r="K77">
        <v>1.9064508978053635E-2</v>
      </c>
      <c r="L77">
        <v>8.7013269523606048E-4</v>
      </c>
      <c r="M77">
        <v>-4.820333041192012E-3</v>
      </c>
      <c r="N77">
        <v>1.5538290788013383E-2</v>
      </c>
      <c r="O77">
        <v>9.1803278688523966E-3</v>
      </c>
      <c r="P77">
        <v>1.0480349344978154E-2</v>
      </c>
    </row>
    <row r="78" spans="1:16">
      <c r="A78" s="56" t="s">
        <v>248</v>
      </c>
      <c r="B78">
        <v>1.7640914311396088E-4</v>
      </c>
      <c r="C78">
        <v>766000000</v>
      </c>
      <c r="D78">
        <v>72.27</v>
      </c>
      <c r="E78">
        <v>-6.0052580600525658E-2</v>
      </c>
      <c r="F78">
        <v>-2.5320182540851065E-2</v>
      </c>
      <c r="G78">
        <v>-3.1113124905603251E-2</v>
      </c>
      <c r="H78">
        <v>-2.9031240138845116E-2</v>
      </c>
      <c r="I78">
        <v>-2.7299317517062004E-2</v>
      </c>
      <c r="J78">
        <v>3.130817397190723E-2</v>
      </c>
      <c r="K78">
        <v>3.207578527505401E-2</v>
      </c>
      <c r="L78">
        <v>-2.6570048309178803E-2</v>
      </c>
      <c r="M78">
        <v>8.1755737979561136E-2</v>
      </c>
      <c r="N78">
        <v>2.1156558533145187E-2</v>
      </c>
      <c r="O78">
        <v>9.7452424800491155E-2</v>
      </c>
      <c r="P78">
        <v>5.6819787985865795E-2</v>
      </c>
    </row>
    <row r="79" spans="1:16">
      <c r="A79" s="56" t="s">
        <v>263</v>
      </c>
      <c r="B79">
        <v>1.708228187919463E-4</v>
      </c>
      <c r="C79">
        <v>1490000000</v>
      </c>
      <c r="D79">
        <v>65.86</v>
      </c>
      <c r="E79">
        <v>-0.18554509565745519</v>
      </c>
      <c r="F79">
        <v>6.1334824757643534E-2</v>
      </c>
      <c r="G79">
        <v>1.5808888108203027E-2</v>
      </c>
      <c r="H79">
        <v>-6.3045756199790429E-2</v>
      </c>
      <c r="I79">
        <v>8.1453867660764304E-2</v>
      </c>
      <c r="J79">
        <v>-2.349869451697131E-2</v>
      </c>
      <c r="K79">
        <v>-4.0158472897532937E-2</v>
      </c>
      <c r="L79">
        <v>-3.7523452157597762E-3</v>
      </c>
      <c r="M79">
        <v>2.4747763182943502E-3</v>
      </c>
      <c r="N79">
        <v>-1.1902476483010261E-2</v>
      </c>
      <c r="O79">
        <v>0.27705459490965617</v>
      </c>
      <c r="P79">
        <v>-4.4478527607363094E-3</v>
      </c>
    </row>
    <row r="80" spans="1:16">
      <c r="A80" s="56" t="s">
        <v>334</v>
      </c>
      <c r="B80">
        <v>1.4696133190118154E-4</v>
      </c>
      <c r="C80">
        <v>931000000</v>
      </c>
      <c r="D80">
        <v>65.95</v>
      </c>
      <c r="E80">
        <v>-1.8195602729340451E-2</v>
      </c>
      <c r="F80">
        <v>-3.0888030888024743E-4</v>
      </c>
      <c r="G80">
        <v>-3.0588598794994655E-2</v>
      </c>
      <c r="H80">
        <v>-1.9862245715201059E-2</v>
      </c>
      <c r="I80">
        <v>4.8047066514136372E-2</v>
      </c>
      <c r="J80">
        <v>-1.0499921642375834E-2</v>
      </c>
      <c r="K80">
        <v>4.6322827125119447E-2</v>
      </c>
      <c r="L80">
        <v>-7.3482428115016055E-2</v>
      </c>
      <c r="M80">
        <v>2.410036315615716E-2</v>
      </c>
      <c r="N80">
        <v>5.1847051198963108E-2</v>
      </c>
      <c r="O80">
        <v>-6.9778188539741229E-2</v>
      </c>
      <c r="P80">
        <v>4.1618112202430448E-3</v>
      </c>
    </row>
    <row r="81" spans="1:16">
      <c r="A81" s="56" t="s">
        <v>353</v>
      </c>
      <c r="B81">
        <v>1.4301714285714287E-4</v>
      </c>
      <c r="C81">
        <v>700000000</v>
      </c>
      <c r="D81">
        <v>77.650000000000006</v>
      </c>
      <c r="E81">
        <v>6.3103670315517689E-3</v>
      </c>
      <c r="F81">
        <v>4.4279498336319348E-2</v>
      </c>
      <c r="G81">
        <v>1.4583333333333476E-2</v>
      </c>
      <c r="H81">
        <v>7.4481074481074407E-3</v>
      </c>
      <c r="I81">
        <v>4.6782208217185782E-2</v>
      </c>
      <c r="J81">
        <v>-9.4759007955077541E-3</v>
      </c>
      <c r="K81">
        <v>1.6352351396514735E-2</v>
      </c>
      <c r="L81">
        <v>3.7404580152671736E-2</v>
      </c>
      <c r="M81">
        <v>-2.9206675811614204E-2</v>
      </c>
      <c r="N81">
        <v>5.3407874390389076E-2</v>
      </c>
      <c r="O81">
        <v>1.9026648599819312E-2</v>
      </c>
      <c r="P81">
        <v>-4.7600402729611802E-2</v>
      </c>
    </row>
    <row r="82" spans="1:16">
      <c r="A82" s="56" t="s">
        <v>317</v>
      </c>
      <c r="B82">
        <v>1.3277616105242176E-4</v>
      </c>
      <c r="C82">
        <v>5017000000</v>
      </c>
      <c r="D82">
        <v>55.67</v>
      </c>
      <c r="E82">
        <v>1.5627806718160542E-2</v>
      </c>
      <c r="F82">
        <v>4.5454545454545463E-2</v>
      </c>
      <c r="G82">
        <v>-5.1091185924547394E-2</v>
      </c>
      <c r="H82">
        <v>-2.8725314183123903E-2</v>
      </c>
      <c r="I82">
        <v>-4.0295748613678378E-2</v>
      </c>
      <c r="J82">
        <v>9.0626819328546493E-2</v>
      </c>
      <c r="K82">
        <v>-2.8310338648987732E-2</v>
      </c>
      <c r="L82">
        <v>-5.1447538262953993E-2</v>
      </c>
      <c r="M82">
        <v>8.7739913826870228E-2</v>
      </c>
      <c r="N82">
        <v>2.1029731689630234E-2</v>
      </c>
      <c r="O82">
        <v>1.1186079545454546E-2</v>
      </c>
      <c r="P82">
        <v>8.5734488244652615E-2</v>
      </c>
    </row>
    <row r="83" spans="1:16">
      <c r="A83" s="56" t="s">
        <v>266</v>
      </c>
      <c r="B83">
        <v>1.1187108886107635E-4</v>
      </c>
      <c r="C83">
        <v>799000000</v>
      </c>
      <c r="D83">
        <v>331</v>
      </c>
      <c r="E83">
        <v>-0.11329305135951662</v>
      </c>
      <c r="F83">
        <v>0.11584327086882454</v>
      </c>
      <c r="G83">
        <v>3.205343511450378E-2</v>
      </c>
      <c r="H83">
        <v>3.4104389086595494E-2</v>
      </c>
      <c r="I83">
        <v>4.9892457700028744E-2</v>
      </c>
      <c r="J83">
        <v>-0.10101970982753898</v>
      </c>
      <c r="K83">
        <v>2.1062271062270991E-2</v>
      </c>
      <c r="L83">
        <v>6.1278026905829563E-2</v>
      </c>
      <c r="M83">
        <v>-0.14258187464709207</v>
      </c>
      <c r="N83">
        <v>1.6176956091119295E-2</v>
      </c>
      <c r="O83">
        <v>-6.6276803118908489E-2</v>
      </c>
      <c r="P83">
        <v>4.1753653444676415E-2</v>
      </c>
    </row>
    <row r="84" spans="1:16">
      <c r="A84" s="56" t="s">
        <v>74</v>
      </c>
      <c r="B84">
        <v>1.0923607748184019E-4</v>
      </c>
      <c r="C84">
        <v>1652000000</v>
      </c>
      <c r="D84">
        <v>58.78</v>
      </c>
      <c r="E84">
        <v>-0.1641714869003062</v>
      </c>
      <c r="F84">
        <v>0.16018725829432112</v>
      </c>
      <c r="G84">
        <v>-3.6491228070175415E-2</v>
      </c>
      <c r="H84">
        <v>3.3192737942417061E-2</v>
      </c>
      <c r="I84">
        <v>-3.4611288604898885E-2</v>
      </c>
      <c r="J84">
        <v>4.9259259259259322E-2</v>
      </c>
      <c r="K84">
        <v>1.5638883952372409E-2</v>
      </c>
      <c r="L84">
        <v>6.2992125984251982E-2</v>
      </c>
      <c r="M84">
        <v>6.3452617627567889E-2</v>
      </c>
      <c r="N84">
        <v>-3.0407523510971753E-2</v>
      </c>
      <c r="O84">
        <v>2.7319754283866751E-2</v>
      </c>
      <c r="P84">
        <v>-2.1690943635212127E-2</v>
      </c>
    </row>
    <row r="85" spans="1:16">
      <c r="A85" s="56" t="s">
        <v>62</v>
      </c>
      <c r="B85">
        <v>1.0689246613471887E-4</v>
      </c>
      <c r="C85">
        <v>10778000000</v>
      </c>
      <c r="D85">
        <v>22.6</v>
      </c>
      <c r="E85">
        <v>1.6371681415929089E-2</v>
      </c>
      <c r="F85">
        <v>0.10448410970831529</v>
      </c>
      <c r="G85">
        <v>-6.3066614111154995E-2</v>
      </c>
      <c r="H85">
        <v>-5.4968287526426648E-3</v>
      </c>
      <c r="I85">
        <v>-3.9115646258503368E-2</v>
      </c>
      <c r="J85">
        <v>9.3416370106761584E-2</v>
      </c>
      <c r="K85">
        <v>-6.950122649223291E-3</v>
      </c>
      <c r="L85">
        <v>-1.2968299711815585E-2</v>
      </c>
      <c r="M85">
        <v>6.8410041841004285E-2</v>
      </c>
      <c r="N85">
        <v>8.5624509033778468E-2</v>
      </c>
      <c r="O85">
        <v>2.4782923299565825E-2</v>
      </c>
      <c r="P85">
        <v>5.575221238938053E-2</v>
      </c>
    </row>
    <row r="86" spans="1:16">
      <c r="A86" s="56" t="s">
        <v>254</v>
      </c>
      <c r="B86">
        <v>1.0653185869924067E-4</v>
      </c>
      <c r="C86">
        <v>6058000000</v>
      </c>
      <c r="D86">
        <v>30.998000000000001</v>
      </c>
      <c r="E86">
        <v>-3.6392670494870633E-2</v>
      </c>
      <c r="F86">
        <v>8.75898479740473E-2</v>
      </c>
      <c r="G86">
        <v>5.1837395571044066E-3</v>
      </c>
      <c r="H86">
        <v>-6.4512936606608432E-3</v>
      </c>
      <c r="I86">
        <v>-2.6038099981323466E-2</v>
      </c>
      <c r="J86">
        <v>3.5128109914593419E-2</v>
      </c>
      <c r="K86">
        <v>-1.314222337053449E-2</v>
      </c>
      <c r="L86">
        <v>3.7454941363907798E-2</v>
      </c>
      <c r="M86">
        <v>6.0919890344197397E-2</v>
      </c>
      <c r="N86">
        <v>-1.8504498216683384E-2</v>
      </c>
      <c r="O86">
        <v>4.5710007020673321E-2</v>
      </c>
      <c r="P86">
        <v>1.1305161753548686E-2</v>
      </c>
    </row>
    <row r="87" spans="1:16">
      <c r="A87" s="56" t="s">
        <v>194</v>
      </c>
      <c r="B87">
        <v>1.0420152091254753E-4</v>
      </c>
      <c r="C87">
        <v>1052000000</v>
      </c>
      <c r="D87">
        <v>73.94</v>
      </c>
      <c r="E87">
        <v>5.3556938057884883E-2</v>
      </c>
      <c r="F87">
        <v>7.1116816431322102E-2</v>
      </c>
      <c r="G87">
        <v>1.4501438159156253E-2</v>
      </c>
      <c r="H87">
        <v>-2.4248187329133392E-2</v>
      </c>
      <c r="I87">
        <v>-2.3998050919722364E-2</v>
      </c>
      <c r="J87">
        <v>4.1834170854271387E-2</v>
      </c>
      <c r="K87">
        <v>5.460502366217727E-3</v>
      </c>
      <c r="L87">
        <v>-9.6548394882934249E-3</v>
      </c>
      <c r="M87">
        <v>5.8376257051753665E-2</v>
      </c>
      <c r="N87">
        <v>-4.2084401958498475E-2</v>
      </c>
      <c r="O87">
        <v>4.0525739320920073E-2</v>
      </c>
      <c r="P87">
        <v>-1.2019359645271169E-16</v>
      </c>
    </row>
    <row r="88" spans="1:16">
      <c r="A88" s="56" t="s">
        <v>185</v>
      </c>
      <c r="B88">
        <v>9.5259380692167572E-5</v>
      </c>
      <c r="C88">
        <v>2745000000</v>
      </c>
      <c r="D88">
        <v>115.78</v>
      </c>
      <c r="E88">
        <v>-2.8502332008982528E-2</v>
      </c>
      <c r="F88">
        <v>8.8993598862019824E-2</v>
      </c>
      <c r="G88">
        <v>2.5144909788554243E-2</v>
      </c>
      <c r="H88">
        <v>-1.0663032149442782E-2</v>
      </c>
      <c r="I88">
        <v>4.6677471636952891E-2</v>
      </c>
      <c r="J88">
        <v>4.1380922693266826E-2</v>
      </c>
      <c r="K88">
        <v>2.8616612696738871E-3</v>
      </c>
      <c r="L88">
        <v>2.0274836674927296E-3</v>
      </c>
      <c r="M88">
        <v>-1.2066365007541463E-2</v>
      </c>
      <c r="N88">
        <v>7.429317762753547E-2</v>
      </c>
      <c r="O88">
        <v>3.8618322248443158E-3</v>
      </c>
      <c r="P88">
        <v>6.3767285233216559E-3</v>
      </c>
    </row>
    <row r="89" spans="1:16">
      <c r="A89" s="56" t="s">
        <v>80</v>
      </c>
      <c r="B89">
        <v>8.381400518710634E-5</v>
      </c>
      <c r="C89">
        <v>2699000000</v>
      </c>
      <c r="D89">
        <v>60.68</v>
      </c>
      <c r="E89">
        <v>-6.526038233355308E-2</v>
      </c>
      <c r="F89">
        <v>7.8984485190409098E-2</v>
      </c>
      <c r="G89">
        <v>-1.5522875816993513E-2</v>
      </c>
      <c r="H89">
        <v>-9.0105122643083461E-3</v>
      </c>
      <c r="I89">
        <v>3.0644889712072739E-2</v>
      </c>
      <c r="J89">
        <v>0.1095417966825422</v>
      </c>
      <c r="K89">
        <v>2.751338488994659E-2</v>
      </c>
      <c r="L89">
        <v>-1.1868577218121347E-2</v>
      </c>
      <c r="M89">
        <v>7.5172515049185054E-2</v>
      </c>
      <c r="N89">
        <v>1.2590666484193264E-2</v>
      </c>
      <c r="O89">
        <v>2.5408839032301647E-2</v>
      </c>
      <c r="P89">
        <v>-6.0758156122043367E-3</v>
      </c>
    </row>
    <row r="90" spans="1:16">
      <c r="A90" s="56" t="s">
        <v>233</v>
      </c>
      <c r="B90">
        <v>8.3789708886618995E-5</v>
      </c>
      <c r="C90">
        <v>7832000000</v>
      </c>
      <c r="D90">
        <v>62.79</v>
      </c>
      <c r="E90">
        <v>2.4924351011307612E-2</v>
      </c>
      <c r="F90">
        <v>-3.4962318390180797E-3</v>
      </c>
      <c r="G90">
        <v>3.2745984718540573E-2</v>
      </c>
      <c r="H90">
        <v>4.361039355721022E-2</v>
      </c>
      <c r="I90">
        <v>2.8392545136866454E-2</v>
      </c>
      <c r="J90">
        <v>-7.4031890660591773E-3</v>
      </c>
      <c r="K90">
        <v>5.4377614308380152E-2</v>
      </c>
      <c r="L90">
        <v>2.7359781121751022E-2</v>
      </c>
      <c r="M90">
        <v>5.2201847142283502E-3</v>
      </c>
      <c r="N90">
        <v>0.12006424842725223</v>
      </c>
      <c r="O90">
        <v>3.7045889101336936E-3</v>
      </c>
      <c r="P90">
        <v>3.4868421052631653E-2</v>
      </c>
    </row>
    <row r="91" spans="1:16">
      <c r="A91" s="56" t="s">
        <v>95</v>
      </c>
      <c r="B91">
        <v>7.9777231777231771E-5</v>
      </c>
      <c r="C91">
        <v>1221000000</v>
      </c>
      <c r="D91">
        <v>50.82</v>
      </c>
      <c r="E91">
        <v>-3.5812672176308548E-2</v>
      </c>
      <c r="F91">
        <v>-2.0408163265306121E-2</v>
      </c>
      <c r="G91">
        <v>4.510416666666664E-2</v>
      </c>
      <c r="H91">
        <v>-4.0080160320641281E-2</v>
      </c>
      <c r="I91">
        <v>-5.9185803757828837E-2</v>
      </c>
      <c r="J91">
        <v>-7.2544642857142036E-3</v>
      </c>
      <c r="K91">
        <v>2.5333634924225232E-2</v>
      </c>
      <c r="L91">
        <v>-2.878888153540702E-2</v>
      </c>
      <c r="M91">
        <v>0.13836837294332721</v>
      </c>
      <c r="N91">
        <v>4.5610494450050561E-2</v>
      </c>
      <c r="O91">
        <v>-6.7554526153260465E-4</v>
      </c>
      <c r="P91">
        <v>7.4645699864104173E-2</v>
      </c>
    </row>
    <row r="92" spans="1:16">
      <c r="A92" s="56" t="s">
        <v>224</v>
      </c>
      <c r="B92">
        <v>7.4953555045871554E-5</v>
      </c>
      <c r="C92">
        <v>3488000000</v>
      </c>
      <c r="D92">
        <v>0.18990000000000001</v>
      </c>
      <c r="E92">
        <v>9.5313322801474337E-2</v>
      </c>
      <c r="F92">
        <v>-5.9615384615384591E-2</v>
      </c>
      <c r="G92">
        <v>0.10429447852760737</v>
      </c>
      <c r="H92">
        <v>-4.6296296296296335E-2</v>
      </c>
      <c r="I92">
        <v>-3.9805825242718376E-2</v>
      </c>
      <c r="J92">
        <v>-6.5217391304347797E-2</v>
      </c>
      <c r="K92">
        <v>0.1817198485667928</v>
      </c>
      <c r="L92">
        <v>4.5766590389016062E-3</v>
      </c>
      <c r="M92">
        <v>-1.4123006833712946E-2</v>
      </c>
      <c r="N92">
        <v>-2.9574861367837414E-2</v>
      </c>
      <c r="O92">
        <v>-7.6190476190476128E-2</v>
      </c>
      <c r="P92">
        <v>-1.1855670103092766E-2</v>
      </c>
    </row>
    <row r="93" spans="1:16">
      <c r="A93" s="56" t="s">
        <v>275</v>
      </c>
      <c r="B93">
        <v>6.2605158730158725E-5</v>
      </c>
      <c r="C93">
        <v>1008000000</v>
      </c>
      <c r="D93">
        <v>49.15</v>
      </c>
      <c r="E93">
        <v>-6.1037639877927039E-4</v>
      </c>
      <c r="F93">
        <v>2.3412052117263962E-2</v>
      </c>
      <c r="G93">
        <v>-1.9892580067641636E-4</v>
      </c>
      <c r="H93">
        <v>2.6167471819646248E-3</v>
      </c>
      <c r="I93">
        <v>2.85083316603091E-2</v>
      </c>
      <c r="J93">
        <v>-4.1066140177689961E-2</v>
      </c>
      <c r="K93">
        <v>8.3350698062094493E-4</v>
      </c>
      <c r="L93">
        <v>1.8113678950655823E-2</v>
      </c>
      <c r="M93">
        <v>2.9594370860927182E-2</v>
      </c>
      <c r="N93">
        <v>6.5690461663615959E-2</v>
      </c>
      <c r="O93">
        <v>-7.4427480916029716E-3</v>
      </c>
      <c r="P93">
        <v>-5.5976676384839739E-2</v>
      </c>
    </row>
    <row r="94" spans="1:16">
      <c r="A94" s="56" t="s">
        <v>326</v>
      </c>
      <c r="B94">
        <v>4.9498214880754032E-5</v>
      </c>
      <c r="C94">
        <v>21007000000</v>
      </c>
      <c r="D94">
        <v>28.95</v>
      </c>
      <c r="E94">
        <v>9.6977547495682243E-2</v>
      </c>
      <c r="F94">
        <v>8.5491616153664365E-2</v>
      </c>
      <c r="G94">
        <v>6.048299369062312E-2</v>
      </c>
      <c r="H94">
        <v>9.6722566279311556E-3</v>
      </c>
      <c r="I94">
        <v>7.2984148862853163E-2</v>
      </c>
      <c r="J94">
        <v>-3.7670562120519641E-2</v>
      </c>
      <c r="K94">
        <v>2.9127553837658745E-2</v>
      </c>
      <c r="L94">
        <v>0.12219986586183781</v>
      </c>
      <c r="M94">
        <v>-4.8665048543689443E-2</v>
      </c>
      <c r="N94">
        <v>0.10119279139115787</v>
      </c>
      <c r="O94">
        <v>1.3892976982398209E-2</v>
      </c>
      <c r="P94">
        <v>1.4651368049426348E-2</v>
      </c>
    </row>
    <row r="95" spans="1:16">
      <c r="A95" s="56" t="s">
        <v>331</v>
      </c>
      <c r="B95">
        <v>3.9490909090909088E-5</v>
      </c>
      <c r="C95">
        <v>2530000000</v>
      </c>
      <c r="D95">
        <v>5.2</v>
      </c>
      <c r="E95">
        <v>-2.2692307692307755E-2</v>
      </c>
      <c r="F95">
        <v>-8.4612357339630372E-3</v>
      </c>
      <c r="G95">
        <v>8.7517364556459726E-2</v>
      </c>
      <c r="H95">
        <v>-1.673640167364018E-2</v>
      </c>
      <c r="I95">
        <v>8.5744680851063695E-2</v>
      </c>
      <c r="J95">
        <v>0.18169429934135831</v>
      </c>
      <c r="K95">
        <v>5.2631578947368439E-2</v>
      </c>
      <c r="L95">
        <v>0.16392405063291138</v>
      </c>
      <c r="M95">
        <v>0.17147602242059359</v>
      </c>
      <c r="N95">
        <v>2.9132106008496892E-2</v>
      </c>
      <c r="O95">
        <v>0.16473363475525848</v>
      </c>
      <c r="P95">
        <v>0.15521531100478481</v>
      </c>
    </row>
    <row r="96" spans="1:16">
      <c r="A96" s="56" t="s">
        <v>364</v>
      </c>
      <c r="B96">
        <v>3.9326547231270358E-5</v>
      </c>
      <c r="C96">
        <v>1228000000</v>
      </c>
      <c r="D96">
        <v>87.85</v>
      </c>
      <c r="E96">
        <v>1.1838360842344978E-2</v>
      </c>
      <c r="F96">
        <v>3.2399595005062384E-2</v>
      </c>
      <c r="G96">
        <v>-3.7593984962405892E-3</v>
      </c>
      <c r="H96">
        <v>-1.6519823788545317E-3</v>
      </c>
      <c r="I96">
        <v>2.5648097076668378E-2</v>
      </c>
      <c r="J96">
        <v>-6.2425554953979438E-2</v>
      </c>
      <c r="K96">
        <v>1.6519311307584945E-2</v>
      </c>
      <c r="L96">
        <v>-6.9008926527809517E-2</v>
      </c>
      <c r="M96">
        <v>-3.2198142414860714E-2</v>
      </c>
      <c r="N96">
        <v>2.0631850419084025E-3</v>
      </c>
      <c r="O96">
        <v>4.9414489769656539E-2</v>
      </c>
      <c r="P96">
        <v>-2.6312538604076639E-2</v>
      </c>
    </row>
    <row r="97" spans="1:16">
      <c r="A97" s="56" t="s">
        <v>101</v>
      </c>
      <c r="B97">
        <v>3.9194097841156663E-5</v>
      </c>
      <c r="C97">
        <v>5049000000</v>
      </c>
      <c r="D97">
        <v>30.37</v>
      </c>
      <c r="E97">
        <v>1.570628910108661E-2</v>
      </c>
      <c r="F97">
        <v>0.11129121146302719</v>
      </c>
      <c r="G97">
        <v>-8.4597432905483758E-3</v>
      </c>
      <c r="H97">
        <v>1.2166172106824824E-2</v>
      </c>
      <c r="I97">
        <v>-6.7428906479038403E-2</v>
      </c>
      <c r="J97">
        <v>-4.4416243654822251E-3</v>
      </c>
      <c r="K97">
        <v>1.6082341588935348E-2</v>
      </c>
      <c r="L97">
        <v>2.9123140234251315E-2</v>
      </c>
      <c r="M97">
        <v>5.2141527001862219E-2</v>
      </c>
      <c r="N97">
        <v>2.0232073787563216E-2</v>
      </c>
      <c r="O97">
        <v>8.9238845144357079E-2</v>
      </c>
      <c r="P97">
        <v>4.9609059045564792E-2</v>
      </c>
    </row>
    <row r="98" spans="1:16">
      <c r="A98" s="56" t="s">
        <v>272</v>
      </c>
      <c r="B98">
        <v>3.7857348703170031E-5</v>
      </c>
      <c r="C98">
        <v>1388000000</v>
      </c>
      <c r="D98">
        <v>84.86</v>
      </c>
      <c r="E98">
        <v>-9.4272920103699882E-3</v>
      </c>
      <c r="F98">
        <v>-3.7473233404710989E-2</v>
      </c>
      <c r="G98">
        <v>-2.6078358670127297E-2</v>
      </c>
      <c r="H98">
        <v>-7.151979565772662E-2</v>
      </c>
      <c r="I98">
        <v>-3.4800550206327385E-2</v>
      </c>
      <c r="J98">
        <v>-4.3777809674178228E-2</v>
      </c>
      <c r="K98">
        <v>3.5995160314579479E-2</v>
      </c>
      <c r="L98">
        <v>-7.0072992700729891E-2</v>
      </c>
      <c r="M98">
        <v>9.54113924050633E-2</v>
      </c>
      <c r="N98">
        <v>-5.9799214316892176E-2</v>
      </c>
      <c r="O98">
        <v>-1.3772825750541746E-2</v>
      </c>
      <c r="P98">
        <v>8.4453582160366858E-2</v>
      </c>
    </row>
    <row r="99" spans="1:16">
      <c r="A99" s="56" t="s">
        <v>257</v>
      </c>
      <c r="B99">
        <v>2.8264963503649636E-5</v>
      </c>
      <c r="C99">
        <v>2740000000</v>
      </c>
      <c r="D99">
        <v>83.88</v>
      </c>
      <c r="E99">
        <v>3.75536480686696E-2</v>
      </c>
      <c r="F99">
        <v>4.6190968631506332E-2</v>
      </c>
      <c r="G99">
        <v>-5.4958813838550001E-3</v>
      </c>
      <c r="H99">
        <v>-2.7598486534609439E-2</v>
      </c>
      <c r="I99">
        <v>1.5216296635385679E-2</v>
      </c>
      <c r="J99">
        <v>7.9072937968654457E-4</v>
      </c>
      <c r="K99">
        <v>4.1533180778031982E-2</v>
      </c>
      <c r="L99">
        <v>2.2845215862902345E-2</v>
      </c>
      <c r="M99">
        <v>-5.0898074009954183E-3</v>
      </c>
      <c r="N99">
        <v>-5.4021477098400245E-2</v>
      </c>
      <c r="O99">
        <v>5.2351442140623289E-2</v>
      </c>
      <c r="P99">
        <v>2.6718784652916334E-2</v>
      </c>
    </row>
    <row r="100" spans="1:16">
      <c r="A100" s="56" t="s">
        <v>173</v>
      </c>
      <c r="B100">
        <v>1.9892487046632126E-5</v>
      </c>
      <c r="C100">
        <v>772000000</v>
      </c>
      <c r="D100">
        <v>111.6669</v>
      </c>
      <c r="E100">
        <v>1.783339557200924E-2</v>
      </c>
      <c r="F100">
        <v>5.6019665963682443E-2</v>
      </c>
      <c r="G100">
        <v>1.1814166001529586E-3</v>
      </c>
      <c r="H100">
        <v>5.0509034333649797E-2</v>
      </c>
      <c r="I100">
        <v>2.4609000423262428E-2</v>
      </c>
      <c r="J100">
        <v>7.970978225849407E-3</v>
      </c>
      <c r="K100">
        <v>1.8068995958066037E-2</v>
      </c>
      <c r="L100">
        <v>1.9321673227487061E-2</v>
      </c>
      <c r="M100">
        <v>3.0476167458806214E-2</v>
      </c>
      <c r="N100">
        <v>1.9603712899179931E-2</v>
      </c>
      <c r="O100">
        <v>8.1642191032743991E-2</v>
      </c>
      <c r="P100">
        <v>-7.6136530575691653E-3</v>
      </c>
    </row>
    <row r="101" spans="1:16">
      <c r="A101" s="56" t="s">
        <v>323</v>
      </c>
      <c r="B101">
        <v>1.9445018796992481E-5</v>
      </c>
      <c r="C101">
        <v>4256000000</v>
      </c>
      <c r="D101">
        <v>90.94</v>
      </c>
      <c r="E101">
        <v>-7.6314053221904529E-2</v>
      </c>
      <c r="F101">
        <v>-2.7380952380952346E-2</v>
      </c>
      <c r="G101">
        <v>1.3341493268053771E-2</v>
      </c>
      <c r="H101">
        <v>-6.2179956108265174E-3</v>
      </c>
      <c r="I101">
        <v>-4.5393203287940193E-3</v>
      </c>
      <c r="J101">
        <v>1.4806519845713595E-2</v>
      </c>
      <c r="K101">
        <v>-7.7979948013369178E-3</v>
      </c>
      <c r="L101">
        <v>-3.7674650698602694E-2</v>
      </c>
      <c r="M101">
        <v>7.4636637423071778E-2</v>
      </c>
      <c r="N101">
        <v>2.570725707257077E-2</v>
      </c>
      <c r="O101">
        <v>9.5934764360234692E-3</v>
      </c>
      <c r="P101">
        <v>1.3542665388302918E-2</v>
      </c>
    </row>
    <row r="102" spans="1:16">
      <c r="A102" s="56" t="s">
        <v>308</v>
      </c>
      <c r="B102">
        <v>9.4186134137151476E-6</v>
      </c>
      <c r="C102">
        <v>2654000000</v>
      </c>
      <c r="D102">
        <v>78.760000000000005</v>
      </c>
      <c r="E102">
        <v>5.256475368207212E-2</v>
      </c>
      <c r="F102">
        <v>7.0446320868516155E-2</v>
      </c>
      <c r="G102">
        <v>6.7049808429119426E-3</v>
      </c>
      <c r="H102">
        <v>2.4119362800089809E-2</v>
      </c>
      <c r="I102">
        <v>4.6828787380874128E-2</v>
      </c>
      <c r="J102">
        <v>-8.9622641509435018E-3</v>
      </c>
      <c r="K102">
        <v>6.3360881542699768E-2</v>
      </c>
      <c r="L102">
        <v>3.8312076524511823E-2</v>
      </c>
      <c r="M102">
        <v>1.6003460207612456E-2</v>
      </c>
      <c r="N102">
        <v>4.6996399469395427E-2</v>
      </c>
      <c r="O102">
        <v>1.8506787330316701E-2</v>
      </c>
      <c r="P102">
        <v>2.0955686065136127E-2</v>
      </c>
    </row>
    <row r="103" spans="1:16">
      <c r="A103" s="56" t="s">
        <v>92</v>
      </c>
      <c r="B103">
        <v>0</v>
      </c>
      <c r="C103">
        <v>489000000</v>
      </c>
      <c r="D103">
        <v>88.55</v>
      </c>
      <c r="E103">
        <v>-5.081874647092071E-3</v>
      </c>
      <c r="F103">
        <v>7.8320090805902451E-2</v>
      </c>
      <c r="G103">
        <v>-8.1263157894736884E-2</v>
      </c>
      <c r="H103">
        <v>-6.5722836095764209E-2</v>
      </c>
      <c r="I103">
        <v>-4.0778612787975954E-2</v>
      </c>
      <c r="J103">
        <v>8.2106893880712739E-2</v>
      </c>
      <c r="K103">
        <v>3.85998561496044E-2</v>
      </c>
      <c r="L103">
        <v>-7.3638042474607576E-2</v>
      </c>
      <c r="M103">
        <v>6.9120961682945223E-2</v>
      </c>
      <c r="N103">
        <v>9.0374205695457663E-2</v>
      </c>
      <c r="O103">
        <v>-5.1802287934382667E-3</v>
      </c>
      <c r="P103">
        <v>8.570188761119539E-2</v>
      </c>
    </row>
    <row r="104" spans="1:16">
      <c r="A104" s="56" t="s">
        <v>534</v>
      </c>
      <c r="B104">
        <v>2.2509028320312225</v>
      </c>
      <c r="C104">
        <v>235086035484</v>
      </c>
      <c r="D104">
        <v>10738.265500000003</v>
      </c>
      <c r="E104">
        <v>0.17367132558080606</v>
      </c>
      <c r="F104">
        <v>4.3127755049307392</v>
      </c>
      <c r="G104">
        <v>-0.32111567581145056</v>
      </c>
      <c r="H104">
        <v>0.52275441093364705</v>
      </c>
      <c r="I104">
        <v>1.0452604377531776</v>
      </c>
      <c r="J104">
        <v>1.6674505709679321</v>
      </c>
      <c r="K104">
        <v>2.2611440994963861</v>
      </c>
      <c r="L104">
        <v>0.46785593872934134</v>
      </c>
      <c r="M104">
        <v>3.2119652227979647</v>
      </c>
      <c r="N104">
        <v>1.4703577652279538</v>
      </c>
      <c r="O104">
        <v>3.4148479095133197</v>
      </c>
      <c r="P104">
        <v>1.8794841430032034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3617-BE5D-4A2C-97F8-C30E520C67D7}">
  <dimension ref="A1:P104"/>
  <sheetViews>
    <sheetView tabSelected="1" zoomScale="60" zoomScaleNormal="60" workbookViewId="0">
      <selection activeCell="E10" sqref="E10:P10"/>
    </sheetView>
  </sheetViews>
  <sheetFormatPr defaultColWidth="11.5546875" defaultRowHeight="14.4"/>
  <cols>
    <col min="1" max="1" width="19" bestFit="1" customWidth="1"/>
    <col min="2" max="2" width="30.88671875" bestFit="1" customWidth="1"/>
    <col min="3" max="3" width="40.33203125" bestFit="1" customWidth="1"/>
    <col min="4" max="4" width="23.21875" bestFit="1" customWidth="1"/>
    <col min="5" max="5" width="16.21875" bestFit="1" customWidth="1"/>
    <col min="6" max="7" width="17" bestFit="1" customWidth="1"/>
    <col min="8" max="9" width="16.5546875" bestFit="1" customWidth="1"/>
    <col min="10" max="10" width="17" bestFit="1" customWidth="1"/>
    <col min="11" max="13" width="16.5546875" bestFit="1" customWidth="1"/>
    <col min="14" max="14" width="17.5546875" bestFit="1" customWidth="1"/>
    <col min="15" max="15" width="17.109375" bestFit="1" customWidth="1"/>
    <col min="16" max="16" width="17.5546875" bestFit="1" customWidth="1"/>
    <col min="17" max="40" width="13.109375" bestFit="1" customWidth="1"/>
  </cols>
  <sheetData>
    <row r="1" spans="1:16">
      <c r="A1" s="55" t="s">
        <v>527</v>
      </c>
      <c r="B1" t="s">
        <v>513</v>
      </c>
      <c r="C1" t="s">
        <v>512</v>
      </c>
      <c r="D1" t="s">
        <v>514</v>
      </c>
      <c r="E1" t="s">
        <v>515</v>
      </c>
      <c r="F1" t="s">
        <v>516</v>
      </c>
      <c r="G1" t="s">
        <v>517</v>
      </c>
      <c r="H1" t="s">
        <v>518</v>
      </c>
      <c r="I1" t="s">
        <v>519</v>
      </c>
      <c r="J1" t="s">
        <v>520</v>
      </c>
      <c r="K1" t="s">
        <v>521</v>
      </c>
      <c r="L1" t="s">
        <v>522</v>
      </c>
      <c r="M1" t="s">
        <v>523</v>
      </c>
      <c r="N1" t="s">
        <v>524</v>
      </c>
      <c r="O1" t="s">
        <v>525</v>
      </c>
      <c r="P1" t="s">
        <v>526</v>
      </c>
    </row>
    <row r="2" spans="1:16">
      <c r="A2" s="56" t="s">
        <v>77</v>
      </c>
      <c r="B2">
        <v>0.378</v>
      </c>
      <c r="C2">
        <v>747383.59788359783</v>
      </c>
      <c r="D2">
        <v>198.87</v>
      </c>
      <c r="E2">
        <v>7.8543772313571694E-2</v>
      </c>
      <c r="F2">
        <v>-3.5759242855144834E-2</v>
      </c>
      <c r="G2">
        <v>-3.7762305386326286E-2</v>
      </c>
      <c r="H2">
        <v>-2.6380583890256774E-2</v>
      </c>
      <c r="I2">
        <v>-4.4384805945498823E-3</v>
      </c>
      <c r="J2">
        <v>-3.530326594090203E-2</v>
      </c>
      <c r="K2">
        <v>6.8300284808426079E-2</v>
      </c>
      <c r="L2">
        <v>5.2364185110663965E-2</v>
      </c>
      <c r="M2">
        <v>3.2073036661727353E-2</v>
      </c>
      <c r="N2">
        <v>-4.7795479807336019E-2</v>
      </c>
      <c r="O2">
        <v>7.9669260700389086E-2</v>
      </c>
      <c r="P2">
        <v>-9.1224434633750795E-2</v>
      </c>
    </row>
    <row r="3" spans="1:16">
      <c r="A3" s="56" t="s">
        <v>47</v>
      </c>
      <c r="B3">
        <v>0.157786066</v>
      </c>
      <c r="C3">
        <v>10000000000</v>
      </c>
      <c r="D3">
        <v>58.6</v>
      </c>
      <c r="E3">
        <v>0.23293515358361772</v>
      </c>
      <c r="F3">
        <v>4.7474048442906668E-2</v>
      </c>
      <c r="G3">
        <v>-6.3411733615222066E-2</v>
      </c>
      <c r="H3">
        <v>0.10270735458021192</v>
      </c>
      <c r="I3">
        <v>4.7216642571103237E-2</v>
      </c>
      <c r="J3">
        <v>2.7898083724794336E-2</v>
      </c>
      <c r="K3">
        <v>6.0200867653176414E-2</v>
      </c>
      <c r="L3">
        <v>0.13593049327354259</v>
      </c>
      <c r="M3">
        <v>-2.2255119664445762E-3</v>
      </c>
      <c r="N3">
        <v>-0.19706328913595023</v>
      </c>
      <c r="O3">
        <v>8.9884387723047854E-2</v>
      </c>
      <c r="P3">
        <v>-0.17195076464005962</v>
      </c>
    </row>
    <row r="4" spans="1:16">
      <c r="A4" s="56" t="s">
        <v>314</v>
      </c>
      <c r="B4">
        <v>0.14560746331658292</v>
      </c>
      <c r="C4">
        <v>995000000</v>
      </c>
      <c r="D4">
        <v>73.28</v>
      </c>
      <c r="E4">
        <v>1.7057860262008732E-2</v>
      </c>
      <c r="F4">
        <v>-7.3393264457265517E-2</v>
      </c>
      <c r="G4">
        <v>-5.0970170865913815E-2</v>
      </c>
      <c r="H4">
        <v>4.1474654377881759E-3</v>
      </c>
      <c r="I4">
        <v>-3.6255162918770109E-2</v>
      </c>
      <c r="J4">
        <v>-3.9002557544757073E-2</v>
      </c>
      <c r="K4">
        <v>0.13287533512064342</v>
      </c>
      <c r="L4">
        <v>1.9523739091850342E-2</v>
      </c>
      <c r="M4">
        <v>6.9312709762147887E-2</v>
      </c>
      <c r="N4">
        <v>9.0559824368825592E-2</v>
      </c>
      <c r="O4">
        <v>7.4861600402616982E-2</v>
      </c>
      <c r="P4">
        <v>-0.20498647536163705</v>
      </c>
    </row>
    <row r="5" spans="1:16">
      <c r="A5" s="56" t="s">
        <v>137</v>
      </c>
      <c r="B5">
        <v>0.13285256427604872</v>
      </c>
      <c r="C5">
        <v>2956000000</v>
      </c>
      <c r="D5">
        <v>250.83</v>
      </c>
      <c r="E5">
        <v>2.9183112067934315E-2</v>
      </c>
      <c r="F5">
        <v>-4.5709858609335595E-2</v>
      </c>
      <c r="G5">
        <v>-2.9064339354576807E-2</v>
      </c>
      <c r="H5">
        <v>3.3613445378151224E-2</v>
      </c>
      <c r="I5">
        <v>1.7554503903248003E-2</v>
      </c>
      <c r="J5">
        <v>-0.10414596335016095</v>
      </c>
      <c r="K5">
        <v>9.0207214802324992E-2</v>
      </c>
      <c r="L5">
        <v>-7.3260073260072566E-3</v>
      </c>
      <c r="M5">
        <v>-5.8220582205822709E-3</v>
      </c>
      <c r="N5">
        <v>-8.8584625536126657E-2</v>
      </c>
      <c r="O5">
        <v>5.2760180995475095E-2</v>
      </c>
      <c r="P5">
        <v>-0.3186624258574744</v>
      </c>
    </row>
    <row r="6" spans="1:16">
      <c r="A6" s="56" t="s">
        <v>278</v>
      </c>
      <c r="B6">
        <v>8.9239312903225801E-2</v>
      </c>
      <c r="C6">
        <v>310000000</v>
      </c>
      <c r="D6">
        <v>29.497299999999999</v>
      </c>
      <c r="E6">
        <v>-1.4079254711448115E-2</v>
      </c>
      <c r="F6">
        <v>-5.712812048689913E-2</v>
      </c>
      <c r="G6">
        <v>5.2832541957506356E-2</v>
      </c>
      <c r="H6">
        <v>-7.9540590934635447E-2</v>
      </c>
      <c r="I6">
        <v>7.2622219706373461E-2</v>
      </c>
      <c r="J6">
        <v>7.1688913169331708E-2</v>
      </c>
      <c r="K6">
        <v>1.2434840611695614E-3</v>
      </c>
      <c r="L6">
        <v>6.7146993025398088E-2</v>
      </c>
      <c r="M6">
        <v>0.14041067351122513</v>
      </c>
      <c r="N6">
        <v>-7.9325239777492812E-2</v>
      </c>
      <c r="O6">
        <v>0.10752467632354834</v>
      </c>
      <c r="P6">
        <v>-2.0726426193396569E-2</v>
      </c>
    </row>
    <row r="7" spans="1:16">
      <c r="A7" s="56" t="s">
        <v>143</v>
      </c>
      <c r="B7">
        <v>7.1514158088235288E-2</v>
      </c>
      <c r="C7">
        <v>272000000</v>
      </c>
      <c r="D7">
        <v>250.83</v>
      </c>
      <c r="E7">
        <v>2.6711318422835686E-3</v>
      </c>
      <c r="F7">
        <v>-1.2246520874751541E-2</v>
      </c>
      <c r="G7">
        <v>2.8781901618227197E-2</v>
      </c>
      <c r="H7">
        <v>3.9620273026832707E-3</v>
      </c>
      <c r="I7">
        <v>-1.1370296565467128E-2</v>
      </c>
      <c r="J7">
        <v>-1.0024963347466049E-2</v>
      </c>
      <c r="K7">
        <v>2.7047634335246235E-2</v>
      </c>
      <c r="L7">
        <v>-4.0440745516352128E-2</v>
      </c>
      <c r="M7">
        <v>5.0463397705466782E-2</v>
      </c>
      <c r="N7">
        <v>1.0091957605985162E-2</v>
      </c>
      <c r="O7">
        <v>6.4807313968290965E-3</v>
      </c>
      <c r="P7">
        <v>5.4145386121883495E-3</v>
      </c>
    </row>
    <row r="8" spans="1:16">
      <c r="A8" s="56" t="s">
        <v>463</v>
      </c>
      <c r="B8">
        <v>3.5303735106356086E-2</v>
      </c>
      <c r="C8">
        <v>606214893</v>
      </c>
      <c r="D8">
        <v>47.57</v>
      </c>
      <c r="E8">
        <v>7.9672062224090789E-2</v>
      </c>
      <c r="F8">
        <v>-7.7881619937694426E-3</v>
      </c>
      <c r="G8">
        <v>-0.10105965463108324</v>
      </c>
      <c r="H8">
        <v>-5.6955093099670976E-3</v>
      </c>
      <c r="I8">
        <v>4.0537563339942663E-2</v>
      </c>
      <c r="J8">
        <v>-6.3084112149532662E-2</v>
      </c>
      <c r="K8">
        <v>8.9854413102820649E-2</v>
      </c>
      <c r="L8">
        <v>1.2523481527864807E-2</v>
      </c>
      <c r="M8">
        <v>6.2241521918941257E-2</v>
      </c>
      <c r="N8">
        <v>-4.4123389301054236E-2</v>
      </c>
      <c r="O8">
        <v>1.2867647058823466E-2</v>
      </c>
      <c r="P8">
        <v>-9.7289644012945001E-2</v>
      </c>
    </row>
    <row r="9" spans="1:16">
      <c r="A9" s="56" t="s">
        <v>89</v>
      </c>
      <c r="B9">
        <v>1.4933032327586207E-2</v>
      </c>
      <c r="C9">
        <v>4640000000</v>
      </c>
      <c r="D9">
        <v>40.39</v>
      </c>
      <c r="E9">
        <v>4.394652141619209E-2</v>
      </c>
      <c r="F9">
        <v>-0.13577611763310807</v>
      </c>
      <c r="G9">
        <v>-5.9275521405049249E-2</v>
      </c>
      <c r="H9">
        <v>-7.9495453212085773E-2</v>
      </c>
      <c r="I9">
        <v>4.7801147227533739E-3</v>
      </c>
      <c r="J9">
        <v>4.1161455009572363E-2</v>
      </c>
      <c r="K9">
        <v>0.10665844636251545</v>
      </c>
      <c r="L9">
        <v>2.8969359331476364E-2</v>
      </c>
      <c r="M9">
        <v>-2.8027210884353712E-2</v>
      </c>
      <c r="N9">
        <v>7.2333239515902065E-2</v>
      </c>
      <c r="O9">
        <v>3.0118110236220522E-2</v>
      </c>
      <c r="P9">
        <v>-0.13922998209260684</v>
      </c>
    </row>
    <row r="10" spans="1:16">
      <c r="A10" s="56" t="s">
        <v>459</v>
      </c>
      <c r="B10">
        <v>1.2325824833702882E-2</v>
      </c>
      <c r="C10">
        <v>451000000</v>
      </c>
      <c r="D10">
        <v>62.85</v>
      </c>
      <c r="E10">
        <v>7.6690533015115359E-2</v>
      </c>
      <c r="F10">
        <v>-6.3543667799616788E-3</v>
      </c>
      <c r="G10">
        <v>-1.8887566924449675E-2</v>
      </c>
      <c r="H10">
        <v>3.046839472487502E-2</v>
      </c>
      <c r="I10">
        <v>6.0900264783759935E-2</v>
      </c>
      <c r="J10">
        <v>8.9572933998890644E-2</v>
      </c>
      <c r="K10">
        <v>-2.6469839653855923E-2</v>
      </c>
      <c r="L10">
        <v>3.7777777777777785E-2</v>
      </c>
      <c r="M10">
        <v>7.192341604736105E-2</v>
      </c>
      <c r="N10">
        <v>-0.11598119858989414</v>
      </c>
      <c r="O10">
        <v>2.4857104878372858E-2</v>
      </c>
      <c r="P10">
        <v>-5.5901426718547191E-2</v>
      </c>
    </row>
    <row r="11" spans="1:16">
      <c r="A11" s="56" t="s">
        <v>339</v>
      </c>
      <c r="B11">
        <v>6.7038518518518515E-3</v>
      </c>
      <c r="C11">
        <v>162000000</v>
      </c>
      <c r="D11">
        <v>518.78</v>
      </c>
      <c r="E11">
        <v>8.2173561047071977E-2</v>
      </c>
      <c r="F11">
        <v>-2.2817548672093384E-2</v>
      </c>
      <c r="G11">
        <v>-1.4053955523149893E-2</v>
      </c>
      <c r="H11">
        <v>-3.6800803332341495E-2</v>
      </c>
      <c r="I11">
        <v>4.9829140683823284E-2</v>
      </c>
      <c r="J11">
        <v>-8.0384722093775965E-2</v>
      </c>
      <c r="K11">
        <v>2.2517507994980368E-2</v>
      </c>
      <c r="L11">
        <v>-5.1614754990745935E-2</v>
      </c>
      <c r="M11">
        <v>2.1208239716103464E-3</v>
      </c>
      <c r="N11">
        <v>-0.12779323720381144</v>
      </c>
      <c r="O11">
        <v>6.2672209600232051E-2</v>
      </c>
      <c r="P11">
        <v>-0.10904553675679399</v>
      </c>
    </row>
    <row r="12" spans="1:16">
      <c r="A12" s="56" t="s">
        <v>164</v>
      </c>
      <c r="B12">
        <v>5.9738410256410255E-3</v>
      </c>
      <c r="C12">
        <v>390000000</v>
      </c>
      <c r="D12">
        <v>48.92</v>
      </c>
      <c r="E12">
        <v>9.6279640228945237E-2</v>
      </c>
      <c r="F12">
        <v>-0.14357635651687492</v>
      </c>
      <c r="G12">
        <v>3.3964728935336343E-2</v>
      </c>
      <c r="H12">
        <v>0.12786463910901691</v>
      </c>
      <c r="I12">
        <v>-3.5320926699582166E-2</v>
      </c>
      <c r="J12">
        <v>-8.6399999999999949E-2</v>
      </c>
      <c r="K12">
        <v>-6.4393939393939406E-2</v>
      </c>
      <c r="L12">
        <v>-3.0245296499166473E-2</v>
      </c>
      <c r="M12">
        <v>4.0080160320641212E-2</v>
      </c>
      <c r="N12">
        <v>-0.14292730844793713</v>
      </c>
      <c r="O12">
        <v>-5.1575931232091608E-2</v>
      </c>
      <c r="P12">
        <v>-0.16970633693972184</v>
      </c>
    </row>
    <row r="13" spans="1:16">
      <c r="A13" s="56" t="s">
        <v>92</v>
      </c>
      <c r="B13">
        <v>4.9415776397515529E-3</v>
      </c>
      <c r="C13">
        <v>483000000</v>
      </c>
      <c r="D13">
        <v>100.08</v>
      </c>
      <c r="E13">
        <v>3.6870503597122281E-2</v>
      </c>
      <c r="F13">
        <v>-5.5507372072853341E-2</v>
      </c>
      <c r="G13">
        <v>-2.1222324252627323E-2</v>
      </c>
      <c r="H13">
        <v>-5.4223804040615581E-2</v>
      </c>
      <c r="I13">
        <v>5.5229662423907075E-2</v>
      </c>
      <c r="J13">
        <v>-2.4436486201811661E-2</v>
      </c>
      <c r="K13">
        <v>2.4831923660811172E-2</v>
      </c>
      <c r="L13">
        <v>5.4279970373505342E-2</v>
      </c>
      <c r="M13">
        <v>-3.2849657396211172E-2</v>
      </c>
      <c r="N13">
        <v>-6.5599497802887596E-2</v>
      </c>
      <c r="O13">
        <v>1.9706639793976032E-2</v>
      </c>
      <c r="P13">
        <v>-0.17403771920150002</v>
      </c>
    </row>
    <row r="14" spans="1:16">
      <c r="A14" s="56" t="s">
        <v>128</v>
      </c>
      <c r="B14">
        <v>4.5061275590551177E-3</v>
      </c>
      <c r="C14">
        <v>635000000</v>
      </c>
      <c r="D14">
        <v>28.194800000000001</v>
      </c>
      <c r="E14">
        <v>-2.5543717281200858E-2</v>
      </c>
      <c r="F14">
        <v>-3.5039636609814087E-2</v>
      </c>
      <c r="G14">
        <v>7.0123227682663242E-2</v>
      </c>
      <c r="H14">
        <v>2.3019260428248624E-2</v>
      </c>
      <c r="I14">
        <v>5.1755087158343469E-2</v>
      </c>
      <c r="J14">
        <v>4.7357186420004097E-2</v>
      </c>
      <c r="K14">
        <v>-1.1483335360062026E-2</v>
      </c>
      <c r="L14">
        <v>6.1408437592470007E-2</v>
      </c>
      <c r="M14">
        <v>1.1355214651725409E-3</v>
      </c>
      <c r="N14">
        <v>1.1045498547918736E-2</v>
      </c>
      <c r="O14">
        <v>7.0326787372775132E-2</v>
      </c>
      <c r="P14">
        <v>-1.9197719873649113E-2</v>
      </c>
    </row>
    <row r="15" spans="1:16">
      <c r="A15" s="56" t="s">
        <v>398</v>
      </c>
      <c r="B15">
        <v>4.0082669491525421E-3</v>
      </c>
      <c r="C15">
        <v>236000000</v>
      </c>
      <c r="D15">
        <v>338.43</v>
      </c>
      <c r="E15">
        <v>0.11133764737168693</v>
      </c>
      <c r="F15">
        <v>-8.8777219430485721E-2</v>
      </c>
      <c r="G15">
        <v>-9.8651960784313722E-2</v>
      </c>
      <c r="H15">
        <v>-0.12408144767084277</v>
      </c>
      <c r="I15">
        <v>-3.281839012491683E-2</v>
      </c>
      <c r="J15">
        <v>0.11627818112342379</v>
      </c>
      <c r="K15">
        <v>4.4021497278608886E-2</v>
      </c>
      <c r="L15">
        <v>1.5836584806059161E-2</v>
      </c>
      <c r="M15">
        <v>5.7581821702924384E-2</v>
      </c>
      <c r="N15">
        <v>-2.404931941646845E-2</v>
      </c>
      <c r="O15">
        <v>3.7306898492713764E-2</v>
      </c>
      <c r="P15">
        <v>-0.15622079527297941</v>
      </c>
    </row>
    <row r="16" spans="1:16">
      <c r="A16" s="56" t="s">
        <v>146</v>
      </c>
      <c r="B16">
        <v>3.5104541062801931E-3</v>
      </c>
      <c r="C16">
        <v>621000000</v>
      </c>
      <c r="D16">
        <v>30.49</v>
      </c>
      <c r="E16">
        <v>-3.6077402427025188E-2</v>
      </c>
      <c r="F16">
        <v>-1.6332085743450166E-2</v>
      </c>
      <c r="G16">
        <v>7.8865444482877939E-2</v>
      </c>
      <c r="H16">
        <v>5.5466495671689653E-2</v>
      </c>
      <c r="I16">
        <v>-5.5285540704738768E-2</v>
      </c>
      <c r="J16">
        <v>4.2765273311897049E-2</v>
      </c>
      <c r="K16">
        <v>6.4754856614246112E-2</v>
      </c>
      <c r="L16">
        <v>-4.1123660584998598E-2</v>
      </c>
      <c r="M16">
        <v>-5.134400483237744E-3</v>
      </c>
      <c r="N16">
        <v>1.4571948998178628E-2</v>
      </c>
      <c r="O16">
        <v>3.3931777378815087E-2</v>
      </c>
      <c r="P16">
        <v>3.9242924118770457E-2</v>
      </c>
    </row>
    <row r="17" spans="1:16">
      <c r="A17" s="56" t="s">
        <v>357</v>
      </c>
      <c r="B17">
        <v>3.5104541062801931E-3</v>
      </c>
      <c r="C17">
        <v>621000000</v>
      </c>
      <c r="D17">
        <v>30.49</v>
      </c>
      <c r="E17">
        <v>-3.6077402427025188E-2</v>
      </c>
      <c r="F17">
        <v>-1.6332085743450166E-2</v>
      </c>
      <c r="G17">
        <v>7.8865444482877939E-2</v>
      </c>
      <c r="H17">
        <v>5.5466495671689653E-2</v>
      </c>
      <c r="I17">
        <v>-5.5285540704738768E-2</v>
      </c>
      <c r="J17">
        <v>4.2765273311897049E-2</v>
      </c>
      <c r="K17">
        <v>6.4754856614246112E-2</v>
      </c>
      <c r="L17">
        <v>-4.1123660584998598E-2</v>
      </c>
      <c r="M17">
        <v>-5.134400483237744E-3</v>
      </c>
      <c r="N17">
        <v>1.4571948998178628E-2</v>
      </c>
      <c r="O17">
        <v>3.3931777378815087E-2</v>
      </c>
      <c r="P17">
        <v>3.9242924118770457E-2</v>
      </c>
    </row>
    <row r="18" spans="1:16">
      <c r="A18" s="56" t="s">
        <v>367</v>
      </c>
      <c r="B18">
        <v>3.5034977436823106E-3</v>
      </c>
      <c r="C18">
        <v>2216000000</v>
      </c>
      <c r="D18">
        <v>45.91</v>
      </c>
      <c r="E18">
        <v>3.2672620344151602E-2</v>
      </c>
      <c r="F18">
        <v>-9.0909090909090814E-2</v>
      </c>
      <c r="G18">
        <v>1.2529002320185528E-2</v>
      </c>
      <c r="H18">
        <v>-1.1049723756906006E-2</v>
      </c>
      <c r="I18">
        <v>7.9143389199255246E-3</v>
      </c>
      <c r="J18">
        <v>2.0417633410672844E-2</v>
      </c>
      <c r="K18">
        <v>6.0986751941525849E-2</v>
      </c>
      <c r="L18">
        <v>-3.5522066738428448E-2</v>
      </c>
      <c r="M18">
        <v>3.9686098654708526E-2</v>
      </c>
      <c r="N18">
        <v>3.5520901017977051E-2</v>
      </c>
      <c r="O18">
        <v>4.5701736038485569E-2</v>
      </c>
      <c r="P18">
        <v>-5.6246240224583917E-2</v>
      </c>
    </row>
    <row r="19" spans="1:16">
      <c r="A19" s="56" t="s">
        <v>293</v>
      </c>
      <c r="B19">
        <v>3.3827348094098652E-3</v>
      </c>
      <c r="C19">
        <v>961076816</v>
      </c>
      <c r="D19">
        <v>134.71</v>
      </c>
      <c r="E19">
        <v>-1.6331378516814023E-2</v>
      </c>
      <c r="F19">
        <v>-1.5998792543958983E-2</v>
      </c>
      <c r="G19">
        <v>4.4405245801058486E-2</v>
      </c>
      <c r="H19">
        <v>-8.279124778237763E-3</v>
      </c>
      <c r="I19">
        <v>8.5271317829457308E-2</v>
      </c>
      <c r="J19">
        <v>-1.9626814098133938E-2</v>
      </c>
      <c r="K19">
        <v>5.895289443813849E-2</v>
      </c>
      <c r="L19">
        <v>9.6469484826153407E-3</v>
      </c>
      <c r="M19">
        <v>0.10346438822508507</v>
      </c>
      <c r="N19">
        <v>-0.10492062526610303</v>
      </c>
      <c r="O19">
        <v>7.1962489807012794E-2</v>
      </c>
      <c r="P19">
        <v>-0.13121019108280252</v>
      </c>
    </row>
    <row r="20" spans="1:16">
      <c r="A20" s="56" t="s">
        <v>104</v>
      </c>
      <c r="B20">
        <v>2.7936216475095785E-3</v>
      </c>
      <c r="C20">
        <v>1044000000</v>
      </c>
      <c r="D20">
        <v>73.06</v>
      </c>
      <c r="E20">
        <v>7.1721872433616135E-2</v>
      </c>
      <c r="F20">
        <v>-0.13537675606641117</v>
      </c>
      <c r="G20">
        <v>-7.592319054652881E-2</v>
      </c>
      <c r="H20">
        <v>0.11553335481791817</v>
      </c>
      <c r="I20">
        <v>-7.0489672107467899E-2</v>
      </c>
      <c r="J20">
        <v>9.2404072043852196E-3</v>
      </c>
      <c r="K20">
        <v>1.6578041914294687E-2</v>
      </c>
      <c r="L20">
        <v>0.16123076923076929</v>
      </c>
      <c r="M20">
        <v>6.0949586556414949E-2</v>
      </c>
      <c r="N20">
        <v>-7.98228969006958E-2</v>
      </c>
      <c r="O20">
        <v>0.10943084960131988</v>
      </c>
      <c r="P20">
        <v>-0.18503740648379055</v>
      </c>
    </row>
    <row r="21" spans="1:16">
      <c r="A21" s="56" t="s">
        <v>155</v>
      </c>
      <c r="B21">
        <v>2.2555458715596329E-3</v>
      </c>
      <c r="C21">
        <v>1308000000</v>
      </c>
      <c r="D21">
        <v>41.24</v>
      </c>
      <c r="E21">
        <v>2.1338506304558569E-2</v>
      </c>
      <c r="F21">
        <v>-6.0066476733143262E-2</v>
      </c>
      <c r="G21">
        <v>-7.3755998989643898E-2</v>
      </c>
      <c r="H21">
        <v>1.8282548476454198E-2</v>
      </c>
      <c r="I21">
        <v>0.18471164309031554</v>
      </c>
      <c r="J21">
        <v>-7.7477896696137721E-2</v>
      </c>
      <c r="K21">
        <v>-3.0450358239508642E-2</v>
      </c>
      <c r="L21">
        <v>-3.4837688044338892E-2</v>
      </c>
      <c r="M21">
        <v>-3.1388888888888973E-2</v>
      </c>
      <c r="N21">
        <v>5.6559766763848544E-2</v>
      </c>
      <c r="O21">
        <v>9.1887417218542988E-2</v>
      </c>
      <c r="P21">
        <v>-0.14307692307692305</v>
      </c>
    </row>
    <row r="22" spans="1:16">
      <c r="A22" s="56" t="s">
        <v>188</v>
      </c>
      <c r="B22">
        <v>2.1735741066198008E-3</v>
      </c>
      <c r="C22">
        <v>3414000000</v>
      </c>
      <c r="D22">
        <v>78.22</v>
      </c>
      <c r="E22">
        <v>-1.2784454103809042E-3</v>
      </c>
      <c r="F22">
        <v>-0.1405529953917051</v>
      </c>
      <c r="G22">
        <v>-6.5534703604408745E-2</v>
      </c>
      <c r="H22">
        <v>-9.07329673877946E-2</v>
      </c>
      <c r="I22">
        <v>3.3380681818181823E-2</v>
      </c>
      <c r="J22">
        <v>9.4031922276197083E-2</v>
      </c>
      <c r="K22">
        <v>-0.04</v>
      </c>
      <c r="L22">
        <v>-1.6499999999999952E-2</v>
      </c>
      <c r="M22">
        <v>-4.1060735671514123E-2</v>
      </c>
      <c r="N22">
        <v>-6.4876554334114154E-3</v>
      </c>
      <c r="O22">
        <v>-5.7500453473607903E-2</v>
      </c>
      <c r="P22">
        <v>-0.15739299610894938</v>
      </c>
    </row>
    <row r="23" spans="1:16">
      <c r="A23" s="56" t="s">
        <v>200</v>
      </c>
      <c r="B23">
        <v>2.1068464285714287E-3</v>
      </c>
      <c r="C23">
        <v>840000000</v>
      </c>
      <c r="D23">
        <v>152.01</v>
      </c>
      <c r="E23">
        <v>0.13485954871390041</v>
      </c>
      <c r="F23">
        <v>2.2259579154831625E-2</v>
      </c>
      <c r="G23">
        <v>-6.9747660901616562E-3</v>
      </c>
      <c r="H23">
        <v>2.0785616124599313E-2</v>
      </c>
      <c r="I23">
        <v>7.9878835474280527E-2</v>
      </c>
      <c r="J23">
        <v>2.181950736864036E-2</v>
      </c>
      <c r="K23">
        <v>1.8034126903034641E-2</v>
      </c>
      <c r="L23">
        <v>8.44080895267727E-2</v>
      </c>
      <c r="M23">
        <v>4.437129080118693E-2</v>
      </c>
      <c r="N23">
        <v>-0.115415406511297</v>
      </c>
      <c r="O23">
        <v>3.7860123686459878E-2</v>
      </c>
      <c r="P23">
        <v>-9.5966215232270183E-2</v>
      </c>
    </row>
    <row r="24" spans="1:16">
      <c r="A24" s="56" t="s">
        <v>215</v>
      </c>
      <c r="B24">
        <v>2.0737135965417869E-3</v>
      </c>
      <c r="C24">
        <v>1041000000</v>
      </c>
      <c r="D24">
        <v>235.78</v>
      </c>
      <c r="E24">
        <v>4.9452879803206361E-2</v>
      </c>
      <c r="F24">
        <v>-4.5627222761073359E-2</v>
      </c>
      <c r="G24">
        <v>-7.4867668854541575E-2</v>
      </c>
      <c r="H24">
        <v>-0.11015822059160747</v>
      </c>
      <c r="I24">
        <v>2.6490748853270105E-2</v>
      </c>
      <c r="J24">
        <v>-1.4440251572327005E-2</v>
      </c>
      <c r="K24">
        <v>7.9402435280875788E-2</v>
      </c>
      <c r="L24">
        <v>-4.7397857616733415E-5</v>
      </c>
      <c r="M24">
        <v>1.0781287105200637E-2</v>
      </c>
      <c r="N24">
        <v>-0.10258945386064026</v>
      </c>
      <c r="O24">
        <v>0.11017260374586849</v>
      </c>
      <c r="P24">
        <v>-0.10884901283083194</v>
      </c>
    </row>
    <row r="25" spans="1:16">
      <c r="A25" s="56" t="s">
        <v>86</v>
      </c>
      <c r="B25">
        <v>1.7822401433691757E-3</v>
      </c>
      <c r="C25">
        <v>837000000</v>
      </c>
      <c r="D25">
        <v>75.430000000000007</v>
      </c>
      <c r="E25">
        <v>-1.4583057139069447E-2</v>
      </c>
      <c r="F25">
        <v>-7.345620879860075E-2</v>
      </c>
      <c r="G25">
        <v>4.167271671264685E-2</v>
      </c>
      <c r="H25">
        <v>-9.169938306225453E-2</v>
      </c>
      <c r="I25">
        <v>-1.7134918184624901E-2</v>
      </c>
      <c r="J25">
        <v>2.7984189723320067E-2</v>
      </c>
      <c r="K25">
        <v>3.4520123839009355E-2</v>
      </c>
      <c r="L25">
        <v>-1.0025437677689713E-2</v>
      </c>
      <c r="M25">
        <v>2.4946759963492531E-2</v>
      </c>
      <c r="N25">
        <v>-0.10946833930704886</v>
      </c>
      <c r="O25">
        <v>7.0937447593493186E-2</v>
      </c>
      <c r="P25">
        <v>-6.019539867633153E-2</v>
      </c>
    </row>
    <row r="26" spans="1:16">
      <c r="A26" s="56" t="s">
        <v>329</v>
      </c>
      <c r="B26">
        <v>1.7731525423728813E-3</v>
      </c>
      <c r="C26">
        <v>1770000000</v>
      </c>
      <c r="D26">
        <v>58.2</v>
      </c>
      <c r="E26">
        <v>6.0996563573883111E-2</v>
      </c>
      <c r="F26">
        <v>-2.5748987854251067E-2</v>
      </c>
      <c r="G26">
        <v>-9.9734042553185302E-4</v>
      </c>
      <c r="H26">
        <v>-3.5439652290203905E-2</v>
      </c>
      <c r="I26">
        <v>7.868284228769494E-2</v>
      </c>
      <c r="J26">
        <v>-1.6946417043253684E-2</v>
      </c>
      <c r="K26">
        <v>7.7849249546429022E-2</v>
      </c>
      <c r="L26">
        <v>2.5554705432287692E-2</v>
      </c>
      <c r="M26">
        <v>0.11012885825591862</v>
      </c>
      <c r="N26">
        <v>-6.3947974529196566E-2</v>
      </c>
      <c r="O26">
        <v>7.9316833116225255E-2</v>
      </c>
      <c r="P26">
        <v>-4.8727958002423008E-2</v>
      </c>
    </row>
    <row r="27" spans="1:16">
      <c r="A27" s="56" t="s">
        <v>335</v>
      </c>
      <c r="B27">
        <v>1.7357790368271954E-3</v>
      </c>
      <c r="C27">
        <v>353000000</v>
      </c>
      <c r="D27">
        <v>104.07</v>
      </c>
      <c r="E27">
        <v>-5.284904391275104E-2</v>
      </c>
      <c r="F27">
        <v>-6.3305265293699856E-2</v>
      </c>
      <c r="G27">
        <v>4.4081013755009203E-2</v>
      </c>
      <c r="H27">
        <v>1.7302480717114828E-2</v>
      </c>
      <c r="I27">
        <v>-2.9610655737704862E-2</v>
      </c>
      <c r="J27">
        <v>-2.9177718832891181E-2</v>
      </c>
      <c r="K27">
        <v>4.5144991212653772E-2</v>
      </c>
      <c r="L27">
        <v>6.2007356805044642E-2</v>
      </c>
      <c r="M27">
        <v>-9.941346058256367E-3</v>
      </c>
      <c r="N27">
        <v>-8.2013517603147346E-2</v>
      </c>
      <c r="O27">
        <v>-9.4505494505493764E-3</v>
      </c>
      <c r="P27">
        <v>-8.6752899197145503E-2</v>
      </c>
    </row>
    <row r="28" spans="1:16">
      <c r="A28" s="56" t="s">
        <v>167</v>
      </c>
      <c r="B28">
        <v>1.659775370581528E-3</v>
      </c>
      <c r="C28">
        <v>877000000</v>
      </c>
      <c r="D28">
        <v>190.21</v>
      </c>
      <c r="E28">
        <v>4.7999579412228564E-2</v>
      </c>
      <c r="F28">
        <v>-8.3224641316343953E-2</v>
      </c>
      <c r="G28">
        <v>-2.9658002735978083E-2</v>
      </c>
      <c r="H28">
        <v>4.2788597233982407E-2</v>
      </c>
      <c r="I28">
        <v>1.4399393709738638E-2</v>
      </c>
      <c r="J28">
        <v>3.6269430051813392E-2</v>
      </c>
      <c r="K28">
        <v>1.5684655866267778E-2</v>
      </c>
      <c r="L28">
        <v>2.0369805953469388E-2</v>
      </c>
      <c r="M28">
        <v>3.9912302556181237E-2</v>
      </c>
      <c r="N28">
        <v>-0.151927872626127</v>
      </c>
      <c r="O28">
        <v>3.6473648495815358E-2</v>
      </c>
      <c r="P28">
        <v>-7.4090239511157105E-2</v>
      </c>
    </row>
    <row r="29" spans="1:16">
      <c r="A29" s="56" t="s">
        <v>56</v>
      </c>
      <c r="B29">
        <v>1.5291816065192085E-3</v>
      </c>
      <c r="C29">
        <v>859000000</v>
      </c>
      <c r="D29">
        <v>99.73</v>
      </c>
      <c r="E29">
        <v>-7.8211170159430566E-3</v>
      </c>
      <c r="F29">
        <v>-1.1419909044972306E-2</v>
      </c>
      <c r="G29">
        <v>-4.3856062154978462E-2</v>
      </c>
      <c r="H29">
        <v>6.0983465750483065E-2</v>
      </c>
      <c r="I29">
        <v>8.8038858530662852E-3</v>
      </c>
      <c r="J29">
        <v>-1.6005637205556651E-2</v>
      </c>
      <c r="K29">
        <v>2.5667351129363448E-2</v>
      </c>
      <c r="L29">
        <v>6.806806806806795E-2</v>
      </c>
      <c r="M29">
        <v>1.7019275975552497E-2</v>
      </c>
      <c r="N29">
        <v>-4.2203877191355134E-2</v>
      </c>
      <c r="O29">
        <v>0.1073019562269997</v>
      </c>
      <c r="P29">
        <v>-0.17308535836476882</v>
      </c>
    </row>
    <row r="30" spans="1:16">
      <c r="A30" s="56" t="s">
        <v>362</v>
      </c>
      <c r="B30">
        <v>1.3299045524228488E-3</v>
      </c>
      <c r="C30">
        <v>15003000000</v>
      </c>
      <c r="D30">
        <v>257.77</v>
      </c>
      <c r="E30">
        <v>3.2509601582806365E-2</v>
      </c>
      <c r="F30">
        <v>-1.3300770242344407E-2</v>
      </c>
      <c r="G30">
        <v>-4.3219984006702038E-2</v>
      </c>
      <c r="H30">
        <v>-5.4724190081986791E-2</v>
      </c>
      <c r="I30">
        <v>-3.835627973559002E-2</v>
      </c>
      <c r="J30">
        <v>-3.7872154115586712E-2</v>
      </c>
      <c r="K30">
        <v>8.5324232081911269E-2</v>
      </c>
      <c r="L30">
        <v>-3.1027253668763485E-3</v>
      </c>
      <c r="M30">
        <v>-4.8536339165545055E-2</v>
      </c>
      <c r="N30">
        <v>-2.0334187958624701E-3</v>
      </c>
      <c r="O30">
        <v>-0.14068036853295532</v>
      </c>
      <c r="P30">
        <v>-0.15293814432989683</v>
      </c>
    </row>
    <row r="31" spans="1:16">
      <c r="A31" s="56" t="s">
        <v>331</v>
      </c>
      <c r="B31">
        <v>1.2418958333333333E-3</v>
      </c>
      <c r="C31">
        <v>96000000</v>
      </c>
      <c r="D31">
        <v>5.3360000000000003</v>
      </c>
      <c r="E31">
        <v>3.9355322338830573E-2</v>
      </c>
      <c r="F31">
        <v>2.8489001081860706E-2</v>
      </c>
      <c r="G31">
        <v>7.6437587657784037E-2</v>
      </c>
      <c r="H31">
        <v>0.12287822878228789</v>
      </c>
      <c r="I31">
        <v>4.6007229707525146E-3</v>
      </c>
      <c r="J31">
        <v>7.7122728958101544E-2</v>
      </c>
      <c r="K31">
        <v>0.10844793713163074</v>
      </c>
      <c r="L31">
        <v>4.182913860333215E-2</v>
      </c>
      <c r="M31">
        <v>0.22373012795657216</v>
      </c>
      <c r="N31">
        <v>-2.8612303290414746E-2</v>
      </c>
      <c r="O31">
        <v>5.8910162002945431E-2</v>
      </c>
      <c r="P31">
        <v>-5.6041335453100118E-2</v>
      </c>
    </row>
    <row r="32" spans="1:16">
      <c r="A32" s="56" t="s">
        <v>212</v>
      </c>
      <c r="B32">
        <v>9.9773830409356735E-4</v>
      </c>
      <c r="C32">
        <v>1368000000</v>
      </c>
      <c r="D32">
        <v>50.81</v>
      </c>
      <c r="E32">
        <v>-5.5107262349931199E-2</v>
      </c>
      <c r="F32">
        <v>-3.7075609248073342E-2</v>
      </c>
      <c r="G32">
        <v>2.5957170668398132E-3</v>
      </c>
      <c r="H32">
        <v>3.7949836423118909E-2</v>
      </c>
      <c r="I32">
        <v>-7.1443580584157045E-3</v>
      </c>
      <c r="J32">
        <v>-6.2887700534759311E-2</v>
      </c>
      <c r="K32">
        <v>6.1648580004617745E-2</v>
      </c>
      <c r="L32">
        <v>6.0896041757286029E-3</v>
      </c>
      <c r="M32">
        <v>3.7587412587412564E-2</v>
      </c>
      <c r="N32">
        <v>-0.1157939548744146</v>
      </c>
      <c r="O32">
        <v>0.10158883004333168</v>
      </c>
      <c r="P32">
        <v>-9.3377483443708567E-2</v>
      </c>
    </row>
    <row r="33" spans="1:16">
      <c r="A33" s="56" t="s">
        <v>44</v>
      </c>
      <c r="B33">
        <v>9.5207110438729197E-4</v>
      </c>
      <c r="C33">
        <v>661000000</v>
      </c>
      <c r="D33">
        <v>175.35</v>
      </c>
      <c r="E33">
        <v>5.5032791559737705E-2</v>
      </c>
      <c r="F33">
        <v>-4.2702702702702268E-3</v>
      </c>
      <c r="G33">
        <v>-7.0408772596493238E-2</v>
      </c>
      <c r="H33">
        <v>1.3123822975517998E-2</v>
      </c>
      <c r="I33">
        <v>5.762416497240775E-2</v>
      </c>
      <c r="J33">
        <v>2.5781466113416342E-2</v>
      </c>
      <c r="K33">
        <v>6.6489217230702419E-2</v>
      </c>
      <c r="L33">
        <v>2.1596291957418568E-2</v>
      </c>
      <c r="M33">
        <v>4.9184441656210741E-2</v>
      </c>
      <c r="N33">
        <v>-7.1824002310691706E-2</v>
      </c>
      <c r="O33">
        <v>8.6146984077589292E-2</v>
      </c>
      <c r="P33">
        <v>-6.8524747717443463E-2</v>
      </c>
    </row>
    <row r="34" spans="1:16">
      <c r="A34" s="56" t="s">
        <v>296</v>
      </c>
      <c r="B34">
        <v>8.8896816976127325E-4</v>
      </c>
      <c r="C34">
        <v>754000000</v>
      </c>
      <c r="D34">
        <v>120.04</v>
      </c>
      <c r="E34">
        <v>-6.8310563145618742E-3</v>
      </c>
      <c r="F34">
        <v>-0.1196108035564503</v>
      </c>
      <c r="G34">
        <v>1.6196646341463854E-3</v>
      </c>
      <c r="H34">
        <v>8.8373430461037086E-2</v>
      </c>
      <c r="I34">
        <v>3.4698370761778959E-2</v>
      </c>
      <c r="J34">
        <v>-8.5868540577598698E-2</v>
      </c>
      <c r="K34">
        <v>0.13242656087654667</v>
      </c>
      <c r="L34">
        <v>3.8618733839352791E-2</v>
      </c>
      <c r="M34">
        <v>-3.6432668228451474E-2</v>
      </c>
      <c r="N34">
        <v>-9.8355124420075893E-2</v>
      </c>
      <c r="O34">
        <v>9.7857610627748198E-2</v>
      </c>
      <c r="P34">
        <v>-0.16952495283827815</v>
      </c>
    </row>
    <row r="35" spans="1:16">
      <c r="A35" s="56" t="s">
        <v>197</v>
      </c>
      <c r="B35">
        <v>8.2429268292682925E-4</v>
      </c>
      <c r="C35">
        <v>287000000</v>
      </c>
      <c r="D35">
        <v>93.02</v>
      </c>
      <c r="E35">
        <v>0.11631907116749095</v>
      </c>
      <c r="F35">
        <v>-0.13742295839753477</v>
      </c>
      <c r="G35">
        <v>-2.2328904767219702E-4</v>
      </c>
      <c r="H35">
        <v>-6.4109902690326209E-2</v>
      </c>
      <c r="I35">
        <v>0.19192660550458712</v>
      </c>
      <c r="J35">
        <v>2.011735121542332E-2</v>
      </c>
      <c r="K35">
        <v>3.8066275167785185E-2</v>
      </c>
      <c r="L35">
        <v>0.11516314779270639</v>
      </c>
      <c r="M35">
        <v>8.4786419411384789E-2</v>
      </c>
      <c r="N35">
        <v>-0.17554940301090147</v>
      </c>
      <c r="O35">
        <v>2.3087417357540021E-2</v>
      </c>
      <c r="P35">
        <v>-2.3772122735364918E-2</v>
      </c>
    </row>
    <row r="36" spans="1:16">
      <c r="A36" s="56" t="s">
        <v>236</v>
      </c>
      <c r="B36">
        <v>7.9336588306208556E-4</v>
      </c>
      <c r="C36">
        <v>1659000000</v>
      </c>
      <c r="D36">
        <v>48.945</v>
      </c>
      <c r="E36">
        <v>0.21830626213096338</v>
      </c>
      <c r="F36">
        <v>1.4212644641958688E-2</v>
      </c>
      <c r="G36">
        <v>-5.0804018023231728E-2</v>
      </c>
      <c r="H36">
        <v>-1.823030514995198E-2</v>
      </c>
      <c r="I36">
        <v>0.13461281560315272</v>
      </c>
      <c r="J36">
        <v>-7.5236220472440926E-2</v>
      </c>
      <c r="K36">
        <v>5.1433209449357052E-2</v>
      </c>
      <c r="L36">
        <v>0.14146995490188102</v>
      </c>
      <c r="M36">
        <v>1.7169373549884161E-2</v>
      </c>
      <c r="N36">
        <v>-0.25288569819819823</v>
      </c>
      <c r="O36">
        <v>-0.18323127649552529</v>
      </c>
      <c r="P36">
        <v>-0.23847045191193519</v>
      </c>
    </row>
    <row r="37" spans="1:16">
      <c r="A37" s="56" t="s">
        <v>113</v>
      </c>
      <c r="B37">
        <v>7.8838221632382215E-4</v>
      </c>
      <c r="C37">
        <v>1507000000</v>
      </c>
      <c r="D37">
        <v>108.95</v>
      </c>
      <c r="E37">
        <v>-3.0289123451124212E-3</v>
      </c>
      <c r="F37">
        <v>-4.9898729515742972E-2</v>
      </c>
      <c r="G37">
        <v>-2.0736434108527095E-2</v>
      </c>
      <c r="H37">
        <v>0</v>
      </c>
      <c r="I37">
        <v>3.4937113196245842E-3</v>
      </c>
      <c r="J37">
        <v>5.3164810913832961E-2</v>
      </c>
      <c r="K37">
        <v>9.1502640422467599E-2</v>
      </c>
      <c r="L37">
        <v>-1.6537649542575736E-2</v>
      </c>
      <c r="M37">
        <v>4.9016100178890916E-2</v>
      </c>
      <c r="N37">
        <v>-1.7735334242837637E-2</v>
      </c>
      <c r="O37">
        <v>1.258680555555558E-2</v>
      </c>
      <c r="P37">
        <v>-7.3296185169309996E-2</v>
      </c>
    </row>
    <row r="38" spans="1:16">
      <c r="A38" s="56" t="s">
        <v>350</v>
      </c>
      <c r="B38">
        <v>7.854183098591549E-4</v>
      </c>
      <c r="C38">
        <v>710000000</v>
      </c>
      <c r="D38">
        <v>93.18</v>
      </c>
      <c r="E38">
        <v>8.3065035415325117E-2</v>
      </c>
      <c r="F38">
        <v>-3.1411018628616741E-2</v>
      </c>
      <c r="G38">
        <v>3.0690537084403631E-4</v>
      </c>
      <c r="H38">
        <v>2.7965580823601614E-2</v>
      </c>
      <c r="I38">
        <v>-8.9686098654708521E-4</v>
      </c>
      <c r="J38">
        <v>-1.7582417582417461E-2</v>
      </c>
      <c r="K38">
        <v>4.5019352210225988E-2</v>
      </c>
      <c r="L38">
        <v>1.1890838206627702E-2</v>
      </c>
      <c r="M38">
        <v>5.4794520547945307E-2</v>
      </c>
      <c r="N38">
        <v>-8.9668437442755142E-2</v>
      </c>
      <c r="O38">
        <v>0.11339168930475903</v>
      </c>
      <c r="P38">
        <v>-7.8552036199095052E-2</v>
      </c>
    </row>
    <row r="39" spans="1:16">
      <c r="A39" s="56" t="s">
        <v>98</v>
      </c>
      <c r="B39">
        <v>7.2088461538461542E-4</v>
      </c>
      <c r="C39">
        <v>442000000</v>
      </c>
      <c r="D39">
        <v>187.23</v>
      </c>
      <c r="E39">
        <v>3.3007530844415996E-2</v>
      </c>
      <c r="F39">
        <v>-1.0857763300760014E-2</v>
      </c>
      <c r="G39">
        <v>-2.001986304950084E-2</v>
      </c>
      <c r="H39">
        <v>5.1254614520357462E-2</v>
      </c>
      <c r="I39">
        <v>-2.3919792355846124E-3</v>
      </c>
      <c r="J39">
        <v>6.9276029675108722E-2</v>
      </c>
      <c r="K39">
        <v>4.9083581230208326E-2</v>
      </c>
      <c r="L39">
        <v>6.8877201006174157E-2</v>
      </c>
      <c r="M39">
        <v>1.3897229132710028E-2</v>
      </c>
      <c r="N39">
        <v>-3.2356558246045525E-2</v>
      </c>
      <c r="O39">
        <v>1.3322815321237583E-2</v>
      </c>
      <c r="P39">
        <v>-0.12881414701803051</v>
      </c>
    </row>
    <row r="40" spans="1:16">
      <c r="A40" s="56" t="s">
        <v>170</v>
      </c>
      <c r="B40">
        <v>6.7279307432432434E-4</v>
      </c>
      <c r="C40">
        <v>1184000000</v>
      </c>
      <c r="D40">
        <v>147.27430000000001</v>
      </c>
      <c r="E40">
        <v>3.3675257665458203E-2</v>
      </c>
      <c r="F40">
        <v>-4.8238958759487111E-2</v>
      </c>
      <c r="G40">
        <v>-4.2385199275037228E-2</v>
      </c>
      <c r="H40">
        <v>3.6843137112527562E-3</v>
      </c>
      <c r="I40">
        <v>3.848324198561201E-2</v>
      </c>
      <c r="J40">
        <v>-2.9655659232169437E-2</v>
      </c>
      <c r="K40">
        <v>0.11551340017514283</v>
      </c>
      <c r="L40">
        <v>1.4113602417012239E-3</v>
      </c>
      <c r="M40">
        <v>6.4413975501113468E-2</v>
      </c>
      <c r="N40">
        <v>-9.7100777186150303E-2</v>
      </c>
      <c r="O40">
        <v>3.8435093509350954E-2</v>
      </c>
      <c r="P40">
        <v>-0.12520000000000001</v>
      </c>
    </row>
    <row r="41" spans="1:16">
      <c r="A41" s="56" t="s">
        <v>131</v>
      </c>
      <c r="B41">
        <v>6.0833642930856549E-4</v>
      </c>
      <c r="C41">
        <v>969000000</v>
      </c>
      <c r="D41">
        <v>12.3803</v>
      </c>
      <c r="E41">
        <v>-0.11553031832831198</v>
      </c>
      <c r="F41">
        <v>-2.7397260273972508E-2</v>
      </c>
      <c r="G41">
        <v>7.089201877934273E-2</v>
      </c>
      <c r="H41">
        <v>1.7179023508137388E-2</v>
      </c>
      <c r="I41">
        <v>6.7999999999999991E-2</v>
      </c>
      <c r="J41">
        <v>-2.613538988860329E-2</v>
      </c>
      <c r="K41">
        <v>-8.711433756805799E-2</v>
      </c>
      <c r="L41">
        <v>-1.8389662027833115E-2</v>
      </c>
      <c r="M41">
        <v>2.5708289611752397E-2</v>
      </c>
      <c r="N41">
        <v>1.1664899257688169E-2</v>
      </c>
      <c r="O41">
        <v>5.3983228511530576E-2</v>
      </c>
      <c r="P41">
        <v>-0.18898043254376937</v>
      </c>
    </row>
    <row r="42" spans="1:16">
      <c r="A42" s="56" t="s">
        <v>107</v>
      </c>
      <c r="B42">
        <v>5.5780407523510977E-4</v>
      </c>
      <c r="C42">
        <v>1914000000</v>
      </c>
      <c r="D42">
        <v>125.71</v>
      </c>
      <c r="E42">
        <v>-8.7502983056240101E-4</v>
      </c>
      <c r="F42">
        <v>-0.11202229299363052</v>
      </c>
      <c r="G42">
        <v>3.1202367076123012E-2</v>
      </c>
      <c r="H42">
        <v>8.9033277724119772E-2</v>
      </c>
      <c r="I42">
        <v>2.0801419011529418E-2</v>
      </c>
      <c r="J42">
        <v>7.2515738305841612E-3</v>
      </c>
      <c r="K42">
        <v>2.3946360153257612E-4</v>
      </c>
      <c r="L42">
        <v>-4.1975899768573896E-2</v>
      </c>
      <c r="M42">
        <v>4.4564029260909716E-2</v>
      </c>
      <c r="N42">
        <v>-9.215335878482657E-2</v>
      </c>
      <c r="O42">
        <v>9.0591866863508216E-2</v>
      </c>
      <c r="P42">
        <v>-0.10192928707460455</v>
      </c>
    </row>
    <row r="43" spans="1:16">
      <c r="A43" s="56" t="s">
        <v>302</v>
      </c>
      <c r="B43">
        <v>5.2879914529914526E-4</v>
      </c>
      <c r="C43">
        <v>1638000000</v>
      </c>
      <c r="D43">
        <v>54.05</v>
      </c>
      <c r="E43">
        <v>5.3283996299722532E-2</v>
      </c>
      <c r="F43">
        <v>-4.4616195327595275E-2</v>
      </c>
      <c r="G43">
        <v>-6.5637065637065589E-2</v>
      </c>
      <c r="H43">
        <v>-3.9643211100099671E-3</v>
      </c>
      <c r="I43">
        <v>1.2338308457711443E-2</v>
      </c>
      <c r="J43">
        <v>-1.009900990099015E-2</v>
      </c>
      <c r="K43">
        <v>7.4365175332527303E-2</v>
      </c>
      <c r="L43">
        <v>2.2509848058525579E-2</v>
      </c>
      <c r="M43">
        <v>-1.7708909795240691E-2</v>
      </c>
      <c r="N43">
        <v>-1.0576015108593054E-2</v>
      </c>
      <c r="O43">
        <v>5.3254437869822521E-2</v>
      </c>
      <c r="P43">
        <v>-0.17055393586005835</v>
      </c>
    </row>
    <row r="44" spans="1:16">
      <c r="A44" s="56" t="s">
        <v>158</v>
      </c>
      <c r="B44">
        <v>4.8705870020964359E-4</v>
      </c>
      <c r="C44">
        <v>1431000000</v>
      </c>
      <c r="D44">
        <v>52.417000000000002</v>
      </c>
      <c r="E44">
        <v>0.10900089665566508</v>
      </c>
      <c r="F44">
        <v>-4.708371680959212E-2</v>
      </c>
      <c r="G44">
        <v>-6.9908924332277342E-2</v>
      </c>
      <c r="H44">
        <v>-8.9556324671007295E-3</v>
      </c>
      <c r="I44">
        <v>9.203283152141746E-2</v>
      </c>
      <c r="J44">
        <v>6.5948060217401504E-3</v>
      </c>
      <c r="K44">
        <v>0.11737943585077334</v>
      </c>
      <c r="L44">
        <v>-1.3135179153094385E-2</v>
      </c>
      <c r="M44">
        <v>2.673818994079381E-3</v>
      </c>
      <c r="N44">
        <v>-0.10341781329955251</v>
      </c>
      <c r="O44">
        <v>5.1068971927867579E-2</v>
      </c>
      <c r="P44">
        <v>-8.8119023452107467E-2</v>
      </c>
    </row>
    <row r="45" spans="1:16">
      <c r="A45" s="56" t="s">
        <v>428</v>
      </c>
      <c r="B45">
        <v>4.7202083333333335E-4</v>
      </c>
      <c r="C45">
        <v>48000000</v>
      </c>
      <c r="D45">
        <v>1750.09</v>
      </c>
      <c r="E45">
        <v>8.7938334599934914E-2</v>
      </c>
      <c r="F45">
        <v>6.8603301487927926E-2</v>
      </c>
      <c r="G45">
        <v>1.7605339598252213E-2</v>
      </c>
      <c r="H45">
        <v>4.8284655844438237E-2</v>
      </c>
      <c r="I45">
        <v>-2.2765388868411493E-2</v>
      </c>
      <c r="J45">
        <v>-5.1070490667094008E-2</v>
      </c>
      <c r="K45">
        <v>8.9334068674944318E-3</v>
      </c>
      <c r="L45">
        <v>-3.9415950557703291E-2</v>
      </c>
      <c r="M45">
        <v>2.4156545901025894E-2</v>
      </c>
      <c r="N45">
        <v>-5.7565336657105816E-2</v>
      </c>
      <c r="O45">
        <v>2.2701077690375153E-2</v>
      </c>
      <c r="P45">
        <v>-0.12164302741668269</v>
      </c>
    </row>
    <row r="46" spans="1:16">
      <c r="A46" s="56" t="s">
        <v>299</v>
      </c>
      <c r="B46">
        <v>4.6311492451558679E-4</v>
      </c>
      <c r="C46">
        <v>861578798</v>
      </c>
      <c r="D46">
        <v>54.05</v>
      </c>
      <c r="E46">
        <v>5.3283996299722532E-2</v>
      </c>
      <c r="F46">
        <v>-4.4616195327595275E-2</v>
      </c>
      <c r="G46">
        <v>-5.5708769994484236E-2</v>
      </c>
      <c r="H46">
        <v>-3.9643211100099671E-3</v>
      </c>
      <c r="I46">
        <v>2.3084577114427865E-2</v>
      </c>
      <c r="J46">
        <v>5.9405940594054406E-4</v>
      </c>
      <c r="K46">
        <v>7.4365175332527303E-2</v>
      </c>
      <c r="L46">
        <v>3.3952354154942764E-2</v>
      </c>
      <c r="M46">
        <v>-6.4563733628481453E-3</v>
      </c>
      <c r="N46">
        <v>-1.0576015108593054E-2</v>
      </c>
      <c r="O46">
        <v>6.4897881275052527E-2</v>
      </c>
      <c r="P46">
        <v>-0.15943877551020413</v>
      </c>
    </row>
    <row r="47" spans="1:16">
      <c r="A47" s="56" t="s">
        <v>251</v>
      </c>
      <c r="B47">
        <v>4.4960280701754384E-4</v>
      </c>
      <c r="C47">
        <v>1425000000</v>
      </c>
      <c r="D47">
        <v>34.486400000000003</v>
      </c>
      <c r="E47">
        <v>6.3213324672913495E-3</v>
      </c>
      <c r="F47">
        <v>-1.338158850174611E-2</v>
      </c>
      <c r="G47">
        <v>7.7073598130840406E-3</v>
      </c>
      <c r="H47">
        <v>4.5180543476965422E-3</v>
      </c>
      <c r="I47">
        <v>4.6610986091715934E-2</v>
      </c>
      <c r="J47">
        <v>1.9812234709522248E-2</v>
      </c>
      <c r="K47">
        <v>0.10083454940778658</v>
      </c>
      <c r="L47">
        <v>7.137058026528377E-2</v>
      </c>
      <c r="M47">
        <v>8.5061417563134248E-2</v>
      </c>
      <c r="N47">
        <v>-1.8850836883238842E-2</v>
      </c>
      <c r="O47">
        <v>9.3037112284317575E-2</v>
      </c>
      <c r="P47">
        <v>-5.1774030630351971E-2</v>
      </c>
    </row>
    <row r="48" spans="1:16">
      <c r="A48" s="56" t="s">
        <v>284</v>
      </c>
      <c r="B48">
        <v>4.2882181818181816E-4</v>
      </c>
      <c r="C48">
        <v>550000000</v>
      </c>
      <c r="D48">
        <v>105.11</v>
      </c>
      <c r="E48">
        <v>3.4630387213395494E-2</v>
      </c>
      <c r="F48">
        <v>1.6551724137931661E-3</v>
      </c>
      <c r="G48">
        <v>-4.9848526576700698E-2</v>
      </c>
      <c r="H48">
        <v>-1.7110635815671838E-2</v>
      </c>
      <c r="I48">
        <v>0.11958456973293773</v>
      </c>
      <c r="J48">
        <v>-2.6388271879164812E-2</v>
      </c>
      <c r="K48">
        <v>2.0378189829263805E-2</v>
      </c>
      <c r="L48">
        <v>4.3181000359841619E-3</v>
      </c>
      <c r="M48">
        <v>-2.4590163934426177E-2</v>
      </c>
      <c r="N48">
        <v>-0.13272034921519463</v>
      </c>
      <c r="O48">
        <v>0.10430499036196192</v>
      </c>
      <c r="P48">
        <v>-8.8975609756097515E-2</v>
      </c>
    </row>
    <row r="49" spans="1:16">
      <c r="A49" s="56" t="s">
        <v>344</v>
      </c>
      <c r="B49">
        <v>4.247721441661576E-4</v>
      </c>
      <c r="C49">
        <v>1637000000</v>
      </c>
      <c r="D49">
        <v>64.09</v>
      </c>
      <c r="E49">
        <v>0.12685286316117952</v>
      </c>
      <c r="F49">
        <v>-8.5848795347549783E-3</v>
      </c>
      <c r="G49">
        <v>0.24986033519553075</v>
      </c>
      <c r="H49">
        <v>5.5425187171751128E-2</v>
      </c>
      <c r="I49">
        <v>-4.6161990471148752E-2</v>
      </c>
      <c r="J49">
        <v>-0.11843711843711845</v>
      </c>
      <c r="K49">
        <v>-9.3175522538402784E-3</v>
      </c>
      <c r="L49">
        <v>0.1070157600406709</v>
      </c>
      <c r="M49">
        <v>2.4225028702640639E-2</v>
      </c>
      <c r="N49">
        <v>-2.3427866831072629E-2</v>
      </c>
      <c r="O49">
        <v>0.16115702479338834</v>
      </c>
      <c r="P49">
        <v>1.1269276393831559E-2</v>
      </c>
    </row>
    <row r="50" spans="1:16">
      <c r="A50" s="56" t="s">
        <v>218</v>
      </c>
      <c r="B50">
        <v>4.2244352159468438E-4</v>
      </c>
      <c r="C50">
        <v>602000000</v>
      </c>
      <c r="D50">
        <v>71.510000000000005</v>
      </c>
      <c r="E50">
        <v>-2.2514333659628013E-2</v>
      </c>
      <c r="F50">
        <v>-0.10228898426323327</v>
      </c>
      <c r="G50">
        <v>1.8007968127490091E-2</v>
      </c>
      <c r="H50">
        <v>-0.10876519513755604</v>
      </c>
      <c r="I50">
        <v>2.7817659727207428E-2</v>
      </c>
      <c r="J50">
        <v>3.3088892863530714E-2</v>
      </c>
      <c r="K50">
        <v>3.7588652482269586E-2</v>
      </c>
      <c r="L50">
        <v>2.5290498974709457E-2</v>
      </c>
      <c r="M50">
        <v>5.2182810368349306E-2</v>
      </c>
      <c r="N50">
        <v>7.2257209148160417E-2</v>
      </c>
      <c r="O50">
        <v>-0.13353941267387945</v>
      </c>
      <c r="P50">
        <v>-8.0987202925045812E-2</v>
      </c>
    </row>
    <row r="51" spans="1:16">
      <c r="A51" s="56" t="s">
        <v>320</v>
      </c>
      <c r="B51">
        <v>4.146019933554817E-4</v>
      </c>
      <c r="C51">
        <v>3010000000</v>
      </c>
      <c r="D51">
        <v>99.3</v>
      </c>
      <c r="E51">
        <v>6.7069486404833803E-2</v>
      </c>
      <c r="F51">
        <v>-0.1490184975462438</v>
      </c>
      <c r="G51">
        <v>-1.8298768991904198E-2</v>
      </c>
      <c r="H51">
        <v>-3.7499999999999808E-3</v>
      </c>
      <c r="I51">
        <v>-4.6880346754876193E-2</v>
      </c>
      <c r="J51">
        <v>3.7692678227360298E-2</v>
      </c>
      <c r="K51">
        <v>3.7478108581436E-2</v>
      </c>
      <c r="L51">
        <v>8.3952284492460019E-2</v>
      </c>
      <c r="M51">
        <v>-1.0334029227557317E-2</v>
      </c>
      <c r="N51">
        <v>6.0133630289532156E-2</v>
      </c>
      <c r="O51">
        <v>-1.4205682272909142E-2</v>
      </c>
      <c r="P51">
        <v>-5.9783717608651255E-2</v>
      </c>
    </row>
    <row r="52" spans="1:16">
      <c r="A52" s="56" t="s">
        <v>260</v>
      </c>
      <c r="B52">
        <v>3.925627009646302E-4</v>
      </c>
      <c r="C52">
        <v>1555000000</v>
      </c>
      <c r="D52">
        <v>74.234999999999999</v>
      </c>
      <c r="E52">
        <v>7.6985249545362747E-2</v>
      </c>
      <c r="F52">
        <v>-4.3777360850532649E-3</v>
      </c>
      <c r="G52">
        <v>-4.0577889447236067E-2</v>
      </c>
      <c r="H52">
        <v>-1.4355975009969404E-2</v>
      </c>
      <c r="I52">
        <v>0.1286540795684423</v>
      </c>
      <c r="J52">
        <v>1.6236279477696448E-2</v>
      </c>
      <c r="K52">
        <v>-6.1631419939577655E-3</v>
      </c>
      <c r="L52">
        <v>0.13095817120622572</v>
      </c>
      <c r="M52">
        <v>-2.9802044811833826E-2</v>
      </c>
      <c r="N52">
        <v>-4.4820152048110622E-2</v>
      </c>
      <c r="O52">
        <v>4.9299120931337599E-2</v>
      </c>
      <c r="P52">
        <v>-4.4334975369458247E-2</v>
      </c>
    </row>
    <row r="53" spans="1:16">
      <c r="A53" s="56" t="s">
        <v>290</v>
      </c>
      <c r="B53">
        <v>3.2056969696969695E-4</v>
      </c>
      <c r="C53">
        <v>990000000</v>
      </c>
      <c r="D53">
        <v>221.02</v>
      </c>
      <c r="E53">
        <v>6.4428558501492983E-2</v>
      </c>
      <c r="F53">
        <v>-4.0635892204369646E-2</v>
      </c>
      <c r="G53">
        <v>-2.8666371289322028E-2</v>
      </c>
      <c r="H53">
        <v>8.4866794836583312E-2</v>
      </c>
      <c r="I53">
        <v>3.1054852320675144E-2</v>
      </c>
      <c r="J53">
        <v>7.7131369492081355E-3</v>
      </c>
      <c r="K53">
        <v>4.5306122448979684E-2</v>
      </c>
      <c r="L53">
        <v>4.888715345568128E-2</v>
      </c>
      <c r="M53">
        <v>-4.8507462686567167E-4</v>
      </c>
      <c r="N53">
        <v>-1.6202057998129033E-2</v>
      </c>
      <c r="O53">
        <v>7.8731172980374201E-2</v>
      </c>
      <c r="P53">
        <v>-0.13208480565371025</v>
      </c>
    </row>
    <row r="54" spans="1:16">
      <c r="A54" s="56" t="s">
        <v>382</v>
      </c>
      <c r="B54">
        <v>3.1196758104738156E-4</v>
      </c>
      <c r="C54">
        <v>1203000000</v>
      </c>
      <c r="D54">
        <v>64.38</v>
      </c>
      <c r="E54">
        <v>4.0695868282075255E-2</v>
      </c>
      <c r="F54">
        <v>-2.9402985074626849E-2</v>
      </c>
      <c r="G54">
        <v>-0.15269875442103645</v>
      </c>
      <c r="H54">
        <v>-7.8765880217785897E-2</v>
      </c>
      <c r="I54">
        <v>0.14933018124507497</v>
      </c>
      <c r="J54">
        <v>-5.0394240658210569E-2</v>
      </c>
      <c r="K54">
        <v>0.1471119133574007</v>
      </c>
      <c r="L54">
        <v>8.1667977970102251E-2</v>
      </c>
      <c r="M54">
        <v>5.4116962467267951E-2</v>
      </c>
      <c r="N54">
        <v>-0.1277946453215566</v>
      </c>
      <c r="O54">
        <v>-4.256329113924058E-2</v>
      </c>
      <c r="P54">
        <v>-7.1227896215501491E-2</v>
      </c>
    </row>
    <row r="55" spans="1:16">
      <c r="A55" s="56" t="s">
        <v>206</v>
      </c>
      <c r="B55">
        <v>2.9928388746803066E-4</v>
      </c>
      <c r="C55">
        <v>782000000</v>
      </c>
      <c r="D55">
        <v>43.22</v>
      </c>
      <c r="E55">
        <v>2.6376677464136987E-2</v>
      </c>
      <c r="F55">
        <v>-8.7917042380523131E-3</v>
      </c>
      <c r="G55">
        <v>-2.8201046167841682E-2</v>
      </c>
      <c r="H55">
        <v>-5.1719990377676175E-2</v>
      </c>
      <c r="I55">
        <v>2.4606798579401339E-2</v>
      </c>
      <c r="J55">
        <v>6.500761808024369E-2</v>
      </c>
      <c r="K55">
        <v>5.7415098949425883E-2</v>
      </c>
      <c r="L55">
        <v>9.4731977818853647E-3</v>
      </c>
      <c r="M55">
        <v>3.1630740393627073E-2</v>
      </c>
      <c r="N55">
        <v>-2.3012552301255276E-2</v>
      </c>
      <c r="O55">
        <v>9.0649536045681586E-2</v>
      </c>
      <c r="P55">
        <v>-9.1902743698416139E-2</v>
      </c>
    </row>
    <row r="56" spans="1:16">
      <c r="A56" s="56" t="s">
        <v>263</v>
      </c>
      <c r="B56">
        <v>2.9912344788311719E-4</v>
      </c>
      <c r="C56">
        <v>1480385450</v>
      </c>
      <c r="D56">
        <v>299.39999999999998</v>
      </c>
      <c r="E56">
        <v>-0.14228456913827645</v>
      </c>
      <c r="F56">
        <v>-5.5295950155763302E-2</v>
      </c>
      <c r="G56">
        <v>4.6248969497114566E-2</v>
      </c>
      <c r="H56">
        <v>0.2022116903633491</v>
      </c>
      <c r="I56">
        <v>3.2917214191852937E-2</v>
      </c>
      <c r="J56">
        <v>-7.9604843849585785E-2</v>
      </c>
      <c r="K56">
        <v>-7.9111727966689846E-2</v>
      </c>
      <c r="L56">
        <v>0.12893745290128117</v>
      </c>
      <c r="M56">
        <v>1.0100334448160459E-2</v>
      </c>
      <c r="N56">
        <v>-0.20238885202388845</v>
      </c>
      <c r="O56">
        <v>-0.38614808652246263</v>
      </c>
      <c r="P56">
        <v>-3.4217687074829889E-2</v>
      </c>
    </row>
    <row r="57" spans="1:16">
      <c r="A57" s="56" t="s">
        <v>203</v>
      </c>
      <c r="B57">
        <v>2.6934192932187204E-4</v>
      </c>
      <c r="C57">
        <v>1047000000</v>
      </c>
      <c r="D57">
        <v>173.73</v>
      </c>
      <c r="E57">
        <v>-1.9915961549530764E-2</v>
      </c>
      <c r="F57">
        <v>-7.3236624185117741E-2</v>
      </c>
      <c r="G57">
        <v>4.5627376425855437E-3</v>
      </c>
      <c r="H57">
        <v>5.1241549251279363E-2</v>
      </c>
      <c r="I57">
        <v>-3.7444404375525847E-2</v>
      </c>
      <c r="J57">
        <v>-2.2889305816135061E-2</v>
      </c>
      <c r="K57">
        <v>3.7181870632731844E-3</v>
      </c>
      <c r="L57">
        <v>3.5064188541866319E-2</v>
      </c>
      <c r="M57">
        <v>4.2086397626846316E-2</v>
      </c>
      <c r="N57">
        <v>4.9296192908475277E-2</v>
      </c>
      <c r="O57">
        <v>6.6111960151695293E-2</v>
      </c>
      <c r="P57">
        <v>-6.6135034556087172E-2</v>
      </c>
    </row>
    <row r="58" spans="1:16">
      <c r="A58" s="56" t="s">
        <v>227</v>
      </c>
      <c r="B58">
        <v>2.6674020156774916E-4</v>
      </c>
      <c r="C58">
        <v>2679000000</v>
      </c>
      <c r="D58">
        <v>52.76</v>
      </c>
      <c r="E58">
        <v>7.0887035633055387E-2</v>
      </c>
      <c r="F58">
        <v>-1.079646017699114E-2</v>
      </c>
      <c r="G58">
        <v>-2.7017355519771018E-2</v>
      </c>
      <c r="H58">
        <v>-4.532788407950953E-2</v>
      </c>
      <c r="I58">
        <v>3.8918077446972423E-4</v>
      </c>
      <c r="J58">
        <v>-6.8525427056744526E-2</v>
      </c>
      <c r="K58">
        <v>8.4752981260647287E-2</v>
      </c>
      <c r="L58">
        <v>-3.1409501374165656E-2</v>
      </c>
      <c r="M58">
        <v>-2.9881293491608632E-2</v>
      </c>
      <c r="N58">
        <v>-2.3444160272804805E-2</v>
      </c>
      <c r="O58">
        <v>-5.8926233085988657E-3</v>
      </c>
      <c r="P58">
        <v>-0.12358553361437756</v>
      </c>
    </row>
    <row r="59" spans="1:16">
      <c r="A59" s="56" t="s">
        <v>191</v>
      </c>
      <c r="B59">
        <v>2.5319260293091419E-4</v>
      </c>
      <c r="C59">
        <v>4299000000</v>
      </c>
      <c r="D59">
        <v>84.46</v>
      </c>
      <c r="E59">
        <v>-3.4572578735495949E-2</v>
      </c>
      <c r="F59">
        <v>-5.4942359578121214E-2</v>
      </c>
      <c r="G59">
        <v>2.7251492343627459E-3</v>
      </c>
      <c r="H59">
        <v>4.942767950052044E-2</v>
      </c>
      <c r="I59">
        <v>6.0857709469509115E-2</v>
      </c>
      <c r="J59">
        <v>2.9342723004694769E-3</v>
      </c>
      <c r="K59">
        <v>0.16082765106983296</v>
      </c>
      <c r="L59">
        <v>7.0488150698805013E-2</v>
      </c>
      <c r="M59">
        <v>2.6113379546101979E-2</v>
      </c>
      <c r="N59">
        <v>9.9377728243706994E-3</v>
      </c>
      <c r="O59">
        <v>9.4629391208387037E-2</v>
      </c>
      <c r="P59">
        <v>-2.9163857046527259E-2</v>
      </c>
    </row>
    <row r="60" spans="1:16">
      <c r="A60" s="56" t="s">
        <v>59</v>
      </c>
      <c r="B60">
        <v>2.4443003412969285E-4</v>
      </c>
      <c r="C60">
        <v>586000000</v>
      </c>
      <c r="D60">
        <v>295.75</v>
      </c>
      <c r="E60">
        <v>0.19340659340659336</v>
      </c>
      <c r="F60">
        <v>2.6576002266609989E-2</v>
      </c>
      <c r="G60">
        <v>-9.7756189109375419E-2</v>
      </c>
      <c r="H60">
        <v>2.2447724477244808E-2</v>
      </c>
      <c r="I60">
        <v>7.5187969924812095E-2</v>
      </c>
      <c r="J60">
        <v>-6.5741027010315131E-2</v>
      </c>
      <c r="K60">
        <v>7.0761135806949038E-2</v>
      </c>
      <c r="L60">
        <v>-3.0444237340788931E-2</v>
      </c>
      <c r="M60">
        <v>0.10324941451990632</v>
      </c>
      <c r="N60">
        <v>-4.7153214628425193E-2</v>
      </c>
      <c r="O60">
        <v>2.3918091028617718E-2</v>
      </c>
      <c r="P60">
        <v>-0.12739150723285114</v>
      </c>
    </row>
    <row r="61" spans="1:16">
      <c r="A61" s="56" t="s">
        <v>179</v>
      </c>
      <c r="B61">
        <v>2.24735807860262E-4</v>
      </c>
      <c r="C61">
        <v>916000000</v>
      </c>
      <c r="D61">
        <v>46.38</v>
      </c>
      <c r="E61">
        <v>2.8352738249245314E-2</v>
      </c>
      <c r="F61">
        <v>3.7844637802704681E-2</v>
      </c>
      <c r="G61">
        <v>7.5959595959595921E-2</v>
      </c>
      <c r="H61">
        <v>-9.6730508802470808E-4</v>
      </c>
      <c r="I61">
        <v>0.11173508907823398</v>
      </c>
      <c r="J61">
        <v>-9.3660458452722126E-2</v>
      </c>
      <c r="K61">
        <v>-2.0085644371941262E-2</v>
      </c>
      <c r="L61">
        <v>3.943398189574452E-2</v>
      </c>
      <c r="M61">
        <v>-4.1339396444818827E-4</v>
      </c>
      <c r="N61">
        <v>3.4195340884805234E-3</v>
      </c>
      <c r="O61">
        <v>9.6911608093716656E-2</v>
      </c>
      <c r="P61">
        <v>-5.0799999999999984E-2</v>
      </c>
    </row>
    <row r="62" spans="1:16">
      <c r="A62" s="56" t="s">
        <v>281</v>
      </c>
      <c r="B62">
        <v>2.2466103438142815E-4</v>
      </c>
      <c r="C62">
        <v>6806000000</v>
      </c>
      <c r="D62">
        <v>65.95</v>
      </c>
      <c r="E62">
        <v>0.13161485974222883</v>
      </c>
      <c r="F62">
        <v>1.1791504756800344E-2</v>
      </c>
      <c r="G62">
        <v>-7.9194808634617975E-2</v>
      </c>
      <c r="H62">
        <v>4.1141532666956443E-2</v>
      </c>
      <c r="I62">
        <v>2.1705857798803425E-2</v>
      </c>
      <c r="J62">
        <v>4.5523104346633661E-2</v>
      </c>
      <c r="K62">
        <v>6.4026402640263949E-2</v>
      </c>
      <c r="L62">
        <v>9.0694789081885885E-2</v>
      </c>
      <c r="M62">
        <v>1.6245280860313484E-2</v>
      </c>
      <c r="N62">
        <v>-5.4568096909317257E-2</v>
      </c>
      <c r="O62">
        <v>-0.12669141420189195</v>
      </c>
      <c r="P62">
        <v>-9.485020019329013E-2</v>
      </c>
    </row>
    <row r="63" spans="1:16">
      <c r="A63" s="56" t="s">
        <v>371</v>
      </c>
      <c r="B63">
        <v>2.2279716981132077E-4</v>
      </c>
      <c r="C63">
        <v>1908000000</v>
      </c>
      <c r="D63">
        <v>196.1</v>
      </c>
      <c r="E63">
        <v>0.35854156042835306</v>
      </c>
      <c r="F63">
        <v>9.8870162531436406E-2</v>
      </c>
      <c r="G63">
        <v>1.024765157984621E-3</v>
      </c>
      <c r="H63">
        <v>6.3095156539014915E-2</v>
      </c>
      <c r="I63">
        <v>0.14380074751901012</v>
      </c>
      <c r="J63">
        <v>9.2347688481971266E-2</v>
      </c>
      <c r="K63">
        <v>-0.12862887534051104</v>
      </c>
      <c r="L63">
        <v>9.4411528269866388E-2</v>
      </c>
      <c r="M63">
        <v>2.8624444019974334E-2</v>
      </c>
      <c r="N63">
        <v>-0.18959691366236542</v>
      </c>
      <c r="O63">
        <v>-3.3783118290160473E-2</v>
      </c>
      <c r="P63">
        <v>-0.11187284695930975</v>
      </c>
    </row>
    <row r="64" spans="1:16">
      <c r="A64" s="56" t="s">
        <v>71</v>
      </c>
      <c r="B64">
        <v>2.2260675273088381E-4</v>
      </c>
      <c r="C64">
        <v>1007000000</v>
      </c>
      <c r="D64">
        <v>54.27</v>
      </c>
      <c r="E64">
        <v>4.44075916712732E-2</v>
      </c>
      <c r="F64">
        <v>6.3514467184191854E-3</v>
      </c>
      <c r="G64">
        <v>-9.6423562412342234E-2</v>
      </c>
      <c r="H64">
        <v>6.1061256340226348E-2</v>
      </c>
      <c r="I64">
        <v>2.4636881779738964E-2</v>
      </c>
      <c r="J64">
        <v>-3.0658250676285012E-2</v>
      </c>
      <c r="K64">
        <v>2.431269870955724E-3</v>
      </c>
      <c r="L64">
        <v>-2.2388059701492626E-2</v>
      </c>
      <c r="M64">
        <v>-1.476226993865027E-2</v>
      </c>
      <c r="N64">
        <v>-6.9208211143695006E-2</v>
      </c>
      <c r="O64">
        <v>9.3047679059021171E-2</v>
      </c>
      <c r="P64">
        <v>-9.6718146718146714E-2</v>
      </c>
    </row>
    <row r="65" spans="1:16">
      <c r="A65" s="56" t="s">
        <v>74</v>
      </c>
      <c r="B65">
        <v>1.8222785583384238E-4</v>
      </c>
      <c r="C65">
        <v>1637000000</v>
      </c>
      <c r="D65">
        <v>61.4</v>
      </c>
      <c r="E65">
        <v>1.2703583061889269E-2</v>
      </c>
      <c r="F65">
        <v>6.3042779028626483E-2</v>
      </c>
      <c r="G65">
        <v>-4.1906202723146671E-2</v>
      </c>
      <c r="H65">
        <v>-0.17400286032099163</v>
      </c>
      <c r="I65">
        <v>2.5586764140053862E-2</v>
      </c>
      <c r="J65">
        <v>5.0274050274050373E-2</v>
      </c>
      <c r="K65">
        <v>6.688417618270795E-2</v>
      </c>
      <c r="L65">
        <v>3.4658511722731912E-2</v>
      </c>
      <c r="M65">
        <v>3.7520661157024751E-2</v>
      </c>
      <c r="N65">
        <v>-0.18742985409652074</v>
      </c>
      <c r="O65">
        <v>6.5114443567482208E-2</v>
      </c>
      <c r="P65">
        <v>-3.4341172079133911E-2</v>
      </c>
    </row>
    <row r="66" spans="1:16">
      <c r="A66" s="56" t="s">
        <v>328</v>
      </c>
      <c r="B66">
        <v>1.8068369987063389E-4</v>
      </c>
      <c r="C66">
        <v>1546000000</v>
      </c>
      <c r="D66">
        <v>97.14</v>
      </c>
      <c r="E66">
        <v>0.15544574840436479</v>
      </c>
      <c r="F66">
        <v>3.269779044903779E-2</v>
      </c>
      <c r="G66">
        <v>-0.18074368044172198</v>
      </c>
      <c r="H66">
        <v>8.6170212765957391E-2</v>
      </c>
      <c r="I66">
        <v>-3.1439764936336802E-2</v>
      </c>
      <c r="J66">
        <v>-5.0137853568875769E-2</v>
      </c>
      <c r="K66">
        <v>2.4983706278514446E-3</v>
      </c>
      <c r="L66">
        <v>5.0276302958066878E-2</v>
      </c>
      <c r="M66">
        <v>-2.8133791809941025E-3</v>
      </c>
      <c r="N66">
        <v>-0.179755119273802</v>
      </c>
      <c r="O66">
        <v>0.2228593488611505</v>
      </c>
      <c r="P66">
        <v>-2.5110688900575096E-2</v>
      </c>
    </row>
    <row r="67" spans="1:16">
      <c r="A67" s="56" t="s">
        <v>317</v>
      </c>
      <c r="B67">
        <v>1.7803017775940472E-4</v>
      </c>
      <c r="C67">
        <v>4838000000</v>
      </c>
      <c r="D67">
        <v>61.04</v>
      </c>
      <c r="E67">
        <v>7.0937090432503361E-2</v>
      </c>
      <c r="F67">
        <v>-0.10891846412727557</v>
      </c>
      <c r="G67">
        <v>-9.3562231759656694E-2</v>
      </c>
      <c r="H67">
        <v>-1.164789001336642E-2</v>
      </c>
      <c r="I67">
        <v>6.2403400309119096E-2</v>
      </c>
      <c r="J67">
        <v>1.9611436950146634E-2</v>
      </c>
      <c r="K67">
        <v>4.9999999999999961E-2</v>
      </c>
      <c r="L67">
        <v>1.5182884748102173E-2</v>
      </c>
      <c r="M67">
        <v>-9.1017964071856305E-2</v>
      </c>
      <c r="N67">
        <v>1.3083048919226349E-2</v>
      </c>
      <c r="O67">
        <v>3.2565974171813616E-2</v>
      </c>
      <c r="P67">
        <v>-0.16182913472070101</v>
      </c>
    </row>
    <row r="68" spans="1:16">
      <c r="A68" s="56" t="s">
        <v>353</v>
      </c>
      <c r="B68">
        <v>1.7072881355932202E-4</v>
      </c>
      <c r="C68">
        <v>708000000</v>
      </c>
      <c r="D68">
        <v>84.28</v>
      </c>
      <c r="E68">
        <v>-7.0716658756525955E-2</v>
      </c>
      <c r="F68">
        <v>-3.792134831460673E-2</v>
      </c>
      <c r="G68">
        <v>4.1506303915063082E-2</v>
      </c>
      <c r="H68">
        <v>3.3655705996131519E-2</v>
      </c>
      <c r="I68">
        <v>-2.6353542914171555E-2</v>
      </c>
      <c r="J68">
        <v>3.9127334024896127E-2</v>
      </c>
      <c r="K68">
        <v>2.4365610402727018E-2</v>
      </c>
      <c r="L68">
        <v>1.3926546709391113E-2</v>
      </c>
      <c r="M68">
        <v>-7.1270582452690944E-3</v>
      </c>
      <c r="N68">
        <v>3.3287448379426814E-2</v>
      </c>
      <c r="O68">
        <v>7.6541116628315448E-2</v>
      </c>
      <c r="P68">
        <v>-1.1363636363636369E-2</v>
      </c>
    </row>
    <row r="69" spans="1:16">
      <c r="A69" s="56" t="s">
        <v>311</v>
      </c>
      <c r="B69">
        <v>1.6245909970958374E-4</v>
      </c>
      <c r="C69">
        <v>4132000000</v>
      </c>
      <c r="D69">
        <v>53.16</v>
      </c>
      <c r="E69">
        <v>2.5018811136192729E-2</v>
      </c>
      <c r="F69">
        <v>-0.12479354009910082</v>
      </c>
      <c r="G69">
        <v>1.1165862864332141E-2</v>
      </c>
      <c r="H69">
        <v>3.926921461570778E-2</v>
      </c>
      <c r="I69">
        <v>-2.0408163265306152E-2</v>
      </c>
      <c r="J69">
        <v>6.1599498851534755E-2</v>
      </c>
      <c r="K69">
        <v>3.5223880597014985E-2</v>
      </c>
      <c r="L69">
        <v>4.0753556324490459E-2</v>
      </c>
      <c r="M69">
        <v>1.2138188608776886E-2</v>
      </c>
      <c r="N69">
        <v>6.2861406454019719E-2</v>
      </c>
      <c r="O69">
        <v>5.4580554580554635E-2</v>
      </c>
      <c r="P69">
        <v>-4.6218487394958041E-2</v>
      </c>
    </row>
    <row r="70" spans="1:16">
      <c r="A70" s="56" t="s">
        <v>245</v>
      </c>
      <c r="B70">
        <v>1.5924280320906087E-4</v>
      </c>
      <c r="C70">
        <v>4238000000</v>
      </c>
      <c r="D70">
        <v>74.010000000000005</v>
      </c>
      <c r="E70">
        <v>1.3646804485880163E-2</v>
      </c>
      <c r="F70">
        <v>-0.12423353772327371</v>
      </c>
      <c r="G70">
        <v>-9.8934550989346025E-3</v>
      </c>
      <c r="H70">
        <v>0.18655565834104215</v>
      </c>
      <c r="I70">
        <v>0.10239085239085256</v>
      </c>
      <c r="J70">
        <v>-1.6774955699940926E-2</v>
      </c>
      <c r="K70">
        <v>6.0211946050092908E-4</v>
      </c>
      <c r="L70">
        <v>-3.4420507883018377E-2</v>
      </c>
      <c r="M70">
        <v>3.0859570214892388E-2</v>
      </c>
      <c r="N70">
        <v>-0.18391642371234193</v>
      </c>
      <c r="O70">
        <v>7.51711818993748E-2</v>
      </c>
      <c r="P70">
        <v>-0.15727373681288176</v>
      </c>
    </row>
    <row r="71" spans="1:16">
      <c r="A71" s="56" t="s">
        <v>275</v>
      </c>
      <c r="B71">
        <v>1.463970731707317E-4</v>
      </c>
      <c r="C71">
        <v>1025000000</v>
      </c>
      <c r="D71">
        <v>172.34</v>
      </c>
      <c r="E71">
        <v>-5.0655680631310138E-2</v>
      </c>
      <c r="F71">
        <v>-6.3015708086302802E-2</v>
      </c>
      <c r="G71">
        <v>1.2198303979125778E-2</v>
      </c>
      <c r="H71">
        <v>2.3807983437924611E-2</v>
      </c>
      <c r="I71">
        <v>1.8388625592417076E-2</v>
      </c>
      <c r="J71">
        <v>6.3465371200797233E-2</v>
      </c>
      <c r="K71">
        <v>3.144284454892738E-2</v>
      </c>
      <c r="L71">
        <v>4.6153846153846149E-2</v>
      </c>
      <c r="M71">
        <v>-3.0655737704918078E-2</v>
      </c>
      <c r="N71">
        <v>4.2310085412070923E-2</v>
      </c>
      <c r="O71">
        <v>1.5249362348727355E-2</v>
      </c>
      <c r="P71">
        <v>-0.10493297587131371</v>
      </c>
    </row>
    <row r="72" spans="1:16">
      <c r="A72" s="56" t="s">
        <v>149</v>
      </c>
      <c r="B72">
        <v>1.4200401337792642E-4</v>
      </c>
      <c r="C72">
        <v>2990000000</v>
      </c>
      <c r="D72">
        <v>105.4943</v>
      </c>
      <c r="E72">
        <v>-8.6461543419881479E-2</v>
      </c>
      <c r="F72">
        <v>-0.11830687193833123</v>
      </c>
      <c r="G72">
        <v>-3.9195494960074934E-2</v>
      </c>
      <c r="H72">
        <v>4.6839959856772972E-2</v>
      </c>
      <c r="I72">
        <v>1.2427285584940552E-2</v>
      </c>
      <c r="J72">
        <v>-3.298015045236169E-2</v>
      </c>
      <c r="K72">
        <v>5.1921721823194383E-3</v>
      </c>
      <c r="L72">
        <v>-3.8008387549040255E-2</v>
      </c>
      <c r="M72">
        <v>2.290190903151108E-2</v>
      </c>
      <c r="N72">
        <v>-0.2311821488635695</v>
      </c>
      <c r="O72">
        <v>-0.23277041762529924</v>
      </c>
      <c r="P72">
        <v>7.956486857430875E-3</v>
      </c>
    </row>
    <row r="73" spans="1:16">
      <c r="A73" s="56" t="s">
        <v>194</v>
      </c>
      <c r="B73">
        <v>1.3206286266924565E-4</v>
      </c>
      <c r="C73">
        <v>1034000000</v>
      </c>
      <c r="D73">
        <v>322</v>
      </c>
      <c r="E73">
        <v>0.10018633540372668</v>
      </c>
      <c r="F73">
        <v>-5.0810139445605241E-3</v>
      </c>
      <c r="G73">
        <v>-4.2096975543324006E-2</v>
      </c>
      <c r="H73">
        <v>-4.9160386874740385E-2</v>
      </c>
      <c r="I73">
        <v>-9.3840681456519495E-3</v>
      </c>
      <c r="J73">
        <v>-7.0009781648365521E-2</v>
      </c>
      <c r="K73">
        <v>0.10680898800013583</v>
      </c>
      <c r="L73">
        <v>-1.5441199054024924E-2</v>
      </c>
      <c r="M73">
        <v>8.6414062499999916E-2</v>
      </c>
      <c r="N73">
        <v>-0.14797314817482485</v>
      </c>
      <c r="O73">
        <v>3.3045345416427077E-2</v>
      </c>
      <c r="P73">
        <v>-0.15090673575129529</v>
      </c>
    </row>
    <row r="74" spans="1:16">
      <c r="A74" s="56" t="s">
        <v>152</v>
      </c>
      <c r="B74">
        <v>1.305709023941068E-4</v>
      </c>
      <c r="C74">
        <v>1086000000</v>
      </c>
      <c r="D74">
        <v>72.19</v>
      </c>
      <c r="E74">
        <v>0.15251419864247134</v>
      </c>
      <c r="F74">
        <v>-5.1201923076923138E-2</v>
      </c>
      <c r="G74">
        <v>-4.9823625538383473E-2</v>
      </c>
      <c r="H74">
        <v>-3.5232884025090089E-2</v>
      </c>
      <c r="I74">
        <v>-5.1831830128648518E-2</v>
      </c>
      <c r="J74">
        <v>5.9199600709849129E-2</v>
      </c>
      <c r="K74">
        <v>9.6181046676096144E-2</v>
      </c>
      <c r="L74">
        <v>-1.5702232258064521E-2</v>
      </c>
      <c r="M74">
        <v>3.8257391188959579E-2</v>
      </c>
      <c r="N74">
        <v>-0.11795137092602161</v>
      </c>
      <c r="O74">
        <v>8.0103768328445624E-2</v>
      </c>
      <c r="P74">
        <v>-0.13825849601319767</v>
      </c>
    </row>
    <row r="75" spans="1:16">
      <c r="A75" s="56" t="s">
        <v>185</v>
      </c>
      <c r="B75">
        <v>1.2389006962257236E-4</v>
      </c>
      <c r="C75">
        <v>2729000000</v>
      </c>
      <c r="D75">
        <v>107.63</v>
      </c>
      <c r="E75">
        <v>7.5629471336987844E-2</v>
      </c>
      <c r="F75">
        <v>-2.5049667444069453E-3</v>
      </c>
      <c r="G75">
        <v>-4.0006927606512033E-2</v>
      </c>
      <c r="H75">
        <v>-1.3732266278646699E-2</v>
      </c>
      <c r="I75">
        <v>7.2844628861226425E-3</v>
      </c>
      <c r="J75">
        <v>-3.4336348532398045E-2</v>
      </c>
      <c r="K75">
        <v>0.11598534516004629</v>
      </c>
      <c r="L75">
        <v>-4.4060475161986747E-3</v>
      </c>
      <c r="M75">
        <v>-6.1220920062969076E-4</v>
      </c>
      <c r="N75">
        <v>-3.3077533739084411E-2</v>
      </c>
      <c r="O75">
        <v>3.2840722495894821E-2</v>
      </c>
      <c r="P75">
        <v>-0.13872575191315176</v>
      </c>
    </row>
    <row r="76" spans="1:16">
      <c r="A76" s="56" t="s">
        <v>134</v>
      </c>
      <c r="B76">
        <v>1.1789694847423712E-4</v>
      </c>
      <c r="C76">
        <v>3998000000</v>
      </c>
      <c r="D76">
        <v>177</v>
      </c>
      <c r="E76">
        <v>0</v>
      </c>
      <c r="F76">
        <v>-3.954802259887006E-2</v>
      </c>
      <c r="G76">
        <v>-0.11088235294117647</v>
      </c>
      <c r="H76">
        <v>0.16556291390728478</v>
      </c>
      <c r="I76">
        <v>7.4715909090909097E-2</v>
      </c>
      <c r="J76">
        <v>6.0846560846560841E-3</v>
      </c>
      <c r="K76">
        <v>-9.4736842105263161E-2</v>
      </c>
      <c r="L76">
        <v>-1.0755813953488373E-2</v>
      </c>
      <c r="M76">
        <v>-5.7941176470588232E-2</v>
      </c>
      <c r="N76">
        <v>-4.3749999999999997E-2</v>
      </c>
      <c r="O76">
        <v>-5.5228758169934604E-2</v>
      </c>
      <c r="P76">
        <v>-8.4833795013850452E-2</v>
      </c>
    </row>
    <row r="77" spans="1:16">
      <c r="A77" s="56" t="s">
        <v>62</v>
      </c>
      <c r="B77">
        <v>1.1480980756080882E-4</v>
      </c>
      <c r="C77">
        <v>10237000000</v>
      </c>
      <c r="D77">
        <v>29.75</v>
      </c>
      <c r="E77">
        <v>7.5630252100840331E-2</v>
      </c>
      <c r="F77">
        <v>2.1875000000000089E-3</v>
      </c>
      <c r="G77">
        <v>-6.6105394449641391E-2</v>
      </c>
      <c r="H77">
        <v>4.026845637583926E-3</v>
      </c>
      <c r="I77">
        <v>-9.3582887700535845E-3</v>
      </c>
      <c r="J77">
        <v>-4.2726347914547318E-2</v>
      </c>
      <c r="K77">
        <v>0.11182336182336185</v>
      </c>
      <c r="L77">
        <v>-6.0858424087123237E-3</v>
      </c>
      <c r="M77">
        <v>-3.5910708508573287E-2</v>
      </c>
      <c r="N77">
        <v>-6.4353099730458233E-2</v>
      </c>
      <c r="O77">
        <v>4.8253510983075225E-2</v>
      </c>
      <c r="P77">
        <v>-0.16522938944463608</v>
      </c>
    </row>
    <row r="78" spans="1:16">
      <c r="A78" s="56" t="s">
        <v>80</v>
      </c>
      <c r="B78">
        <v>1.1217970316887284E-4</v>
      </c>
      <c r="C78">
        <v>2493000000</v>
      </c>
      <c r="D78">
        <v>75.09</v>
      </c>
      <c r="E78">
        <v>4.2349180982820513E-2</v>
      </c>
      <c r="F78">
        <v>-3.5390315574294062E-2</v>
      </c>
      <c r="G78">
        <v>-8.9006622516556305E-2</v>
      </c>
      <c r="H78">
        <v>-1.3171374213376762E-3</v>
      </c>
      <c r="I78">
        <v>-4.3962485345838218E-3</v>
      </c>
      <c r="J78">
        <v>-1.2298118239739239E-2</v>
      </c>
      <c r="K78">
        <v>9.5000755172934701E-2</v>
      </c>
      <c r="L78">
        <v>-1.6413793103448347E-2</v>
      </c>
      <c r="M78">
        <v>2.2115790956472745E-2</v>
      </c>
      <c r="N78">
        <v>-8.5132890365448396E-2</v>
      </c>
      <c r="O78">
        <v>4.0853381752156579E-3</v>
      </c>
      <c r="P78">
        <v>-0.22774076317383413</v>
      </c>
    </row>
    <row r="79" spans="1:16">
      <c r="A79" s="56" t="s">
        <v>254</v>
      </c>
      <c r="B79">
        <v>1.1166438012380793E-4</v>
      </c>
      <c r="C79">
        <v>5977000000</v>
      </c>
      <c r="D79">
        <v>91.92</v>
      </c>
      <c r="E79">
        <v>-6.2771975630983426E-2</v>
      </c>
      <c r="F79">
        <v>-8.9959373186302954E-2</v>
      </c>
      <c r="G79">
        <v>1.5306122448979585E-2</v>
      </c>
      <c r="H79">
        <v>-9.0966439565985463E-2</v>
      </c>
      <c r="I79">
        <v>2.2484385843164485E-2</v>
      </c>
      <c r="J79">
        <v>6.1502795581617371E-2</v>
      </c>
      <c r="K79">
        <v>3.7677419354838732E-2</v>
      </c>
      <c r="L79">
        <v>2.9843322556577991E-2</v>
      </c>
      <c r="M79">
        <v>1.4185257032007738E-2</v>
      </c>
      <c r="N79">
        <v>6.601848517584924E-2</v>
      </c>
      <c r="O79">
        <v>6.9615809030514578E-2</v>
      </c>
      <c r="P79">
        <v>-3.5041935143128769E-2</v>
      </c>
    </row>
    <row r="80" spans="1:16">
      <c r="A80" s="56" t="s">
        <v>221</v>
      </c>
      <c r="B80">
        <v>1.1069544491525424E-4</v>
      </c>
      <c r="C80">
        <v>1888000000</v>
      </c>
      <c r="D80">
        <v>53.960299999999997</v>
      </c>
      <c r="E80">
        <v>4.5590925180178841E-2</v>
      </c>
      <c r="F80">
        <v>-8.2982396438167738E-2</v>
      </c>
      <c r="G80">
        <v>1.804265682228897E-2</v>
      </c>
      <c r="H80">
        <v>8.4560070943861781E-2</v>
      </c>
      <c r="I80">
        <v>2.9304120458670185E-2</v>
      </c>
      <c r="J80">
        <v>2.5028499183110859E-2</v>
      </c>
      <c r="K80">
        <v>8.5220364346805036E-2</v>
      </c>
      <c r="L80">
        <v>5.1651464732310366E-2</v>
      </c>
      <c r="M80">
        <v>5.0229473193358617E-2</v>
      </c>
      <c r="N80">
        <v>3.8412274928653192E-2</v>
      </c>
      <c r="O80">
        <v>8.7454259952679025E-2</v>
      </c>
      <c r="P80">
        <v>-4.3961927973338498E-2</v>
      </c>
    </row>
    <row r="81" spans="1:16">
      <c r="A81" s="56" t="s">
        <v>248</v>
      </c>
      <c r="B81">
        <v>1.0052031454783749E-4</v>
      </c>
      <c r="C81">
        <v>763000000</v>
      </c>
      <c r="D81">
        <v>119.93</v>
      </c>
      <c r="E81">
        <v>-8.3381972817519513E-5</v>
      </c>
      <c r="F81">
        <v>-8.9309539693128812E-2</v>
      </c>
      <c r="G81">
        <v>1.7397674205659815E-3</v>
      </c>
      <c r="H81">
        <v>-7.6044927269379531E-2</v>
      </c>
      <c r="I81">
        <v>9.565563969709116E-3</v>
      </c>
      <c r="J81">
        <v>8.8919832902327384E-2</v>
      </c>
      <c r="K81">
        <v>5.2621895124195017E-2</v>
      </c>
      <c r="L81">
        <v>-1.5993707393812343E-2</v>
      </c>
      <c r="M81">
        <v>9.8372384188876102E-3</v>
      </c>
      <c r="N81">
        <v>-1.3374944271066043E-3</v>
      </c>
      <c r="O81">
        <v>8.258928571428574E-2</v>
      </c>
      <c r="P81">
        <v>-8.7649402390438239E-2</v>
      </c>
    </row>
    <row r="82" spans="1:16">
      <c r="A82" s="56" t="s">
        <v>233</v>
      </c>
      <c r="B82">
        <v>9.7070301475304685E-5</v>
      </c>
      <c r="C82">
        <v>7795000000</v>
      </c>
      <c r="D82">
        <v>39.107500000000002</v>
      </c>
      <c r="E82">
        <v>1.3935945790449445E-2</v>
      </c>
      <c r="F82">
        <v>-3.7261206733497414E-2</v>
      </c>
      <c r="G82">
        <v>8.5658153241650353E-2</v>
      </c>
      <c r="H82">
        <v>-1.5249481517628401E-3</v>
      </c>
      <c r="I82">
        <v>2.235933777261891E-2</v>
      </c>
      <c r="J82">
        <v>2.2031749864187836E-2</v>
      </c>
      <c r="K82">
        <v>-3.4001431639226511E-3</v>
      </c>
      <c r="L82">
        <v>2.902974800981634E-2</v>
      </c>
      <c r="M82">
        <v>-6.8726503759399832E-3</v>
      </c>
      <c r="N82">
        <v>3.6621064579724145E-2</v>
      </c>
      <c r="O82">
        <v>4.9389119409866213E-2</v>
      </c>
      <c r="P82">
        <v>-3.3534726456404804E-2</v>
      </c>
    </row>
    <row r="83" spans="1:16">
      <c r="A83" s="56" t="s">
        <v>95</v>
      </c>
      <c r="B83">
        <v>9.1207482993197272E-5</v>
      </c>
      <c r="C83">
        <v>1176000000</v>
      </c>
      <c r="D83">
        <v>55.09</v>
      </c>
      <c r="E83">
        <v>7.0974768560537235E-2</v>
      </c>
      <c r="F83">
        <v>-7.6271186440677971E-2</v>
      </c>
      <c r="G83">
        <v>9.3119266055045918E-2</v>
      </c>
      <c r="H83">
        <v>9.7519824531803509E-2</v>
      </c>
      <c r="I83">
        <v>4.6041506533435944E-2</v>
      </c>
      <c r="J83">
        <v>2.1177685950413094E-2</v>
      </c>
      <c r="K83">
        <v>3.7875489769264255E-2</v>
      </c>
      <c r="L83">
        <v>3.7681767337807759E-2</v>
      </c>
      <c r="M83">
        <v>5.5796023265250766E-2</v>
      </c>
      <c r="N83">
        <v>-9.7338305259097258E-2</v>
      </c>
      <c r="O83">
        <v>-2.5854700854700978E-2</v>
      </c>
      <c r="P83">
        <v>-0.1046255506607929</v>
      </c>
    </row>
    <row r="84" spans="1:16">
      <c r="A84" s="56" t="s">
        <v>269</v>
      </c>
      <c r="B84">
        <v>8.7678853046594987E-5</v>
      </c>
      <c r="C84">
        <v>1395000000</v>
      </c>
      <c r="D84">
        <v>68.069999999999993</v>
      </c>
      <c r="E84">
        <v>8.4031144410166209E-2</v>
      </c>
      <c r="F84">
        <v>-0.11248136603875879</v>
      </c>
      <c r="G84">
        <v>-1.1604825164147051E-2</v>
      </c>
      <c r="H84">
        <v>5.8101600124281415E-2</v>
      </c>
      <c r="I84">
        <v>1.3067097342534152E-2</v>
      </c>
      <c r="J84">
        <v>-2.6660839160839129E-2</v>
      </c>
      <c r="K84">
        <v>8.2768999247554119E-3</v>
      </c>
      <c r="L84">
        <v>-5.4328358208955194E-2</v>
      </c>
      <c r="M84">
        <v>-2.4738344433872492E-2</v>
      </c>
      <c r="N84">
        <v>-0.15686274509803924</v>
      </c>
      <c r="O84">
        <v>-9.7286821705426366E-2</v>
      </c>
      <c r="P84">
        <v>-0.22666378565254966</v>
      </c>
    </row>
    <row r="85" spans="1:16">
      <c r="A85" s="56" t="s">
        <v>401</v>
      </c>
      <c r="B85">
        <v>8.7461139896373059E-5</v>
      </c>
      <c r="C85">
        <v>772000000</v>
      </c>
      <c r="D85">
        <v>70.06</v>
      </c>
      <c r="E85">
        <v>1.955466742791899E-2</v>
      </c>
      <c r="F85">
        <v>-6.5798684026321299E-3</v>
      </c>
      <c r="G85">
        <v>-4.1009019165727127E-2</v>
      </c>
      <c r="H85">
        <v>-2.3659074210139595E-2</v>
      </c>
      <c r="I85">
        <v>7.6911499096929556E-2</v>
      </c>
      <c r="J85">
        <v>-4.2627533193570891E-2</v>
      </c>
      <c r="K85">
        <v>5.0802919708029255E-2</v>
      </c>
      <c r="L85">
        <v>6.5573770491803254E-2</v>
      </c>
      <c r="M85">
        <v>5.4758800521512606E-3</v>
      </c>
      <c r="N85">
        <v>-0.11320020746887971</v>
      </c>
      <c r="O85">
        <v>1.4475800555636714E-2</v>
      </c>
      <c r="P85">
        <v>-0.15249351398097433</v>
      </c>
    </row>
    <row r="86" spans="1:16">
      <c r="A86" s="56" t="s">
        <v>272</v>
      </c>
      <c r="B86">
        <v>7.5376884422110558E-5</v>
      </c>
      <c r="C86">
        <v>1393000000</v>
      </c>
      <c r="D86">
        <v>48.01</v>
      </c>
      <c r="E86">
        <v>-6.0404082482816056E-2</v>
      </c>
      <c r="F86">
        <v>-4.5001108401684795E-2</v>
      </c>
      <c r="G86">
        <v>4.9907149489322157E-2</v>
      </c>
      <c r="H86">
        <v>2.8392577688352408E-2</v>
      </c>
      <c r="I86">
        <v>-1.4999999999999951E-2</v>
      </c>
      <c r="J86">
        <v>4.7087703637580886E-2</v>
      </c>
      <c r="K86">
        <v>4.3084877208099955E-2</v>
      </c>
      <c r="L86">
        <v>-8.5708384964890513E-2</v>
      </c>
      <c r="M86">
        <v>5.0262737034498248E-3</v>
      </c>
      <c r="N86">
        <v>3.5640377098183421E-2</v>
      </c>
      <c r="O86">
        <v>5.6394316163410285E-2</v>
      </c>
      <c r="P86">
        <v>-5.7136788445199614E-2</v>
      </c>
    </row>
    <row r="87" spans="1:16">
      <c r="A87" s="56" t="s">
        <v>266</v>
      </c>
      <c r="B87">
        <v>7.2754320987654318E-5</v>
      </c>
      <c r="C87">
        <v>810000000</v>
      </c>
      <c r="D87">
        <v>57.95</v>
      </c>
      <c r="E87">
        <v>-2.8817946505608313E-2</v>
      </c>
      <c r="F87">
        <v>1.2793176972281429E-2</v>
      </c>
      <c r="G87">
        <v>2.4342105263157953E-2</v>
      </c>
      <c r="H87">
        <v>2.607788595271185E-3</v>
      </c>
      <c r="I87">
        <v>6.5025143055317766E-4</v>
      </c>
      <c r="J87">
        <v>-0.12900246305418725</v>
      </c>
      <c r="K87">
        <v>7.4013157894736864E-2</v>
      </c>
      <c r="L87">
        <v>3.9576952526799304E-2</v>
      </c>
      <c r="M87">
        <v>8.1165793413173634E-2</v>
      </c>
      <c r="N87">
        <v>2.4424529959585321E-2</v>
      </c>
      <c r="O87">
        <v>0.16925385934819909</v>
      </c>
      <c r="P87">
        <v>-4.2934540596704839E-2</v>
      </c>
    </row>
    <row r="88" spans="1:16">
      <c r="A88" s="56" t="s">
        <v>83</v>
      </c>
      <c r="B88">
        <v>5.3426043405676128E-5</v>
      </c>
      <c r="C88">
        <v>5990000000</v>
      </c>
      <c r="D88">
        <v>158.30000000000001</v>
      </c>
      <c r="E88">
        <v>1.8572331017056208E-2</v>
      </c>
      <c r="F88">
        <v>-4.6948647978169319E-2</v>
      </c>
      <c r="G88">
        <v>-4.1452463070215329E-2</v>
      </c>
      <c r="H88">
        <v>-2.2944550669215961E-2</v>
      </c>
      <c r="I88">
        <v>7.7439194856024587E-2</v>
      </c>
      <c r="J88">
        <v>-0.12159165035877365</v>
      </c>
      <c r="K88">
        <v>6.853512705530633E-2</v>
      </c>
      <c r="L88">
        <v>-3.0286074001538679E-2</v>
      </c>
      <c r="M88">
        <v>0.11990425068910489</v>
      </c>
      <c r="N88">
        <v>-0.20193997786602438</v>
      </c>
      <c r="O88">
        <v>0.16371645321804382</v>
      </c>
      <c r="P88">
        <v>-0.12031294051310963</v>
      </c>
    </row>
    <row r="89" spans="1:16">
      <c r="A89" s="56" t="s">
        <v>209</v>
      </c>
      <c r="B89">
        <v>5.1681022880215343E-5</v>
      </c>
      <c r="C89">
        <v>1486000000</v>
      </c>
      <c r="D89">
        <v>82.16</v>
      </c>
      <c r="E89">
        <v>3.9191820837390444E-2</v>
      </c>
      <c r="F89">
        <v>-6.5472007495900555E-2</v>
      </c>
      <c r="G89">
        <v>3.258553703471613E-3</v>
      </c>
      <c r="H89">
        <v>-2.3812507833063283E-3</v>
      </c>
      <c r="I89">
        <v>9.4346733668341717E-2</v>
      </c>
      <c r="J89">
        <v>-2.5446171560161188E-2</v>
      </c>
      <c r="K89">
        <v>6.6129414553211641E-2</v>
      </c>
      <c r="L89">
        <v>7.5922632281013785E-2</v>
      </c>
      <c r="M89">
        <v>2.454178316247288E-2</v>
      </c>
      <c r="N89">
        <v>-8.7013776337115115E-2</v>
      </c>
      <c r="O89">
        <v>8.9759236658160491E-2</v>
      </c>
      <c r="P89">
        <v>-8.4183673469387738E-2</v>
      </c>
    </row>
    <row r="90" spans="1:16">
      <c r="A90" s="56" t="s">
        <v>173</v>
      </c>
      <c r="B90">
        <v>5.1070385126162017E-5</v>
      </c>
      <c r="C90">
        <v>753000000</v>
      </c>
      <c r="D90">
        <v>154.5</v>
      </c>
      <c r="E90">
        <v>5.6245954692556617E-2</v>
      </c>
      <c r="F90">
        <v>-4.6939150683252627E-2</v>
      </c>
      <c r="G90">
        <v>-8.8085899826399923E-3</v>
      </c>
      <c r="H90">
        <v>-5.6671449067431837E-2</v>
      </c>
      <c r="I90">
        <v>-1.0197027307293457E-2</v>
      </c>
      <c r="J90">
        <v>-2.390648037632525E-2</v>
      </c>
      <c r="K90">
        <v>4.6861440555394776E-2</v>
      </c>
      <c r="L90">
        <v>1.357419176568112E-2</v>
      </c>
      <c r="M90">
        <v>4.4355391149472657E-2</v>
      </c>
      <c r="N90">
        <v>-0.23867905873047265</v>
      </c>
      <c r="O90">
        <v>9.4502164502164504E-2</v>
      </c>
      <c r="P90">
        <v>-0.10276915731678203</v>
      </c>
    </row>
    <row r="91" spans="1:16">
      <c r="A91" s="56" t="s">
        <v>364</v>
      </c>
      <c r="B91">
        <v>4.6966365873666938E-5</v>
      </c>
      <c r="C91">
        <v>1219000000</v>
      </c>
      <c r="D91">
        <v>18.32</v>
      </c>
      <c r="E91">
        <v>-1.6375545851528422E-2</v>
      </c>
      <c r="F91">
        <v>-0.10210876803551609</v>
      </c>
      <c r="G91">
        <v>-3.3065512978986411E-2</v>
      </c>
      <c r="H91">
        <v>5.126498002663113E-2</v>
      </c>
      <c r="I91">
        <v>9.9113362887903816E-2</v>
      </c>
      <c r="J91">
        <v>8.9360430364614524E-2</v>
      </c>
      <c r="K91">
        <v>5.6818181818180605E-3</v>
      </c>
      <c r="L91">
        <v>3.3050847457627167E-2</v>
      </c>
      <c r="M91">
        <v>4.1053227633069164E-2</v>
      </c>
      <c r="N91">
        <v>-3.7725225225225319E-2</v>
      </c>
      <c r="O91">
        <v>4.4177881802223463E-2</v>
      </c>
      <c r="P91">
        <v>-8.1010452961672461E-2</v>
      </c>
    </row>
    <row r="92" spans="1:16">
      <c r="A92" s="56" t="s">
        <v>305</v>
      </c>
      <c r="B92">
        <v>4.6729678638941402E-5</v>
      </c>
      <c r="C92">
        <v>2645000000</v>
      </c>
      <c r="D92">
        <v>127</v>
      </c>
      <c r="E92">
        <v>4.7244094488188976E-2</v>
      </c>
      <c r="F92">
        <v>7.5187969924812026E-2</v>
      </c>
      <c r="G92">
        <v>-8.6083916083916162E-2</v>
      </c>
      <c r="H92">
        <v>4.4632550981147561E-3</v>
      </c>
      <c r="I92">
        <v>1.3023825940396843E-2</v>
      </c>
      <c r="J92">
        <v>8.8953090549684401E-3</v>
      </c>
      <c r="K92">
        <v>1.9166666666666676E-2</v>
      </c>
      <c r="L92">
        <v>1.7616888426373208E-2</v>
      </c>
      <c r="M92">
        <v>-3.1571218795888402E-2</v>
      </c>
      <c r="N92">
        <v>2.8429878048780628E-2</v>
      </c>
      <c r="O92">
        <v>-1.2599125472467247E-2</v>
      </c>
      <c r="P92">
        <v>4.8064589149626406E-2</v>
      </c>
    </row>
    <row r="93" spans="1:16">
      <c r="A93" s="56" t="s">
        <v>326</v>
      </c>
      <c r="B93">
        <v>4.5073700000000002E-5</v>
      </c>
      <c r="C93">
        <v>20000000000</v>
      </c>
      <c r="D93">
        <v>42.54</v>
      </c>
      <c r="E93">
        <v>-1.7599905970850951E-2</v>
      </c>
      <c r="F93">
        <v>6.804526300928658E-2</v>
      </c>
      <c r="G93">
        <v>-4.3351629886860067E-2</v>
      </c>
      <c r="H93">
        <v>-8.7538718131998199E-3</v>
      </c>
      <c r="I93">
        <v>0.14723118266646787</v>
      </c>
      <c r="J93">
        <v>-6.6556306890960806E-3</v>
      </c>
      <c r="K93">
        <v>8.3287999129583304E-2</v>
      </c>
      <c r="L93">
        <v>0.16170340983277257</v>
      </c>
      <c r="M93">
        <v>1.0770106387636234E-2</v>
      </c>
      <c r="N93">
        <v>-3.9043649923228681E-2</v>
      </c>
      <c r="O93">
        <v>-0.14640493038119151</v>
      </c>
      <c r="P93">
        <v>-0.14664425891792271</v>
      </c>
    </row>
    <row r="94" spans="1:16">
      <c r="A94" s="56" t="s">
        <v>68</v>
      </c>
      <c r="B94">
        <v>4.1131707317073174E-5</v>
      </c>
      <c r="C94">
        <v>205000000</v>
      </c>
      <c r="D94">
        <v>321.14999999999998</v>
      </c>
      <c r="E94">
        <v>8.4166277440448481E-2</v>
      </c>
      <c r="F94">
        <v>-0.17252570509506573</v>
      </c>
      <c r="G94">
        <v>-5.5846725209121623E-2</v>
      </c>
      <c r="H94">
        <v>1.0550694801852823E-2</v>
      </c>
      <c r="I94">
        <v>7.2938266215577183E-2</v>
      </c>
      <c r="J94">
        <v>-1.5732013290838769E-2</v>
      </c>
      <c r="K94">
        <v>0.15687220117120207</v>
      </c>
      <c r="L94">
        <v>5.3626727012863418E-2</v>
      </c>
      <c r="M94">
        <v>4.0977815458527302E-3</v>
      </c>
      <c r="N94">
        <v>-0.14317478187447227</v>
      </c>
      <c r="O94">
        <v>0.10041717307755475</v>
      </c>
      <c r="P94">
        <v>-0.11391044776119411</v>
      </c>
    </row>
    <row r="95" spans="1:16">
      <c r="A95" s="56" t="s">
        <v>230</v>
      </c>
      <c r="B95">
        <v>4.0021999999999997E-5</v>
      </c>
      <c r="C95">
        <v>16000000000</v>
      </c>
      <c r="D95">
        <v>86.125</v>
      </c>
      <c r="E95">
        <v>0.10060957910014522</v>
      </c>
      <c r="F95">
        <v>-8.4397088300454826E-3</v>
      </c>
      <c r="G95">
        <v>-3.4258963719544594E-2</v>
      </c>
      <c r="H95">
        <v>3.0286282745661489E-2</v>
      </c>
      <c r="I95">
        <v>6.8338161141508438E-2</v>
      </c>
      <c r="J95">
        <v>-8.8618228481523956E-3</v>
      </c>
      <c r="K95">
        <v>8.0835881753313021E-2</v>
      </c>
      <c r="L95">
        <v>4.78166556634914E-2</v>
      </c>
      <c r="M95">
        <v>3.7437979251240469E-2</v>
      </c>
      <c r="N95">
        <v>-6.710239651416125E-2</v>
      </c>
      <c r="O95">
        <v>5.7916861279775834E-2</v>
      </c>
      <c r="P95">
        <v>-0.11681415929203542</v>
      </c>
    </row>
    <row r="96" spans="1:16">
      <c r="A96" s="56" t="s">
        <v>257</v>
      </c>
      <c r="B96">
        <v>3.1018818216033122E-5</v>
      </c>
      <c r="C96">
        <v>2657000000</v>
      </c>
      <c r="D96">
        <v>105.82</v>
      </c>
      <c r="E96">
        <v>1.1529011529011653E-2</v>
      </c>
      <c r="F96">
        <v>-3.148355754858001E-2</v>
      </c>
      <c r="G96">
        <v>-3.2437542201215377E-2</v>
      </c>
      <c r="H96">
        <v>-0.18264886032734207</v>
      </c>
      <c r="I96">
        <v>-1.5144963144963178E-2</v>
      </c>
      <c r="J96">
        <v>2.3753303964757732E-2</v>
      </c>
      <c r="K96">
        <v>6.710493674026291E-2</v>
      </c>
      <c r="L96">
        <v>-8.5002905963036168E-2</v>
      </c>
      <c r="M96">
        <v>5.2912820512820473E-2</v>
      </c>
      <c r="N96">
        <v>8.50018425254883E-2</v>
      </c>
      <c r="O96">
        <v>-1.2571040416619463E-2</v>
      </c>
      <c r="P96">
        <v>-0.22778689471859478</v>
      </c>
    </row>
    <row r="97" spans="1:16">
      <c r="A97" s="56" t="s">
        <v>101</v>
      </c>
      <c r="B97">
        <v>2.8516492522024175E-5</v>
      </c>
      <c r="C97">
        <v>4881000000</v>
      </c>
      <c r="D97">
        <v>38.67</v>
      </c>
      <c r="E97">
        <v>6.2580811998965646E-2</v>
      </c>
      <c r="F97">
        <v>8.7369189583840254E-2</v>
      </c>
      <c r="G97">
        <v>-4.0957923008057222E-2</v>
      </c>
      <c r="H97">
        <v>3.2690498588899185E-2</v>
      </c>
      <c r="I97">
        <v>-1.5258483261216123E-2</v>
      </c>
      <c r="J97">
        <v>-4.6609182008842465E-4</v>
      </c>
      <c r="K97">
        <v>-1.3392857142857149E-2</v>
      </c>
      <c r="L97">
        <v>0.14717789949988094</v>
      </c>
      <c r="M97">
        <v>3.1145484949832703E-2</v>
      </c>
      <c r="N97">
        <v>-6.7959183673469356E-2</v>
      </c>
      <c r="O97">
        <v>6.4374863148675243E-2</v>
      </c>
      <c r="P97">
        <v>-0.1189983443708609</v>
      </c>
    </row>
    <row r="98" spans="1:16">
      <c r="A98" s="56" t="s">
        <v>308</v>
      </c>
      <c r="B98">
        <v>1.8013305322128852E-5</v>
      </c>
      <c r="C98">
        <v>2856000000</v>
      </c>
      <c r="D98">
        <v>114.57</v>
      </c>
      <c r="E98">
        <v>8.8766692851531839E-2</v>
      </c>
      <c r="F98">
        <v>-1.1864678531345117E-2</v>
      </c>
      <c r="G98">
        <v>-3.0342365730975245E-2</v>
      </c>
      <c r="H98">
        <v>6.3637125848914261E-2</v>
      </c>
      <c r="I98">
        <v>4.091124073782125E-2</v>
      </c>
      <c r="J98">
        <v>2.5030339805825583E-3</v>
      </c>
      <c r="K98">
        <v>4.3801151864201276E-2</v>
      </c>
      <c r="L98">
        <v>6.8244518658341788E-2</v>
      </c>
      <c r="M98">
        <v>2.8380861634791938E-2</v>
      </c>
      <c r="N98">
        <v>-7.8799125190536071E-2</v>
      </c>
      <c r="O98">
        <v>4.4676258992805758E-2</v>
      </c>
      <c r="P98">
        <v>-0.10199999999999999</v>
      </c>
    </row>
    <row r="99" spans="1:16">
      <c r="A99" s="56" t="s">
        <v>323</v>
      </c>
      <c r="B99">
        <v>1.7022482435597189E-5</v>
      </c>
      <c r="C99">
        <v>4270000000</v>
      </c>
      <c r="D99">
        <v>83.82</v>
      </c>
      <c r="E99">
        <v>4.3903602958721151E-2</v>
      </c>
      <c r="F99">
        <v>-0.13679999999999998</v>
      </c>
      <c r="G99">
        <v>-5.825499801403484E-3</v>
      </c>
      <c r="H99">
        <v>4.0258516224586094E-2</v>
      </c>
      <c r="I99">
        <v>7.0282164121149363E-2</v>
      </c>
      <c r="J99">
        <v>1.0260168559912006E-2</v>
      </c>
      <c r="K99">
        <v>-1.2211503236048358E-2</v>
      </c>
      <c r="L99">
        <v>4.2032389664976629E-3</v>
      </c>
      <c r="M99">
        <v>7.1632881482402669E-2</v>
      </c>
      <c r="N99">
        <v>-6.4674868189806639E-2</v>
      </c>
      <c r="O99">
        <v>1.4781410497306734E-2</v>
      </c>
      <c r="P99">
        <v>-0.15104685942173482</v>
      </c>
    </row>
    <row r="100" spans="1:16">
      <c r="A100" s="56" t="s">
        <v>330</v>
      </c>
      <c r="B100">
        <v>1.295267175572519E-5</v>
      </c>
      <c r="C100">
        <v>655000000</v>
      </c>
      <c r="D100">
        <v>153.5</v>
      </c>
      <c r="E100">
        <v>4.335504885993486E-2</v>
      </c>
      <c r="F100">
        <v>7.0244450688395615E-3</v>
      </c>
      <c r="G100">
        <v>-4.9603174603174649E-2</v>
      </c>
      <c r="H100">
        <v>-4.8083256487945585E-3</v>
      </c>
      <c r="I100">
        <v>4.7521344893771883E-2</v>
      </c>
      <c r="J100">
        <v>4.0079011087039686E-2</v>
      </c>
      <c r="K100">
        <v>-9.8208770846201568E-3</v>
      </c>
      <c r="L100">
        <v>5.2710373651051017E-2</v>
      </c>
      <c r="M100">
        <v>1.4102867978193859E-2</v>
      </c>
      <c r="N100">
        <v>-7.7363561996026536E-2</v>
      </c>
      <c r="O100">
        <v>5.1108296390120288E-2</v>
      </c>
      <c r="P100">
        <v>-0.16292100982105195</v>
      </c>
    </row>
    <row r="101" spans="1:16">
      <c r="A101" s="56" t="s">
        <v>334</v>
      </c>
      <c r="B101">
        <v>8.7912087912087919E-6</v>
      </c>
      <c r="C101">
        <v>9100000000</v>
      </c>
      <c r="D101">
        <v>60</v>
      </c>
      <c r="E101">
        <v>6.2333333333333366E-2</v>
      </c>
      <c r="F101">
        <v>-0.10040790712268588</v>
      </c>
      <c r="G101">
        <v>-4.1681199860481452E-2</v>
      </c>
      <c r="H101">
        <v>3.0794763046284378E-2</v>
      </c>
      <c r="I101">
        <v>-3.166368515205728E-2</v>
      </c>
      <c r="J101">
        <v>2.8084628346752819E-3</v>
      </c>
      <c r="K101">
        <v>5.0908402725208128E-2</v>
      </c>
      <c r="L101">
        <v>-3.673689897352779E-2</v>
      </c>
      <c r="M101">
        <v>2.6340723896153013E-2</v>
      </c>
      <c r="N101">
        <v>-0.18862275449101795</v>
      </c>
      <c r="O101">
        <v>2.7675276752767618E-2</v>
      </c>
      <c r="P101">
        <v>-9.6259124087591352E-2</v>
      </c>
    </row>
    <row r="102" spans="1:16">
      <c r="A102" s="56" t="s">
        <v>161</v>
      </c>
      <c r="B102">
        <v>1.0885822835432914E-6</v>
      </c>
      <c r="C102">
        <v>15003000000</v>
      </c>
      <c r="D102">
        <v>52.651000000000003</v>
      </c>
      <c r="E102">
        <v>0.11677840876716489</v>
      </c>
      <c r="F102">
        <v>-5.6505582530463783E-2</v>
      </c>
      <c r="G102">
        <v>-7.3832399012203204E-2</v>
      </c>
      <c r="H102">
        <v>-1.1015745119791412E-2</v>
      </c>
      <c r="I102">
        <v>9.5021155170717422E-2</v>
      </c>
      <c r="J102">
        <v>2.2284723283042085E-3</v>
      </c>
      <c r="K102">
        <v>0.1109606849867755</v>
      </c>
      <c r="L102">
        <v>-1.3388641847777889E-2</v>
      </c>
      <c r="M102">
        <v>-7.7871936655432893E-3</v>
      </c>
      <c r="N102">
        <v>-0.10024732069249791</v>
      </c>
      <c r="O102">
        <v>3.7346527396005073E-2</v>
      </c>
      <c r="P102">
        <v>-9.27077444884115E-2</v>
      </c>
    </row>
    <row r="103" spans="1:16">
      <c r="A103" s="56" t="s">
        <v>182</v>
      </c>
      <c r="B103">
        <v>2.7228249308657735E-7</v>
      </c>
      <c r="C103">
        <v>4701000000</v>
      </c>
      <c r="D103">
        <v>139.66</v>
      </c>
      <c r="E103">
        <v>-1.5251324645567775E-2</v>
      </c>
      <c r="F103">
        <v>-6.122300588962399E-2</v>
      </c>
      <c r="G103">
        <v>-7.6678801022385589E-3</v>
      </c>
      <c r="H103">
        <v>-1.1735252699108122E-2</v>
      </c>
      <c r="I103">
        <v>-4.464851171627611E-2</v>
      </c>
      <c r="J103">
        <v>1.046685495929563E-2</v>
      </c>
      <c r="K103">
        <v>9.1066424921707453E-2</v>
      </c>
      <c r="L103">
        <v>1.9638945539693416E-2</v>
      </c>
      <c r="M103">
        <v>2.8732645333729254E-2</v>
      </c>
      <c r="N103">
        <v>1.3091277303630858E-2</v>
      </c>
      <c r="O103">
        <v>4.1407867494824016E-2</v>
      </c>
      <c r="P103">
        <v>-0.11774404066771998</v>
      </c>
    </row>
    <row r="104" spans="1:16">
      <c r="A104" s="56" t="s">
        <v>395</v>
      </c>
      <c r="B104">
        <v>1.1196728866783274</v>
      </c>
      <c r="C104">
        <v>258995003340.5979</v>
      </c>
      <c r="D104">
        <v>12614.834200000003</v>
      </c>
      <c r="E104">
        <v>4.2107389765561951</v>
      </c>
      <c r="F104">
        <v>-4.1558053713557204</v>
      </c>
      <c r="G104">
        <v>-1.875593458183187</v>
      </c>
      <c r="H104">
        <v>0.96203460166335886</v>
      </c>
      <c r="I104">
        <v>3.1151573587905634</v>
      </c>
      <c r="J104">
        <v>-0.20440320126796829</v>
      </c>
      <c r="K104">
        <v>4.5689697198096679</v>
      </c>
      <c r="L104">
        <v>2.6037296812545279</v>
      </c>
      <c r="M104">
        <v>2.4732193330555856</v>
      </c>
      <c r="N104">
        <v>-6.0658916431851413</v>
      </c>
      <c r="O104">
        <v>3.665032840761572</v>
      </c>
      <c r="P104">
        <v>-10.358517713583431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3B155-6034-4B47-BC98-B94D04F278E0}">
  <dimension ref="A1:O115"/>
  <sheetViews>
    <sheetView topLeftCell="A103" workbookViewId="0">
      <selection activeCell="M114" sqref="M105:M114"/>
    </sheetView>
  </sheetViews>
  <sheetFormatPr defaultColWidth="11.5546875" defaultRowHeight="14.4"/>
  <cols>
    <col min="1" max="1" width="16.77734375" bestFit="1" customWidth="1"/>
    <col min="2" max="10" width="12.6640625" bestFit="1" customWidth="1"/>
    <col min="11" max="12" width="13.109375" bestFit="1" customWidth="1"/>
    <col min="13" max="13" width="16.6640625" bestFit="1" customWidth="1"/>
    <col min="14" max="14" width="29.5546875" bestFit="1" customWidth="1"/>
    <col min="15" max="15" width="21.6640625" bestFit="1" customWidth="1"/>
    <col min="16" max="39" width="13.109375" bestFit="1" customWidth="1"/>
  </cols>
  <sheetData>
    <row r="1" spans="1:15">
      <c r="A1" s="55" t="s">
        <v>527</v>
      </c>
      <c r="B1" t="s">
        <v>515</v>
      </c>
      <c r="C1" t="s">
        <v>516</v>
      </c>
      <c r="D1" t="s">
        <v>517</v>
      </c>
      <c r="E1" t="s">
        <v>518</v>
      </c>
      <c r="F1" t="s">
        <v>519</v>
      </c>
      <c r="G1" t="s">
        <v>520</v>
      </c>
      <c r="H1" t="s">
        <v>521</v>
      </c>
      <c r="I1" t="s">
        <v>522</v>
      </c>
      <c r="J1" t="s">
        <v>523</v>
      </c>
      <c r="K1" t="s">
        <v>524</v>
      </c>
      <c r="L1" t="s">
        <v>525</v>
      </c>
      <c r="M1" t="s">
        <v>514</v>
      </c>
      <c r="N1" t="s">
        <v>512</v>
      </c>
      <c r="O1" t="s">
        <v>513</v>
      </c>
    </row>
    <row r="2" spans="1:15">
      <c r="A2" s="56" t="s">
        <v>77</v>
      </c>
      <c r="B2">
        <v>2.3744609131016808E-2</v>
      </c>
      <c r="C2">
        <v>-1.631803215184972E-2</v>
      </c>
      <c r="D2">
        <v>-2.6581343834605419E-3</v>
      </c>
      <c r="E2">
        <v>7.4495449149188778E-2</v>
      </c>
      <c r="F2">
        <v>-8.8159469662093704E-2</v>
      </c>
      <c r="G2">
        <v>8.6428499139763151E-2</v>
      </c>
      <c r="H2">
        <v>-4.0233372228704808E-2</v>
      </c>
      <c r="I2">
        <v>-2.0035986966882254E-2</v>
      </c>
      <c r="J2">
        <v>4.0111337541627316E-2</v>
      </c>
      <c r="K2">
        <v>2.206375035895479E-2</v>
      </c>
      <c r="L2">
        <v>3.4511823928822211E-2</v>
      </c>
      <c r="M2">
        <v>201.73</v>
      </c>
      <c r="N2">
        <v>747383.59788359783</v>
      </c>
      <c r="O2">
        <v>0.378</v>
      </c>
    </row>
    <row r="3" spans="1:15">
      <c r="A3" s="56" t="s">
        <v>314</v>
      </c>
      <c r="B3">
        <v>7.7083333333333226E-2</v>
      </c>
      <c r="C3">
        <v>-2.1138436032053072E-2</v>
      </c>
      <c r="D3">
        <v>-9.6577275935074078E-2</v>
      </c>
      <c r="E3">
        <v>-0.1570416994492525</v>
      </c>
      <c r="F3">
        <v>-6.7061788314354998E-2</v>
      </c>
      <c r="G3">
        <v>0.12717084006462026</v>
      </c>
      <c r="H3">
        <v>-1.3728323699421929E-2</v>
      </c>
      <c r="I3">
        <v>-5.3296703296703322E-2</v>
      </c>
      <c r="J3">
        <v>8.6829268292682893E-2</v>
      </c>
      <c r="K3">
        <v>-3.257328990228008E-3</v>
      </c>
      <c r="L3">
        <v>8.4604212055192432E-2</v>
      </c>
      <c r="M3">
        <v>67.2</v>
      </c>
      <c r="N3">
        <v>924000000</v>
      </c>
      <c r="O3">
        <v>0.15689559307359308</v>
      </c>
    </row>
    <row r="4" spans="1:15">
      <c r="A4" s="56" t="s">
        <v>47</v>
      </c>
      <c r="B4">
        <v>0.11853671853671849</v>
      </c>
      <c r="C4">
        <v>9.9153080152299122E-3</v>
      </c>
      <c r="D4">
        <v>8.7594327937986688E-2</v>
      </c>
      <c r="E4">
        <v>7.3873263300576086E-2</v>
      </c>
      <c r="F4">
        <v>-8.9535407042610496E-2</v>
      </c>
      <c r="G4">
        <v>9.2596064795086377E-2</v>
      </c>
      <c r="H4">
        <v>-2.665654348979191E-2</v>
      </c>
      <c r="I4">
        <v>-5.4345735473254532E-2</v>
      </c>
      <c r="J4">
        <v>-1.3559322033898338E-2</v>
      </c>
      <c r="K4">
        <v>2.4060710194730776E-2</v>
      </c>
      <c r="L4">
        <v>9.1666153992427894E-3</v>
      </c>
      <c r="M4">
        <v>73.260000000000005</v>
      </c>
      <c r="N4">
        <v>10080000000</v>
      </c>
      <c r="O4">
        <v>0.15637732142857144</v>
      </c>
    </row>
    <row r="5" spans="1:15">
      <c r="A5" s="56" t="s">
        <v>137</v>
      </c>
      <c r="B5">
        <v>0.24272727272727268</v>
      </c>
      <c r="C5">
        <v>-8.473543038283262E-3</v>
      </c>
      <c r="D5">
        <v>2.9818628957884993E-2</v>
      </c>
      <c r="E5">
        <v>0.17194029850746276</v>
      </c>
      <c r="F5">
        <v>-9.8318899643403013E-2</v>
      </c>
      <c r="G5">
        <v>6.3276836158192348E-3</v>
      </c>
      <c r="H5">
        <v>7.9160116775207536E-3</v>
      </c>
      <c r="I5">
        <v>-1.6710299114354146E-2</v>
      </c>
      <c r="J5">
        <v>1.4728374780490536E-2</v>
      </c>
      <c r="K5">
        <v>7.2572991682019281E-3</v>
      </c>
      <c r="L5">
        <v>1.3744942637033696E-2</v>
      </c>
      <c r="M5">
        <v>132</v>
      </c>
      <c r="N5">
        <v>2876000000</v>
      </c>
      <c r="O5">
        <v>0.13654804589707928</v>
      </c>
    </row>
    <row r="6" spans="1:15">
      <c r="A6" s="56" t="s">
        <v>278</v>
      </c>
      <c r="B6">
        <v>0.1095882176134657</v>
      </c>
      <c r="C6">
        <v>-1.8528551305667003E-2</v>
      </c>
      <c r="D6">
        <v>1.9982336056524677E-2</v>
      </c>
      <c r="E6">
        <v>-5.0963433326034605E-2</v>
      </c>
      <c r="F6">
        <v>-5.3008017534752309E-2</v>
      </c>
      <c r="G6">
        <v>3.7007339789058855E-3</v>
      </c>
      <c r="H6">
        <v>2.0537714712471002E-3</v>
      </c>
      <c r="I6">
        <v>-6.5585988447922391E-2</v>
      </c>
      <c r="J6">
        <v>6.4420485175202102E-2</v>
      </c>
      <c r="K6">
        <v>-2.6810339298313175E-2</v>
      </c>
      <c r="L6">
        <v>1.1138206023858266E-2</v>
      </c>
      <c r="M6">
        <v>166.35</v>
      </c>
      <c r="N6">
        <v>308000000</v>
      </c>
      <c r="O6">
        <v>9.1267610389610385E-2</v>
      </c>
    </row>
    <row r="7" spans="1:15">
      <c r="A7" s="56" t="s">
        <v>143</v>
      </c>
      <c r="B7">
        <v>0.12477920767095635</v>
      </c>
      <c r="C7">
        <v>2.0863712843522147E-2</v>
      </c>
      <c r="D7">
        <v>4.9445115921327321E-3</v>
      </c>
      <c r="E7">
        <v>4.0928293191419211E-2</v>
      </c>
      <c r="F7">
        <v>-0.19986296315817212</v>
      </c>
      <c r="G7">
        <v>0.1158375231542737</v>
      </c>
      <c r="H7">
        <v>1.2736578978692931E-2</v>
      </c>
      <c r="I7">
        <v>-8.0629995298542576E-2</v>
      </c>
      <c r="J7">
        <v>-6.1300468579497967E-2</v>
      </c>
      <c r="K7">
        <v>5.8863932962428693E-2</v>
      </c>
      <c r="L7">
        <v>4.5083030617540293E-2</v>
      </c>
      <c r="M7">
        <v>158.52000000000001</v>
      </c>
      <c r="N7">
        <v>265000000</v>
      </c>
      <c r="O7">
        <v>7.3427264150943403E-2</v>
      </c>
    </row>
    <row r="8" spans="1:15">
      <c r="A8" s="56" t="s">
        <v>459</v>
      </c>
      <c r="B8">
        <v>0.30044739278000632</v>
      </c>
      <c r="C8">
        <v>7.4381635921466224E-2</v>
      </c>
      <c r="D8">
        <v>-8.9990614475790615E-3</v>
      </c>
      <c r="E8">
        <v>4.1782729805013928E-2</v>
      </c>
      <c r="F8">
        <v>-8.1390374331550802E-2</v>
      </c>
      <c r="G8">
        <v>8.7146349982535801E-2</v>
      </c>
      <c r="H8">
        <v>-0.13186077643908969</v>
      </c>
      <c r="I8">
        <v>-0.10309946029298384</v>
      </c>
      <c r="J8">
        <v>-8.0702840244824881E-2</v>
      </c>
      <c r="K8">
        <v>7.9857864222928607E-2</v>
      </c>
      <c r="L8">
        <v>8.8985105645999305E-2</v>
      </c>
      <c r="M8">
        <v>259.27999999999997</v>
      </c>
      <c r="N8">
        <v>452000000</v>
      </c>
      <c r="O8">
        <v>2.2256847345132745E-2</v>
      </c>
    </row>
    <row r="9" spans="1:15">
      <c r="A9" s="56" t="s">
        <v>89</v>
      </c>
      <c r="B9">
        <v>9.6148103911615365E-2</v>
      </c>
      <c r="C9">
        <v>5.8294742576954522E-2</v>
      </c>
      <c r="D9">
        <v>4.3758043758043805E-2</v>
      </c>
      <c r="E9">
        <v>7.7838373822508508E-2</v>
      </c>
      <c r="F9">
        <v>-5.1517939282428607E-2</v>
      </c>
      <c r="G9">
        <v>4.4601511089446683E-2</v>
      </c>
      <c r="H9">
        <v>1.2661195779601387E-2</v>
      </c>
      <c r="I9">
        <v>2.1069692058346905E-2</v>
      </c>
      <c r="J9">
        <v>3.4176349965823631E-2</v>
      </c>
      <c r="K9">
        <v>2.2133687472328486E-4</v>
      </c>
      <c r="L9">
        <v>-1.7481743748616933E-2</v>
      </c>
      <c r="M9">
        <v>33.49</v>
      </c>
      <c r="N9">
        <v>4510000000</v>
      </c>
      <c r="O9">
        <v>9.9985771618625284E-3</v>
      </c>
    </row>
    <row r="10" spans="1:15">
      <c r="A10" s="56" t="s">
        <v>463</v>
      </c>
      <c r="B10">
        <v>0.10609308022045327</v>
      </c>
      <c r="C10">
        <v>8.1453287197231911E-2</v>
      </c>
      <c r="D10">
        <v>0.17680936840084455</v>
      </c>
      <c r="E10">
        <v>-8.1850922187044241E-4</v>
      </c>
      <c r="F10">
        <v>-0.25427338758123541</v>
      </c>
      <c r="G10">
        <v>0.27444632477374731</v>
      </c>
      <c r="H10">
        <v>-1.9875992350930096E-2</v>
      </c>
      <c r="I10">
        <v>-2.3176067163296524E-2</v>
      </c>
      <c r="J10">
        <v>6.720136104022352E-2</v>
      </c>
      <c r="K10">
        <v>0.14057142857142854</v>
      </c>
      <c r="L10">
        <v>8.7675350701402879E-2</v>
      </c>
      <c r="M10">
        <v>32.659999999999997</v>
      </c>
      <c r="N10">
        <v>2500000000</v>
      </c>
      <c r="O10">
        <v>8.5600131999999992E-3</v>
      </c>
    </row>
    <row r="11" spans="1:15">
      <c r="A11" s="56" t="s">
        <v>339</v>
      </c>
      <c r="B11">
        <v>8.0666873770322112E-2</v>
      </c>
      <c r="C11">
        <v>7.2154082023763902E-2</v>
      </c>
      <c r="D11">
        <v>-2.830905353472166E-2</v>
      </c>
      <c r="E11">
        <v>0.12801501424963507</v>
      </c>
      <c r="F11">
        <v>-0.13932708898200641</v>
      </c>
      <c r="G11">
        <v>0.15027302686969285</v>
      </c>
      <c r="H11">
        <v>-2.0405154986522907E-2</v>
      </c>
      <c r="I11">
        <v>-8.7921064511274946E-2</v>
      </c>
      <c r="J11">
        <v>6.6367372146606776E-2</v>
      </c>
      <c r="K11">
        <v>4.6518412135628254E-2</v>
      </c>
      <c r="L11">
        <v>6.9088257998112954E-2</v>
      </c>
      <c r="M11">
        <v>386.28</v>
      </c>
      <c r="N11">
        <v>157000000</v>
      </c>
      <c r="O11">
        <v>6.2869171974522294E-3</v>
      </c>
    </row>
    <row r="12" spans="1:15">
      <c r="A12" s="56" t="s">
        <v>245</v>
      </c>
      <c r="B12">
        <v>0.13579136690647498</v>
      </c>
      <c r="C12">
        <v>3.9192399049881171E-2</v>
      </c>
      <c r="D12">
        <v>3.0857142857142906E-2</v>
      </c>
      <c r="E12">
        <v>2.6726057906458753E-2</v>
      </c>
      <c r="F12">
        <v>-8.1706435285610945E-2</v>
      </c>
      <c r="G12">
        <v>0.13508702531645561</v>
      </c>
      <c r="H12">
        <v>-1.4873140857392851E-2</v>
      </c>
      <c r="I12">
        <v>-7.3179396092362334E-2</v>
      </c>
      <c r="J12">
        <v>6.4304967269926877E-2</v>
      </c>
      <c r="K12">
        <v>-4.1787790697673851E-3</v>
      </c>
      <c r="L12">
        <v>2.937420178799479E-2</v>
      </c>
      <c r="M12">
        <v>44.48</v>
      </c>
      <c r="N12">
        <v>3732000000</v>
      </c>
      <c r="O12">
        <v>5.8350093783494103E-3</v>
      </c>
    </row>
    <row r="13" spans="1:15">
      <c r="A13" s="56" t="s">
        <v>92</v>
      </c>
      <c r="B13">
        <v>8.6588803866290823E-2</v>
      </c>
      <c r="C13">
        <v>3.7805782060785796E-2</v>
      </c>
      <c r="D13">
        <v>-1.488095238095245E-2</v>
      </c>
      <c r="E13">
        <v>0.12398299939283557</v>
      </c>
      <c r="F13">
        <v>-6.6767502160760564E-2</v>
      </c>
      <c r="G13">
        <v>7.8157711095603544E-2</v>
      </c>
      <c r="H13">
        <v>1.3001083423619128E-3</v>
      </c>
      <c r="I13">
        <v>-6.7842458342350156E-2</v>
      </c>
      <c r="J13">
        <v>7.3819241982507375E-2</v>
      </c>
      <c r="K13">
        <v>2.912303664921452E-2</v>
      </c>
      <c r="L13">
        <v>6.7620561738208851E-2</v>
      </c>
      <c r="M13">
        <v>74.489999999999995</v>
      </c>
      <c r="N13">
        <v>470000000</v>
      </c>
      <c r="O13">
        <v>5.3208127659574471E-3</v>
      </c>
    </row>
    <row r="14" spans="1:15">
      <c r="A14" s="56" t="s">
        <v>128</v>
      </c>
      <c r="B14">
        <v>0.12176870748299315</v>
      </c>
      <c r="C14">
        <v>4.0630685263796346E-2</v>
      </c>
      <c r="D14">
        <v>2.1124708624708666E-2</v>
      </c>
      <c r="E14">
        <v>2.169851990228468E-2</v>
      </c>
      <c r="F14">
        <v>-0.14542897327707444</v>
      </c>
      <c r="G14">
        <v>0.13472706155632988</v>
      </c>
      <c r="H14">
        <v>-4.3740795287187016E-2</v>
      </c>
      <c r="I14">
        <v>-8.378253503773303E-2</v>
      </c>
      <c r="J14">
        <v>0.16033898305084746</v>
      </c>
      <c r="K14">
        <v>3.884066499926439E-2</v>
      </c>
      <c r="L14">
        <v>5.4241608837275225E-2</v>
      </c>
      <c r="M14">
        <v>58.8</v>
      </c>
      <c r="N14">
        <v>621000000</v>
      </c>
      <c r="O14">
        <v>4.6612882447665052E-3</v>
      </c>
    </row>
    <row r="15" spans="1:15">
      <c r="A15" s="56" t="s">
        <v>367</v>
      </c>
      <c r="B15">
        <v>0.19078947368421068</v>
      </c>
      <c r="C15">
        <v>6.0773480662983305E-2</v>
      </c>
      <c r="D15">
        <v>5.833333333333339E-2</v>
      </c>
      <c r="E15">
        <v>-1.0463378176382702E-2</v>
      </c>
      <c r="F15">
        <v>2.316213494461233E-2</v>
      </c>
      <c r="G15">
        <v>5.9292476332835138E-2</v>
      </c>
      <c r="H15">
        <v>-2.1894336030461724E-2</v>
      </c>
      <c r="I15">
        <v>-1.1678832116788418E-2</v>
      </c>
      <c r="J15">
        <v>4.4366899302093747E-2</v>
      </c>
      <c r="K15">
        <v>-2.9951690821256087E-2</v>
      </c>
      <c r="L15">
        <v>-1.0956175298804726E-2</v>
      </c>
      <c r="M15">
        <v>15.2</v>
      </c>
      <c r="N15">
        <v>2642000000</v>
      </c>
      <c r="O15">
        <v>2.8978538985616957E-3</v>
      </c>
    </row>
    <row r="16" spans="1:15">
      <c r="A16" s="56" t="s">
        <v>236</v>
      </c>
      <c r="B16">
        <v>0.12419288363786223</v>
      </c>
      <c r="C16">
        <v>6.2324330929976884E-2</v>
      </c>
      <c r="D16">
        <v>-1.8923271597837344E-2</v>
      </c>
      <c r="E16">
        <v>3.1632173095014079E-2</v>
      </c>
      <c r="F16">
        <v>-0.11706371822637647</v>
      </c>
      <c r="G16">
        <v>0.10240807871569151</v>
      </c>
      <c r="H16">
        <v>3.8855528081949637E-3</v>
      </c>
      <c r="I16">
        <v>-1.2197982641332455E-2</v>
      </c>
      <c r="J16">
        <v>0.12321428571428567</v>
      </c>
      <c r="K16">
        <v>-4.1963242324444795E-2</v>
      </c>
      <c r="L16">
        <v>4.5797294300288269E-2</v>
      </c>
      <c r="M16">
        <v>72.790000000000006</v>
      </c>
      <c r="N16">
        <v>1618000000</v>
      </c>
      <c r="O16">
        <v>2.7989517923362175E-3</v>
      </c>
    </row>
    <row r="17" spans="1:15">
      <c r="A17" s="56" t="s">
        <v>158</v>
      </c>
      <c r="B17">
        <v>0.18447488584474869</v>
      </c>
      <c r="C17">
        <v>2.4158314058082882E-2</v>
      </c>
      <c r="D17">
        <v>-5.1944792973651267E-2</v>
      </c>
      <c r="E17">
        <v>4.2780748663101643E-2</v>
      </c>
      <c r="F17">
        <v>-0.13512820512820509</v>
      </c>
      <c r="G17">
        <v>0.1787106446776611</v>
      </c>
      <c r="H17">
        <v>5.9851014641664479E-2</v>
      </c>
      <c r="I17">
        <v>-9.6703829374696987E-2</v>
      </c>
      <c r="J17">
        <v>2.6023312550826735E-2</v>
      </c>
      <c r="K17">
        <v>-6.9388844408859894E-3</v>
      </c>
      <c r="L17">
        <v>-2.2037086804622488E-2</v>
      </c>
      <c r="M17">
        <v>32.85</v>
      </c>
      <c r="N17">
        <v>1439000000</v>
      </c>
      <c r="O17">
        <v>2.5735858234885336E-3</v>
      </c>
    </row>
    <row r="18" spans="1:15">
      <c r="A18" s="56" t="s">
        <v>188</v>
      </c>
      <c r="B18">
        <v>8.3897863470557554E-2</v>
      </c>
      <c r="C18">
        <v>1.0576923076923022E-2</v>
      </c>
      <c r="D18">
        <v>-1.9505233111322445E-2</v>
      </c>
      <c r="E18">
        <v>0.13284385707293189</v>
      </c>
      <c r="F18">
        <v>-7.8810922917386811E-2</v>
      </c>
      <c r="G18">
        <v>7.7788279773156971E-2</v>
      </c>
      <c r="H18">
        <v>1.8546321646206784E-2</v>
      </c>
      <c r="I18">
        <v>-4.8122778114974375E-2</v>
      </c>
      <c r="J18">
        <v>9.377867498623603E-2</v>
      </c>
      <c r="K18">
        <v>6.5878378378378358E-2</v>
      </c>
      <c r="L18">
        <v>5.475435816164817E-2</v>
      </c>
      <c r="M18">
        <v>95.95</v>
      </c>
      <c r="N18">
        <v>3027000000</v>
      </c>
      <c r="O18">
        <v>2.4514641559299638E-3</v>
      </c>
    </row>
    <row r="19" spans="1:15">
      <c r="A19" s="56" t="s">
        <v>506</v>
      </c>
      <c r="B19">
        <v>0.11602838169744378</v>
      </c>
      <c r="C19">
        <v>6.3699718792028348E-2</v>
      </c>
      <c r="D19">
        <v>5.4904214559386919E-2</v>
      </c>
      <c r="E19">
        <v>7.4144072108745388E-3</v>
      </c>
      <c r="F19">
        <v>-3.1387545998989776E-2</v>
      </c>
      <c r="G19">
        <v>0.11565842931156575</v>
      </c>
      <c r="H19">
        <v>-6.5790793300571679E-2</v>
      </c>
      <c r="I19">
        <v>1.8500626230094897E-2</v>
      </c>
      <c r="J19">
        <v>2.65091586682135E-2</v>
      </c>
      <c r="K19">
        <v>4.5308108849133007E-2</v>
      </c>
      <c r="L19">
        <v>3.557377049180336E-2</v>
      </c>
      <c r="M19">
        <v>219.86</v>
      </c>
      <c r="N19">
        <v>403000000</v>
      </c>
      <c r="O19">
        <v>2.1494937965260545E-3</v>
      </c>
    </row>
    <row r="20" spans="1:15">
      <c r="A20" s="56" t="s">
        <v>335</v>
      </c>
      <c r="B20">
        <v>8.4233791748526521E-2</v>
      </c>
      <c r="C20">
        <v>7.3272933182332939E-2</v>
      </c>
      <c r="D20">
        <v>2.6379656009285642E-3</v>
      </c>
      <c r="E20">
        <v>4.7926364790520537E-2</v>
      </c>
      <c r="F20">
        <v>-3.2508833922261476E-2</v>
      </c>
      <c r="G20">
        <v>8.5492499737753136E-2</v>
      </c>
      <c r="H20">
        <v>4.5737036317731537E-2</v>
      </c>
      <c r="I20">
        <v>-4.9958213390286894E-2</v>
      </c>
      <c r="J20">
        <v>7.553285531873094E-2</v>
      </c>
      <c r="K20">
        <v>-1.8532110091743083E-2</v>
      </c>
      <c r="L20">
        <v>4.8887642550009248E-2</v>
      </c>
      <c r="M20">
        <v>81.44</v>
      </c>
      <c r="N20">
        <v>334000000</v>
      </c>
      <c r="O20">
        <v>2.0737754491017965E-3</v>
      </c>
    </row>
    <row r="21" spans="1:15">
      <c r="A21" s="56" t="s">
        <v>215</v>
      </c>
      <c r="B21">
        <v>0.13075597143560705</v>
      </c>
      <c r="C21">
        <v>-6.0975609756097806E-3</v>
      </c>
      <c r="D21">
        <v>-5.3680981595092041E-2</v>
      </c>
      <c r="E21">
        <v>7.6725146198830432E-2</v>
      </c>
      <c r="F21">
        <v>9.3417336519661526E-3</v>
      </c>
      <c r="G21">
        <v>9.691438504997818E-2</v>
      </c>
      <c r="H21">
        <v>-3.7969624300559098E-3</v>
      </c>
      <c r="I21">
        <v>-0.11133400200601808</v>
      </c>
      <c r="J21">
        <v>9.4619243046055665E-2</v>
      </c>
      <c r="K21">
        <v>-1.1772125289047766E-2</v>
      </c>
      <c r="L21">
        <v>7.6154009785152174E-2</v>
      </c>
      <c r="M21">
        <v>40.61</v>
      </c>
      <c r="N21">
        <v>944000000</v>
      </c>
      <c r="O21">
        <v>1.855584745762712E-3</v>
      </c>
    </row>
    <row r="22" spans="1:15">
      <c r="A22" s="56" t="s">
        <v>329</v>
      </c>
      <c r="B22">
        <v>3.7363261826963992E-2</v>
      </c>
      <c r="C22">
        <v>6.8063544234456305E-2</v>
      </c>
      <c r="D22">
        <v>3.7953583792794038E-2</v>
      </c>
      <c r="E22">
        <v>-1.636296020825595E-2</v>
      </c>
      <c r="F22">
        <v>-3.5538752362948886E-2</v>
      </c>
      <c r="G22">
        <v>0.11501639344262288</v>
      </c>
      <c r="H22">
        <v>2.8793957989143405E-2</v>
      </c>
      <c r="I22">
        <v>-2.8332186281257166E-2</v>
      </c>
      <c r="J22">
        <v>-1.4212957479569543E-3</v>
      </c>
      <c r="K22">
        <v>7.140307033202698E-4</v>
      </c>
      <c r="L22">
        <v>2.0929955999524196E-2</v>
      </c>
      <c r="M22">
        <v>70.39</v>
      </c>
      <c r="N22">
        <v>1781000000</v>
      </c>
      <c r="O22">
        <v>1.774314430095452E-3</v>
      </c>
    </row>
    <row r="23" spans="1:15">
      <c r="A23" s="56" t="s">
        <v>149</v>
      </c>
      <c r="B23">
        <v>0.10339943342776206</v>
      </c>
      <c r="C23">
        <v>-2.217294900221703E-3</v>
      </c>
      <c r="D23">
        <v>1.5789473684210528E-3</v>
      </c>
      <c r="E23">
        <v>5.2099853157121907E-2</v>
      </c>
      <c r="F23">
        <v>-9.3401071907101382E-2</v>
      </c>
      <c r="G23">
        <v>0.14240565160810564</v>
      </c>
      <c r="H23">
        <v>1.2327496863579286E-2</v>
      </c>
      <c r="I23">
        <v>2.9473570774287344E-2</v>
      </c>
      <c r="J23">
        <v>-2.7257419490633494E-2</v>
      </c>
      <c r="K23">
        <v>-3.1603568320278518E-2</v>
      </c>
      <c r="L23">
        <v>2.8197494804246472E-2</v>
      </c>
      <c r="M23">
        <v>155.32</v>
      </c>
      <c r="N23">
        <v>291000000</v>
      </c>
      <c r="O23">
        <v>1.5495841924398626E-3</v>
      </c>
    </row>
    <row r="24" spans="1:15">
      <c r="A24" s="56" t="s">
        <v>212</v>
      </c>
      <c r="B24">
        <v>-7.3718306712833304E-3</v>
      </c>
      <c r="C24">
        <v>2.5993023517497493E-2</v>
      </c>
      <c r="D24">
        <v>1.0857644220223608E-2</v>
      </c>
      <c r="E24">
        <v>-3.0666812179417247E-2</v>
      </c>
      <c r="F24">
        <v>5.0664264805224145E-2</v>
      </c>
      <c r="G24">
        <v>6.5208018969605569E-2</v>
      </c>
      <c r="H24">
        <v>3.6321090650116926E-2</v>
      </c>
      <c r="I24">
        <v>5.8118986844688747E-2</v>
      </c>
      <c r="J24">
        <v>1.9955240581872518E-2</v>
      </c>
      <c r="K24">
        <v>3.3076074972436553E-3</v>
      </c>
      <c r="L24">
        <v>2.2893772893772892E-2</v>
      </c>
      <c r="M24">
        <v>89.53</v>
      </c>
      <c r="N24">
        <v>1358000000</v>
      </c>
      <c r="O24">
        <v>1.4962054491899854E-3</v>
      </c>
    </row>
    <row r="25" spans="1:15">
      <c r="A25" s="56" t="s">
        <v>272</v>
      </c>
      <c r="B25">
        <v>0.25105663567202019</v>
      </c>
      <c r="C25">
        <v>-4.0540540540540482E-3</v>
      </c>
      <c r="D25">
        <v>5.879692446856581E-3</v>
      </c>
      <c r="E25">
        <v>-3.0695770804911197E-2</v>
      </c>
      <c r="F25">
        <v>-0.16748768472906403</v>
      </c>
      <c r="G25">
        <v>0.16947699342669331</v>
      </c>
      <c r="H25">
        <v>-2.5729836714497752E-2</v>
      </c>
      <c r="I25">
        <v>-0.19553072625698331</v>
      </c>
      <c r="J25">
        <v>0.11802437459910198</v>
      </c>
      <c r="K25">
        <v>-3.8125727590221252E-2</v>
      </c>
      <c r="L25">
        <v>0.11800302571860835</v>
      </c>
      <c r="M25">
        <v>35.49</v>
      </c>
      <c r="N25">
        <v>1385000000</v>
      </c>
      <c r="O25">
        <v>1.2516649819494586E-3</v>
      </c>
    </row>
    <row r="26" spans="1:15">
      <c r="A26" s="56" t="s">
        <v>398</v>
      </c>
      <c r="B26">
        <v>0.18571581692807895</v>
      </c>
      <c r="C26">
        <v>4.7157019314791868E-2</v>
      </c>
      <c r="D26">
        <v>6.5895488029466525E-3</v>
      </c>
      <c r="E26">
        <v>6.6664760870186648E-2</v>
      </c>
      <c r="F26">
        <v>8.6028997936375522E-3</v>
      </c>
      <c r="G26">
        <v>6.2868682574268017E-2</v>
      </c>
      <c r="H26">
        <v>-3.5150000000000008E-2</v>
      </c>
      <c r="I26">
        <v>5.7366430015028211E-2</v>
      </c>
      <c r="J26">
        <v>1.090472456381099E-2</v>
      </c>
      <c r="K26">
        <v>0.13923835842241791</v>
      </c>
      <c r="L26">
        <v>-1.3830670042769412E-3</v>
      </c>
      <c r="M26">
        <v>279.89</v>
      </c>
      <c r="N26">
        <v>224000000</v>
      </c>
      <c r="O26">
        <v>1.2391651785714287E-3</v>
      </c>
    </row>
    <row r="27" spans="1:15">
      <c r="A27" s="56" t="s">
        <v>44</v>
      </c>
      <c r="B27">
        <v>-3.1217535840432263E-2</v>
      </c>
      <c r="C27">
        <v>2.6164816899898104E-2</v>
      </c>
      <c r="D27">
        <v>6.2699200585192537E-3</v>
      </c>
      <c r="E27">
        <v>-8.2348017160196615E-2</v>
      </c>
      <c r="F27">
        <v>-1.1117445838084411E-2</v>
      </c>
      <c r="G27">
        <v>9.4941860465116254E-2</v>
      </c>
      <c r="H27">
        <v>-2.5684931506848767E-3</v>
      </c>
      <c r="I27">
        <v>0.11990343347639487</v>
      </c>
      <c r="J27">
        <v>-6.4013506994693672E-2</v>
      </c>
      <c r="K27">
        <v>0.11257659154637022</v>
      </c>
      <c r="L27">
        <v>0.10141883692709792</v>
      </c>
      <c r="M27">
        <v>192.52</v>
      </c>
      <c r="N27">
        <v>609000000</v>
      </c>
      <c r="O27">
        <v>1.2126551724137931E-3</v>
      </c>
    </row>
    <row r="28" spans="1:15">
      <c r="A28" s="56" t="s">
        <v>296</v>
      </c>
      <c r="B28">
        <v>0.17265020272760773</v>
      </c>
      <c r="C28">
        <v>6.4185578676054622E-2</v>
      </c>
      <c r="D28">
        <v>3.7216446124763501E-3</v>
      </c>
      <c r="E28">
        <v>4.7768438498875299E-2</v>
      </c>
      <c r="F28">
        <v>-5.3612790237839693E-2</v>
      </c>
      <c r="G28">
        <v>3.204512722035531E-2</v>
      </c>
      <c r="H28">
        <v>3.6528345996493281E-2</v>
      </c>
      <c r="I28">
        <v>-8.6946715534254204E-2</v>
      </c>
      <c r="J28">
        <v>1.6764979819931653E-2</v>
      </c>
      <c r="K28">
        <v>2.6585620433474452E-2</v>
      </c>
      <c r="L28">
        <v>5.7057416267942744E-2</v>
      </c>
      <c r="M28">
        <v>135.65</v>
      </c>
      <c r="N28">
        <v>706000000</v>
      </c>
      <c r="O28">
        <v>9.5569546742209637E-4</v>
      </c>
    </row>
    <row r="29" spans="1:15">
      <c r="A29" s="56" t="s">
        <v>293</v>
      </c>
      <c r="B29">
        <v>9.5795918367347049E-2</v>
      </c>
      <c r="C29">
        <v>-9.2785041159161252E-2</v>
      </c>
      <c r="D29">
        <v>2.9684677286910845E-2</v>
      </c>
      <c r="E29">
        <v>-6.6637299267149952E-2</v>
      </c>
      <c r="F29">
        <v>4.0760286609173281E-2</v>
      </c>
      <c r="G29">
        <v>2.2940908526232887E-2</v>
      </c>
      <c r="H29">
        <v>1.3173409229518233E-2</v>
      </c>
      <c r="I29">
        <v>-6.5692844817207718E-2</v>
      </c>
      <c r="J29">
        <v>-4.949512384568918E-2</v>
      </c>
      <c r="K29">
        <v>0.15876636707879013</v>
      </c>
      <c r="L29">
        <v>0.11295720303948958</v>
      </c>
      <c r="M29">
        <v>245</v>
      </c>
      <c r="N29">
        <v>966000000</v>
      </c>
      <c r="O29">
        <v>8.7942339544513459E-4</v>
      </c>
    </row>
    <row r="30" spans="1:15">
      <c r="A30" s="56" t="s">
        <v>113</v>
      </c>
      <c r="B30">
        <v>3.5800185013876086E-2</v>
      </c>
      <c r="C30">
        <v>1.3217826203447388E-2</v>
      </c>
      <c r="D30">
        <v>-8.6381665932128635E-3</v>
      </c>
      <c r="E30">
        <v>0.23209965050631781</v>
      </c>
      <c r="F30">
        <v>-3.3384246126991042E-2</v>
      </c>
      <c r="G30">
        <v>7.0519618239660492E-2</v>
      </c>
      <c r="H30">
        <v>2.0576717693129333E-2</v>
      </c>
      <c r="I30">
        <v>-4.8625645318822373E-2</v>
      </c>
      <c r="J30">
        <v>-4.0844760577839652E-2</v>
      </c>
      <c r="K30">
        <v>1.4525993883791875E-3</v>
      </c>
      <c r="L30">
        <v>0.16757004351477203</v>
      </c>
      <c r="M30">
        <v>108.1</v>
      </c>
      <c r="N30">
        <v>1666000000</v>
      </c>
      <c r="O30">
        <v>7.6669267707082836E-4</v>
      </c>
    </row>
    <row r="31" spans="1:15">
      <c r="A31" s="56" t="s">
        <v>170</v>
      </c>
      <c r="B31">
        <v>8.4379235165871147E-2</v>
      </c>
      <c r="C31">
        <v>9.7266749986414831E-3</v>
      </c>
      <c r="D31">
        <v>4.590463889785823E-2</v>
      </c>
      <c r="E31">
        <v>5.2904295559355295E-2</v>
      </c>
      <c r="F31">
        <v>-6.0629921259842422E-2</v>
      </c>
      <c r="G31">
        <v>0.1136555508653439</v>
      </c>
      <c r="H31">
        <v>2.1173104434907001E-2</v>
      </c>
      <c r="I31">
        <v>6.3836742318109665E-2</v>
      </c>
      <c r="J31">
        <v>3.4974608081254153E-2</v>
      </c>
      <c r="K31">
        <v>1.3132483584395531E-2</v>
      </c>
      <c r="L31">
        <v>-5.8499597576989824E-2</v>
      </c>
      <c r="M31">
        <v>169.71</v>
      </c>
      <c r="N31">
        <v>1143000000</v>
      </c>
      <c r="O31">
        <v>7.433018372703412E-4</v>
      </c>
    </row>
    <row r="32" spans="1:15">
      <c r="A32" s="56" t="s">
        <v>221</v>
      </c>
      <c r="B32">
        <v>1.2676344305868014E-2</v>
      </c>
      <c r="C32">
        <v>6.3395921663638208E-2</v>
      </c>
      <c r="D32">
        <v>0.10537307765331309</v>
      </c>
      <c r="E32">
        <v>-4.9843150923666771E-2</v>
      </c>
      <c r="F32">
        <v>-8.1254585473220897E-2</v>
      </c>
      <c r="G32">
        <v>-1.3807106598984835E-2</v>
      </c>
      <c r="H32">
        <v>-4.8187722606326602E-3</v>
      </c>
      <c r="I32">
        <v>-6.3157894736842052E-2</v>
      </c>
      <c r="J32">
        <v>-4.2791762013730014E-2</v>
      </c>
      <c r="K32">
        <v>8.7009505240068244E-2</v>
      </c>
      <c r="L32">
        <v>0.13901345291479816</v>
      </c>
      <c r="M32">
        <v>48.91</v>
      </c>
      <c r="N32">
        <v>1869000000</v>
      </c>
      <c r="O32">
        <v>7.2671214553237024E-4</v>
      </c>
    </row>
    <row r="33" spans="1:15">
      <c r="A33" s="56" t="s">
        <v>98</v>
      </c>
      <c r="B33">
        <v>6.7331670822942641E-2</v>
      </c>
      <c r="C33">
        <v>2.6915887850467248E-2</v>
      </c>
      <c r="D33">
        <v>0.10902803057881326</v>
      </c>
      <c r="E33">
        <v>9.3388735755132683E-3</v>
      </c>
      <c r="F33">
        <v>-2.0013043123828164E-2</v>
      </c>
      <c r="G33">
        <v>0.11385436650262742</v>
      </c>
      <c r="H33">
        <v>3.4981045678039231E-2</v>
      </c>
      <c r="I33">
        <v>6.3354487760652736E-2</v>
      </c>
      <c r="J33">
        <v>-1.3261783504802177E-2</v>
      </c>
      <c r="K33">
        <v>3.4543813359255618E-2</v>
      </c>
      <c r="L33">
        <v>7.8190543306822062E-3</v>
      </c>
      <c r="M33">
        <v>200.5</v>
      </c>
      <c r="N33">
        <v>443000000</v>
      </c>
      <c r="O33">
        <v>7.1925733634311509E-4</v>
      </c>
    </row>
    <row r="34" spans="1:15">
      <c r="A34" s="56" t="s">
        <v>299</v>
      </c>
      <c r="B34">
        <v>9.9875156054931274E-2</v>
      </c>
      <c r="C34">
        <v>4.9375709421112364E-2</v>
      </c>
      <c r="D34">
        <v>2.893455922120065E-2</v>
      </c>
      <c r="E34">
        <v>-6.299143033836907E-2</v>
      </c>
      <c r="F34">
        <v>-0.11559494625683574</v>
      </c>
      <c r="G34">
        <v>0.13679448513571732</v>
      </c>
      <c r="H34">
        <v>0.13664180531650416</v>
      </c>
      <c r="I34">
        <v>-2.1031378817195929E-3</v>
      </c>
      <c r="J34">
        <v>3.017168111507737E-2</v>
      </c>
      <c r="K34">
        <v>-3.1517671517671569E-2</v>
      </c>
      <c r="L34">
        <v>3.9412673879443673E-2</v>
      </c>
      <c r="M34">
        <v>96.12</v>
      </c>
      <c r="N34">
        <v>896000000</v>
      </c>
      <c r="O34">
        <v>6.7279575892857147E-4</v>
      </c>
    </row>
    <row r="35" spans="1:15">
      <c r="A35" s="56" t="s">
        <v>131</v>
      </c>
      <c r="B35">
        <v>6.4535424489450696E-2</v>
      </c>
      <c r="C35">
        <v>2.1608025417745477E-2</v>
      </c>
      <c r="D35">
        <v>4.4113285243257916E-2</v>
      </c>
      <c r="E35">
        <v>8.3435712713708782E-3</v>
      </c>
      <c r="F35">
        <v>-3.4230869115965012E-2</v>
      </c>
      <c r="G35">
        <v>7.7100823260297605E-3</v>
      </c>
      <c r="H35">
        <v>-8.1927147284102261E-2</v>
      </c>
      <c r="I35">
        <v>8.057038046593383E-2</v>
      </c>
      <c r="J35">
        <v>3.5438008060456334E-2</v>
      </c>
      <c r="K35">
        <v>-5.8043228629155369E-2</v>
      </c>
      <c r="L35">
        <v>-1.3900419419848809E-2</v>
      </c>
      <c r="M35">
        <v>31.9313</v>
      </c>
      <c r="N35">
        <v>974000000</v>
      </c>
      <c r="O35">
        <v>6.3423305954825467E-4</v>
      </c>
    </row>
    <row r="36" spans="1:15">
      <c r="A36" s="56" t="s">
        <v>482</v>
      </c>
      <c r="B36">
        <v>0.12691555636396706</v>
      </c>
      <c r="C36">
        <v>7.2350899846662931E-2</v>
      </c>
      <c r="D36">
        <v>1.5428033866415889E-2</v>
      </c>
      <c r="E36">
        <v>7.8376876042245608E-2</v>
      </c>
      <c r="F36">
        <v>-7.0412371134020643E-2</v>
      </c>
      <c r="G36">
        <v>0.10735277808583794</v>
      </c>
      <c r="H36">
        <v>-1.3353363378402073E-3</v>
      </c>
      <c r="I36">
        <v>-4.9807788734748379E-2</v>
      </c>
      <c r="J36">
        <v>-1.8504837291116943E-2</v>
      </c>
      <c r="K36">
        <v>5.3765367934326418E-4</v>
      </c>
      <c r="L36">
        <v>0.10775954718062636</v>
      </c>
      <c r="M36">
        <v>219.91</v>
      </c>
      <c r="N36">
        <v>492000000</v>
      </c>
      <c r="O36">
        <v>6.0905284552845531E-4</v>
      </c>
    </row>
    <row r="37" spans="1:15">
      <c r="A37" s="56" t="s">
        <v>382</v>
      </c>
      <c r="B37">
        <v>7.2590434571497983E-2</v>
      </c>
      <c r="C37">
        <v>0.11951109099139885</v>
      </c>
      <c r="D37">
        <v>6.8613020622725368E-2</v>
      </c>
      <c r="E37">
        <v>7.8293170778169344E-2</v>
      </c>
      <c r="F37">
        <v>-1.239113152548353E-2</v>
      </c>
      <c r="G37">
        <v>5.713565577459713E-2</v>
      </c>
      <c r="H37">
        <v>-5.3718300205620254E-2</v>
      </c>
      <c r="I37">
        <v>-1.6412856496152116E-2</v>
      </c>
      <c r="J37">
        <v>-2.9677538917716843E-2</v>
      </c>
      <c r="K37">
        <v>6.730769230769258E-3</v>
      </c>
      <c r="L37">
        <v>3.7723018147086826E-2</v>
      </c>
      <c r="M37">
        <v>82.38</v>
      </c>
      <c r="N37">
        <v>1188000000</v>
      </c>
      <c r="O37">
        <v>6.0546885521885522E-4</v>
      </c>
    </row>
    <row r="38" spans="1:15">
      <c r="A38" s="56" t="s">
        <v>428</v>
      </c>
      <c r="B38">
        <v>7.8521803399852153E-2</v>
      </c>
      <c r="C38">
        <v>-6.3512513363120485E-2</v>
      </c>
      <c r="D38">
        <v>2.7444093197517786E-2</v>
      </c>
      <c r="E38">
        <v>5.8396198463887695E-2</v>
      </c>
      <c r="F38">
        <v>-0.10716689007682076</v>
      </c>
      <c r="G38">
        <v>0.14561350618028338</v>
      </c>
      <c r="H38">
        <v>-7.6473684210526171E-3</v>
      </c>
      <c r="I38">
        <v>3.7704126822489838E-2</v>
      </c>
      <c r="J38">
        <v>1.0446906816044514E-2</v>
      </c>
      <c r="K38">
        <v>2.358118361153257E-2</v>
      </c>
      <c r="L38">
        <v>-6.1973097715974278E-2</v>
      </c>
      <c r="M38">
        <v>1691.25</v>
      </c>
      <c r="N38">
        <v>44000000</v>
      </c>
      <c r="O38">
        <v>5.9500000000000004E-4</v>
      </c>
    </row>
    <row r="39" spans="1:15">
      <c r="A39" s="56" t="s">
        <v>104</v>
      </c>
      <c r="B39">
        <v>-5.5504162812210827E-3</v>
      </c>
      <c r="C39">
        <v>-9.8449612403100795E-2</v>
      </c>
      <c r="D39">
        <v>-6.0017196904557216E-2</v>
      </c>
      <c r="E39">
        <v>4.9667651403249725E-2</v>
      </c>
      <c r="F39">
        <v>-6.7018469656992125E-2</v>
      </c>
      <c r="G39">
        <v>5.8241339931480819E-2</v>
      </c>
      <c r="H39">
        <v>1.2704174228675058E-2</v>
      </c>
      <c r="I39">
        <v>9.2114695340501804E-2</v>
      </c>
      <c r="J39">
        <v>5.3937789543348866E-2</v>
      </c>
      <c r="K39">
        <v>5.7911392405063232E-2</v>
      </c>
      <c r="L39">
        <v>0.13251570445707447</v>
      </c>
      <c r="M39">
        <v>64.86</v>
      </c>
      <c r="N39">
        <v>1305000000</v>
      </c>
      <c r="O39">
        <v>5.7482068965517246E-4</v>
      </c>
    </row>
    <row r="40" spans="1:15">
      <c r="A40" s="56" t="s">
        <v>206</v>
      </c>
      <c r="B40">
        <v>2.3601847101077562E-2</v>
      </c>
      <c r="C40">
        <v>2.8070175438596447E-2</v>
      </c>
      <c r="D40">
        <v>3.8788666775014878E-2</v>
      </c>
      <c r="E40">
        <v>2.8188976377952781E-2</v>
      </c>
      <c r="F40">
        <v>1.8634808801756313E-2</v>
      </c>
      <c r="G40">
        <v>5.8782012502520666E-2</v>
      </c>
      <c r="H40">
        <v>1.1107919180312138E-2</v>
      </c>
      <c r="I40">
        <v>3.7456198503646176E-2</v>
      </c>
      <c r="J40">
        <v>-2.5879869682925761E-2</v>
      </c>
      <c r="K40">
        <v>-6.3231184578221925E-2</v>
      </c>
      <c r="L40">
        <v>-6.2695924764890575E-3</v>
      </c>
      <c r="M40">
        <v>175.41</v>
      </c>
      <c r="N40">
        <v>765000000</v>
      </c>
      <c r="O40">
        <v>5.6291503267973857E-4</v>
      </c>
    </row>
    <row r="41" spans="1:15">
      <c r="A41" s="56" t="s">
        <v>263</v>
      </c>
      <c r="B41">
        <v>-0.1177935943060499</v>
      </c>
      <c r="C41">
        <v>8.9148850342880226E-2</v>
      </c>
      <c r="D41">
        <v>7.8888888888888897E-2</v>
      </c>
      <c r="E41">
        <v>0.51231783483691884</v>
      </c>
      <c r="F41">
        <v>-0.22324194103475964</v>
      </c>
      <c r="G41">
        <v>0.2116559844984349</v>
      </c>
      <c r="H41">
        <v>-0.14615098549646716</v>
      </c>
      <c r="I41">
        <v>0.12354819976771197</v>
      </c>
      <c r="J41">
        <v>1.185358864139646E-2</v>
      </c>
      <c r="K41">
        <v>5.8785362055541149E-2</v>
      </c>
      <c r="L41">
        <v>3.6891775952935413E-2</v>
      </c>
      <c r="M41">
        <v>56.2</v>
      </c>
      <c r="N41">
        <v>1220000000</v>
      </c>
      <c r="O41">
        <v>5.564040983606557E-4</v>
      </c>
    </row>
    <row r="42" spans="1:15">
      <c r="A42" s="56" t="s">
        <v>230</v>
      </c>
      <c r="B42">
        <v>8.4059456688877335E-2</v>
      </c>
      <c r="C42">
        <v>1.1820330969268148E-3</v>
      </c>
      <c r="D42">
        <v>1.8417945690672954E-2</v>
      </c>
      <c r="E42">
        <v>0.12669471715755029</v>
      </c>
      <c r="F42">
        <v>-0.14813278008298758</v>
      </c>
      <c r="G42">
        <v>0.10390567428150337</v>
      </c>
      <c r="H42">
        <v>-3.812514016595687E-3</v>
      </c>
      <c r="I42">
        <v>-6.9338135974786191E-2</v>
      </c>
      <c r="J42">
        <v>4.3128654970760211E-2</v>
      </c>
      <c r="K42">
        <v>9.4330745706892621E-2</v>
      </c>
      <c r="L42">
        <v>7.2226999140154666E-2</v>
      </c>
      <c r="M42">
        <v>39.020000000000003</v>
      </c>
      <c r="N42">
        <v>1640000000</v>
      </c>
      <c r="O42">
        <v>5.1344573170731709E-4</v>
      </c>
    </row>
    <row r="43" spans="1:15">
      <c r="A43" s="56" t="s">
        <v>260</v>
      </c>
      <c r="B43">
        <v>0.16482685619234849</v>
      </c>
      <c r="C43">
        <v>0.13488251330650397</v>
      </c>
      <c r="D43">
        <v>2.4365133836650579E-2</v>
      </c>
      <c r="E43">
        <v>-1.5048653541525214E-2</v>
      </c>
      <c r="F43">
        <v>-9.6151636990235406E-2</v>
      </c>
      <c r="G43">
        <v>3.1737840278673615E-2</v>
      </c>
      <c r="H43">
        <v>6.9796954314720813E-2</v>
      </c>
      <c r="I43">
        <v>-0.13238434163701063</v>
      </c>
      <c r="J43">
        <v>7.4305555555555458E-2</v>
      </c>
      <c r="K43">
        <v>7.3743603201679636E-2</v>
      </c>
      <c r="L43">
        <v>2.2730050103873869E-2</v>
      </c>
      <c r="M43">
        <v>66.13</v>
      </c>
      <c r="N43">
        <v>1556000000</v>
      </c>
      <c r="O43">
        <v>5.1086182519280204E-4</v>
      </c>
    </row>
    <row r="44" spans="1:15">
      <c r="A44" s="56" t="s">
        <v>164</v>
      </c>
      <c r="B44">
        <v>0.20489259417026706</v>
      </c>
      <c r="C44">
        <v>3.787878787878788E-3</v>
      </c>
      <c r="D44">
        <v>-1.7610062893081761E-2</v>
      </c>
      <c r="E44">
        <v>6.3917525773195899E-2</v>
      </c>
      <c r="F44">
        <v>-0.11555232558139542</v>
      </c>
      <c r="G44">
        <v>0.14942212438084762</v>
      </c>
      <c r="H44">
        <v>5.4567307692307665E-2</v>
      </c>
      <c r="I44">
        <v>-7.9325279234100751E-2</v>
      </c>
      <c r="J44">
        <v>3.3615116857284917E-2</v>
      </c>
      <c r="K44">
        <v>3.9853147190956957E-2</v>
      </c>
      <c r="L44">
        <v>3.024249744495033E-2</v>
      </c>
      <c r="M44">
        <v>164.33</v>
      </c>
      <c r="N44">
        <v>376000000</v>
      </c>
      <c r="O44">
        <v>5.0256648936170217E-4</v>
      </c>
    </row>
    <row r="45" spans="1:15">
      <c r="A45" s="56" t="s">
        <v>152</v>
      </c>
      <c r="B45">
        <v>0.367291320887904</v>
      </c>
      <c r="C45">
        <v>6.5809702278939328E-2</v>
      </c>
      <c r="D45">
        <v>-3.9920964369585081E-2</v>
      </c>
      <c r="E45">
        <v>1.297318555252334E-2</v>
      </c>
      <c r="F45">
        <v>-8.2481109027896141E-2</v>
      </c>
      <c r="G45">
        <v>0.14331358847207859</v>
      </c>
      <c r="H45">
        <v>-2.3540786482789164E-2</v>
      </c>
      <c r="I45">
        <v>-0.21766532276750533</v>
      </c>
      <c r="J45">
        <v>0.10775619981805956</v>
      </c>
      <c r="K45">
        <v>0.12499910610210455</v>
      </c>
      <c r="L45">
        <v>0.12329603061344481</v>
      </c>
      <c r="M45">
        <v>44.766100000000002</v>
      </c>
      <c r="N45">
        <v>1091000000</v>
      </c>
      <c r="O45">
        <v>4.6598716773602202E-4</v>
      </c>
    </row>
    <row r="46" spans="1:15">
      <c r="A46" s="56" t="s">
        <v>320</v>
      </c>
      <c r="B46">
        <v>4.6704495853339162E-2</v>
      </c>
      <c r="C46">
        <v>3.7010008340283541E-2</v>
      </c>
      <c r="D46">
        <v>-9.7516839248014478E-3</v>
      </c>
      <c r="E46">
        <v>4.899459018066752E-2</v>
      </c>
      <c r="F46">
        <v>-5.9355843144886693E-3</v>
      </c>
      <c r="G46">
        <v>0.10036406572862346</v>
      </c>
      <c r="H46">
        <v>-8.8050314465409167E-3</v>
      </c>
      <c r="I46">
        <v>3.5261058738216229E-2</v>
      </c>
      <c r="J46">
        <v>5.0140745953553723E-2</v>
      </c>
      <c r="K46">
        <v>-7.8249894825409561E-3</v>
      </c>
      <c r="L46">
        <v>1.4925373134328393E-2</v>
      </c>
      <c r="M46">
        <v>91.64</v>
      </c>
      <c r="N46">
        <v>2945000000</v>
      </c>
      <c r="O46">
        <v>4.4489066213921903E-4</v>
      </c>
    </row>
    <row r="47" spans="1:15">
      <c r="A47" s="56" t="s">
        <v>218</v>
      </c>
      <c r="B47">
        <v>7.2782451283143521E-2</v>
      </c>
      <c r="C47">
        <v>3.6329346369546843E-2</v>
      </c>
      <c r="D47">
        <v>1.206838752933281E-2</v>
      </c>
      <c r="E47">
        <v>-9.7193768164276426E-2</v>
      </c>
      <c r="F47">
        <v>-0.1493482505673123</v>
      </c>
      <c r="G47">
        <v>0.10735524256651023</v>
      </c>
      <c r="H47">
        <v>-3.8185341388351527E-3</v>
      </c>
      <c r="I47">
        <v>-6.8367755592425125E-2</v>
      </c>
      <c r="J47">
        <v>3.1226765799256467E-2</v>
      </c>
      <c r="K47">
        <v>1.1757575757575744E-2</v>
      </c>
      <c r="L47">
        <v>2.7914220678087926E-2</v>
      </c>
      <c r="M47">
        <v>187.82</v>
      </c>
      <c r="N47">
        <v>585000000</v>
      </c>
      <c r="O47">
        <v>3.7606324786324788E-4</v>
      </c>
    </row>
    <row r="48" spans="1:15">
      <c r="A48" s="56" t="s">
        <v>311</v>
      </c>
      <c r="B48">
        <v>-1.6915954415954341E-2</v>
      </c>
      <c r="C48">
        <v>3.2783915957254162E-2</v>
      </c>
      <c r="D48">
        <v>5.2350052613118161E-2</v>
      </c>
      <c r="E48">
        <v>-3.6369759218723756E-2</v>
      </c>
      <c r="F48">
        <v>-3.3810938319063379E-2</v>
      </c>
      <c r="G48">
        <v>6.1356986100951028E-2</v>
      </c>
      <c r="H48">
        <v>-5.3988157436433695E-3</v>
      </c>
      <c r="I48">
        <v>2.4382770092803346E-2</v>
      </c>
      <c r="J48">
        <v>5.3583765112262524E-2</v>
      </c>
      <c r="K48">
        <v>1.4735099337748353E-2</v>
      </c>
      <c r="L48">
        <v>-7.953989231522211E-3</v>
      </c>
      <c r="M48">
        <v>56.16</v>
      </c>
      <c r="N48">
        <v>4140000000</v>
      </c>
      <c r="O48">
        <v>3.5943695652173913E-4</v>
      </c>
    </row>
    <row r="49" spans="1:15">
      <c r="A49" s="56" t="s">
        <v>191</v>
      </c>
      <c r="B49">
        <v>3.280783979548358E-2</v>
      </c>
      <c r="C49">
        <v>-6.2087458745874548E-2</v>
      </c>
      <c r="D49">
        <v>4.2225643281284433E-2</v>
      </c>
      <c r="E49">
        <v>4.171100234092362E-2</v>
      </c>
      <c r="F49">
        <v>1.2461695607762896E-2</v>
      </c>
      <c r="G49">
        <v>4.6989422294548493E-2</v>
      </c>
      <c r="H49">
        <v>3.3483454082631696E-2</v>
      </c>
      <c r="I49">
        <v>4.9261083743842284E-2</v>
      </c>
      <c r="J49">
        <v>-9.094216078573248E-4</v>
      </c>
      <c r="K49">
        <v>1.8338529249954413E-3</v>
      </c>
      <c r="L49">
        <v>-1.6657514186344539E-2</v>
      </c>
      <c r="M49">
        <v>46.94</v>
      </c>
      <c r="N49">
        <v>4134000000</v>
      </c>
      <c r="O49">
        <v>3.4622254475084662E-4</v>
      </c>
    </row>
    <row r="50" spans="1:15">
      <c r="A50" s="56" t="s">
        <v>203</v>
      </c>
      <c r="B50">
        <v>0.14077382553947154</v>
      </c>
      <c r="C50">
        <v>7.0239162224633167E-2</v>
      </c>
      <c r="D50">
        <v>5.1789492242595277E-2</v>
      </c>
      <c r="E50">
        <v>6.9660092320604258E-2</v>
      </c>
      <c r="F50">
        <v>-1.0867006669282048E-2</v>
      </c>
      <c r="G50">
        <v>7.3550436854646531E-2</v>
      </c>
      <c r="H50">
        <v>1.4593133079002917E-2</v>
      </c>
      <c r="I50">
        <v>2.3327127368305778E-2</v>
      </c>
      <c r="J50">
        <v>-2.9179613557627056E-2</v>
      </c>
      <c r="K50">
        <v>2.7662160668901214E-2</v>
      </c>
      <c r="L50">
        <v>4.2724014336917471E-2</v>
      </c>
      <c r="M50">
        <v>185.83</v>
      </c>
      <c r="N50">
        <v>1022000000</v>
      </c>
      <c r="O50">
        <v>3.333150684931507E-4</v>
      </c>
    </row>
    <row r="51" spans="1:15">
      <c r="A51" s="56" t="s">
        <v>71</v>
      </c>
      <c r="B51">
        <v>0.12459720730397432</v>
      </c>
      <c r="C51">
        <v>8.7870105062082295E-3</v>
      </c>
      <c r="D51">
        <v>-3.2190872940731016E-2</v>
      </c>
      <c r="E51">
        <v>-2.1653543307086503E-2</v>
      </c>
      <c r="F51">
        <v>-0.13480885311871238</v>
      </c>
      <c r="G51">
        <v>5.9498711642070837E-2</v>
      </c>
      <c r="H51">
        <v>3.2502226179875353E-2</v>
      </c>
      <c r="I51">
        <v>-9.5084087968952222E-2</v>
      </c>
      <c r="J51">
        <v>9.1148956584312865E-2</v>
      </c>
      <c r="K51">
        <v>4.1583720415837258E-2</v>
      </c>
      <c r="L51">
        <v>4.8842641749840647E-2</v>
      </c>
      <c r="M51">
        <v>46.55</v>
      </c>
      <c r="N51">
        <v>943000000</v>
      </c>
      <c r="O51">
        <v>3.2801378579003183E-4</v>
      </c>
    </row>
    <row r="52" spans="1:15">
      <c r="A52" s="56" t="s">
        <v>302</v>
      </c>
      <c r="B52">
        <v>0.13356921716054843</v>
      </c>
      <c r="C52">
        <v>1.6777214202106896E-2</v>
      </c>
      <c r="D52">
        <v>-6.0437452033768234E-2</v>
      </c>
      <c r="E52">
        <v>9.7219361483007333E-2</v>
      </c>
      <c r="F52">
        <v>-5.2374694950253438E-2</v>
      </c>
      <c r="G52">
        <v>6.572113463843382E-2</v>
      </c>
      <c r="H52">
        <v>7.4060079350085045E-2</v>
      </c>
      <c r="I52">
        <v>-7.176781002638527E-2</v>
      </c>
      <c r="J52">
        <v>6.8320610687022915E-2</v>
      </c>
      <c r="K52">
        <v>3.4885811904333715E-2</v>
      </c>
      <c r="L52">
        <v>5.3344917463075639E-2</v>
      </c>
      <c r="M52">
        <v>45.22</v>
      </c>
      <c r="N52">
        <v>1583000000</v>
      </c>
      <c r="O52">
        <v>3.2759191408717625E-4</v>
      </c>
    </row>
    <row r="53" spans="1:15">
      <c r="A53" s="56" t="s">
        <v>116</v>
      </c>
      <c r="B53">
        <v>-8.5308056872038449E-3</v>
      </c>
      <c r="C53">
        <v>8.6424474187380557E-2</v>
      </c>
      <c r="D53">
        <v>-0.16314677930306229</v>
      </c>
      <c r="E53">
        <v>6.7235859124866557E-2</v>
      </c>
      <c r="F53">
        <v>-2.3000000000000031E-2</v>
      </c>
      <c r="G53">
        <v>-0.11028037383177566</v>
      </c>
      <c r="H53">
        <v>0.13763644992880866</v>
      </c>
      <c r="I53">
        <v>7.8014184397163108E-2</v>
      </c>
      <c r="J53">
        <v>5.3354256571204461E-2</v>
      </c>
      <c r="K53">
        <v>4.2075471698113147E-2</v>
      </c>
      <c r="L53">
        <v>-0.98732572877059566</v>
      </c>
      <c r="M53">
        <v>52.75</v>
      </c>
      <c r="N53">
        <v>743000000</v>
      </c>
      <c r="O53">
        <v>3.2520672947510096E-4</v>
      </c>
    </row>
    <row r="54" spans="1:15">
      <c r="A54" s="56" t="s">
        <v>227</v>
      </c>
      <c r="B54">
        <v>9.0317350431040402E-3</v>
      </c>
      <c r="C54">
        <v>7.6213733629487662E-2</v>
      </c>
      <c r="D54">
        <v>3.1919969830914621E-2</v>
      </c>
      <c r="E54">
        <v>-6.019356430621093E-2</v>
      </c>
      <c r="F54">
        <v>1.9529995348731902E-2</v>
      </c>
      <c r="G54">
        <v>6.5998496353459515E-2</v>
      </c>
      <c r="H54">
        <v>-1.5060091131583643E-2</v>
      </c>
      <c r="I54">
        <v>4.5229683763424879E-2</v>
      </c>
      <c r="J54">
        <v>-1.7197600945612741E-2</v>
      </c>
      <c r="K54">
        <v>3.4331154803521252E-2</v>
      </c>
      <c r="L54">
        <v>1.2021839494410606E-2</v>
      </c>
      <c r="M54">
        <v>71.791300000000007</v>
      </c>
      <c r="N54">
        <v>2580000000</v>
      </c>
      <c r="O54">
        <v>3.1074612403100778E-4</v>
      </c>
    </row>
    <row r="55" spans="1:15">
      <c r="A55" s="56" t="s">
        <v>179</v>
      </c>
      <c r="B55">
        <v>0.20498169806267291</v>
      </c>
      <c r="C55">
        <v>3.2155293768985724E-2</v>
      </c>
      <c r="D55">
        <v>2.7420859952623562E-2</v>
      </c>
      <c r="E55">
        <v>-6.7839728641083995E-3</v>
      </c>
      <c r="F55">
        <v>-8.4169334756314593E-2</v>
      </c>
      <c r="G55">
        <v>0.11109362706530293</v>
      </c>
      <c r="H55">
        <v>6.6618911174785189E-2</v>
      </c>
      <c r="I55">
        <v>-8.3478844862323778E-2</v>
      </c>
      <c r="J55">
        <v>9.1657397107897748E-2</v>
      </c>
      <c r="K55">
        <v>-7.6172814066900227E-2</v>
      </c>
      <c r="L55">
        <v>1.1301115241635604E-2</v>
      </c>
      <c r="M55">
        <v>112.01</v>
      </c>
      <c r="N55">
        <v>893000000</v>
      </c>
      <c r="O55">
        <v>2.8224412094064949E-4</v>
      </c>
    </row>
    <row r="56" spans="1:15">
      <c r="A56" s="56" t="s">
        <v>56</v>
      </c>
      <c r="B56">
        <v>9.0512192524757756E-2</v>
      </c>
      <c r="C56">
        <v>5.8490381798652569E-2</v>
      </c>
      <c r="D56">
        <v>2.1402214022140226E-2</v>
      </c>
      <c r="E56">
        <v>6.510109710762528E-2</v>
      </c>
      <c r="F56">
        <v>-2.1452285689963366E-2</v>
      </c>
      <c r="G56">
        <v>9.7154329608938508E-2</v>
      </c>
      <c r="H56">
        <v>-1.2210694333599371E-2</v>
      </c>
      <c r="I56">
        <v>-2.8439848105356682E-2</v>
      </c>
      <c r="J56">
        <v>-6.4241615217753758E-3</v>
      </c>
      <c r="K56">
        <v>-2.4431339511373734E-3</v>
      </c>
      <c r="L56">
        <v>1.933958280550634E-2</v>
      </c>
      <c r="M56">
        <v>93.91</v>
      </c>
      <c r="N56">
        <v>830000000</v>
      </c>
      <c r="O56">
        <v>2.7158554216867472E-4</v>
      </c>
    </row>
    <row r="57" spans="1:15">
      <c r="A57" s="56" t="s">
        <v>281</v>
      </c>
      <c r="B57">
        <v>6.0002044362669912E-2</v>
      </c>
      <c r="C57">
        <v>3.2769352152187188E-2</v>
      </c>
      <c r="D57">
        <v>3.4467099008556421E-2</v>
      </c>
      <c r="E57">
        <v>-1.7407191676060366E-2</v>
      </c>
      <c r="F57">
        <v>1.112234149170736E-2</v>
      </c>
      <c r="G57">
        <v>0.12256941002021617</v>
      </c>
      <c r="H57">
        <v>1.9817801555658265E-2</v>
      </c>
      <c r="I57">
        <v>4.3324141850944478E-2</v>
      </c>
      <c r="J57">
        <v>0.10729398264362033</v>
      </c>
      <c r="K57">
        <v>2.6351141522239083E-2</v>
      </c>
      <c r="L57">
        <v>-2.0405041085458517E-2</v>
      </c>
      <c r="M57">
        <v>21.522600000000001</v>
      </c>
      <c r="N57">
        <v>7358000000</v>
      </c>
      <c r="O57">
        <v>2.4095338407175863E-4</v>
      </c>
    </row>
    <row r="58" spans="1:15">
      <c r="A58" s="56" t="s">
        <v>110</v>
      </c>
      <c r="B58">
        <v>1.809803028900555E-2</v>
      </c>
      <c r="C58">
        <v>7.2984845462683856E-3</v>
      </c>
      <c r="D58">
        <v>3.8774611747325388E-3</v>
      </c>
      <c r="E58">
        <v>5.9548912023492849E-2</v>
      </c>
      <c r="F58">
        <v>-0.42858383259529392</v>
      </c>
      <c r="G58">
        <v>0.14222628292980058</v>
      </c>
      <c r="H58">
        <v>-2.2305329237344754E-2</v>
      </c>
      <c r="I58">
        <v>-7.6092896174863506E-2</v>
      </c>
      <c r="J58">
        <v>7.350096711798855E-2</v>
      </c>
      <c r="K58">
        <v>-7.2912310051582371E-2</v>
      </c>
      <c r="L58">
        <v>-2.0300751879699309E-2</v>
      </c>
      <c r="M58">
        <v>105.8734</v>
      </c>
      <c r="N58">
        <v>746000000</v>
      </c>
      <c r="O58">
        <v>2.3491152815013406E-4</v>
      </c>
    </row>
    <row r="59" spans="1:15">
      <c r="A59" s="56" t="s">
        <v>353</v>
      </c>
      <c r="B59">
        <v>1.9393798629659759E-2</v>
      </c>
      <c r="C59">
        <v>2.0733652312599604E-2</v>
      </c>
      <c r="D59">
        <v>1.2220982142857205E-2</v>
      </c>
      <c r="E59">
        <v>1.0362116991643531E-2</v>
      </c>
      <c r="F59">
        <v>-4.0747684164093523E-2</v>
      </c>
      <c r="G59">
        <v>3.3879590887959068E-2</v>
      </c>
      <c r="H59">
        <v>-1.3748437677536734E-2</v>
      </c>
      <c r="I59">
        <v>7.6353686635944731E-2</v>
      </c>
      <c r="J59">
        <v>4.3216216216216144E-2</v>
      </c>
      <c r="K59">
        <v>-1.3288688919116836E-2</v>
      </c>
      <c r="L59">
        <v>-5.8351007423117628E-2</v>
      </c>
      <c r="M59">
        <v>86.11</v>
      </c>
      <c r="N59">
        <v>729000000</v>
      </c>
      <c r="O59">
        <v>2.3446913580246913E-4</v>
      </c>
    </row>
    <row r="60" spans="1:15">
      <c r="A60" s="56" t="s">
        <v>74</v>
      </c>
      <c r="B60">
        <v>-4.5383716400467573E-2</v>
      </c>
      <c r="C60">
        <v>5.4274637829014566E-2</v>
      </c>
      <c r="D60">
        <v>-6.2125024191987697E-2</v>
      </c>
      <c r="E60">
        <v>-3.6004162330905247E-2</v>
      </c>
      <c r="F60">
        <v>-1.4032815198618358E-2</v>
      </c>
      <c r="G60">
        <v>1.9001325673884285E-2</v>
      </c>
      <c r="H60">
        <v>-2.5377379129293453E-2</v>
      </c>
      <c r="I60">
        <v>8.4175084175084264E-2</v>
      </c>
      <c r="J60">
        <v>7.5381081645437525E-2</v>
      </c>
      <c r="K60">
        <v>0.13505578391074571</v>
      </c>
      <c r="L60">
        <v>-4.1386445938954748E-3</v>
      </c>
      <c r="M60">
        <v>51.34</v>
      </c>
      <c r="N60">
        <v>1712000000</v>
      </c>
      <c r="O60">
        <v>2.1997721962616822E-4</v>
      </c>
    </row>
    <row r="61" spans="1:15">
      <c r="A61" s="56" t="s">
        <v>350</v>
      </c>
      <c r="B61">
        <v>9.1186307298839378E-2</v>
      </c>
      <c r="C61">
        <v>0.14982421346795266</v>
      </c>
      <c r="D61">
        <v>4.5237161897295243E-2</v>
      </c>
      <c r="E61">
        <v>-3.6800600826136618E-3</v>
      </c>
      <c r="F61">
        <v>-2.1860394994723952E-3</v>
      </c>
      <c r="G61">
        <v>9.084720121028747E-2</v>
      </c>
      <c r="H61">
        <v>-2.2216051096917447E-2</v>
      </c>
      <c r="I61">
        <v>-8.5203067310417519E-4</v>
      </c>
      <c r="J61">
        <v>2.7534685165421475E-2</v>
      </c>
      <c r="K61">
        <v>-3.8336221837088395E-2</v>
      </c>
      <c r="L61">
        <v>5.7237600922722107E-2</v>
      </c>
      <c r="M61">
        <v>101.66</v>
      </c>
      <c r="N61">
        <v>726000000</v>
      </c>
      <c r="O61">
        <v>2.1679338842975208E-4</v>
      </c>
    </row>
    <row r="62" spans="1:15">
      <c r="A62" s="56" t="s">
        <v>317</v>
      </c>
      <c r="B62">
        <v>7.6331685886875375E-2</v>
      </c>
      <c r="C62">
        <v>2.5102040816326467E-2</v>
      </c>
      <c r="D62">
        <v>-2.5681863428230086E-2</v>
      </c>
      <c r="E62">
        <v>-2.2713194301052951E-3</v>
      </c>
      <c r="F62">
        <v>-7.3882450331125796E-2</v>
      </c>
      <c r="G62">
        <v>9.380650994575046E-2</v>
      </c>
      <c r="H62">
        <v>1.1069340016708312E-2</v>
      </c>
      <c r="I62">
        <v>-3.4083866969634259E-2</v>
      </c>
      <c r="J62">
        <v>0.10343338371841927</v>
      </c>
      <c r="K62">
        <v>2.9220138203356446E-2</v>
      </c>
      <c r="L62">
        <v>5.0450796086706308E-2</v>
      </c>
      <c r="M62">
        <v>45.524999999999999</v>
      </c>
      <c r="N62">
        <v>4425000000</v>
      </c>
      <c r="O62">
        <v>2.1419774011299434E-4</v>
      </c>
    </row>
    <row r="63" spans="1:15">
      <c r="A63" s="56" t="s">
        <v>275</v>
      </c>
      <c r="B63">
        <v>0.10594668489405328</v>
      </c>
      <c r="C63">
        <v>2.5751957148743305E-2</v>
      </c>
      <c r="D63">
        <v>5.0411729262904215E-2</v>
      </c>
      <c r="E63">
        <v>1.0642414860681059E-2</v>
      </c>
      <c r="F63">
        <v>3.6186099942561813E-2</v>
      </c>
      <c r="G63">
        <v>4.1495327102803764E-2</v>
      </c>
      <c r="H63">
        <v>2.0871143375680554E-2</v>
      </c>
      <c r="I63">
        <v>4.7111111111111131E-2</v>
      </c>
      <c r="J63">
        <v>6.7604667124227871E-2</v>
      </c>
      <c r="K63">
        <v>2.0616883116883051E-2</v>
      </c>
      <c r="L63">
        <v>-6.8395101002066815E-3</v>
      </c>
      <c r="M63">
        <v>43.89</v>
      </c>
      <c r="N63">
        <v>1054000000</v>
      </c>
      <c r="O63">
        <v>2.1133017077798862E-4</v>
      </c>
    </row>
    <row r="64" spans="1:15">
      <c r="A64" s="56" t="s">
        <v>284</v>
      </c>
      <c r="B64">
        <v>0.12350138333845675</v>
      </c>
      <c r="C64">
        <v>6.7720090293454348E-3</v>
      </c>
      <c r="D64">
        <v>0.10436200570729713</v>
      </c>
      <c r="E64">
        <v>-3.485919861059425E-2</v>
      </c>
      <c r="F64">
        <v>4.4473007712082228E-2</v>
      </c>
      <c r="G64">
        <v>9.4416873449131564E-2</v>
      </c>
      <c r="H64">
        <v>-1.5533980582524266E-2</v>
      </c>
      <c r="I64">
        <v>0.246200255250029</v>
      </c>
      <c r="J64">
        <v>1.1239112110143322E-2</v>
      </c>
      <c r="K64">
        <v>6.8014534612876546E-3</v>
      </c>
      <c r="L64">
        <v>0.1691652785489543</v>
      </c>
      <c r="M64">
        <v>65.06</v>
      </c>
      <c r="N64">
        <v>533000000</v>
      </c>
      <c r="O64">
        <v>2.0828517823639776E-4</v>
      </c>
    </row>
    <row r="65" spans="1:15">
      <c r="A65" s="56" t="s">
        <v>328</v>
      </c>
      <c r="B65">
        <v>-0.12045155633494077</v>
      </c>
      <c r="C65">
        <v>-5.9813084112150024E-3</v>
      </c>
      <c r="D65">
        <v>2.8582173749530003E-2</v>
      </c>
      <c r="E65">
        <v>-1.7041244751790686E-2</v>
      </c>
      <c r="F65">
        <v>-2.3869346733668327E-2</v>
      </c>
      <c r="G65">
        <v>-2.6882422027926338E-2</v>
      </c>
      <c r="H65">
        <v>-8.9387755102040722E-2</v>
      </c>
      <c r="I65">
        <v>-1.1952786493352101E-3</v>
      </c>
      <c r="J65">
        <v>0.16996047430830039</v>
      </c>
      <c r="K65">
        <v>5.4552641981815794E-2</v>
      </c>
      <c r="L65">
        <v>9.7588404348369392E-2</v>
      </c>
      <c r="M65">
        <v>91.24</v>
      </c>
      <c r="N65">
        <v>1484000000</v>
      </c>
      <c r="O65">
        <v>1.959932614555256E-4</v>
      </c>
    </row>
    <row r="66" spans="1:15">
      <c r="A66" s="56" t="s">
        <v>86</v>
      </c>
      <c r="B66">
        <v>9.5543551654287698E-2</v>
      </c>
      <c r="C66">
        <v>1.5716486902927519E-2</v>
      </c>
      <c r="D66">
        <v>4.3841019417475632E-2</v>
      </c>
      <c r="E66">
        <v>5.4109388710149212E-2</v>
      </c>
      <c r="F66">
        <v>-2.7053274139844555E-2</v>
      </c>
      <c r="G66">
        <v>3.8593974175035739E-2</v>
      </c>
      <c r="H66">
        <v>-4.5858810450249907E-3</v>
      </c>
      <c r="I66">
        <v>3.4482758620689745E-2</v>
      </c>
      <c r="J66">
        <v>-6.2440613546898404E-3</v>
      </c>
      <c r="K66">
        <v>-7.3371805441055274E-2</v>
      </c>
      <c r="L66">
        <v>1.4531435349940721E-2</v>
      </c>
      <c r="M66">
        <v>59.24</v>
      </c>
      <c r="N66">
        <v>861000000</v>
      </c>
      <c r="O66">
        <v>1.9538095238095238E-4</v>
      </c>
    </row>
    <row r="67" spans="1:15">
      <c r="A67" s="56" t="s">
        <v>371</v>
      </c>
      <c r="B67">
        <v>3.2951123465369457E-2</v>
      </c>
      <c r="C67">
        <v>5.1297863990581408E-2</v>
      </c>
      <c r="D67">
        <v>5.812713310580192E-2</v>
      </c>
      <c r="E67">
        <v>4.6530865474099585E-4</v>
      </c>
      <c r="F67">
        <v>5.3847346390367506E-2</v>
      </c>
      <c r="G67">
        <v>5.2480772130900306E-2</v>
      </c>
      <c r="H67">
        <v>1.1058374516807705E-2</v>
      </c>
      <c r="I67">
        <v>8.3143783574505192E-2</v>
      </c>
      <c r="J67">
        <v>8.3862711941867341E-2</v>
      </c>
      <c r="K67">
        <v>2.8127153687112341E-2</v>
      </c>
      <c r="L67">
        <v>8.379069085428896E-5</v>
      </c>
      <c r="M67">
        <v>43.17</v>
      </c>
      <c r="N67">
        <v>1942000000</v>
      </c>
      <c r="O67">
        <v>1.8272760041194644E-4</v>
      </c>
    </row>
    <row r="68" spans="1:15">
      <c r="A68" s="56" t="s">
        <v>194</v>
      </c>
      <c r="B68">
        <v>4.8174928129627897E-2</v>
      </c>
      <c r="C68">
        <v>5.7596409574468148E-2</v>
      </c>
      <c r="D68">
        <v>3.2259332023575699E-2</v>
      </c>
      <c r="E68">
        <v>-0.1045061586718691</v>
      </c>
      <c r="F68">
        <v>1.0679196924391627E-3</v>
      </c>
      <c r="G68">
        <v>-3.9260276323693465E-2</v>
      </c>
      <c r="H68">
        <v>-2.0573174018506928E-2</v>
      </c>
      <c r="I68">
        <v>3.8203999266189781E-2</v>
      </c>
      <c r="J68">
        <v>3.9985782832763006E-4</v>
      </c>
      <c r="K68">
        <v>1.9028050741468603E-2</v>
      </c>
      <c r="L68">
        <v>3.5899009380205162E-2</v>
      </c>
      <c r="M68">
        <v>114.79</v>
      </c>
      <c r="N68">
        <v>936000000</v>
      </c>
      <c r="O68">
        <v>1.8201602564102564E-4</v>
      </c>
    </row>
    <row r="69" spans="1:15">
      <c r="A69" s="56" t="s">
        <v>209</v>
      </c>
      <c r="B69">
        <v>0.15516372795969763</v>
      </c>
      <c r="C69">
        <v>2.9001308329699046E-2</v>
      </c>
      <c r="D69">
        <v>6.5162110616656055E-2</v>
      </c>
      <c r="E69">
        <v>4.0416166466586703E-2</v>
      </c>
      <c r="F69">
        <v>-1.4134615384615447E-2</v>
      </c>
      <c r="G69">
        <v>7.2087092977638309E-2</v>
      </c>
      <c r="H69">
        <v>-1.8024645944454607E-2</v>
      </c>
      <c r="I69">
        <v>3.3339576699756436E-2</v>
      </c>
      <c r="J69">
        <v>1.2383900928792602E-2</v>
      </c>
      <c r="K69">
        <v>-4.8075185252123565E-2</v>
      </c>
      <c r="L69">
        <v>-1.8986140117719988E-4</v>
      </c>
      <c r="M69">
        <v>39.700000000000003</v>
      </c>
      <c r="N69">
        <v>1458000000</v>
      </c>
      <c r="O69">
        <v>1.8066117969821674E-4</v>
      </c>
    </row>
    <row r="70" spans="1:15">
      <c r="A70" s="56" t="s">
        <v>59</v>
      </c>
      <c r="B70">
        <v>0.22113286315190239</v>
      </c>
      <c r="C70">
        <v>0.15513713708528651</v>
      </c>
      <c r="D70">
        <v>-0.13038945315127459</v>
      </c>
      <c r="E70">
        <v>-1.8843960601347947E-2</v>
      </c>
      <c r="F70">
        <v>-0.10111483898237918</v>
      </c>
      <c r="G70">
        <v>8.4964518036664716E-2</v>
      </c>
      <c r="H70">
        <v>-6.295220346415252E-2</v>
      </c>
      <c r="I70">
        <v>4.1692258196601405E-2</v>
      </c>
      <c r="J70">
        <v>8.3716924119623767E-2</v>
      </c>
      <c r="K70">
        <v>-0.10770238407126019</v>
      </c>
      <c r="L70">
        <v>8.3810446577997036E-2</v>
      </c>
      <c r="M70">
        <v>316.19</v>
      </c>
      <c r="N70">
        <v>565000000</v>
      </c>
      <c r="O70">
        <v>1.7887256637168141E-4</v>
      </c>
    </row>
    <row r="71" spans="1:15">
      <c r="A71" s="56" t="s">
        <v>62</v>
      </c>
      <c r="B71">
        <v>0.18770764119601344</v>
      </c>
      <c r="C71">
        <v>2.5524475524475412E-2</v>
      </c>
      <c r="D71">
        <v>-4.2618479372655976E-2</v>
      </c>
      <c r="E71">
        <v>9.5340501792114701E-2</v>
      </c>
      <c r="F71">
        <v>-0.12401832460732981</v>
      </c>
      <c r="G71">
        <v>0.11545693869875896</v>
      </c>
      <c r="H71">
        <v>3.6295793758480334E-2</v>
      </c>
      <c r="I71">
        <v>-0.1044189852700491</v>
      </c>
      <c r="J71">
        <v>8.7467842704887916E-2</v>
      </c>
      <c r="K71">
        <v>7.6766304347826012E-2</v>
      </c>
      <c r="L71">
        <v>5.9936908517350271E-2</v>
      </c>
      <c r="M71">
        <v>24.08</v>
      </c>
      <c r="N71">
        <v>9443000000</v>
      </c>
      <c r="O71">
        <v>1.6464460446891877E-4</v>
      </c>
    </row>
    <row r="72" spans="1:15">
      <c r="A72" s="56" t="s">
        <v>248</v>
      </c>
      <c r="B72">
        <v>0.1113681427627231</v>
      </c>
      <c r="C72">
        <v>-1.3232233125185854E-2</v>
      </c>
      <c r="D72">
        <v>1.973783335844502E-2</v>
      </c>
      <c r="E72">
        <v>-0.11645985947077289</v>
      </c>
      <c r="F72">
        <v>-0.13553299492385795</v>
      </c>
      <c r="G72">
        <v>2.9622266401590516E-2</v>
      </c>
      <c r="H72">
        <v>0</v>
      </c>
      <c r="I72">
        <v>-0.14431372549019608</v>
      </c>
      <c r="J72">
        <v>6.0429304713019188E-2</v>
      </c>
      <c r="K72">
        <v>-8.7754645175733184E-2</v>
      </c>
      <c r="L72">
        <v>-2.7730061349693167E-2</v>
      </c>
      <c r="M72">
        <v>60.52</v>
      </c>
      <c r="N72">
        <v>810000000</v>
      </c>
      <c r="O72">
        <v>1.6326913580246914E-4</v>
      </c>
    </row>
    <row r="73" spans="1:15">
      <c r="A73" s="56" t="s">
        <v>185</v>
      </c>
      <c r="B73">
        <v>4.5968937797549479E-2</v>
      </c>
      <c r="C73">
        <v>2.3877033278615047E-2</v>
      </c>
      <c r="D73">
        <v>2.7109750765194653E-2</v>
      </c>
      <c r="E73">
        <v>6.8576326880489995E-3</v>
      </c>
      <c r="F73">
        <v>-6.0305072720822916E-2</v>
      </c>
      <c r="G73">
        <v>7.3384030418250853E-2</v>
      </c>
      <c r="H73">
        <v>-7.08987161198288E-2</v>
      </c>
      <c r="I73">
        <v>-1.0133578995854415E-2</v>
      </c>
      <c r="J73">
        <v>2.3283068989764948E-2</v>
      </c>
      <c r="K73">
        <v>1.5612982618058768E-2</v>
      </c>
      <c r="L73">
        <v>4.9753881105641704E-2</v>
      </c>
      <c r="M73">
        <v>128.13</v>
      </c>
      <c r="N73">
        <v>2648000000</v>
      </c>
      <c r="O73">
        <v>1.476714501510574E-4</v>
      </c>
    </row>
    <row r="74" spans="1:15">
      <c r="A74" s="56" t="s">
        <v>80</v>
      </c>
      <c r="B74">
        <v>0.26775848460931334</v>
      </c>
      <c r="C74">
        <v>8.2490272373541024E-3</v>
      </c>
      <c r="D74">
        <v>-2.1920345785736334E-2</v>
      </c>
      <c r="E74">
        <v>0.12458233890214805</v>
      </c>
      <c r="F74">
        <v>-0.11417657045840414</v>
      </c>
      <c r="G74">
        <v>0.14927536231884053</v>
      </c>
      <c r="H74">
        <v>-2.6813434942139108E-3</v>
      </c>
      <c r="I74">
        <v>-8.8014716286967609E-2</v>
      </c>
      <c r="J74">
        <v>9.4062499999999896E-2</v>
      </c>
      <c r="K74">
        <v>3.8522351588328403E-2</v>
      </c>
      <c r="L74">
        <v>5.010380622837373E-2</v>
      </c>
      <c r="M74">
        <v>50.68</v>
      </c>
      <c r="N74">
        <v>2249000000</v>
      </c>
      <c r="O74">
        <v>1.4564650955980435E-4</v>
      </c>
    </row>
    <row r="75" spans="1:15">
      <c r="A75" s="56" t="s">
        <v>269</v>
      </c>
      <c r="B75">
        <v>7.7104271356783979E-2</v>
      </c>
      <c r="C75">
        <v>2.9741944889925528E-2</v>
      </c>
      <c r="D75">
        <v>6.3570720656944787E-2</v>
      </c>
      <c r="E75">
        <v>3.8924558587479889E-2</v>
      </c>
      <c r="F75">
        <v>-1.5321230848461403E-2</v>
      </c>
      <c r="G75">
        <v>0.11639516552811349</v>
      </c>
      <c r="H75">
        <v>0.1226660363980146</v>
      </c>
      <c r="I75">
        <v>1.8736842105263173E-2</v>
      </c>
      <c r="J75">
        <v>-7.7058701514208724E-2</v>
      </c>
      <c r="K75">
        <v>-4.3326187521155246E-2</v>
      </c>
      <c r="L75">
        <v>1.1204151432951871E-2</v>
      </c>
      <c r="M75">
        <v>63.68</v>
      </c>
      <c r="N75">
        <v>1233000000</v>
      </c>
      <c r="O75">
        <v>1.2934063260340632E-4</v>
      </c>
    </row>
    <row r="76" spans="1:15">
      <c r="A76" s="56" t="s">
        <v>233</v>
      </c>
      <c r="B76">
        <v>4.244098442993479E-2</v>
      </c>
      <c r="C76">
        <v>8.7834256805588956E-2</v>
      </c>
      <c r="D76">
        <v>5.8198246080255131E-2</v>
      </c>
      <c r="E76">
        <v>9.7351828499369464E-2</v>
      </c>
      <c r="F76">
        <v>-4.7651880793687325E-2</v>
      </c>
      <c r="G76">
        <v>0.10690351231328221</v>
      </c>
      <c r="H76">
        <v>2.7080436214594493E-3</v>
      </c>
      <c r="I76">
        <v>5.1094890510958873E-4</v>
      </c>
      <c r="J76">
        <v>2.5693580264987793E-2</v>
      </c>
      <c r="K76">
        <v>3.2937133037376443E-2</v>
      </c>
      <c r="L76">
        <v>5.5524746984611205E-2</v>
      </c>
      <c r="M76">
        <v>99.55</v>
      </c>
      <c r="N76">
        <v>7753000000</v>
      </c>
      <c r="O76">
        <v>1.2272694440861601E-4</v>
      </c>
    </row>
    <row r="77" spans="1:15">
      <c r="A77" s="56" t="s">
        <v>266</v>
      </c>
      <c r="B77">
        <v>5.7991513437057912E-2</v>
      </c>
      <c r="C77">
        <v>-0.14906417112299464</v>
      </c>
      <c r="D77">
        <v>-7.9791830322073792E-2</v>
      </c>
      <c r="E77">
        <v>0.24096385542168661</v>
      </c>
      <c r="F77">
        <v>-8.8470873786407694E-2</v>
      </c>
      <c r="G77">
        <v>3.9406130268199148E-2</v>
      </c>
      <c r="H77">
        <v>0.12843355605048265</v>
      </c>
      <c r="I77">
        <v>3.054276315789466E-2</v>
      </c>
      <c r="J77">
        <v>-8.2578676942838686E-2</v>
      </c>
      <c r="K77">
        <v>7.0472163495415301E-4</v>
      </c>
      <c r="L77">
        <v>4.2253521126760563E-2</v>
      </c>
      <c r="M77">
        <v>141.4</v>
      </c>
      <c r="N77">
        <v>864000000</v>
      </c>
      <c r="O77">
        <v>1.1789814814814814E-4</v>
      </c>
    </row>
    <row r="78" spans="1:15">
      <c r="A78" s="56" t="s">
        <v>134</v>
      </c>
      <c r="B78">
        <v>0.16467463479415662</v>
      </c>
      <c r="C78">
        <v>9.1220068415051401E-3</v>
      </c>
      <c r="D78">
        <v>1.8079096045197716E-2</v>
      </c>
      <c r="E78">
        <v>0.18284424379232517</v>
      </c>
      <c r="F78">
        <v>-6.7748091603053548E-2</v>
      </c>
      <c r="G78">
        <v>9.0436590436590511E-2</v>
      </c>
      <c r="H78">
        <v>-7.833655705996137E-2</v>
      </c>
      <c r="I78">
        <v>-2.0986358866736585E-2</v>
      </c>
      <c r="J78">
        <v>1.7429193899782112E-2</v>
      </c>
      <c r="K78">
        <v>-5.9847660500543957E-2</v>
      </c>
      <c r="L78">
        <v>6.8287037037036979E-2</v>
      </c>
      <c r="M78">
        <v>7.53</v>
      </c>
      <c r="N78">
        <v>4004000000</v>
      </c>
      <c r="O78">
        <v>1.1772027972027973E-4</v>
      </c>
    </row>
    <row r="79" spans="1:15">
      <c r="A79" s="56" t="s">
        <v>95</v>
      </c>
      <c r="B79">
        <v>0.12605042016806733</v>
      </c>
      <c r="C79">
        <v>-3.6581796897863623E-3</v>
      </c>
      <c r="D79">
        <v>-2.6435599941255477E-3</v>
      </c>
      <c r="E79">
        <v>-5.5711957327011383E-2</v>
      </c>
      <c r="F79">
        <v>-6.8335163973011093E-2</v>
      </c>
      <c r="G79">
        <v>5.4765532419163702E-2</v>
      </c>
      <c r="H79">
        <v>-6.3225806451612937E-2</v>
      </c>
      <c r="I79">
        <v>-0.11578856749311298</v>
      </c>
      <c r="J79">
        <v>0.13232125367286979</v>
      </c>
      <c r="K79">
        <v>-3.2173913043478289E-2</v>
      </c>
      <c r="L79">
        <v>8.7960467205750278E-2</v>
      </c>
      <c r="M79">
        <v>60.69</v>
      </c>
      <c r="N79">
        <v>1124000000</v>
      </c>
      <c r="O79">
        <v>9.6246441281138786E-5</v>
      </c>
    </row>
    <row r="80" spans="1:15">
      <c r="A80" s="56" t="s">
        <v>334</v>
      </c>
      <c r="B80">
        <v>0.11696658097686387</v>
      </c>
      <c r="C80">
        <v>6.9044879171447705E-4</v>
      </c>
      <c r="D80">
        <v>8.2796688132476138E-3</v>
      </c>
      <c r="E80">
        <v>9.1452205882352866E-2</v>
      </c>
      <c r="F80">
        <v>8.1684210526315831E-2</v>
      </c>
      <c r="G80">
        <v>5.4641598119858963E-2</v>
      </c>
      <c r="H80">
        <v>4.1098449467588186E-2</v>
      </c>
      <c r="I80">
        <v>-6.56737843172438E-2</v>
      </c>
      <c r="J80">
        <v>8.6956521739130432E-2</v>
      </c>
      <c r="K80">
        <v>-7.0445199356338237E-2</v>
      </c>
      <c r="L80">
        <v>2.0580880938642045E-2</v>
      </c>
      <c r="M80">
        <v>38.9</v>
      </c>
      <c r="N80">
        <v>890000000</v>
      </c>
      <c r="O80">
        <v>8.9916853932584269E-5</v>
      </c>
    </row>
    <row r="81" spans="1:15">
      <c r="A81" s="56" t="s">
        <v>68</v>
      </c>
      <c r="B81">
        <v>0.12434308044737916</v>
      </c>
      <c r="C81">
        <v>-7.3707865168538712E-3</v>
      </c>
      <c r="D81">
        <v>-0.27838147846297812</v>
      </c>
      <c r="E81">
        <v>-4.2227009390751462E-2</v>
      </c>
      <c r="F81">
        <v>-3.7821548674498828E-2</v>
      </c>
      <c r="G81">
        <v>7.3895873995733288E-2</v>
      </c>
      <c r="H81">
        <v>9.1719852910097099E-3</v>
      </c>
      <c r="I81">
        <v>-8.6320991790919691E-2</v>
      </c>
      <c r="J81">
        <v>6.6972266788906651E-2</v>
      </c>
      <c r="K81">
        <v>0.287979034198316</v>
      </c>
      <c r="L81">
        <v>-2.4817372160512351E-2</v>
      </c>
      <c r="M81">
        <v>296.83999999999997</v>
      </c>
      <c r="N81">
        <v>187000000</v>
      </c>
      <c r="O81">
        <v>8.907486631016043E-5</v>
      </c>
    </row>
    <row r="82" spans="1:15">
      <c r="A82" s="57">
        <v>2.2951941166410052E-2</v>
      </c>
      <c r="B82">
        <v>0.12434308044737916</v>
      </c>
      <c r="C82">
        <v>-7.3707865168538712E-3</v>
      </c>
      <c r="D82">
        <v>-0.27838147846297812</v>
      </c>
      <c r="E82">
        <v>-4.2227009390751462E-2</v>
      </c>
      <c r="F82">
        <v>-3.7821548674498828E-2</v>
      </c>
      <c r="G82">
        <v>7.3895873995733288E-2</v>
      </c>
      <c r="H82">
        <v>9.1719852910097099E-3</v>
      </c>
      <c r="I82">
        <v>-8.6320991790919691E-2</v>
      </c>
      <c r="J82">
        <v>6.6972266788906651E-2</v>
      </c>
      <c r="K82">
        <v>0.287979034198316</v>
      </c>
      <c r="L82">
        <v>-2.4817372160512351E-2</v>
      </c>
      <c r="M82">
        <v>296.83999999999997</v>
      </c>
      <c r="N82">
        <v>187000000</v>
      </c>
      <c r="O82">
        <v>8.907486631016043E-5</v>
      </c>
    </row>
    <row r="83" spans="1:15">
      <c r="A83" s="56" t="s">
        <v>331</v>
      </c>
      <c r="B83">
        <v>0.11687344913151367</v>
      </c>
      <c r="C83">
        <v>5.7320595423239279E-2</v>
      </c>
      <c r="D83">
        <v>6.7241017020382446E-2</v>
      </c>
      <c r="E83">
        <v>6.8909887070753503E-2</v>
      </c>
      <c r="F83">
        <v>3.277274687365242E-2</v>
      </c>
      <c r="G83">
        <v>0.27530864197530863</v>
      </c>
      <c r="H83">
        <v>9.4915254237287715E-3</v>
      </c>
      <c r="I83">
        <v>-5.596597268860528E-2</v>
      </c>
      <c r="J83">
        <v>0.31837791199309751</v>
      </c>
      <c r="K83">
        <v>1.1706555671175841E-2</v>
      </c>
      <c r="L83">
        <v>0.24530727693494472</v>
      </c>
      <c r="M83">
        <v>4.03</v>
      </c>
      <c r="N83">
        <v>1484000000</v>
      </c>
      <c r="O83">
        <v>8.8556603773584904E-5</v>
      </c>
    </row>
    <row r="84" spans="1:15">
      <c r="A84" s="57">
        <v>0.18206190592249588</v>
      </c>
      <c r="B84">
        <v>0.11687344913151367</v>
      </c>
      <c r="C84">
        <v>5.7320595423239279E-2</v>
      </c>
      <c r="D84">
        <v>6.7241017020382446E-2</v>
      </c>
      <c r="E84">
        <v>6.8909887070753503E-2</v>
      </c>
      <c r="F84">
        <v>3.277274687365242E-2</v>
      </c>
      <c r="G84">
        <v>0.27530864197530863</v>
      </c>
      <c r="H84">
        <v>9.4915254237287715E-3</v>
      </c>
      <c r="I84">
        <v>-5.596597268860528E-2</v>
      </c>
      <c r="J84">
        <v>0.31837791199309751</v>
      </c>
      <c r="K84">
        <v>1.1706555671175841E-2</v>
      </c>
      <c r="L84">
        <v>0.24530727693494472</v>
      </c>
      <c r="M84">
        <v>4.03</v>
      </c>
      <c r="N84">
        <v>1484000000</v>
      </c>
      <c r="O84">
        <v>8.8556603773584904E-5</v>
      </c>
    </row>
    <row r="85" spans="1:15">
      <c r="A85" s="56" t="s">
        <v>173</v>
      </c>
      <c r="B85">
        <v>0.14217681849604419</v>
      </c>
      <c r="C85">
        <v>4.2299932750504511E-2</v>
      </c>
      <c r="D85">
        <v>3.8131492354345382E-2</v>
      </c>
      <c r="E85">
        <v>8.5999999999999938E-2</v>
      </c>
      <c r="F85">
        <v>-4.8687845303867411E-2</v>
      </c>
      <c r="G85">
        <v>7.8854571984435837E-2</v>
      </c>
      <c r="H85">
        <v>-2.6835758364943719E-2</v>
      </c>
      <c r="I85">
        <v>-4.3981616149863262E-2</v>
      </c>
      <c r="J85">
        <v>4.1954620512507007E-2</v>
      </c>
      <c r="K85">
        <v>2.7956355057505045E-2</v>
      </c>
      <c r="L85">
        <v>2.9146824258419989E-2</v>
      </c>
      <c r="M85">
        <v>130.19</v>
      </c>
      <c r="N85">
        <v>730000000</v>
      </c>
      <c r="O85">
        <v>8.4072602739726027E-5</v>
      </c>
    </row>
    <row r="86" spans="1:15">
      <c r="A86" s="57">
        <v>-1.2881545785494897E-3</v>
      </c>
      <c r="B86">
        <v>0.14217681849604419</v>
      </c>
      <c r="C86">
        <v>4.2299932750504511E-2</v>
      </c>
      <c r="D86">
        <v>3.8131492354345382E-2</v>
      </c>
      <c r="E86">
        <v>8.5999999999999938E-2</v>
      </c>
      <c r="F86">
        <v>-4.8687845303867411E-2</v>
      </c>
      <c r="G86">
        <v>7.8854571984435837E-2</v>
      </c>
      <c r="H86">
        <v>-2.6835758364943719E-2</v>
      </c>
      <c r="I86">
        <v>-4.3981616149863262E-2</v>
      </c>
      <c r="J86">
        <v>4.1954620512507007E-2</v>
      </c>
      <c r="K86">
        <v>2.7956355057505045E-2</v>
      </c>
      <c r="L86">
        <v>2.9146824258419989E-2</v>
      </c>
      <c r="M86">
        <v>130.19</v>
      </c>
      <c r="N86">
        <v>730000000</v>
      </c>
      <c r="O86">
        <v>8.4072602739726027E-5</v>
      </c>
    </row>
    <row r="87" spans="1:15">
      <c r="A87" s="56" t="s">
        <v>83</v>
      </c>
      <c r="B87">
        <v>7.2563089575102796E-2</v>
      </c>
      <c r="C87">
        <v>4.3824701195219216E-2</v>
      </c>
      <c r="D87">
        <v>-1.008209707619299E-3</v>
      </c>
      <c r="E87">
        <v>1.3726487036095684E-2</v>
      </c>
      <c r="F87">
        <v>-0.13354348760567425</v>
      </c>
      <c r="G87">
        <v>0.17029438745725975</v>
      </c>
      <c r="H87">
        <v>-5.4989231873654162E-2</v>
      </c>
      <c r="I87">
        <v>-9.7842601033120494E-2</v>
      </c>
      <c r="J87">
        <v>8.7871077184054278E-2</v>
      </c>
      <c r="K87">
        <v>9.3956043956043941E-2</v>
      </c>
      <c r="L87">
        <v>4.8001722034871096E-2</v>
      </c>
      <c r="M87">
        <v>124.03</v>
      </c>
      <c r="N87">
        <v>568000000</v>
      </c>
      <c r="O87">
        <v>8.3573943661971827E-5</v>
      </c>
    </row>
    <row r="88" spans="1:15">
      <c r="A88" s="57">
        <v>3.2093663911845816E-2</v>
      </c>
      <c r="B88">
        <v>7.2563089575102796E-2</v>
      </c>
      <c r="C88">
        <v>4.3824701195219216E-2</v>
      </c>
      <c r="D88">
        <v>-1.008209707619299E-3</v>
      </c>
      <c r="E88">
        <v>1.3726487036095684E-2</v>
      </c>
      <c r="F88">
        <v>-0.13354348760567425</v>
      </c>
      <c r="G88">
        <v>0.17029438745725975</v>
      </c>
      <c r="H88">
        <v>-5.4989231873654162E-2</v>
      </c>
      <c r="I88">
        <v>-9.7842601033120494E-2</v>
      </c>
      <c r="J88">
        <v>8.7871077184054278E-2</v>
      </c>
      <c r="K88">
        <v>9.3956043956043941E-2</v>
      </c>
      <c r="L88">
        <v>4.8001722034871096E-2</v>
      </c>
      <c r="M88">
        <v>124.03</v>
      </c>
      <c r="N88">
        <v>568000000</v>
      </c>
      <c r="O88">
        <v>8.3573943661971827E-5</v>
      </c>
    </row>
    <row r="89" spans="1:15">
      <c r="A89" s="56" t="s">
        <v>251</v>
      </c>
      <c r="B89">
        <v>3.4814475492441564E-2</v>
      </c>
      <c r="C89">
        <v>2.5763612217795454E-2</v>
      </c>
      <c r="D89">
        <v>6.6330053512860379E-2</v>
      </c>
      <c r="E89">
        <v>4.290725181499299E-2</v>
      </c>
      <c r="F89">
        <v>7.547907704341065E-3</v>
      </c>
      <c r="G89">
        <v>3.9770061004223443E-2</v>
      </c>
      <c r="H89">
        <v>-2.2956284567012659E-2</v>
      </c>
      <c r="I89">
        <v>6.4709987593052007E-2</v>
      </c>
      <c r="J89">
        <v>1.125779244591135E-2</v>
      </c>
      <c r="K89">
        <v>4.5278609508508328E-3</v>
      </c>
      <c r="L89">
        <v>1.9992729916389897E-4</v>
      </c>
      <c r="M89">
        <v>109.15</v>
      </c>
      <c r="N89">
        <v>1407000000</v>
      </c>
      <c r="O89">
        <v>7.3714996446339726E-5</v>
      </c>
    </row>
    <row r="90" spans="1:15">
      <c r="A90" s="57">
        <v>8.3973655323819896E-3</v>
      </c>
      <c r="B90">
        <v>3.4814475492441564E-2</v>
      </c>
      <c r="C90">
        <v>2.5763612217795454E-2</v>
      </c>
      <c r="D90">
        <v>6.6330053512860379E-2</v>
      </c>
      <c r="E90">
        <v>4.290725181499299E-2</v>
      </c>
      <c r="F90">
        <v>7.547907704341065E-3</v>
      </c>
      <c r="G90">
        <v>3.9770061004223443E-2</v>
      </c>
      <c r="H90">
        <v>-2.2956284567012659E-2</v>
      </c>
      <c r="I90">
        <v>6.4709987593052007E-2</v>
      </c>
      <c r="J90">
        <v>1.125779244591135E-2</v>
      </c>
      <c r="K90">
        <v>4.5278609508508328E-3</v>
      </c>
      <c r="L90">
        <v>1.9992729916389897E-4</v>
      </c>
      <c r="M90">
        <v>109.15</v>
      </c>
      <c r="N90">
        <v>1407000000</v>
      </c>
      <c r="O90">
        <v>7.3714996446339726E-5</v>
      </c>
    </row>
    <row r="91" spans="1:15">
      <c r="A91" s="56" t="s">
        <v>200</v>
      </c>
      <c r="B91">
        <v>5.4648103486077612E-2</v>
      </c>
      <c r="C91">
        <v>0.10077438802557047</v>
      </c>
      <c r="D91">
        <v>4.589235127478742E-2</v>
      </c>
      <c r="E91">
        <v>2.5678250612467222E-2</v>
      </c>
      <c r="F91">
        <v>-0.17215145081387123</v>
      </c>
      <c r="G91">
        <v>0.10340750295603562</v>
      </c>
      <c r="H91">
        <v>-3.5259549461312384E-3</v>
      </c>
      <c r="I91">
        <v>9.9370945547474054E-2</v>
      </c>
      <c r="J91">
        <v>-7.1832629972164953E-3</v>
      </c>
      <c r="K91">
        <v>1.6622763193750553E-2</v>
      </c>
      <c r="L91">
        <v>5.5039313795568201E-2</v>
      </c>
      <c r="M91">
        <v>91.22</v>
      </c>
      <c r="N91">
        <v>812000000</v>
      </c>
      <c r="O91">
        <v>6.3165024630541878E-5</v>
      </c>
    </row>
    <row r="92" spans="1:15">
      <c r="A92" s="57">
        <v>2.4914965986394581E-2</v>
      </c>
      <c r="B92">
        <v>5.4648103486077612E-2</v>
      </c>
      <c r="C92">
        <v>0.10077438802557047</v>
      </c>
      <c r="D92">
        <v>4.589235127478742E-2</v>
      </c>
      <c r="E92">
        <v>2.5678250612467222E-2</v>
      </c>
      <c r="F92">
        <v>-0.17215145081387123</v>
      </c>
      <c r="G92">
        <v>0.10340750295603562</v>
      </c>
      <c r="H92">
        <v>-3.5259549461312384E-3</v>
      </c>
      <c r="I92">
        <v>9.9370945547474054E-2</v>
      </c>
      <c r="J92">
        <v>-7.1832629972164953E-3</v>
      </c>
      <c r="K92">
        <v>1.6622763193750553E-2</v>
      </c>
      <c r="L92">
        <v>5.5039313795568201E-2</v>
      </c>
      <c r="M92">
        <v>91.22</v>
      </c>
      <c r="N92">
        <v>812000000</v>
      </c>
      <c r="O92">
        <v>6.3165024630541878E-5</v>
      </c>
    </row>
    <row r="93" spans="1:15">
      <c r="A93" s="56" t="s">
        <v>308</v>
      </c>
      <c r="B93">
        <v>4.1461538461538355E-2</v>
      </c>
      <c r="C93">
        <v>0.10392200310214951</v>
      </c>
      <c r="D93">
        <v>5.6001605780810877E-2</v>
      </c>
      <c r="E93">
        <v>5.0847457627118585E-2</v>
      </c>
      <c r="F93">
        <v>-2.2653135193910837E-2</v>
      </c>
      <c r="G93">
        <v>8.6913457967067106E-2</v>
      </c>
      <c r="H93">
        <v>2.2015627673529829E-2</v>
      </c>
      <c r="I93">
        <v>8.8174563312685555E-3</v>
      </c>
      <c r="J93">
        <v>-4.0161754930201639E-2</v>
      </c>
      <c r="K93">
        <v>4.1093515200554764E-2</v>
      </c>
      <c r="L93">
        <v>2.4204741020374249E-2</v>
      </c>
      <c r="M93">
        <v>130</v>
      </c>
      <c r="N93">
        <v>2529000000</v>
      </c>
      <c r="O93">
        <v>5.7933570581257415E-5</v>
      </c>
    </row>
    <row r="94" spans="1:15">
      <c r="A94" s="57">
        <v>2.719279201042114E-2</v>
      </c>
      <c r="B94">
        <v>4.1461538461538355E-2</v>
      </c>
      <c r="C94">
        <v>0.10392200310214951</v>
      </c>
      <c r="D94">
        <v>5.6001605780810877E-2</v>
      </c>
      <c r="E94">
        <v>5.0847457627118585E-2</v>
      </c>
      <c r="F94">
        <v>-2.2653135193910837E-2</v>
      </c>
      <c r="G94">
        <v>8.6913457967067106E-2</v>
      </c>
      <c r="H94">
        <v>2.2015627673529829E-2</v>
      </c>
      <c r="I94">
        <v>8.8174563312685555E-3</v>
      </c>
      <c r="J94">
        <v>-4.0161754930201639E-2</v>
      </c>
      <c r="K94">
        <v>4.1093515200554764E-2</v>
      </c>
      <c r="L94">
        <v>2.4204741020374249E-2</v>
      </c>
      <c r="M94">
        <v>130</v>
      </c>
      <c r="N94">
        <v>2529000000</v>
      </c>
      <c r="O94">
        <v>5.7933570581257415E-5</v>
      </c>
    </row>
    <row r="95" spans="1:15">
      <c r="A95" s="56" t="s">
        <v>290</v>
      </c>
      <c r="B95">
        <v>8.3980163863734275E-2</v>
      </c>
      <c r="C95">
        <v>6.275484833416213E-2</v>
      </c>
      <c r="D95">
        <v>1.7780273254725767E-2</v>
      </c>
      <c r="E95">
        <v>9.3249374942124347E-2</v>
      </c>
      <c r="F95">
        <v>-0.10376079959342704</v>
      </c>
      <c r="G95">
        <v>0.12690403655750179</v>
      </c>
      <c r="H95">
        <v>6.8027210884353748E-2</v>
      </c>
      <c r="I95">
        <v>-1.4171974522292971E-2</v>
      </c>
      <c r="J95">
        <v>6.2738724095895995E-2</v>
      </c>
      <c r="K95">
        <v>-8.3153846153846175E-2</v>
      </c>
      <c r="L95">
        <v>1.4262941521939817E-2</v>
      </c>
      <c r="M95">
        <v>92.76</v>
      </c>
      <c r="N95">
        <v>952000000</v>
      </c>
      <c r="O95">
        <v>5.7224789915966384E-5</v>
      </c>
    </row>
    <row r="96" spans="1:15">
      <c r="A96" s="57">
        <v>8.141858141858134E-2</v>
      </c>
      <c r="B96">
        <v>8.3980163863734275E-2</v>
      </c>
      <c r="C96">
        <v>6.275484833416213E-2</v>
      </c>
      <c r="D96">
        <v>1.7780273254725767E-2</v>
      </c>
      <c r="E96">
        <v>9.3249374942124347E-2</v>
      </c>
      <c r="F96">
        <v>-0.10376079959342704</v>
      </c>
      <c r="G96">
        <v>0.12690403655750179</v>
      </c>
      <c r="H96">
        <v>6.8027210884353748E-2</v>
      </c>
      <c r="I96">
        <v>-1.4171974522292971E-2</v>
      </c>
      <c r="J96">
        <v>6.2738724095895995E-2</v>
      </c>
      <c r="K96">
        <v>-8.3153846153846175E-2</v>
      </c>
      <c r="L96">
        <v>1.4262941521939817E-2</v>
      </c>
      <c r="M96">
        <v>92.76</v>
      </c>
      <c r="N96">
        <v>952000000</v>
      </c>
      <c r="O96">
        <v>5.7224789915966384E-5</v>
      </c>
    </row>
    <row r="97" spans="1:15">
      <c r="A97" s="56" t="s">
        <v>197</v>
      </c>
      <c r="B97">
        <v>0.12575476079888531</v>
      </c>
      <c r="C97">
        <v>7.120508853360831E-2</v>
      </c>
      <c r="D97">
        <v>-2.1183720631660033E-2</v>
      </c>
      <c r="E97">
        <v>0.10473955579058698</v>
      </c>
      <c r="F97">
        <v>1.8040388930441239E-2</v>
      </c>
      <c r="G97">
        <v>8.7346190250828334E-2</v>
      </c>
      <c r="H97">
        <v>-1.0098245806080835E-2</v>
      </c>
      <c r="I97">
        <v>5.9355302443879189E-2</v>
      </c>
      <c r="J97">
        <v>3.317672379852489E-2</v>
      </c>
      <c r="K97">
        <v>-3.4029072886595284E-2</v>
      </c>
      <c r="L97">
        <v>3.9142048610192708E-2</v>
      </c>
      <c r="M97">
        <v>258.36</v>
      </c>
      <c r="N97">
        <v>284000000</v>
      </c>
      <c r="O97">
        <v>4.7816901408450707E-5</v>
      </c>
    </row>
    <row r="98" spans="1:15">
      <c r="A98" s="57">
        <v>1.1133577333572304E-2</v>
      </c>
      <c r="B98">
        <v>0.12575476079888531</v>
      </c>
      <c r="C98">
        <v>7.120508853360831E-2</v>
      </c>
      <c r="D98">
        <v>-2.1183720631660033E-2</v>
      </c>
      <c r="E98">
        <v>0.10473955579058698</v>
      </c>
      <c r="F98">
        <v>1.8040388930441239E-2</v>
      </c>
      <c r="G98">
        <v>8.7346190250828334E-2</v>
      </c>
      <c r="H98">
        <v>-1.0098245806080835E-2</v>
      </c>
      <c r="I98">
        <v>5.9355302443879189E-2</v>
      </c>
      <c r="J98">
        <v>3.317672379852489E-2</v>
      </c>
      <c r="K98">
        <v>-3.4029072886595284E-2</v>
      </c>
      <c r="L98">
        <v>3.9142048610192708E-2</v>
      </c>
      <c r="M98">
        <v>258.36</v>
      </c>
      <c r="N98">
        <v>284000000</v>
      </c>
      <c r="O98">
        <v>4.7816901408450707E-5</v>
      </c>
    </row>
    <row r="99" spans="1:15">
      <c r="A99" s="56" t="s">
        <v>326</v>
      </c>
      <c r="B99">
        <v>7.7926270256311075E-2</v>
      </c>
      <c r="C99">
        <v>4.3842836607570636E-2</v>
      </c>
      <c r="D99">
        <v>0.11728253385356888</v>
      </c>
      <c r="E99">
        <v>9.5178459611772126E-2</v>
      </c>
      <c r="F99">
        <v>-0.14865637507146942</v>
      </c>
      <c r="G99">
        <v>0.17454441913439631</v>
      </c>
      <c r="H99">
        <v>5.2812915292612193E-2</v>
      </c>
      <c r="I99">
        <v>-2.0523609163160348E-2</v>
      </c>
      <c r="J99">
        <v>0.10521726493242253</v>
      </c>
      <c r="K99">
        <v>0.10872173101701693</v>
      </c>
      <c r="L99">
        <v>8.2752264166065528E-2</v>
      </c>
      <c r="M99">
        <v>38.722499999999997</v>
      </c>
      <c r="N99">
        <v>18568000000</v>
      </c>
      <c r="O99">
        <v>4.7308541576906505E-5</v>
      </c>
    </row>
    <row r="100" spans="1:15">
      <c r="A100" s="57">
        <v>0.11931754405657212</v>
      </c>
      <c r="B100">
        <v>7.7926270256311075E-2</v>
      </c>
      <c r="C100">
        <v>4.3842836607570636E-2</v>
      </c>
      <c r="D100">
        <v>0.11728253385356888</v>
      </c>
      <c r="E100">
        <v>9.5178459611772126E-2</v>
      </c>
      <c r="F100">
        <v>-0.14865637507146942</v>
      </c>
      <c r="G100">
        <v>0.17454441913439631</v>
      </c>
      <c r="H100">
        <v>5.2812915292612193E-2</v>
      </c>
      <c r="I100">
        <v>-2.0523609163160348E-2</v>
      </c>
      <c r="J100">
        <v>0.10521726493242253</v>
      </c>
      <c r="K100">
        <v>0.10872173101701693</v>
      </c>
      <c r="L100">
        <v>8.2752264166065528E-2</v>
      </c>
      <c r="M100">
        <v>38.722499999999997</v>
      </c>
      <c r="N100">
        <v>18568000000</v>
      </c>
      <c r="O100">
        <v>4.7308541576906505E-5</v>
      </c>
    </row>
    <row r="101" spans="1:15">
      <c r="A101" s="56" t="s">
        <v>305</v>
      </c>
      <c r="B101">
        <v>1.4291901255955091E-2</v>
      </c>
      <c r="C101">
        <v>4.2698548249359113E-3</v>
      </c>
      <c r="D101">
        <v>1.7892573696145067E-2</v>
      </c>
      <c r="E101">
        <v>4.3383947939262795E-3</v>
      </c>
      <c r="F101">
        <v>-2.2678185745140453E-2</v>
      </c>
      <c r="G101">
        <v>1.2433710763938656E-2</v>
      </c>
      <c r="H101">
        <v>-1.7219296997296057E-2</v>
      </c>
      <c r="I101">
        <v>1.4190558934260055E-2</v>
      </c>
      <c r="J101">
        <v>1.3779245012200422E-2</v>
      </c>
      <c r="K101">
        <v>4.8391688015939254E-3</v>
      </c>
      <c r="L101">
        <v>3.6473087818697063E-2</v>
      </c>
      <c r="M101">
        <v>138.54</v>
      </c>
      <c r="N101">
        <v>2590000000</v>
      </c>
      <c r="O101">
        <v>4.3509652509652511E-5</v>
      </c>
    </row>
    <row r="102" spans="1:15">
      <c r="A102" s="57">
        <v>1.0713549893551218E-2</v>
      </c>
      <c r="B102">
        <v>1.4291901255955091E-2</v>
      </c>
      <c r="C102">
        <v>4.2698548249359113E-3</v>
      </c>
      <c r="D102">
        <v>1.7892573696145067E-2</v>
      </c>
      <c r="E102">
        <v>4.3383947939262795E-3</v>
      </c>
      <c r="F102">
        <v>-2.2678185745140453E-2</v>
      </c>
      <c r="G102">
        <v>1.2433710763938656E-2</v>
      </c>
      <c r="H102">
        <v>-1.7219296997296057E-2</v>
      </c>
      <c r="I102">
        <v>1.4190558934260055E-2</v>
      </c>
      <c r="J102">
        <v>1.3779245012200422E-2</v>
      </c>
      <c r="K102">
        <v>4.8391688015939254E-3</v>
      </c>
      <c r="L102">
        <v>3.6473087818697063E-2</v>
      </c>
      <c r="M102">
        <v>138.54</v>
      </c>
      <c r="N102">
        <v>2590000000</v>
      </c>
      <c r="O102">
        <v>4.3509652509652511E-5</v>
      </c>
    </row>
    <row r="103" spans="1:15">
      <c r="A103" s="56" t="s">
        <v>257</v>
      </c>
      <c r="B103">
        <v>5.844227177853447E-2</v>
      </c>
      <c r="C103">
        <v>2.3456149455111628E-2</v>
      </c>
      <c r="D103">
        <v>6.4556333029104601E-2</v>
      </c>
      <c r="E103">
        <v>1.8420800153506684E-2</v>
      </c>
      <c r="F103">
        <v>-2.1234102684879887E-2</v>
      </c>
      <c r="G103">
        <v>7.286476005816768E-2</v>
      </c>
      <c r="H103">
        <v>7.8602620087336247E-2</v>
      </c>
      <c r="I103">
        <v>1.6665823211875878E-2</v>
      </c>
      <c r="J103">
        <v>4.4376826112363238E-2</v>
      </c>
      <c r="K103">
        <v>3.7793502733997979E-3</v>
      </c>
      <c r="L103">
        <v>-1.7406072258271253E-2</v>
      </c>
      <c r="M103">
        <v>91.03</v>
      </c>
      <c r="N103">
        <v>2540000000</v>
      </c>
      <c r="O103">
        <v>4.3479921259842523E-5</v>
      </c>
    </row>
    <row r="104" spans="1:15">
      <c r="A104" s="57">
        <v>2.6875512547154357E-2</v>
      </c>
      <c r="B104">
        <v>5.844227177853447E-2</v>
      </c>
      <c r="C104">
        <v>2.3456149455111628E-2</v>
      </c>
      <c r="D104">
        <v>6.4556333029104601E-2</v>
      </c>
      <c r="E104">
        <v>1.8420800153506684E-2</v>
      </c>
      <c r="F104">
        <v>-2.1234102684879887E-2</v>
      </c>
      <c r="G104">
        <v>7.286476005816768E-2</v>
      </c>
      <c r="H104">
        <v>7.8602620087336247E-2</v>
      </c>
      <c r="I104">
        <v>1.6665823211875878E-2</v>
      </c>
      <c r="J104">
        <v>4.4376826112363238E-2</v>
      </c>
      <c r="K104">
        <v>3.7793502733997979E-3</v>
      </c>
      <c r="L104">
        <v>-1.7406072258271253E-2</v>
      </c>
      <c r="M104">
        <v>91.03</v>
      </c>
      <c r="N104">
        <v>2540000000</v>
      </c>
      <c r="O104">
        <v>4.3479921259842523E-5</v>
      </c>
    </row>
    <row r="105" spans="1:15">
      <c r="A105" s="56" t="s">
        <v>182</v>
      </c>
      <c r="B105">
        <v>2.3933855526544853E-2</v>
      </c>
      <c r="C105">
        <v>0.13557161070973214</v>
      </c>
      <c r="D105">
        <v>2.2735778443113877E-2</v>
      </c>
      <c r="E105">
        <v>-5.9624585940375445E-2</v>
      </c>
      <c r="F105">
        <v>-0.12788649706457927</v>
      </c>
      <c r="G105">
        <v>0.12101694915254237</v>
      </c>
      <c r="H105">
        <v>2.4954351795496123E-2</v>
      </c>
      <c r="I105">
        <v>-6.1064924782264558E-2</v>
      </c>
      <c r="J105">
        <v>0.10961375212224113</v>
      </c>
      <c r="K105">
        <v>7.6390225129882611E-2</v>
      </c>
      <c r="L105">
        <v>5.2288165892027165E-2</v>
      </c>
      <c r="M105">
        <v>45.96</v>
      </c>
      <c r="N105">
        <v>4473000000</v>
      </c>
      <c r="O105">
        <v>3.5445785826067517E-5</v>
      </c>
    </row>
    <row r="106" spans="1:15">
      <c r="A106" s="56" t="s">
        <v>254</v>
      </c>
      <c r="B106">
        <v>-5.7980800281831188E-3</v>
      </c>
      <c r="C106">
        <v>1.7261913550171586E-2</v>
      </c>
      <c r="D106">
        <v>-1.4910462238843113E-2</v>
      </c>
      <c r="E106">
        <v>-4.6735061453731984E-2</v>
      </c>
      <c r="F106">
        <v>3.4499821972955501E-2</v>
      </c>
      <c r="G106">
        <v>5.3813679579963095E-2</v>
      </c>
      <c r="H106">
        <v>-0.11951179892011933</v>
      </c>
      <c r="I106">
        <v>-6.0565590924110582E-2</v>
      </c>
      <c r="J106">
        <v>1.9649548975752818E-2</v>
      </c>
      <c r="K106">
        <v>7.6817832165778963E-2</v>
      </c>
      <c r="L106">
        <v>1.2400412256449668E-2</v>
      </c>
      <c r="M106">
        <v>40.875599999999999</v>
      </c>
      <c r="N106">
        <v>5675000000</v>
      </c>
      <c r="O106">
        <v>2.7931982378854626E-5</v>
      </c>
    </row>
    <row r="107" spans="1:15">
      <c r="A107" s="56" t="s">
        <v>323</v>
      </c>
      <c r="B107">
        <v>0.11239792130660739</v>
      </c>
      <c r="C107">
        <v>5.9530165509877116E-2</v>
      </c>
      <c r="D107">
        <v>3.4265558075081998E-2</v>
      </c>
      <c r="E107">
        <v>-1.5880832204850502E-2</v>
      </c>
      <c r="F107">
        <v>-9.9824868651488541E-2</v>
      </c>
      <c r="G107">
        <v>9.7200731467154203E-2</v>
      </c>
      <c r="H107">
        <v>-4.3951769739401021E-2</v>
      </c>
      <c r="I107">
        <v>-6.7534580960130111E-2</v>
      </c>
      <c r="J107">
        <v>5.6120194432169652E-2</v>
      </c>
      <c r="K107">
        <v>-3.4448679937879395E-2</v>
      </c>
      <c r="L107">
        <v>1.3598479309840612E-2</v>
      </c>
      <c r="M107">
        <v>67.349999999999994</v>
      </c>
      <c r="N107">
        <v>4270000000</v>
      </c>
      <c r="O107">
        <v>1.8803512880562062E-5</v>
      </c>
    </row>
    <row r="108" spans="1:15">
      <c r="A108" s="56" t="s">
        <v>107</v>
      </c>
      <c r="B108">
        <v>8.673374324576115E-2</v>
      </c>
      <c r="C108">
        <v>3.2061723103300424E-2</v>
      </c>
      <c r="D108">
        <v>3.8790597225683225E-2</v>
      </c>
      <c r="E108">
        <v>-3.2857027528860959E-2</v>
      </c>
      <c r="F108">
        <v>-3.2637729549248699E-2</v>
      </c>
      <c r="G108">
        <v>0.10331299040976456</v>
      </c>
      <c r="H108">
        <v>-2.680280791320995E-2</v>
      </c>
      <c r="I108">
        <v>-4.1311475409836103E-2</v>
      </c>
      <c r="J108">
        <v>4.0511358728513427E-2</v>
      </c>
      <c r="K108">
        <v>-3.169279785360947E-2</v>
      </c>
      <c r="L108">
        <v>3.1864230669322098E-2</v>
      </c>
      <c r="M108">
        <v>107.34</v>
      </c>
      <c r="N108">
        <v>1895000000</v>
      </c>
      <c r="O108">
        <v>1.672137203166227E-5</v>
      </c>
    </row>
    <row r="109" spans="1:15">
      <c r="A109" s="56" t="s">
        <v>101</v>
      </c>
      <c r="B109">
        <v>0.12038789025543983</v>
      </c>
      <c r="C109">
        <v>9.7741186404897679E-2</v>
      </c>
      <c r="D109">
        <v>5.4326923076923106E-2</v>
      </c>
      <c r="E109">
        <v>2.7994492886645222E-2</v>
      </c>
      <c r="F109">
        <v>-6.4285714285714335E-2</v>
      </c>
      <c r="G109">
        <v>6.8395773294908757E-2</v>
      </c>
      <c r="H109">
        <v>1.0495837857401474E-2</v>
      </c>
      <c r="I109">
        <v>-0.15866762177650431</v>
      </c>
      <c r="J109">
        <v>7.2271070126527892E-2</v>
      </c>
      <c r="K109">
        <v>-5.6394763343403771E-2</v>
      </c>
      <c r="L109">
        <v>-2.710779082177164E-2</v>
      </c>
      <c r="M109">
        <v>42.28</v>
      </c>
      <c r="N109">
        <v>4453000000</v>
      </c>
      <c r="O109">
        <v>1.304962946328318E-5</v>
      </c>
    </row>
    <row r="110" spans="1:15">
      <c r="A110" s="56" t="s">
        <v>330</v>
      </c>
      <c r="B110">
        <v>0.11027135967753539</v>
      </c>
      <c r="C110">
        <v>5.6726094003241488E-2</v>
      </c>
      <c r="D110">
        <v>8.1595092024539878E-2</v>
      </c>
      <c r="E110">
        <v>4.3874643874643807E-2</v>
      </c>
      <c r="F110">
        <v>-2.1124454148471531E-2</v>
      </c>
      <c r="G110">
        <v>4.7337943441839593E-2</v>
      </c>
      <c r="H110">
        <v>4.5988205377914836E-2</v>
      </c>
      <c r="I110">
        <v>1.5672684011793312E-2</v>
      </c>
      <c r="J110">
        <v>-1.9148502750051023E-2</v>
      </c>
      <c r="K110">
        <v>-3.0633437175493279E-2</v>
      </c>
      <c r="L110">
        <v>7.8950187466523894E-2</v>
      </c>
      <c r="M110">
        <v>138.93</v>
      </c>
      <c r="N110">
        <v>650000000</v>
      </c>
      <c r="O110">
        <v>5.0676923076923079E-6</v>
      </c>
    </row>
    <row r="111" spans="1:15">
      <c r="A111" s="56" t="s">
        <v>161</v>
      </c>
      <c r="B111">
        <v>9.4267979578386132E-2</v>
      </c>
      <c r="C111">
        <v>1.1236965120460267E-2</v>
      </c>
      <c r="D111">
        <v>5.9383056271668608E-2</v>
      </c>
      <c r="E111">
        <v>3.3358669031332677E-3</v>
      </c>
      <c r="F111">
        <v>-9.6755187071251289E-2</v>
      </c>
      <c r="G111">
        <v>3.7634913186297511E-2</v>
      </c>
      <c r="H111">
        <v>0.10567395264116584</v>
      </c>
      <c r="I111">
        <v>-2.4216864492640239E-2</v>
      </c>
      <c r="J111">
        <v>4.2114474567343248E-2</v>
      </c>
      <c r="K111">
        <v>3.7735849056603724E-2</v>
      </c>
      <c r="L111">
        <v>3.4466403162055292E-2</v>
      </c>
      <c r="M111">
        <v>50.828499999999998</v>
      </c>
      <c r="N111">
        <v>14665000000</v>
      </c>
      <c r="O111">
        <v>1.1050119331742243E-6</v>
      </c>
    </row>
    <row r="112" spans="1:15">
      <c r="A112" s="56" t="s">
        <v>362</v>
      </c>
      <c r="B112">
        <v>9.2572040498442365E-2</v>
      </c>
      <c r="C112">
        <v>7.760917409938564E-3</v>
      </c>
      <c r="D112">
        <v>4.9991158267020434E-2</v>
      </c>
      <c r="E112">
        <v>8.38708590868514E-3</v>
      </c>
      <c r="F112">
        <v>-0.109035490605428</v>
      </c>
      <c r="G112">
        <v>3.1970232348888884E-2</v>
      </c>
      <c r="H112">
        <v>0.10589079415825044</v>
      </c>
      <c r="I112">
        <v>-2.9384952736052846E-2</v>
      </c>
      <c r="J112">
        <v>3.4386766510132359E-2</v>
      </c>
      <c r="K112">
        <v>3.5427692660062689E-2</v>
      </c>
      <c r="L112">
        <v>2.9040922736609274E-2</v>
      </c>
      <c r="M112">
        <v>51.36</v>
      </c>
      <c r="N112">
        <v>14665000000</v>
      </c>
      <c r="O112">
        <v>1.1050119331742243E-6</v>
      </c>
    </row>
    <row r="113" spans="1:15">
      <c r="A113" s="56" t="s">
        <v>364</v>
      </c>
      <c r="B113">
        <v>0.12608187134502924</v>
      </c>
      <c r="C113">
        <v>-0.30598255089322818</v>
      </c>
      <c r="D113">
        <v>-6.2855432505237781E-3</v>
      </c>
      <c r="E113">
        <v>1.2195121951219686E-2</v>
      </c>
      <c r="F113">
        <v>-0.15421686746987959</v>
      </c>
      <c r="G113">
        <v>0.14378612716763012</v>
      </c>
      <c r="H113">
        <v>2.6871401151631471E-2</v>
      </c>
      <c r="I113">
        <v>-0.19563862928348907</v>
      </c>
      <c r="J113">
        <v>0.11447678992918953</v>
      </c>
      <c r="K113">
        <v>0.15001790189760106</v>
      </c>
      <c r="L113">
        <v>-3.7982565379825577E-2</v>
      </c>
      <c r="M113">
        <v>42.75</v>
      </c>
      <c r="N113">
        <v>1224000000</v>
      </c>
      <c r="O113">
        <v>0</v>
      </c>
    </row>
    <row r="114" spans="1:15">
      <c r="A114" s="56" t="s">
        <v>155</v>
      </c>
      <c r="B114">
        <v>0.13341968911917101</v>
      </c>
      <c r="C114">
        <v>-6.25714285714285E-2</v>
      </c>
      <c r="D114">
        <v>8.3815909783602812E-3</v>
      </c>
      <c r="E114">
        <v>-1.0985657613671238E-2</v>
      </c>
      <c r="F114">
        <v>-2.607219993829055E-2</v>
      </c>
      <c r="G114">
        <v>9.8080000000000001E-2</v>
      </c>
      <c r="H114">
        <v>-3.4411764705882406E-2</v>
      </c>
      <c r="I114">
        <v>-2.863234846177274E-2</v>
      </c>
      <c r="J114">
        <v>1.7102137767220946E-2</v>
      </c>
      <c r="K114">
        <v>5.8176100628930414E-3</v>
      </c>
      <c r="L114">
        <v>6.1122401125527609E-2</v>
      </c>
      <c r="M114">
        <v>61.76</v>
      </c>
      <c r="N114">
        <v>1277000000</v>
      </c>
      <c r="O114">
        <v>0</v>
      </c>
    </row>
    <row r="115" spans="1:15">
      <c r="A115" s="56" t="s">
        <v>395</v>
      </c>
      <c r="B115">
        <v>9.461163280434489</v>
      </c>
      <c r="C115">
        <v>2.9873716253034148</v>
      </c>
      <c r="D115">
        <v>1.6177458397172948</v>
      </c>
      <c r="E115">
        <v>3.3310448733485276</v>
      </c>
      <c r="F115">
        <v>-6.341629861792482</v>
      </c>
      <c r="G115">
        <v>8.6879586264072746</v>
      </c>
      <c r="H115">
        <v>0.26159106859940745</v>
      </c>
      <c r="I115">
        <v>-1.9943466471660807</v>
      </c>
      <c r="J115">
        <v>4.1213955875122457</v>
      </c>
      <c r="K115">
        <v>1.9229623234760065</v>
      </c>
      <c r="L115">
        <v>2.8584000727676595</v>
      </c>
      <c r="M115">
        <v>11715.956299999998</v>
      </c>
      <c r="N115">
        <v>223133747383.5979</v>
      </c>
      <c r="O115">
        <v>1.1011498621537597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829F9-1E1B-4080-9C19-392BB909C283}">
  <dimension ref="A1:AQ507"/>
  <sheetViews>
    <sheetView topLeftCell="A240" zoomScale="60" zoomScaleNormal="60" workbookViewId="0">
      <selection activeCell="H9" sqref="H9"/>
    </sheetView>
  </sheetViews>
  <sheetFormatPr defaultColWidth="8.77734375" defaultRowHeight="14.4"/>
  <cols>
    <col min="1" max="1" width="10.109375" bestFit="1" customWidth="1"/>
    <col min="2" max="2" width="34.5546875" bestFit="1" customWidth="1"/>
    <col min="3" max="3" width="25.6640625" bestFit="1" customWidth="1"/>
    <col min="4" max="4" width="14" bestFit="1" customWidth="1"/>
    <col min="5" max="5" width="22.6640625" bestFit="1" customWidth="1"/>
    <col min="6" max="6" width="18.44140625" bestFit="1" customWidth="1"/>
    <col min="7" max="7" width="22" bestFit="1" customWidth="1"/>
    <col min="8" max="8" width="14.21875" bestFit="1" customWidth="1"/>
    <col min="9" max="9" width="8.6640625" bestFit="1" customWidth="1"/>
    <col min="10" max="10" width="9.5546875" bestFit="1" customWidth="1"/>
    <col min="11" max="16" width="8.6640625" bestFit="1" customWidth="1"/>
    <col min="17" max="17" width="11.77734375" bestFit="1" customWidth="1"/>
    <col min="18" max="18" width="9.33203125" bestFit="1" customWidth="1"/>
    <col min="19" max="19" width="11.5546875" bestFit="1" customWidth="1"/>
    <col min="20" max="20" width="11" bestFit="1" customWidth="1"/>
    <col min="21" max="21" width="9" bestFit="1" customWidth="1"/>
    <col min="22" max="25" width="10.109375" bestFit="1" customWidth="1"/>
    <col min="26" max="26" width="10.6640625" bestFit="1" customWidth="1"/>
    <col min="27" max="29" width="6" bestFit="1" customWidth="1"/>
    <col min="30" max="30" width="7.33203125" bestFit="1" customWidth="1"/>
    <col min="31" max="31" width="6" bestFit="1" customWidth="1"/>
    <col min="32" max="32" width="5.6640625" bestFit="1" customWidth="1"/>
    <col min="33" max="33" width="6" bestFit="1" customWidth="1"/>
    <col min="34" max="34" width="5.6640625" bestFit="1" customWidth="1"/>
    <col min="35" max="35" width="6" bestFit="1" customWidth="1"/>
    <col min="36" max="36" width="5.6640625" bestFit="1" customWidth="1"/>
    <col min="37" max="42" width="6" bestFit="1" customWidth="1"/>
    <col min="43" max="43" width="5.6640625" bestFit="1" customWidth="1"/>
  </cols>
  <sheetData>
    <row r="1" spans="1:4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8</v>
      </c>
      <c r="V1" s="6" t="s">
        <v>20</v>
      </c>
      <c r="W1" s="6" t="s">
        <v>21</v>
      </c>
      <c r="X1" s="6" t="s">
        <v>22</v>
      </c>
      <c r="Y1" s="6" t="s">
        <v>23</v>
      </c>
      <c r="Z1" s="18" t="s">
        <v>24</v>
      </c>
      <c r="AA1" s="18" t="s">
        <v>21</v>
      </c>
      <c r="AB1" s="18" t="s">
        <v>22</v>
      </c>
      <c r="AC1" s="18" t="s">
        <v>23</v>
      </c>
      <c r="AD1" s="18" t="s">
        <v>25</v>
      </c>
      <c r="AE1">
        <v>1</v>
      </c>
      <c r="AF1">
        <v>2</v>
      </c>
      <c r="AG1">
        <v>3</v>
      </c>
      <c r="AH1">
        <v>4</v>
      </c>
      <c r="AI1">
        <v>5</v>
      </c>
      <c r="AJ1">
        <v>6</v>
      </c>
      <c r="AK1">
        <v>7</v>
      </c>
      <c r="AL1">
        <v>8</v>
      </c>
      <c r="AM1">
        <v>9</v>
      </c>
      <c r="AN1">
        <v>10</v>
      </c>
      <c r="AO1">
        <v>11</v>
      </c>
      <c r="AP1">
        <v>12</v>
      </c>
      <c r="AQ1" t="s">
        <v>531</v>
      </c>
    </row>
    <row r="2" spans="1:43" ht="15">
      <c r="A2" s="60" t="s">
        <v>357</v>
      </c>
      <c r="B2" s="69" t="s">
        <v>358</v>
      </c>
      <c r="C2" s="34" t="s">
        <v>403</v>
      </c>
      <c r="D2" s="8">
        <v>306623480</v>
      </c>
      <c r="E2" s="8">
        <v>57000</v>
      </c>
      <c r="F2" s="37">
        <f t="shared" ref="F2:F12" si="0">D2</f>
        <v>306623480</v>
      </c>
      <c r="G2" s="3">
        <v>621000000</v>
      </c>
      <c r="H2" s="9">
        <f>F2/G2</f>
        <v>0.49375761674718194</v>
      </c>
      <c r="I2" s="16">
        <v>30.4</v>
      </c>
      <c r="J2" s="17">
        <v>31.38</v>
      </c>
      <c r="K2" s="17">
        <v>30.41</v>
      </c>
      <c r="L2" s="17">
        <v>32.29</v>
      </c>
      <c r="M2" s="17">
        <v>30.39</v>
      </c>
      <c r="N2" s="17">
        <v>27.82</v>
      </c>
      <c r="O2" s="17">
        <v>28.19</v>
      </c>
      <c r="P2" s="17">
        <v>29.73</v>
      </c>
      <c r="Q2" s="17">
        <v>30.12</v>
      </c>
      <c r="R2" s="17">
        <v>31.54</v>
      </c>
      <c r="S2" s="17">
        <v>28.11</v>
      </c>
      <c r="T2" s="17">
        <v>28.04</v>
      </c>
      <c r="U2" s="17">
        <v>29.01</v>
      </c>
      <c r="V2" s="3">
        <v>0</v>
      </c>
      <c r="W2" s="3">
        <v>0</v>
      </c>
      <c r="X2" s="3">
        <v>0</v>
      </c>
      <c r="Y2" s="3">
        <v>0</v>
      </c>
      <c r="Z2" s="1">
        <f t="shared" ref="Z2:Z65" si="1">((L2-I2)+V2)/I2</f>
        <v>6.2171052631578967E-2</v>
      </c>
      <c r="AA2" s="1">
        <f t="shared" ref="AA2:AA65" si="2">((O2-L2)+W2)/L2</f>
        <v>-0.12697429544750691</v>
      </c>
      <c r="AB2" s="1">
        <f t="shared" ref="AB2:AB65" si="3">((R2-O2)+X2)/O2</f>
        <v>0.11883646683220993</v>
      </c>
      <c r="AC2" s="1">
        <f t="shared" ref="AC2:AC65" si="4">((U2-R2)+Y2)/R2</f>
        <v>-8.0215599239061436E-2</v>
      </c>
      <c r="AD2" s="1">
        <f t="shared" ref="AD2:AD65" si="5">((U2-I2)+SUM(V2:Y2))/I2</f>
        <v>-4.5723684210526222E-2</v>
      </c>
      <c r="AE2" s="1">
        <f t="shared" ref="AE2:AE65" si="6">(J2-I2)/I2</f>
        <v>3.2236842105263175E-2</v>
      </c>
      <c r="AF2" s="1">
        <f t="shared" ref="AF2:AF65" si="7">(K2-J2)/J2</f>
        <v>-3.0911408540471603E-2</v>
      </c>
      <c r="AG2" s="1">
        <f t="shared" ref="AG2:AG65" si="8">((L2-K2)+V2)/K2</f>
        <v>6.182176915488323E-2</v>
      </c>
      <c r="AH2" s="1">
        <f t="shared" ref="AH2:AH65" si="9">(M2-L2)/L2</f>
        <v>-5.8841746670795871E-2</v>
      </c>
      <c r="AI2" s="1">
        <f t="shared" ref="AI2:AI65" si="10">((N2-M2)+W2)/M2</f>
        <v>-8.4567291872326436E-2</v>
      </c>
      <c r="AJ2" s="1">
        <f t="shared" ref="AJ2:AJ65" si="11">((O2-N2)+W2)/N2</f>
        <v>1.3299784327821747E-2</v>
      </c>
      <c r="AK2" s="1">
        <f t="shared" ref="AK2:AK65" si="12">(P2-O2)/O2</f>
        <v>5.462930117062785E-2</v>
      </c>
      <c r="AL2" s="1">
        <f t="shared" ref="AL2:AL65" si="13">((Q2-P2)+X2)/P2</f>
        <v>1.3118062563067627E-2</v>
      </c>
      <c r="AM2" s="1">
        <f t="shared" ref="AM2:AM65" si="14">((R2-Q2)+X2)/Q2</f>
        <v>4.7144754316068994E-2</v>
      </c>
      <c r="AN2" s="1">
        <f t="shared" ref="AN2:AN65" si="15">(S2-R2)/R2</f>
        <v>-0.10875079264426125</v>
      </c>
      <c r="AO2" s="1">
        <f t="shared" ref="AO2:AO65" si="16">((T2-S2)+Y2)/S2</f>
        <v>-2.4902170046246989E-3</v>
      </c>
      <c r="AP2" s="1">
        <f t="shared" ref="AP2:AP65" si="17">((U2-T2)+Y2)/T2</f>
        <v>3.4593437945791811E-2</v>
      </c>
      <c r="AQ2">
        <v>2017</v>
      </c>
    </row>
    <row r="3" spans="1:43" ht="15">
      <c r="A3" s="60" t="s">
        <v>146</v>
      </c>
      <c r="B3" s="69" t="s">
        <v>358</v>
      </c>
      <c r="C3" s="34" t="s">
        <v>403</v>
      </c>
      <c r="D3" s="8">
        <v>306623480</v>
      </c>
      <c r="E3" s="8">
        <v>57000</v>
      </c>
      <c r="F3" s="37">
        <f t="shared" si="0"/>
        <v>306623480</v>
      </c>
      <c r="G3" s="3">
        <v>621000000</v>
      </c>
      <c r="H3" s="9">
        <f>F3/G3</f>
        <v>0.49375761674718194</v>
      </c>
      <c r="I3" s="16">
        <v>30.4</v>
      </c>
      <c r="J3" s="17">
        <v>31.38</v>
      </c>
      <c r="K3" s="17">
        <v>30.41</v>
      </c>
      <c r="L3" s="17">
        <v>32.29</v>
      </c>
      <c r="M3" s="17">
        <v>30.39</v>
      </c>
      <c r="N3" s="17">
        <v>27.82</v>
      </c>
      <c r="O3" s="17">
        <v>28.19</v>
      </c>
      <c r="P3" s="17">
        <v>29.73</v>
      </c>
      <c r="Q3" s="17">
        <v>30.12</v>
      </c>
      <c r="R3" s="17">
        <v>31.54</v>
      </c>
      <c r="S3" s="17">
        <v>28.11</v>
      </c>
      <c r="T3" s="17">
        <v>28.04</v>
      </c>
      <c r="U3" s="17">
        <v>29.01</v>
      </c>
      <c r="V3" s="3">
        <v>0.76</v>
      </c>
      <c r="W3" s="3">
        <v>0.76</v>
      </c>
      <c r="X3" s="3">
        <v>0.76</v>
      </c>
      <c r="Y3" s="3">
        <v>0.69</v>
      </c>
      <c r="Z3" s="1">
        <f t="shared" si="1"/>
        <v>8.7171052631578969E-2</v>
      </c>
      <c r="AA3" s="1">
        <f t="shared" si="2"/>
        <v>-0.10343759677918854</v>
      </c>
      <c r="AB3" s="1">
        <f t="shared" si="3"/>
        <v>0.14579638169563666</v>
      </c>
      <c r="AC3" s="1">
        <f t="shared" si="4"/>
        <v>-5.83386176284083E-2</v>
      </c>
      <c r="AD3" s="1">
        <f t="shared" si="5"/>
        <v>5.1973684210526422E-2</v>
      </c>
      <c r="AE3" s="1">
        <f t="shared" si="6"/>
        <v>3.2236842105263175E-2</v>
      </c>
      <c r="AF3" s="1">
        <f t="shared" si="7"/>
        <v>-3.0911408540471603E-2</v>
      </c>
      <c r="AG3" s="1">
        <f t="shared" si="8"/>
        <v>8.6813548174942412E-2</v>
      </c>
      <c r="AH3" s="1">
        <f t="shared" si="9"/>
        <v>-5.8841746670795871E-2</v>
      </c>
      <c r="AI3" s="1">
        <f t="shared" si="10"/>
        <v>-5.9559065482066478E-2</v>
      </c>
      <c r="AJ3" s="1">
        <f t="shared" si="11"/>
        <v>4.0618260244428502E-2</v>
      </c>
      <c r="AK3" s="1">
        <f t="shared" si="12"/>
        <v>5.462930117062785E-2</v>
      </c>
      <c r="AL3" s="1">
        <f t="shared" si="13"/>
        <v>3.8681466532122455E-2</v>
      </c>
      <c r="AM3" s="1">
        <f t="shared" si="14"/>
        <v>7.2377158034528488E-2</v>
      </c>
      <c r="AN3" s="1">
        <f t="shared" si="15"/>
        <v>-0.10875079264426125</v>
      </c>
      <c r="AO3" s="1">
        <f t="shared" si="16"/>
        <v>2.2056207755247231E-2</v>
      </c>
      <c r="AP3" s="1">
        <f t="shared" si="17"/>
        <v>5.9201141226818917E-2</v>
      </c>
      <c r="AQ3">
        <v>2017</v>
      </c>
    </row>
    <row r="4" spans="1:43" ht="15.6">
      <c r="A4" s="65" t="s">
        <v>77</v>
      </c>
      <c r="B4" s="69" t="s">
        <v>78</v>
      </c>
      <c r="C4" s="41" t="s">
        <v>342</v>
      </c>
      <c r="D4" s="8">
        <v>282511</v>
      </c>
      <c r="E4" s="3"/>
      <c r="F4" s="37">
        <f t="shared" si="0"/>
        <v>282511</v>
      </c>
      <c r="G4" s="8">
        <f>D4/H4</f>
        <v>747383.59788359783</v>
      </c>
      <c r="H4" s="9">
        <v>0.378</v>
      </c>
      <c r="I4" s="51" vm="1">
        <v>198.87</v>
      </c>
      <c r="J4" s="2" vm="2">
        <v>214.49</v>
      </c>
      <c r="K4" s="2" vm="3">
        <v>206.82</v>
      </c>
      <c r="L4" s="2" vm="4">
        <v>199.01</v>
      </c>
      <c r="M4" s="2" vm="5">
        <v>193.76</v>
      </c>
      <c r="N4" s="2" vm="6">
        <v>192.9</v>
      </c>
      <c r="O4" s="2" vm="7">
        <v>186.09</v>
      </c>
      <c r="P4" s="2" vm="8">
        <v>198.8</v>
      </c>
      <c r="Q4" s="2" vm="9">
        <v>209.21</v>
      </c>
      <c r="R4" s="2" vm="10">
        <v>215.92</v>
      </c>
      <c r="S4" s="2" vm="11">
        <v>205.6</v>
      </c>
      <c r="T4" s="2" vm="12">
        <v>221.98</v>
      </c>
      <c r="U4" s="2" vm="13">
        <v>201.73</v>
      </c>
      <c r="V4">
        <v>0</v>
      </c>
      <c r="W4">
        <v>0</v>
      </c>
      <c r="X4">
        <v>0</v>
      </c>
      <c r="Y4">
        <v>0</v>
      </c>
      <c r="Z4" s="1">
        <f t="shared" si="1"/>
        <v>7.0397747272080429E-4</v>
      </c>
      <c r="AA4" s="1">
        <f t="shared" si="2"/>
        <v>-6.4921360735641365E-2</v>
      </c>
      <c r="AB4" s="1">
        <f t="shared" si="3"/>
        <v>0.16029878016013749</v>
      </c>
      <c r="AC4" s="1">
        <f t="shared" si="4"/>
        <v>-6.5718784735087063E-2</v>
      </c>
      <c r="AD4" s="1">
        <f t="shared" si="5"/>
        <v>1.4381254085583472E-2</v>
      </c>
      <c r="AE4" s="1">
        <f t="shared" si="6"/>
        <v>7.8543772313571694E-2</v>
      </c>
      <c r="AF4" s="1">
        <f t="shared" si="7"/>
        <v>-3.5759242855144834E-2</v>
      </c>
      <c r="AG4" s="1">
        <f t="shared" si="8"/>
        <v>-3.7762305386326286E-2</v>
      </c>
      <c r="AH4" s="1">
        <f t="shared" si="9"/>
        <v>-2.6380583890256774E-2</v>
      </c>
      <c r="AI4" s="1">
        <f t="shared" si="10"/>
        <v>-4.4384805945498823E-3</v>
      </c>
      <c r="AJ4" s="1">
        <f t="shared" si="11"/>
        <v>-3.530326594090203E-2</v>
      </c>
      <c r="AK4" s="1">
        <f t="shared" si="12"/>
        <v>6.8300284808426079E-2</v>
      </c>
      <c r="AL4" s="1">
        <f t="shared" si="13"/>
        <v>5.2364185110663965E-2</v>
      </c>
      <c r="AM4" s="1">
        <f t="shared" si="14"/>
        <v>3.2073036661727353E-2</v>
      </c>
      <c r="AN4" s="1">
        <f t="shared" si="15"/>
        <v>-4.7795479807336019E-2</v>
      </c>
      <c r="AO4" s="1">
        <f t="shared" si="16"/>
        <v>7.9669260700389086E-2</v>
      </c>
      <c r="AP4" s="1">
        <f t="shared" si="17"/>
        <v>-9.1224434633750795E-2</v>
      </c>
      <c r="AQ4">
        <v>2018</v>
      </c>
    </row>
    <row r="5" spans="1:43" ht="15.6">
      <c r="A5" s="65" t="s">
        <v>77</v>
      </c>
      <c r="B5" s="69" t="s">
        <v>78</v>
      </c>
      <c r="C5" s="41" t="s">
        <v>342</v>
      </c>
      <c r="D5" s="8">
        <v>282511</v>
      </c>
      <c r="E5" s="3"/>
      <c r="F5" s="37">
        <f t="shared" si="0"/>
        <v>282511</v>
      </c>
      <c r="G5" s="8">
        <v>747383.59788359783</v>
      </c>
      <c r="H5" s="9">
        <f>F5/G5</f>
        <v>0.378</v>
      </c>
      <c r="I5" s="51" vm="13">
        <v>201.73</v>
      </c>
      <c r="J5" s="2" vm="14">
        <v>206.52</v>
      </c>
      <c r="K5" s="2" vm="15">
        <v>203.15</v>
      </c>
      <c r="L5" s="2" vm="16">
        <v>202.16</v>
      </c>
      <c r="M5" s="2" vm="17">
        <v>217.22</v>
      </c>
      <c r="N5" s="2" vm="18">
        <v>197.62</v>
      </c>
      <c r="O5" s="2" vm="19">
        <v>214.25</v>
      </c>
      <c r="P5" s="2" vm="20">
        <v>205.63</v>
      </c>
      <c r="Q5" s="2" vm="21">
        <v>201.19</v>
      </c>
      <c r="R5" s="2" vm="22">
        <v>208.94</v>
      </c>
      <c r="S5" s="2" vm="23">
        <v>213.55</v>
      </c>
      <c r="T5" s="2" vm="24">
        <v>220.6</v>
      </c>
      <c r="U5" s="2" vm="25">
        <v>227.51</v>
      </c>
      <c r="V5">
        <v>0.45</v>
      </c>
      <c r="W5">
        <v>0.45</v>
      </c>
      <c r="X5">
        <v>0.32</v>
      </c>
      <c r="Y5" s="3">
        <v>0.32</v>
      </c>
      <c r="Z5" s="1">
        <f t="shared" si="1"/>
        <v>4.362266395677424E-3</v>
      </c>
      <c r="AA5" s="1">
        <f t="shared" si="2"/>
        <v>6.2030075187969942E-2</v>
      </c>
      <c r="AB5" s="1">
        <f t="shared" si="3"/>
        <v>-2.3290548424737465E-2</v>
      </c>
      <c r="AC5" s="1">
        <f t="shared" si="4"/>
        <v>9.0408729778883853E-2</v>
      </c>
      <c r="AD5" s="1">
        <f t="shared" si="5"/>
        <v>0.13542854310216626</v>
      </c>
      <c r="AE5" s="1">
        <f t="shared" si="6"/>
        <v>2.3744609131016808E-2</v>
      </c>
      <c r="AF5" s="1">
        <f t="shared" si="7"/>
        <v>-1.631803215184972E-2</v>
      </c>
      <c r="AG5" s="1">
        <f t="shared" si="8"/>
        <v>-2.6581343834605419E-3</v>
      </c>
      <c r="AH5" s="1">
        <f t="shared" si="9"/>
        <v>7.4495449149188778E-2</v>
      </c>
      <c r="AI5" s="1">
        <f t="shared" si="10"/>
        <v>-8.8159469662093704E-2</v>
      </c>
      <c r="AJ5" s="1">
        <f t="shared" si="11"/>
        <v>8.6428499139763151E-2</v>
      </c>
      <c r="AK5" s="1">
        <f t="shared" si="12"/>
        <v>-4.0233372228704808E-2</v>
      </c>
      <c r="AL5" s="1">
        <f t="shared" si="13"/>
        <v>-2.0035986966882254E-2</v>
      </c>
      <c r="AM5" s="1">
        <f t="shared" si="14"/>
        <v>4.0111337541627316E-2</v>
      </c>
      <c r="AN5" s="1">
        <f t="shared" si="15"/>
        <v>2.206375035895479E-2</v>
      </c>
      <c r="AO5" s="1">
        <f t="shared" si="16"/>
        <v>3.4511823928822211E-2</v>
      </c>
      <c r="AP5" s="1">
        <f t="shared" si="17"/>
        <v>3.2774252039891191E-2</v>
      </c>
      <c r="AQ5" s="58">
        <v>2019</v>
      </c>
    </row>
    <row r="6" spans="1:43">
      <c r="A6" s="3" t="s">
        <v>77</v>
      </c>
      <c r="B6" s="3" t="s">
        <v>78</v>
      </c>
      <c r="C6" s="3" t="s">
        <v>79</v>
      </c>
      <c r="D6" s="26">
        <v>321000</v>
      </c>
      <c r="E6" s="26">
        <v>0</v>
      </c>
      <c r="F6" s="31">
        <f t="shared" si="0"/>
        <v>321000</v>
      </c>
      <c r="G6" s="8">
        <v>1035484</v>
      </c>
      <c r="H6" s="9">
        <v>0.31</v>
      </c>
      <c r="I6" s="16" cm="1" vm="26">
        <f t="array" aca="1" ref="I6:U6" ca="1">TRANSPOSE(_xlfn.STOCKHISTORY(A6,"1-1-2015","31-01-2016",2,0,2))</f>
        <v>151.5</v>
      </c>
      <c r="J6" s="17" vm="27">
        <f ca="1"/>
        <v>144.13</v>
      </c>
      <c r="K6" s="17" vm="28">
        <f ca="1"/>
        <v>147.71</v>
      </c>
      <c r="L6" s="17" vm="29">
        <f ca="1"/>
        <v>144.34</v>
      </c>
      <c r="M6" s="17" vm="30">
        <f ca="1"/>
        <v>142</v>
      </c>
      <c r="N6" s="17" vm="31">
        <f ca="1"/>
        <v>143.26</v>
      </c>
      <c r="O6" s="17" vm="32">
        <f ca="1"/>
        <v>137.69999999999999</v>
      </c>
      <c r="P6" s="17" vm="33">
        <f ca="1"/>
        <v>143.11000000000001</v>
      </c>
      <c r="Q6" s="17" vm="34">
        <f ca="1"/>
        <v>131.79</v>
      </c>
      <c r="R6" s="17" vm="35">
        <f ca="1"/>
        <v>130.55000000000001</v>
      </c>
      <c r="S6" s="17" vm="36">
        <f ca="1"/>
        <v>136.77000000000001</v>
      </c>
      <c r="T6" s="17" vm="37">
        <f ca="1"/>
        <v>134.86000000000001</v>
      </c>
      <c r="U6" s="17" vm="38">
        <f ca="1"/>
        <v>130.16</v>
      </c>
      <c r="V6" s="47">
        <v>0</v>
      </c>
      <c r="W6" s="47">
        <v>0</v>
      </c>
      <c r="X6" s="47">
        <v>0</v>
      </c>
      <c r="Y6" s="47">
        <v>0</v>
      </c>
      <c r="Z6" s="1">
        <f t="shared" ca="1" si="1"/>
        <v>-4.7260726072607236E-2</v>
      </c>
      <c r="AA6" s="1">
        <f t="shared" ca="1" si="2"/>
        <v>-4.6002494111126606E-2</v>
      </c>
      <c r="AB6" s="1">
        <f t="shared" ca="1" si="3"/>
        <v>-5.1924473493100781E-2</v>
      </c>
      <c r="AC6" s="1">
        <f t="shared" ca="1" si="4"/>
        <v>-2.9873611643049772E-3</v>
      </c>
      <c r="AD6" s="1">
        <f t="shared" ca="1" si="5"/>
        <v>-0.14085808580858089</v>
      </c>
      <c r="AE6" s="1">
        <f t="shared" ca="1" si="6"/>
        <v>-4.8646864686468679E-2</v>
      </c>
      <c r="AF6" s="1">
        <f t="shared" ca="1" si="7"/>
        <v>2.4838687296191025E-2</v>
      </c>
      <c r="AG6" s="1">
        <f t="shared" ca="1" si="8"/>
        <v>-2.2814975289418483E-2</v>
      </c>
      <c r="AH6" s="1">
        <f t="shared" ca="1" si="9"/>
        <v>-1.6211722322294606E-2</v>
      </c>
      <c r="AI6" s="1">
        <f t="shared" ca="1" si="10"/>
        <v>8.8732394366196534E-3</v>
      </c>
      <c r="AJ6" s="1">
        <f t="shared" ca="1" si="11"/>
        <v>-3.8810554237051535E-2</v>
      </c>
      <c r="AK6" s="1">
        <f t="shared" ca="1" si="12"/>
        <v>3.9288307915759081E-2</v>
      </c>
      <c r="AL6" s="1">
        <f t="shared" ca="1" si="13"/>
        <v>-7.9099993012368253E-2</v>
      </c>
      <c r="AM6" s="1">
        <f t="shared" ca="1" si="14"/>
        <v>-9.4089081113891849E-3</v>
      </c>
      <c r="AN6" s="1">
        <f t="shared" ca="1" si="15"/>
        <v>4.7644580620451918E-2</v>
      </c>
      <c r="AO6" s="1">
        <f t="shared" ca="1" si="16"/>
        <v>-1.3965050815237233E-2</v>
      </c>
      <c r="AP6" s="1">
        <f t="shared" ca="1" si="17"/>
        <v>-3.4850956547530898E-2</v>
      </c>
      <c r="AQ6">
        <v>2015</v>
      </c>
    </row>
    <row r="7" spans="1:43" ht="15.6">
      <c r="A7" s="67" t="s">
        <v>77</v>
      </c>
      <c r="B7" s="69" t="s">
        <v>78</v>
      </c>
      <c r="C7" s="25" t="s">
        <v>342</v>
      </c>
      <c r="D7" s="8">
        <v>308261</v>
      </c>
      <c r="E7" s="3"/>
      <c r="F7" s="37">
        <f t="shared" si="0"/>
        <v>308261</v>
      </c>
      <c r="G7" s="8">
        <v>1035484</v>
      </c>
      <c r="H7" s="9">
        <f>F7/G7</f>
        <v>0.29769750184454807</v>
      </c>
      <c r="I7" s="16" cm="1" vm="26">
        <f t="array" aca="1" ref="I7:U7" ca="1">TRANSPOSE(_xlfn.STOCKHISTORY(A7,"1-1-2015","31-01-2016",2,0,2))</f>
        <v>151.5</v>
      </c>
      <c r="J7" s="17" vm="27">
        <f ca="1"/>
        <v>144.13</v>
      </c>
      <c r="K7" s="17" vm="28">
        <f ca="1"/>
        <v>147.71</v>
      </c>
      <c r="L7" s="17" vm="29">
        <f ca="1"/>
        <v>144.34</v>
      </c>
      <c r="M7" s="17" vm="30">
        <f ca="1"/>
        <v>142</v>
      </c>
      <c r="N7" s="17" vm="31">
        <f ca="1"/>
        <v>143.26</v>
      </c>
      <c r="O7" s="17" vm="32">
        <f ca="1"/>
        <v>137.69999999999999</v>
      </c>
      <c r="P7" s="17" vm="33">
        <f ca="1"/>
        <v>143.11000000000001</v>
      </c>
      <c r="Q7" s="17" vm="34">
        <f ca="1"/>
        <v>131.79</v>
      </c>
      <c r="R7" s="17" vm="35">
        <f ca="1"/>
        <v>130.55000000000001</v>
      </c>
      <c r="S7" s="17" vm="36">
        <f ca="1"/>
        <v>136.77000000000001</v>
      </c>
      <c r="T7" s="17" vm="37">
        <f ca="1"/>
        <v>134.86000000000001</v>
      </c>
      <c r="U7" s="17" vm="38">
        <f ca="1"/>
        <v>130.16</v>
      </c>
      <c r="V7" s="3">
        <v>0.37</v>
      </c>
      <c r="W7" s="3">
        <v>0.37</v>
      </c>
      <c r="X7" s="3">
        <v>0.37</v>
      </c>
      <c r="Y7" s="3">
        <v>0.37</v>
      </c>
      <c r="Z7" s="1">
        <f t="shared" ca="1" si="1"/>
        <v>-4.4818481848184794E-2</v>
      </c>
      <c r="AA7" s="1">
        <f t="shared" ca="1" si="2"/>
        <v>-4.3439102119994556E-2</v>
      </c>
      <c r="AB7" s="1">
        <f t="shared" ca="1" si="3"/>
        <v>-4.9237472766884373E-2</v>
      </c>
      <c r="AC7" s="1">
        <f t="shared" ca="1" si="4"/>
        <v>-1.5319800842600369E-4</v>
      </c>
      <c r="AD7" s="1">
        <f t="shared" ca="1" si="5"/>
        <v>-0.13108910891089112</v>
      </c>
      <c r="AE7" s="1">
        <f t="shared" ca="1" si="6"/>
        <v>-4.8646864686468679E-2</v>
      </c>
      <c r="AF7" s="1">
        <f t="shared" ca="1" si="7"/>
        <v>2.4838687296191025E-2</v>
      </c>
      <c r="AG7" s="1">
        <f t="shared" ca="1" si="8"/>
        <v>-2.0310067023221207E-2</v>
      </c>
      <c r="AH7" s="1">
        <f t="shared" ca="1" si="9"/>
        <v>-1.6211722322294606E-2</v>
      </c>
      <c r="AI7" s="1">
        <f t="shared" ca="1" si="10"/>
        <v>1.1478873239436556E-2</v>
      </c>
      <c r="AJ7" s="1">
        <f t="shared" ca="1" si="11"/>
        <v>-3.6227837498254936E-2</v>
      </c>
      <c r="AK7" s="1">
        <f t="shared" ca="1" si="12"/>
        <v>3.9288307915759081E-2</v>
      </c>
      <c r="AL7" s="1">
        <f t="shared" ca="1" si="13"/>
        <v>-7.6514569212494041E-2</v>
      </c>
      <c r="AM7" s="1">
        <f t="shared" ca="1" si="14"/>
        <v>-6.6014113362165621E-3</v>
      </c>
      <c r="AN7" s="1">
        <f t="shared" ca="1" si="15"/>
        <v>4.7644580620451918E-2</v>
      </c>
      <c r="AO7" s="1">
        <f t="shared" ca="1" si="16"/>
        <v>-1.1259779191343104E-2</v>
      </c>
      <c r="AP7" s="1">
        <f t="shared" ca="1" si="17"/>
        <v>-3.2107370606555066E-2</v>
      </c>
      <c r="AQ7">
        <v>2016</v>
      </c>
    </row>
    <row r="8" spans="1:43" ht="15.6">
      <c r="A8" s="60" t="s">
        <v>77</v>
      </c>
      <c r="B8" s="69" t="s">
        <v>78</v>
      </c>
      <c r="C8" s="33" t="s">
        <v>342</v>
      </c>
      <c r="D8" s="8">
        <v>308261</v>
      </c>
      <c r="E8" s="3"/>
      <c r="F8" s="37">
        <f t="shared" si="0"/>
        <v>308261</v>
      </c>
      <c r="G8" s="8">
        <v>1035484</v>
      </c>
      <c r="H8" s="9">
        <f>F8/G8</f>
        <v>0.29769750184454807</v>
      </c>
      <c r="I8" s="16" cm="1" vm="39">
        <f t="array" aca="1" ref="I8:U8" ca="1">TRANSPOSE(_xlfn.STOCKHISTORY(A8,"1-1-2017","01-01-2018",2,0,2))</f>
        <v>164.34</v>
      </c>
      <c r="J8" s="17" vm="40">
        <f ca="1"/>
        <v>164.75</v>
      </c>
      <c r="K8" s="17" vm="41">
        <f ca="1"/>
        <v>173.7</v>
      </c>
      <c r="L8" s="17" vm="42">
        <f ca="1"/>
        <v>166.72</v>
      </c>
      <c r="M8" s="17" vm="43">
        <f ca="1"/>
        <v>165.8</v>
      </c>
      <c r="N8" s="17" vm="43">
        <f ca="1"/>
        <v>165.8</v>
      </c>
      <c r="O8" s="17" vm="44">
        <f ca="1"/>
        <v>170.4</v>
      </c>
      <c r="P8" s="17" vm="45">
        <f ca="1"/>
        <v>175.93</v>
      </c>
      <c r="Q8" s="17" vm="46">
        <f ca="1"/>
        <v>181.6</v>
      </c>
      <c r="R8" s="17" vm="47">
        <f ca="1"/>
        <v>183.45</v>
      </c>
      <c r="S8" s="17" vm="48">
        <f ca="1"/>
        <v>188.1</v>
      </c>
      <c r="T8" s="17" vm="49">
        <f ca="1"/>
        <v>193.59</v>
      </c>
      <c r="U8" s="17" vm="1">
        <f ca="1"/>
        <v>198.87</v>
      </c>
      <c r="V8" s="3">
        <v>0</v>
      </c>
      <c r="W8" s="3">
        <v>0</v>
      </c>
      <c r="X8" s="3">
        <v>0</v>
      </c>
      <c r="Y8" s="3">
        <v>0</v>
      </c>
      <c r="Z8" s="1">
        <f t="shared" ca="1" si="1"/>
        <v>1.4482171108677104E-2</v>
      </c>
      <c r="AA8" s="1">
        <f t="shared" ca="1" si="2"/>
        <v>2.2072936660268754E-2</v>
      </c>
      <c r="AB8" s="1">
        <f t="shared" ca="1" si="3"/>
        <v>7.6584507042253419E-2</v>
      </c>
      <c r="AC8" s="1">
        <f t="shared" ca="1" si="4"/>
        <v>8.4055600981193884E-2</v>
      </c>
      <c r="AD8" s="1">
        <f t="shared" ca="1" si="5"/>
        <v>0.21011317999269807</v>
      </c>
      <c r="AE8" s="1">
        <f t="shared" ca="1" si="6"/>
        <v>2.4948277960325947E-3</v>
      </c>
      <c r="AF8" s="1">
        <f t="shared" ca="1" si="7"/>
        <v>5.4324734446130431E-2</v>
      </c>
      <c r="AG8" s="1">
        <f t="shared" ca="1" si="8"/>
        <v>-4.0184225676453598E-2</v>
      </c>
      <c r="AH8" s="1">
        <f t="shared" ca="1" si="9"/>
        <v>-5.5182341650671035E-3</v>
      </c>
      <c r="AI8" s="1">
        <f t="shared" ca="1" si="10"/>
        <v>0</v>
      </c>
      <c r="AJ8" s="1">
        <f t="shared" ca="1" si="11"/>
        <v>2.7744270205066309E-2</v>
      </c>
      <c r="AK8" s="1">
        <f t="shared" ca="1" si="12"/>
        <v>3.2453051643192496E-2</v>
      </c>
      <c r="AL8" s="1">
        <f t="shared" ca="1" si="13"/>
        <v>3.2228727334735335E-2</v>
      </c>
      <c r="AM8" s="1">
        <f t="shared" ca="1" si="14"/>
        <v>1.0187224669603494E-2</v>
      </c>
      <c r="AN8" s="1">
        <f t="shared" ca="1" si="15"/>
        <v>2.5347506132461194E-2</v>
      </c>
      <c r="AO8" s="1">
        <f t="shared" ca="1" si="16"/>
        <v>2.9186602870813445E-2</v>
      </c>
      <c r="AP8" s="1">
        <f t="shared" ca="1" si="17"/>
        <v>2.7274136060746943E-2</v>
      </c>
      <c r="AQ8">
        <v>2017</v>
      </c>
    </row>
    <row r="9" spans="1:43" ht="15.6">
      <c r="A9" s="3" t="s">
        <v>245</v>
      </c>
      <c r="B9" s="3" t="s">
        <v>246</v>
      </c>
      <c r="C9" s="12" t="s">
        <v>247</v>
      </c>
      <c r="D9" s="26">
        <v>1161761324</v>
      </c>
      <c r="E9" s="26">
        <v>0</v>
      </c>
      <c r="F9" s="31">
        <f t="shared" si="0"/>
        <v>1161761324</v>
      </c>
      <c r="G9" s="3">
        <v>4503000000</v>
      </c>
      <c r="H9" s="9">
        <v>0.25800000000000001</v>
      </c>
      <c r="I9" s="16" cm="1" vm="50">
        <f t="array" aca="1" ref="I9:U9" ca="1">TRANSPOSE(_xlfn.STOCKHISTORY(A9,"1-1-2015","31-01-2016",2,0,2))</f>
        <v>45.02</v>
      </c>
      <c r="J9" s="17" vm="51">
        <f ca="1"/>
        <v>42.21</v>
      </c>
      <c r="K9" s="17" vm="52">
        <f ca="1"/>
        <v>43.81</v>
      </c>
      <c r="L9" s="17" vm="53">
        <f ca="1"/>
        <v>42.99</v>
      </c>
      <c r="M9" s="17" vm="54">
        <f ca="1"/>
        <v>43.44</v>
      </c>
      <c r="N9" s="17" vm="55">
        <f ca="1"/>
        <v>43.84</v>
      </c>
      <c r="O9" s="17" vm="56">
        <f ca="1"/>
        <v>40.61</v>
      </c>
      <c r="P9" s="17" vm="57">
        <f ca="1"/>
        <v>39.950000000000003</v>
      </c>
      <c r="Q9" s="17" vm="58">
        <f ca="1"/>
        <v>36.33</v>
      </c>
      <c r="R9" s="17" vm="59">
        <f ca="1"/>
        <v>36.229999999999997</v>
      </c>
      <c r="S9" s="17" vm="60">
        <f ca="1"/>
        <v>39.049999999999997</v>
      </c>
      <c r="T9" s="17" vm="61">
        <f ca="1"/>
        <v>39.090000000000003</v>
      </c>
      <c r="U9" s="17" vm="62">
        <f ca="1"/>
        <v>36.01</v>
      </c>
      <c r="V9" s="48">
        <v>0.15</v>
      </c>
      <c r="W9" s="48">
        <v>0.15</v>
      </c>
      <c r="X9" s="48">
        <v>0.15</v>
      </c>
      <c r="Y9" s="48">
        <v>0.12</v>
      </c>
      <c r="Z9" s="1">
        <f t="shared" ca="1" si="1"/>
        <v>-4.1759218125277678E-2</v>
      </c>
      <c r="AA9" s="1">
        <f t="shared" ca="1" si="2"/>
        <v>-5.1872528494998897E-2</v>
      </c>
      <c r="AB9" s="1">
        <f t="shared" ca="1" si="3"/>
        <v>-0.104161536567348</v>
      </c>
      <c r="AC9" s="1">
        <f t="shared" ca="1" si="4"/>
        <v>-2.7601435274633972E-3</v>
      </c>
      <c r="AD9" s="1">
        <f t="shared" ca="1" si="5"/>
        <v>-0.1874722345624168</v>
      </c>
      <c r="AE9" s="1">
        <f t="shared" ca="1" si="6"/>
        <v>-6.2416703687250157E-2</v>
      </c>
      <c r="AF9" s="1">
        <f t="shared" ca="1" si="7"/>
        <v>3.7905709547500624E-2</v>
      </c>
      <c r="AG9" s="1">
        <f t="shared" ca="1" si="8"/>
        <v>-1.5293312029217078E-2</v>
      </c>
      <c r="AH9" s="1">
        <f t="shared" ca="1" si="9"/>
        <v>1.0467550593161101E-2</v>
      </c>
      <c r="AI9" s="1">
        <f t="shared" ca="1" si="10"/>
        <v>1.2661141804788346E-2</v>
      </c>
      <c r="AJ9" s="1">
        <f t="shared" ca="1" si="11"/>
        <v>-7.0255474452554825E-2</v>
      </c>
      <c r="AK9" s="1">
        <f t="shared" ca="1" si="12"/>
        <v>-1.6252154641713781E-2</v>
      </c>
      <c r="AL9" s="1">
        <f t="shared" ca="1" si="13"/>
        <v>-8.6858573216520754E-2</v>
      </c>
      <c r="AM9" s="1">
        <f t="shared" ca="1" si="14"/>
        <v>1.3762730525735914E-3</v>
      </c>
      <c r="AN9" s="1">
        <f t="shared" ca="1" si="15"/>
        <v>7.7836047474468692E-2</v>
      </c>
      <c r="AO9" s="1">
        <f t="shared" ca="1" si="16"/>
        <v>4.0973111395648208E-3</v>
      </c>
      <c r="AP9" s="1">
        <f t="shared" ca="1" si="17"/>
        <v>-7.5722691225377461E-2</v>
      </c>
      <c r="AQ9">
        <v>2015</v>
      </c>
    </row>
    <row r="10" spans="1:43" ht="15.6">
      <c r="A10" s="3" t="s">
        <v>146</v>
      </c>
      <c r="B10" s="3" t="s">
        <v>147</v>
      </c>
      <c r="C10" s="12" t="s">
        <v>148</v>
      </c>
      <c r="D10" s="26">
        <v>319676030</v>
      </c>
      <c r="E10" s="26">
        <v>0</v>
      </c>
      <c r="F10" s="31">
        <f t="shared" si="0"/>
        <v>319676030</v>
      </c>
      <c r="G10" s="3">
        <v>1330000000</v>
      </c>
      <c r="H10" s="9">
        <v>0.2404</v>
      </c>
      <c r="I10" s="16">
        <v>35.93</v>
      </c>
      <c r="J10" s="17">
        <v>36.57</v>
      </c>
      <c r="K10" s="17">
        <v>37.53</v>
      </c>
      <c r="L10" s="17">
        <v>32.19</v>
      </c>
      <c r="M10" s="17">
        <v>34.520000000000003</v>
      </c>
      <c r="N10" s="17">
        <v>31.14</v>
      </c>
      <c r="O10" s="17">
        <v>34.19</v>
      </c>
      <c r="P10" s="17">
        <v>32.53</v>
      </c>
      <c r="Q10" s="17">
        <v>34.25</v>
      </c>
      <c r="R10" s="17">
        <v>34.74</v>
      </c>
      <c r="S10" s="17">
        <v>37.229999999999997</v>
      </c>
      <c r="T10" s="17">
        <v>31.13</v>
      </c>
      <c r="U10" s="17">
        <v>31.13</v>
      </c>
      <c r="V10" s="48">
        <v>0</v>
      </c>
      <c r="W10" s="48">
        <v>0</v>
      </c>
      <c r="X10" s="48">
        <v>0</v>
      </c>
      <c r="Y10" s="48">
        <v>0</v>
      </c>
      <c r="Z10" s="1">
        <f t="shared" si="1"/>
        <v>-0.10409128861675486</v>
      </c>
      <c r="AA10" s="1">
        <f t="shared" si="2"/>
        <v>6.2131096613855241E-2</v>
      </c>
      <c r="AB10" s="1">
        <f t="shared" si="3"/>
        <v>1.6086575021936365E-2</v>
      </c>
      <c r="AC10" s="1">
        <f t="shared" si="4"/>
        <v>-0.10391479562464026</v>
      </c>
      <c r="AD10" s="1">
        <f t="shared" si="5"/>
        <v>-0.1335930976899527</v>
      </c>
      <c r="AE10" s="1">
        <f t="shared" si="6"/>
        <v>1.7812413025327042E-2</v>
      </c>
      <c r="AF10" s="1">
        <f t="shared" si="7"/>
        <v>2.6251025430680908E-2</v>
      </c>
      <c r="AG10" s="1">
        <f t="shared" si="8"/>
        <v>-0.14228617106314956</v>
      </c>
      <c r="AH10" s="1">
        <f t="shared" si="9"/>
        <v>7.2382727555141524E-2</v>
      </c>
      <c r="AI10" s="1">
        <f t="shared" si="10"/>
        <v>-9.791425260718431E-2</v>
      </c>
      <c r="AJ10" s="1">
        <f t="shared" si="11"/>
        <v>9.7944765574823289E-2</v>
      </c>
      <c r="AK10" s="1">
        <f t="shared" si="12"/>
        <v>-4.8552208248025641E-2</v>
      </c>
      <c r="AL10" s="1">
        <f t="shared" si="13"/>
        <v>5.2874269904703314E-2</v>
      </c>
      <c r="AM10" s="1">
        <f t="shared" si="14"/>
        <v>1.4306569343065751E-2</v>
      </c>
      <c r="AN10" s="1">
        <f t="shared" si="15"/>
        <v>7.1675302245250275E-2</v>
      </c>
      <c r="AO10" s="1">
        <f t="shared" si="16"/>
        <v>-0.16384636046199297</v>
      </c>
      <c r="AP10" s="1">
        <f t="shared" si="17"/>
        <v>0</v>
      </c>
      <c r="AQ10">
        <v>2015</v>
      </c>
    </row>
    <row r="11" spans="1:43">
      <c r="A11" s="3" t="s">
        <v>47</v>
      </c>
      <c r="B11" s="3" t="s">
        <v>48</v>
      </c>
      <c r="C11" s="3" t="s">
        <v>49</v>
      </c>
      <c r="D11" s="26">
        <v>83933463</v>
      </c>
      <c r="E11" s="26">
        <v>0</v>
      </c>
      <c r="F11" s="31">
        <f t="shared" si="0"/>
        <v>83933463</v>
      </c>
      <c r="G11" s="8">
        <v>9313550100</v>
      </c>
      <c r="H11" s="9">
        <v>0.1802</v>
      </c>
      <c r="I11" s="16" cm="1" vm="63">
        <f t="array" aca="1" ref="I11:U11" ca="1">TRANSPOSE(_xlfn.STOCKHISTORY(A11,"1-1-2015","31-01-2016",2,0,2))</f>
        <v>15.629</v>
      </c>
      <c r="J11" s="17" vm="64">
        <f ca="1"/>
        <v>17.502500000000001</v>
      </c>
      <c r="K11" s="17" vm="65">
        <f ca="1"/>
        <v>19.0425</v>
      </c>
      <c r="L11" s="17" vm="66">
        <f ca="1"/>
        <v>18.605</v>
      </c>
      <c r="M11" s="17" vm="67">
        <f ca="1"/>
        <v>21.190999999999999</v>
      </c>
      <c r="N11" s="17" vm="68">
        <f ca="1"/>
        <v>21.52</v>
      </c>
      <c r="O11" s="17" vm="69">
        <f ca="1"/>
        <v>21.967500000000001</v>
      </c>
      <c r="P11" s="17" vm="70">
        <f ca="1"/>
        <v>26.872499999999999</v>
      </c>
      <c r="Q11" s="17" vm="71">
        <f ca="1"/>
        <v>24.957000000000001</v>
      </c>
      <c r="R11" s="17" vm="72">
        <f ca="1"/>
        <v>25.55</v>
      </c>
      <c r="S11" s="17" vm="73">
        <f ca="1"/>
        <v>31.3565</v>
      </c>
      <c r="T11" s="17" vm="74">
        <f ca="1"/>
        <v>33.6875</v>
      </c>
      <c r="U11" s="17" vm="75">
        <f ca="1"/>
        <v>32.814500000000002</v>
      </c>
      <c r="V11" s="47">
        <v>0</v>
      </c>
      <c r="W11" s="47">
        <v>0</v>
      </c>
      <c r="X11" s="47">
        <v>0</v>
      </c>
      <c r="Y11" s="47">
        <v>0</v>
      </c>
      <c r="Z11" s="1">
        <f t="shared" ca="1" si="1"/>
        <v>0.19041525369505413</v>
      </c>
      <c r="AA11" s="1">
        <f t="shared" ca="1" si="2"/>
        <v>0.18073098629400702</v>
      </c>
      <c r="AB11" s="1">
        <f t="shared" ca="1" si="3"/>
        <v>0.16308182542392166</v>
      </c>
      <c r="AC11" s="1">
        <f t="shared" ca="1" si="4"/>
        <v>0.28432485322896289</v>
      </c>
      <c r="AD11" s="1">
        <f t="shared" ca="1" si="5"/>
        <v>1.0995905048307637</v>
      </c>
      <c r="AE11" s="1">
        <f t="shared" ca="1" si="6"/>
        <v>0.11987331243201751</v>
      </c>
      <c r="AF11" s="1">
        <f t="shared" ca="1" si="7"/>
        <v>8.7987430367090363E-2</v>
      </c>
      <c r="AG11" s="1">
        <f t="shared" ca="1" si="8"/>
        <v>-2.2974924510962322E-2</v>
      </c>
      <c r="AH11" s="1">
        <f t="shared" ca="1" si="9"/>
        <v>0.13899489384574032</v>
      </c>
      <c r="AI11" s="1">
        <f t="shared" ca="1" si="10"/>
        <v>1.5525458921240179E-2</v>
      </c>
      <c r="AJ11" s="1">
        <f t="shared" ca="1" si="11"/>
        <v>2.0794609665427583E-2</v>
      </c>
      <c r="AK11" s="1">
        <f t="shared" ca="1" si="12"/>
        <v>0.22328439740525766</v>
      </c>
      <c r="AL11" s="1">
        <f t="shared" ca="1" si="13"/>
        <v>-7.1281049399944105E-2</v>
      </c>
      <c r="AM11" s="1">
        <f t="shared" ca="1" si="14"/>
        <v>2.3760868694153944E-2</v>
      </c>
      <c r="AN11" s="1">
        <f t="shared" ca="1" si="15"/>
        <v>0.22726027397260273</v>
      </c>
      <c r="AO11" s="1">
        <f t="shared" ca="1" si="16"/>
        <v>7.4338653867619134E-2</v>
      </c>
      <c r="AP11" s="1">
        <f t="shared" ca="1" si="17"/>
        <v>-2.5914656771799556E-2</v>
      </c>
      <c r="AQ11">
        <v>2015</v>
      </c>
    </row>
    <row r="12" spans="1:43" ht="15.6">
      <c r="A12" s="67" t="s">
        <v>47</v>
      </c>
      <c r="B12" s="69" t="s">
        <v>48</v>
      </c>
      <c r="C12" s="25" t="s">
        <v>49</v>
      </c>
      <c r="D12" s="3">
        <v>82914385</v>
      </c>
      <c r="E12" s="3"/>
      <c r="F12" s="37">
        <f t="shared" si="0"/>
        <v>82914385</v>
      </c>
      <c r="G12" s="8">
        <v>471590601</v>
      </c>
      <c r="H12" s="9">
        <f>F12/G12</f>
        <v>0.17581856980224253</v>
      </c>
      <c r="I12" s="16" cm="1" vm="63">
        <f t="array" aca="1" ref="I12:U12" ca="1">TRANSPOSE(_xlfn.STOCKHISTORY(A12,"1-1-2015","31-01-2016",2,0,2))</f>
        <v>15.629</v>
      </c>
      <c r="J12" s="17" vm="64">
        <f ca="1"/>
        <v>17.502500000000001</v>
      </c>
      <c r="K12" s="17" vm="65">
        <f ca="1"/>
        <v>19.0425</v>
      </c>
      <c r="L12" s="17" vm="66">
        <f ca="1"/>
        <v>18.605</v>
      </c>
      <c r="M12" s="17" vm="67">
        <f ca="1"/>
        <v>21.190999999999999</v>
      </c>
      <c r="N12" s="17" vm="68">
        <f ca="1"/>
        <v>21.52</v>
      </c>
      <c r="O12" s="17" vm="69">
        <f ca="1"/>
        <v>21.967500000000001</v>
      </c>
      <c r="P12" s="17" vm="70">
        <f ca="1"/>
        <v>26.872499999999999</v>
      </c>
      <c r="Q12" s="17" vm="71">
        <f ca="1"/>
        <v>24.957000000000001</v>
      </c>
      <c r="R12" s="17" vm="72">
        <f ca="1"/>
        <v>25.55</v>
      </c>
      <c r="S12" s="17" vm="73">
        <f ca="1"/>
        <v>31.3565</v>
      </c>
      <c r="T12" s="17" vm="74">
        <f ca="1"/>
        <v>33.6875</v>
      </c>
      <c r="U12" s="17" vm="75">
        <f ca="1"/>
        <v>32.814500000000002</v>
      </c>
      <c r="V12" s="3">
        <v>0.25</v>
      </c>
      <c r="W12" s="3">
        <v>0.25</v>
      </c>
      <c r="X12" s="3">
        <v>0.25</v>
      </c>
      <c r="Y12" s="3">
        <v>0.25</v>
      </c>
      <c r="Z12" s="1">
        <f t="shared" ca="1" si="1"/>
        <v>0.20641115874336177</v>
      </c>
      <c r="AA12" s="1">
        <f t="shared" ca="1" si="2"/>
        <v>0.19416823434560607</v>
      </c>
      <c r="AB12" s="1">
        <f t="shared" ca="1" si="3"/>
        <v>0.17446227381358823</v>
      </c>
      <c r="AC12" s="1">
        <f t="shared" ca="1" si="4"/>
        <v>0.29410958904109596</v>
      </c>
      <c r="AD12" s="1">
        <f t="shared" ca="1" si="5"/>
        <v>1.1635741250239942</v>
      </c>
      <c r="AE12" s="1">
        <f t="shared" ca="1" si="6"/>
        <v>0.11987331243201751</v>
      </c>
      <c r="AF12" s="1">
        <f t="shared" ca="1" si="7"/>
        <v>8.7987430367090363E-2</v>
      </c>
      <c r="AG12" s="1">
        <f t="shared" ca="1" si="8"/>
        <v>-9.8463962189838522E-3</v>
      </c>
      <c r="AH12" s="1">
        <f t="shared" ca="1" si="9"/>
        <v>0.13899489384574032</v>
      </c>
      <c r="AI12" s="1">
        <f t="shared" ca="1" si="10"/>
        <v>2.7322920107592876E-2</v>
      </c>
      <c r="AJ12" s="1">
        <f t="shared" ca="1" si="11"/>
        <v>3.2411710037174794E-2</v>
      </c>
      <c r="AK12" s="1">
        <f t="shared" ca="1" si="12"/>
        <v>0.22328439740525766</v>
      </c>
      <c r="AL12" s="1">
        <f t="shared" ca="1" si="13"/>
        <v>-6.197785840543299E-2</v>
      </c>
      <c r="AM12" s="1">
        <f t="shared" ca="1" si="14"/>
        <v>3.3778098329126094E-2</v>
      </c>
      <c r="AN12" s="1">
        <f t="shared" ca="1" si="15"/>
        <v>0.22726027397260273</v>
      </c>
      <c r="AO12" s="1">
        <f t="shared" ca="1" si="16"/>
        <v>8.2311482467749886E-2</v>
      </c>
      <c r="AP12" s="1">
        <f t="shared" ca="1" si="17"/>
        <v>-1.849350649350642E-2</v>
      </c>
      <c r="AQ12">
        <v>2016</v>
      </c>
    </row>
    <row r="13" spans="1:43" ht="15.6">
      <c r="A13" s="60" t="s">
        <v>47</v>
      </c>
      <c r="B13" s="69" t="s">
        <v>48</v>
      </c>
      <c r="C13" s="33" t="s">
        <v>49</v>
      </c>
      <c r="D13" s="3">
        <v>80097696</v>
      </c>
      <c r="E13" s="3"/>
      <c r="F13" s="37">
        <f>(D13)*20</f>
        <v>1601953920</v>
      </c>
      <c r="G13" s="8">
        <v>9860000000</v>
      </c>
      <c r="H13" s="9">
        <f>F13/G13</f>
        <v>0.16246997160243407</v>
      </c>
      <c r="I13" s="16" cm="1" vm="76">
        <f t="array" aca="1" ref="I13:U13" ca="1">TRANSPOSE(_xlfn.STOCKHISTORY(A13,"1-1-2017","01-01-2018",2,0,2))</f>
        <v>37.896000000000001</v>
      </c>
      <c r="J13" s="17" vm="77">
        <f ca="1"/>
        <v>41.460500000000003</v>
      </c>
      <c r="K13" s="17" vm="78">
        <f ca="1"/>
        <v>42.652500000000003</v>
      </c>
      <c r="L13" s="17" vm="79">
        <f ca="1"/>
        <v>44.4</v>
      </c>
      <c r="M13" s="17" vm="80">
        <f ca="1"/>
        <v>46.39</v>
      </c>
      <c r="N13" s="17" vm="81">
        <f ca="1"/>
        <v>49.929499999999997</v>
      </c>
      <c r="O13" s="17" vm="82">
        <f ca="1"/>
        <v>48.639499999999998</v>
      </c>
      <c r="P13" s="17" vm="83">
        <f ca="1"/>
        <v>49.805500000000002</v>
      </c>
      <c r="Q13" s="17" vm="84">
        <f ca="1"/>
        <v>49.21</v>
      </c>
      <c r="R13" s="17" vm="85">
        <f ca="1"/>
        <v>48.2</v>
      </c>
      <c r="S13" s="17" vm="86">
        <f ca="1"/>
        <v>55.27</v>
      </c>
      <c r="T13" s="17" vm="87">
        <f ca="1"/>
        <v>58.602499999999999</v>
      </c>
      <c r="U13" s="17" vm="88">
        <f ca="1"/>
        <v>58.6</v>
      </c>
      <c r="V13" s="3">
        <v>0</v>
      </c>
      <c r="W13" s="3">
        <v>0</v>
      </c>
      <c r="X13" s="3">
        <v>0</v>
      </c>
      <c r="Y13" s="3">
        <v>0</v>
      </c>
      <c r="Z13" s="1">
        <f t="shared" ca="1" si="1"/>
        <v>0.17162761241291952</v>
      </c>
      <c r="AA13" s="1">
        <f t="shared" ca="1" si="2"/>
        <v>9.548423423423423E-2</v>
      </c>
      <c r="AB13" s="1">
        <f t="shared" ca="1" si="3"/>
        <v>-9.0358659114504747E-3</v>
      </c>
      <c r="AC13" s="1">
        <f t="shared" ca="1" si="4"/>
        <v>0.21576763485477174</v>
      </c>
      <c r="AD13" s="1">
        <f t="shared" ca="1" si="5"/>
        <v>0.54633734431074521</v>
      </c>
      <c r="AE13" s="1">
        <f t="shared" ca="1" si="6"/>
        <v>9.4060059109140864E-2</v>
      </c>
      <c r="AF13" s="1">
        <f t="shared" ca="1" si="7"/>
        <v>2.8750256268014137E-2</v>
      </c>
      <c r="AG13" s="1">
        <f t="shared" ca="1" si="8"/>
        <v>4.097063478107954E-2</v>
      </c>
      <c r="AH13" s="1">
        <f t="shared" ca="1" si="9"/>
        <v>4.4819819819819869E-2</v>
      </c>
      <c r="AI13" s="1">
        <f t="shared" ca="1" si="10"/>
        <v>7.6298771286915215E-2</v>
      </c>
      <c r="AJ13" s="1">
        <f t="shared" ca="1" si="11"/>
        <v>-2.5836429365405207E-2</v>
      </c>
      <c r="AK13" s="1">
        <f t="shared" ca="1" si="12"/>
        <v>2.3972285899320593E-2</v>
      </c>
      <c r="AL13" s="1">
        <f t="shared" ca="1" si="13"/>
        <v>-1.1956510827117512E-2</v>
      </c>
      <c r="AM13" s="1">
        <f t="shared" ca="1" si="14"/>
        <v>-2.0524283682178377E-2</v>
      </c>
      <c r="AN13" s="1">
        <f t="shared" ca="1" si="15"/>
        <v>0.14668049792531121</v>
      </c>
      <c r="AO13" s="1">
        <f t="shared" ca="1" si="16"/>
        <v>6.0294915867559182E-2</v>
      </c>
      <c r="AP13" s="1">
        <f t="shared" ca="1" si="17"/>
        <v>-4.2660296062415877E-5</v>
      </c>
      <c r="AQ13">
        <v>2017</v>
      </c>
    </row>
    <row r="14" spans="1:43" ht="15.6">
      <c r="A14" s="65" t="s">
        <v>47</v>
      </c>
      <c r="B14" s="69" t="s">
        <v>48</v>
      </c>
      <c r="C14" s="41" t="s">
        <v>49</v>
      </c>
      <c r="D14" s="3">
        <v>78893033</v>
      </c>
      <c r="E14" s="3"/>
      <c r="F14" s="37">
        <f>(D14)*20</f>
        <v>1577860660</v>
      </c>
      <c r="G14" s="8">
        <v>10000000000</v>
      </c>
      <c r="H14" s="9">
        <f>F14/G14</f>
        <v>0.157786066</v>
      </c>
      <c r="I14" s="51" vm="88">
        <v>58.6</v>
      </c>
      <c r="J14" s="2" vm="89">
        <v>72.25</v>
      </c>
      <c r="K14" s="2" vm="90">
        <v>75.680000000000007</v>
      </c>
      <c r="L14" s="2" vm="91">
        <v>70.881</v>
      </c>
      <c r="M14" s="2" vm="92">
        <v>78.161000000000001</v>
      </c>
      <c r="N14" s="2" vm="93">
        <v>81.851500000000001</v>
      </c>
      <c r="O14" s="2" vm="94">
        <v>84.135000000000005</v>
      </c>
      <c r="P14" s="2" vm="95">
        <v>89.2</v>
      </c>
      <c r="Q14" s="2" vm="96">
        <v>101.325</v>
      </c>
      <c r="R14" s="2" vm="97">
        <v>101.09950000000001</v>
      </c>
      <c r="S14" s="2" vm="98">
        <v>81.176500000000004</v>
      </c>
      <c r="T14" s="2" vm="99">
        <v>88.472999999999999</v>
      </c>
      <c r="U14" s="2" vm="100">
        <v>73.260000000000005</v>
      </c>
      <c r="V14" s="3">
        <v>0</v>
      </c>
      <c r="W14" s="3">
        <v>0</v>
      </c>
      <c r="X14" s="3">
        <v>0</v>
      </c>
      <c r="Y14" s="3">
        <v>0</v>
      </c>
      <c r="Z14" s="1">
        <f t="shared" si="1"/>
        <v>0.20957337883959043</v>
      </c>
      <c r="AA14" s="1">
        <f t="shared" si="2"/>
        <v>0.18698946120963311</v>
      </c>
      <c r="AB14" s="1">
        <f t="shared" si="3"/>
        <v>0.20163427824329946</v>
      </c>
      <c r="AC14" s="1">
        <f t="shared" si="4"/>
        <v>-0.27536733613915004</v>
      </c>
      <c r="AD14" s="1">
        <f t="shared" si="5"/>
        <v>0.25017064846416387</v>
      </c>
      <c r="AE14" s="1">
        <f t="shared" si="6"/>
        <v>0.23293515358361772</v>
      </c>
      <c r="AF14" s="1">
        <f t="shared" si="7"/>
        <v>4.7474048442906668E-2</v>
      </c>
      <c r="AG14" s="1">
        <f t="shared" si="8"/>
        <v>-6.3411733615222066E-2</v>
      </c>
      <c r="AH14" s="1">
        <f t="shared" si="9"/>
        <v>0.10270735458021192</v>
      </c>
      <c r="AI14" s="1">
        <f t="shared" si="10"/>
        <v>4.7216642571103237E-2</v>
      </c>
      <c r="AJ14" s="1">
        <f t="shared" si="11"/>
        <v>2.7898083724794336E-2</v>
      </c>
      <c r="AK14" s="1">
        <f t="shared" si="12"/>
        <v>6.0200867653176414E-2</v>
      </c>
      <c r="AL14" s="1">
        <f t="shared" si="13"/>
        <v>0.13593049327354259</v>
      </c>
      <c r="AM14" s="1">
        <f t="shared" si="14"/>
        <v>-2.2255119664445762E-3</v>
      </c>
      <c r="AN14" s="1">
        <f t="shared" si="15"/>
        <v>-0.19706328913595023</v>
      </c>
      <c r="AO14" s="1">
        <f t="shared" si="16"/>
        <v>8.9884387723047854E-2</v>
      </c>
      <c r="AP14" s="1">
        <f t="shared" si="17"/>
        <v>-0.17195076464005962</v>
      </c>
      <c r="AQ14">
        <v>2018</v>
      </c>
    </row>
    <row r="15" spans="1:43" ht="15">
      <c r="A15" s="65" t="s">
        <v>314</v>
      </c>
      <c r="B15" s="69" t="s">
        <v>315</v>
      </c>
      <c r="C15" s="42" t="s">
        <v>391</v>
      </c>
      <c r="D15" s="8">
        <v>144971528</v>
      </c>
      <c r="E15" s="3">
        <v>1141762</v>
      </c>
      <c r="F15" s="37">
        <f>D15</f>
        <v>144971528</v>
      </c>
      <c r="G15" s="16">
        <v>924000000</v>
      </c>
      <c r="H15" s="9">
        <f>F15/G15</f>
        <v>0.15689559307359308</v>
      </c>
      <c r="I15" s="51" vm="101">
        <v>67.2</v>
      </c>
      <c r="J15" s="2" vm="102">
        <v>72.38</v>
      </c>
      <c r="K15" s="2" vm="103">
        <v>70.849999999999994</v>
      </c>
      <c r="L15" s="2" vm="104">
        <v>63.55</v>
      </c>
      <c r="M15" s="2" vm="105">
        <v>53.57</v>
      </c>
      <c r="N15" s="2" vm="106">
        <v>49.52</v>
      </c>
      <c r="O15" s="2" vm="107">
        <v>55.36</v>
      </c>
      <c r="P15" s="2" vm="108">
        <v>54.6</v>
      </c>
      <c r="Q15" s="2" vm="109">
        <v>51.25</v>
      </c>
      <c r="R15" s="2" vm="110">
        <v>55.26</v>
      </c>
      <c r="S15" s="2" vm="111">
        <v>55.08</v>
      </c>
      <c r="T15" s="2" vm="112">
        <v>59.3</v>
      </c>
      <c r="U15" s="2" vm="113">
        <v>59.28</v>
      </c>
      <c r="V15" s="16">
        <v>0.45750000000000002</v>
      </c>
      <c r="W15" s="16">
        <v>0.45750000000000002</v>
      </c>
      <c r="X15" s="3">
        <v>0.44</v>
      </c>
      <c r="Y15" s="3">
        <v>0.44</v>
      </c>
      <c r="Z15" s="1">
        <f t="shared" si="1"/>
        <v>-4.7507440476190557E-2</v>
      </c>
      <c r="AA15" s="1">
        <f t="shared" si="2"/>
        <v>-0.12167584579071594</v>
      </c>
      <c r="AB15" s="1">
        <f t="shared" si="3"/>
        <v>6.141618497109801E-3</v>
      </c>
      <c r="AC15" s="1">
        <f t="shared" si="4"/>
        <v>8.0709373868983053E-2</v>
      </c>
      <c r="AD15" s="1">
        <f t="shared" si="5"/>
        <v>-9.1145833333333356E-2</v>
      </c>
      <c r="AE15" s="1">
        <f t="shared" si="6"/>
        <v>7.7083333333333226E-2</v>
      </c>
      <c r="AF15" s="1">
        <f t="shared" si="7"/>
        <v>-2.1138436032053072E-2</v>
      </c>
      <c r="AG15" s="1">
        <f t="shared" si="8"/>
        <v>-9.6577275935074078E-2</v>
      </c>
      <c r="AH15" s="1">
        <f t="shared" si="9"/>
        <v>-0.1570416994492525</v>
      </c>
      <c r="AI15" s="1">
        <f t="shared" si="10"/>
        <v>-6.7061788314354998E-2</v>
      </c>
      <c r="AJ15" s="1">
        <f t="shared" si="11"/>
        <v>0.12717084006462026</v>
      </c>
      <c r="AK15" s="1">
        <f t="shared" si="12"/>
        <v>-1.3728323699421929E-2</v>
      </c>
      <c r="AL15" s="1">
        <f t="shared" si="13"/>
        <v>-5.3296703296703322E-2</v>
      </c>
      <c r="AM15" s="1">
        <f t="shared" si="14"/>
        <v>8.6829268292682893E-2</v>
      </c>
      <c r="AN15" s="1">
        <f t="shared" si="15"/>
        <v>-3.257328990228008E-3</v>
      </c>
      <c r="AO15" s="1">
        <f t="shared" si="16"/>
        <v>8.4604212055192432E-2</v>
      </c>
      <c r="AP15" s="1">
        <f t="shared" si="17"/>
        <v>7.0826306913997304E-3</v>
      </c>
      <c r="AQ15" s="58">
        <v>2019</v>
      </c>
    </row>
    <row r="16" spans="1:43" ht="15.6">
      <c r="A16" s="65" t="s">
        <v>47</v>
      </c>
      <c r="B16" s="69" t="s">
        <v>48</v>
      </c>
      <c r="C16" s="41" t="s">
        <v>49</v>
      </c>
      <c r="D16" s="8">
        <v>78814170</v>
      </c>
      <c r="E16" s="3"/>
      <c r="F16" s="37">
        <f>D16*20</f>
        <v>1576283400</v>
      </c>
      <c r="G16" s="8">
        <v>10080000000</v>
      </c>
      <c r="H16" s="9">
        <f>F16/G16</f>
        <v>0.15637732142857144</v>
      </c>
      <c r="I16" s="51" vm="100">
        <v>73.260000000000005</v>
      </c>
      <c r="J16" s="2" vm="114">
        <v>81.944000000000003</v>
      </c>
      <c r="K16" s="2" vm="115">
        <v>82.756500000000003</v>
      </c>
      <c r="L16" s="2" vm="116">
        <v>90.005499999999998</v>
      </c>
      <c r="M16" s="2" vm="117">
        <v>96.654499999999999</v>
      </c>
      <c r="N16" s="2" vm="118">
        <v>88.000500000000002</v>
      </c>
      <c r="O16" s="2" vm="119">
        <v>96.149000000000001</v>
      </c>
      <c r="P16" s="2" vm="120">
        <v>93.585999999999999</v>
      </c>
      <c r="Q16" s="2" vm="121">
        <v>88.5</v>
      </c>
      <c r="R16" s="2" vm="122">
        <v>87.3</v>
      </c>
      <c r="S16" s="2" vm="123">
        <v>89.400499999999994</v>
      </c>
      <c r="T16" s="2" vm="124">
        <v>90.22</v>
      </c>
      <c r="U16" s="2" vm="125">
        <v>93.75</v>
      </c>
      <c r="V16" s="3">
        <v>0</v>
      </c>
      <c r="W16" s="3">
        <v>0</v>
      </c>
      <c r="X16" s="3">
        <v>0</v>
      </c>
      <c r="Y16" s="3">
        <v>0</v>
      </c>
      <c r="Z16" s="1">
        <f t="shared" si="1"/>
        <v>0.22857630357630346</v>
      </c>
      <c r="AA16" s="1">
        <f t="shared" si="2"/>
        <v>6.8256939853675647E-2</v>
      </c>
      <c r="AB16" s="1">
        <f t="shared" si="3"/>
        <v>-9.2034238525621731E-2</v>
      </c>
      <c r="AC16" s="1">
        <f t="shared" si="4"/>
        <v>7.388316151202752E-2</v>
      </c>
      <c r="AD16" s="1">
        <f t="shared" si="5"/>
        <v>0.27968877968877959</v>
      </c>
      <c r="AE16" s="1">
        <f t="shared" si="6"/>
        <v>0.11853671853671849</v>
      </c>
      <c r="AF16" s="1">
        <f t="shared" si="7"/>
        <v>9.9153080152299122E-3</v>
      </c>
      <c r="AG16" s="1">
        <f t="shared" si="8"/>
        <v>8.7594327937986688E-2</v>
      </c>
      <c r="AH16" s="1">
        <f t="shared" si="9"/>
        <v>7.3873263300576086E-2</v>
      </c>
      <c r="AI16" s="1">
        <f t="shared" si="10"/>
        <v>-8.9535407042610496E-2</v>
      </c>
      <c r="AJ16" s="1">
        <f t="shared" si="11"/>
        <v>9.2596064795086377E-2</v>
      </c>
      <c r="AK16" s="1">
        <f t="shared" si="12"/>
        <v>-2.665654348979191E-2</v>
      </c>
      <c r="AL16" s="1">
        <f t="shared" si="13"/>
        <v>-5.4345735473254532E-2</v>
      </c>
      <c r="AM16" s="1">
        <f t="shared" si="14"/>
        <v>-1.3559322033898338E-2</v>
      </c>
      <c r="AN16" s="1">
        <f t="shared" si="15"/>
        <v>2.4060710194730776E-2</v>
      </c>
      <c r="AO16" s="1">
        <f t="shared" si="16"/>
        <v>9.1666153992427894E-3</v>
      </c>
      <c r="AP16" s="1">
        <f t="shared" si="17"/>
        <v>3.9126579472400815E-2</v>
      </c>
      <c r="AQ16" s="58">
        <v>2019</v>
      </c>
    </row>
    <row r="17" spans="1:43" ht="15.6">
      <c r="A17" s="3" t="s">
        <v>137</v>
      </c>
      <c r="B17" s="3" t="s">
        <v>138</v>
      </c>
      <c r="C17" s="12" t="s">
        <v>139</v>
      </c>
      <c r="D17" s="26">
        <v>426252091</v>
      </c>
      <c r="E17" s="26">
        <v>0</v>
      </c>
      <c r="F17" s="31">
        <f t="shared" ref="F17:F40" si="18">D17</f>
        <v>426252091</v>
      </c>
      <c r="G17" s="3">
        <v>2853000000</v>
      </c>
      <c r="H17" s="9">
        <v>0.14940000000000001</v>
      </c>
      <c r="I17" s="16" cm="1" vm="126">
        <f t="array" aca="1" ref="I17:U17" ca="1">TRANSPOSE(_xlfn.STOCKHISTORY(A17,"1-1-2015","31-01-2016",2,0,2))</f>
        <v>78.05</v>
      </c>
      <c r="J17" s="17" vm="127">
        <f ca="1"/>
        <v>69.95</v>
      </c>
      <c r="K17" s="17" vm="128">
        <f ca="1"/>
        <v>82.05</v>
      </c>
      <c r="L17" s="17" vm="129">
        <f ca="1"/>
        <v>79.900000000000006</v>
      </c>
      <c r="M17" s="17" vm="130">
        <f ca="1"/>
        <v>71.7</v>
      </c>
      <c r="N17" s="17" vm="131">
        <f ca="1"/>
        <v>74.599999999999994</v>
      </c>
      <c r="O17" s="17" vm="132">
        <f ca="1"/>
        <v>82.3</v>
      </c>
      <c r="P17" s="17" vm="133">
        <f ca="1"/>
        <v>91.15</v>
      </c>
      <c r="Q17" s="17" vm="134">
        <f ca="1"/>
        <v>83.6</v>
      </c>
      <c r="R17" s="17" vm="135">
        <f ca="1"/>
        <v>87.05</v>
      </c>
      <c r="S17" s="17" vm="136">
        <f ca="1"/>
        <v>100.4</v>
      </c>
      <c r="T17" s="17" vm="137">
        <f ca="1"/>
        <v>110.5</v>
      </c>
      <c r="U17" s="17" vm="138">
        <f ca="1"/>
        <v>104</v>
      </c>
      <c r="V17" s="47">
        <v>0</v>
      </c>
      <c r="W17" s="47">
        <v>0</v>
      </c>
      <c r="X17" s="47">
        <v>0</v>
      </c>
      <c r="Y17" s="47">
        <v>0</v>
      </c>
      <c r="Z17" s="1">
        <f t="shared" ca="1" si="1"/>
        <v>2.3702754644458791E-2</v>
      </c>
      <c r="AA17" s="1">
        <f t="shared" ca="1" si="2"/>
        <v>3.0037546933666975E-2</v>
      </c>
      <c r="AB17" s="1">
        <f t="shared" ca="1" si="3"/>
        <v>5.7715674362089915E-2</v>
      </c>
      <c r="AC17" s="1">
        <f t="shared" ca="1" si="4"/>
        <v>0.19471568064330849</v>
      </c>
      <c r="AD17" s="1">
        <f t="shared" ca="1" si="5"/>
        <v>0.33247918001281235</v>
      </c>
      <c r="AE17" s="1">
        <f t="shared" ca="1" si="6"/>
        <v>-0.1037796284433055</v>
      </c>
      <c r="AF17" s="1">
        <f t="shared" ca="1" si="7"/>
        <v>0.1729807005003573</v>
      </c>
      <c r="AG17" s="1">
        <f t="shared" ca="1" si="8"/>
        <v>-2.620353443022537E-2</v>
      </c>
      <c r="AH17" s="1">
        <f t="shared" ca="1" si="9"/>
        <v>-0.10262828535669589</v>
      </c>
      <c r="AI17" s="1">
        <f t="shared" ca="1" si="10"/>
        <v>4.0446304044630281E-2</v>
      </c>
      <c r="AJ17" s="1">
        <f t="shared" ca="1" si="11"/>
        <v>0.10321715817694374</v>
      </c>
      <c r="AK17" s="1">
        <f t="shared" ca="1" si="12"/>
        <v>0.10753341433778868</v>
      </c>
      <c r="AL17" s="1">
        <f t="shared" ca="1" si="13"/>
        <v>-8.2830499177180592E-2</v>
      </c>
      <c r="AM17" s="1">
        <f t="shared" ca="1" si="14"/>
        <v>4.1267942583732092E-2</v>
      </c>
      <c r="AN17" s="1">
        <f t="shared" ca="1" si="15"/>
        <v>0.15336013785180941</v>
      </c>
      <c r="AO17" s="1">
        <f t="shared" ca="1" si="16"/>
        <v>0.10059760956175293</v>
      </c>
      <c r="AP17" s="1">
        <f t="shared" ca="1" si="17"/>
        <v>-5.8823529411764705E-2</v>
      </c>
      <c r="AQ17">
        <v>2015</v>
      </c>
    </row>
    <row r="18" spans="1:43" ht="15">
      <c r="A18" s="65" t="s">
        <v>314</v>
      </c>
      <c r="B18" s="69" t="s">
        <v>315</v>
      </c>
      <c r="C18" s="42" t="s">
        <v>391</v>
      </c>
      <c r="D18" s="8">
        <v>144879426</v>
      </c>
      <c r="E18" s="3"/>
      <c r="F18" s="37">
        <f t="shared" si="18"/>
        <v>144879426</v>
      </c>
      <c r="G18" s="16">
        <v>995000000</v>
      </c>
      <c r="H18" s="9">
        <f t="shared" ref="H18:H30" si="19">F18/G18</f>
        <v>0.14560746331658292</v>
      </c>
      <c r="I18" s="51" vm="139">
        <v>73.28</v>
      </c>
      <c r="J18" s="2" vm="140">
        <v>74.53</v>
      </c>
      <c r="K18" s="2" vm="141">
        <v>69.06</v>
      </c>
      <c r="L18" s="2" vm="142">
        <v>65.099999999999994</v>
      </c>
      <c r="M18" s="2" vm="143">
        <v>65.37</v>
      </c>
      <c r="N18" s="2" vm="144">
        <v>62.56</v>
      </c>
      <c r="O18" s="2" vm="145">
        <v>59.68</v>
      </c>
      <c r="P18" s="2" vm="146">
        <v>67.61</v>
      </c>
      <c r="Q18" s="2" vm="147">
        <v>68.53</v>
      </c>
      <c r="R18" s="2" vm="148">
        <v>72.88</v>
      </c>
      <c r="S18" s="2" vm="149">
        <v>79.48</v>
      </c>
      <c r="T18" s="2" vm="150">
        <v>85.03</v>
      </c>
      <c r="U18" s="2" vm="101">
        <v>67.2</v>
      </c>
      <c r="V18" s="16">
        <v>0.44</v>
      </c>
      <c r="W18" s="16">
        <v>0.44</v>
      </c>
      <c r="X18" s="3">
        <v>0.4</v>
      </c>
      <c r="Y18" s="3">
        <v>0.4</v>
      </c>
      <c r="Z18" s="1">
        <f t="shared" si="1"/>
        <v>-0.10562227074235817</v>
      </c>
      <c r="AA18" s="1">
        <f t="shared" si="2"/>
        <v>-7.6497695852534478E-2</v>
      </c>
      <c r="AB18" s="1">
        <f t="shared" si="3"/>
        <v>0.22788203753351199</v>
      </c>
      <c r="AC18" s="1">
        <f t="shared" si="4"/>
        <v>-7.2447859495060274E-2</v>
      </c>
      <c r="AD18" s="1">
        <f t="shared" si="5"/>
        <v>-6.0043668122270723E-2</v>
      </c>
      <c r="AE18" s="1">
        <f t="shared" si="6"/>
        <v>1.7057860262008732E-2</v>
      </c>
      <c r="AF18" s="1">
        <f t="shared" si="7"/>
        <v>-7.3393264457265517E-2</v>
      </c>
      <c r="AG18" s="1">
        <f t="shared" si="8"/>
        <v>-5.0970170865913815E-2</v>
      </c>
      <c r="AH18" s="1">
        <f t="shared" si="9"/>
        <v>4.1474654377881759E-3</v>
      </c>
      <c r="AI18" s="1">
        <f t="shared" si="10"/>
        <v>-3.6255162918770109E-2</v>
      </c>
      <c r="AJ18" s="1">
        <f t="shared" si="11"/>
        <v>-3.9002557544757073E-2</v>
      </c>
      <c r="AK18" s="1">
        <f t="shared" si="12"/>
        <v>0.13287533512064342</v>
      </c>
      <c r="AL18" s="1">
        <f t="shared" si="13"/>
        <v>1.9523739091850342E-2</v>
      </c>
      <c r="AM18" s="1">
        <f t="shared" si="14"/>
        <v>6.9312709762147887E-2</v>
      </c>
      <c r="AN18" s="1">
        <f t="shared" si="15"/>
        <v>9.0559824368825592E-2</v>
      </c>
      <c r="AO18" s="1">
        <f t="shared" si="16"/>
        <v>7.4861600402616982E-2</v>
      </c>
      <c r="AP18" s="1">
        <f t="shared" si="17"/>
        <v>-0.20498647536163705</v>
      </c>
      <c r="AQ18">
        <v>2018</v>
      </c>
    </row>
    <row r="19" spans="1:43" ht="15.6">
      <c r="A19" s="67" t="s">
        <v>137</v>
      </c>
      <c r="B19" s="69" t="s">
        <v>138</v>
      </c>
      <c r="C19" s="25" t="s">
        <v>139</v>
      </c>
      <c r="D19" s="8">
        <v>422980312</v>
      </c>
      <c r="E19" s="3"/>
      <c r="F19" s="37">
        <f t="shared" si="18"/>
        <v>422980312</v>
      </c>
      <c r="G19" s="3">
        <v>2925000000</v>
      </c>
      <c r="H19" s="9">
        <f t="shared" si="19"/>
        <v>0.14460865367521367</v>
      </c>
      <c r="I19" s="16" cm="1" vm="126">
        <f t="array" aca="1" ref="I19:U19" ca="1">TRANSPOSE(_xlfn.STOCKHISTORY(A19,"1-1-2015","31-01-2016",2,0,2))</f>
        <v>78.05</v>
      </c>
      <c r="J19" s="17" vm="127">
        <f ca="1"/>
        <v>69.95</v>
      </c>
      <c r="K19" s="17" vm="128">
        <f ca="1"/>
        <v>82.05</v>
      </c>
      <c r="L19" s="17" vm="129">
        <f ca="1"/>
        <v>79.900000000000006</v>
      </c>
      <c r="M19" s="17" vm="130">
        <f ca="1"/>
        <v>71.7</v>
      </c>
      <c r="N19" s="17" vm="131">
        <f ca="1"/>
        <v>74.599999999999994</v>
      </c>
      <c r="O19" s="17" vm="132">
        <f ca="1"/>
        <v>82.3</v>
      </c>
      <c r="P19" s="17" vm="133">
        <f ca="1"/>
        <v>91.15</v>
      </c>
      <c r="Q19" s="17" vm="134">
        <f ca="1"/>
        <v>83.6</v>
      </c>
      <c r="R19" s="17" vm="135">
        <f ca="1"/>
        <v>87.05</v>
      </c>
      <c r="S19" s="17" vm="136">
        <f ca="1"/>
        <v>100.4</v>
      </c>
      <c r="T19" s="17" vm="137">
        <f ca="1"/>
        <v>110.5</v>
      </c>
      <c r="U19" s="17" vm="138">
        <f ca="1"/>
        <v>104</v>
      </c>
      <c r="V19" s="3">
        <v>0</v>
      </c>
      <c r="W19" s="3">
        <v>0</v>
      </c>
      <c r="X19" s="3">
        <v>0</v>
      </c>
      <c r="Y19" s="3">
        <v>0</v>
      </c>
      <c r="Z19" s="1">
        <f t="shared" ca="1" si="1"/>
        <v>2.3702754644458791E-2</v>
      </c>
      <c r="AA19" s="1">
        <f t="shared" ca="1" si="2"/>
        <v>3.0037546933666975E-2</v>
      </c>
      <c r="AB19" s="1">
        <f t="shared" ca="1" si="3"/>
        <v>5.7715674362089915E-2</v>
      </c>
      <c r="AC19" s="1">
        <f t="shared" ca="1" si="4"/>
        <v>0.19471568064330849</v>
      </c>
      <c r="AD19" s="1">
        <f t="shared" ca="1" si="5"/>
        <v>0.33247918001281235</v>
      </c>
      <c r="AE19" s="1">
        <f t="shared" ca="1" si="6"/>
        <v>-0.1037796284433055</v>
      </c>
      <c r="AF19" s="1">
        <f t="shared" ca="1" si="7"/>
        <v>0.1729807005003573</v>
      </c>
      <c r="AG19" s="1">
        <f t="shared" ca="1" si="8"/>
        <v>-2.620353443022537E-2</v>
      </c>
      <c r="AH19" s="1">
        <f t="shared" ca="1" si="9"/>
        <v>-0.10262828535669589</v>
      </c>
      <c r="AI19" s="1">
        <f t="shared" ca="1" si="10"/>
        <v>4.0446304044630281E-2</v>
      </c>
      <c r="AJ19" s="1">
        <f t="shared" ca="1" si="11"/>
        <v>0.10321715817694374</v>
      </c>
      <c r="AK19" s="1">
        <f t="shared" ca="1" si="12"/>
        <v>0.10753341433778868</v>
      </c>
      <c r="AL19" s="1">
        <f t="shared" ca="1" si="13"/>
        <v>-8.2830499177180592E-2</v>
      </c>
      <c r="AM19" s="1">
        <f t="shared" ca="1" si="14"/>
        <v>4.1267942583732092E-2</v>
      </c>
      <c r="AN19" s="1">
        <f t="shared" ca="1" si="15"/>
        <v>0.15336013785180941</v>
      </c>
      <c r="AO19" s="1">
        <f t="shared" ca="1" si="16"/>
        <v>0.10059760956175293</v>
      </c>
      <c r="AP19" s="1">
        <f t="shared" ca="1" si="17"/>
        <v>-5.8823529411764705E-2</v>
      </c>
      <c r="AQ19">
        <v>2016</v>
      </c>
    </row>
    <row r="20" spans="1:43" ht="15">
      <c r="A20" s="60" t="s">
        <v>137</v>
      </c>
      <c r="B20" s="69" t="s">
        <v>138</v>
      </c>
      <c r="C20" s="34" t="s">
        <v>139</v>
      </c>
      <c r="D20" s="8">
        <v>410758857</v>
      </c>
      <c r="E20" s="3"/>
      <c r="F20" s="37">
        <f t="shared" si="18"/>
        <v>410758857</v>
      </c>
      <c r="G20" s="3">
        <v>2956000000</v>
      </c>
      <c r="H20" s="9">
        <f t="shared" si="19"/>
        <v>0.1389576647496617</v>
      </c>
      <c r="I20" s="16" cm="1" vm="151">
        <f t="array" aca="1" ref="I20:U20" ca="1">TRANSPOSE(_xlfn.STOCKHISTORY(A20,"1-1-2017","01-01-2018",2,0,2))</f>
        <v>118.1</v>
      </c>
      <c r="J20" s="17" vm="152">
        <f ca="1"/>
        <v>129.80000000000001</v>
      </c>
      <c r="K20" s="17" vm="153">
        <f ca="1"/>
        <v>138</v>
      </c>
      <c r="L20" s="17" vm="154">
        <f ca="1"/>
        <v>143.30000000000001</v>
      </c>
      <c r="M20" s="17" vm="155">
        <f ca="1"/>
        <v>153</v>
      </c>
      <c r="N20" s="17" vm="156">
        <f ca="1"/>
        <v>150</v>
      </c>
      <c r="O20" s="17" vm="157">
        <f ca="1"/>
        <v>143.80000000000001</v>
      </c>
      <c r="P20" s="17" vm="158">
        <f ca="1"/>
        <v>165.4</v>
      </c>
      <c r="Q20" s="17" vm="159">
        <f ca="1"/>
        <v>165</v>
      </c>
      <c r="R20" s="17" vm="160">
        <f ca="1"/>
        <v>168</v>
      </c>
      <c r="S20" s="17" vm="161">
        <f ca="1"/>
        <v>183.5</v>
      </c>
      <c r="T20" s="17" vm="162">
        <f ca="1"/>
        <v>174.8</v>
      </c>
      <c r="U20" s="17" vm="163">
        <f ca="1"/>
        <v>177</v>
      </c>
      <c r="V20" s="3">
        <v>0</v>
      </c>
      <c r="W20" s="3">
        <v>0</v>
      </c>
      <c r="X20" s="3">
        <v>0</v>
      </c>
      <c r="Y20" s="3">
        <v>0</v>
      </c>
      <c r="Z20" s="1">
        <f t="shared" ca="1" si="1"/>
        <v>0.21337849280270973</v>
      </c>
      <c r="AA20" s="1">
        <f t="shared" ca="1" si="2"/>
        <v>3.489183531053733E-3</v>
      </c>
      <c r="AB20" s="1">
        <f t="shared" ca="1" si="3"/>
        <v>0.168289290681502</v>
      </c>
      <c r="AC20" s="1">
        <f t="shared" ca="1" si="4"/>
        <v>5.3571428571428568E-2</v>
      </c>
      <c r="AD20" s="1">
        <f t="shared" ca="1" si="5"/>
        <v>0.49872988992379347</v>
      </c>
      <c r="AE20" s="1">
        <f t="shared" ca="1" si="6"/>
        <v>9.9068585944115301E-2</v>
      </c>
      <c r="AF20" s="1">
        <f t="shared" ca="1" si="7"/>
        <v>6.3174114021571554E-2</v>
      </c>
      <c r="AG20" s="1">
        <f t="shared" ca="1" si="8"/>
        <v>3.8405797101449354E-2</v>
      </c>
      <c r="AH20" s="1">
        <f t="shared" ca="1" si="9"/>
        <v>6.7690160502442337E-2</v>
      </c>
      <c r="AI20" s="1">
        <f t="shared" ca="1" si="10"/>
        <v>-1.9607843137254902E-2</v>
      </c>
      <c r="AJ20" s="1">
        <f t="shared" ca="1" si="11"/>
        <v>-4.1333333333333257E-2</v>
      </c>
      <c r="AK20" s="1">
        <f t="shared" ca="1" si="12"/>
        <v>0.15020862308762165</v>
      </c>
      <c r="AL20" s="1">
        <f t="shared" ca="1" si="13"/>
        <v>-2.418379685610675E-3</v>
      </c>
      <c r="AM20" s="1">
        <f t="shared" ca="1" si="14"/>
        <v>1.8181818181818181E-2</v>
      </c>
      <c r="AN20" s="1">
        <f t="shared" ca="1" si="15"/>
        <v>9.2261904761904767E-2</v>
      </c>
      <c r="AO20" s="1">
        <f t="shared" ca="1" si="16"/>
        <v>-4.741144414168931E-2</v>
      </c>
      <c r="AP20" s="1">
        <f t="shared" ca="1" si="17"/>
        <v>1.2585812356979338E-2</v>
      </c>
      <c r="AQ20">
        <v>2017</v>
      </c>
    </row>
    <row r="21" spans="1:43" ht="15">
      <c r="A21" s="65" t="s">
        <v>137</v>
      </c>
      <c r="B21" s="69" t="s">
        <v>138</v>
      </c>
      <c r="C21" s="42" t="s">
        <v>139</v>
      </c>
      <c r="D21" s="8">
        <v>392712180</v>
      </c>
      <c r="E21" s="8"/>
      <c r="F21" s="37">
        <f t="shared" si="18"/>
        <v>392712180</v>
      </c>
      <c r="G21" s="3">
        <v>2876000000</v>
      </c>
      <c r="H21" s="9">
        <f t="shared" si="19"/>
        <v>0.13654804589707928</v>
      </c>
      <c r="I21" s="51" vm="164">
        <v>132</v>
      </c>
      <c r="J21" s="2">
        <v>164.04</v>
      </c>
      <c r="K21" s="2" vm="165">
        <v>162.65</v>
      </c>
      <c r="L21" s="2" vm="166">
        <v>167.5</v>
      </c>
      <c r="M21" s="2" vm="167">
        <v>196.3</v>
      </c>
      <c r="N21" s="2">
        <v>177</v>
      </c>
      <c r="O21" s="2">
        <v>178.12</v>
      </c>
      <c r="P21" s="2">
        <v>179.53</v>
      </c>
      <c r="Q21" s="2">
        <v>176.53</v>
      </c>
      <c r="R21" s="2">
        <v>179.13</v>
      </c>
      <c r="S21" s="2">
        <v>180.43</v>
      </c>
      <c r="T21" s="2">
        <v>182.91</v>
      </c>
      <c r="U21" s="2">
        <v>183.51</v>
      </c>
      <c r="V21" s="3">
        <v>0</v>
      </c>
      <c r="W21" s="3">
        <v>0</v>
      </c>
      <c r="X21" s="3">
        <v>0</v>
      </c>
      <c r="Y21" s="3">
        <v>0</v>
      </c>
      <c r="Z21" s="1">
        <f t="shared" si="1"/>
        <v>0.26893939393939392</v>
      </c>
      <c r="AA21" s="1">
        <f t="shared" si="2"/>
        <v>6.3402985074626897E-2</v>
      </c>
      <c r="AB21" s="1">
        <f t="shared" si="3"/>
        <v>5.6703346058836228E-3</v>
      </c>
      <c r="AC21" s="1">
        <f t="shared" si="4"/>
        <v>2.4451515659018565E-2</v>
      </c>
      <c r="AD21" s="1">
        <f t="shared" si="5"/>
        <v>0.39022727272727264</v>
      </c>
      <c r="AE21" s="1">
        <f t="shared" si="6"/>
        <v>0.24272727272727268</v>
      </c>
      <c r="AF21" s="1">
        <f t="shared" si="7"/>
        <v>-8.473543038283262E-3</v>
      </c>
      <c r="AG21" s="1">
        <f t="shared" si="8"/>
        <v>2.9818628957884993E-2</v>
      </c>
      <c r="AH21" s="1">
        <f t="shared" si="9"/>
        <v>0.17194029850746276</v>
      </c>
      <c r="AI21" s="1">
        <f t="shared" si="10"/>
        <v>-9.8318899643403013E-2</v>
      </c>
      <c r="AJ21" s="1">
        <f t="shared" si="11"/>
        <v>6.3276836158192348E-3</v>
      </c>
      <c r="AK21" s="1">
        <f t="shared" si="12"/>
        <v>7.9160116775207536E-3</v>
      </c>
      <c r="AL21" s="1">
        <f t="shared" si="13"/>
        <v>-1.6710299114354146E-2</v>
      </c>
      <c r="AM21" s="1">
        <f t="shared" si="14"/>
        <v>1.4728374780490536E-2</v>
      </c>
      <c r="AN21" s="1">
        <f t="shared" si="15"/>
        <v>7.2572991682019281E-3</v>
      </c>
      <c r="AO21" s="1">
        <f t="shared" si="16"/>
        <v>1.3744942637033696E-2</v>
      </c>
      <c r="AP21" s="1">
        <f t="shared" si="17"/>
        <v>3.2803017877644433E-3</v>
      </c>
      <c r="AQ21" s="58">
        <v>2019</v>
      </c>
    </row>
    <row r="22" spans="1:43" ht="15">
      <c r="A22" s="65" t="s">
        <v>137</v>
      </c>
      <c r="B22" s="69" t="s">
        <v>138</v>
      </c>
      <c r="C22" s="42" t="s">
        <v>139</v>
      </c>
      <c r="D22" s="8">
        <v>392712180</v>
      </c>
      <c r="E22" s="3"/>
      <c r="F22" s="37">
        <f t="shared" si="18"/>
        <v>392712180</v>
      </c>
      <c r="G22" s="3">
        <v>2956000000</v>
      </c>
      <c r="H22" s="9">
        <f t="shared" si="19"/>
        <v>0.13285256427604872</v>
      </c>
      <c r="I22" s="51" cm="1" vm="163">
        <f t="array" aca="1" ref="I22:U22" ca="1">TRANSPOSE(_xlfn.STOCKHISTORY(A22,"1-1-2018","01-01-2019",2,0,2))</f>
        <v>177</v>
      </c>
      <c r="J22" s="2" vm="163">
        <f ca="1"/>
        <v>177</v>
      </c>
      <c r="K22" s="2" vm="168">
        <f ca="1"/>
        <v>170</v>
      </c>
      <c r="L22" s="2" vm="169">
        <f ca="1"/>
        <v>151</v>
      </c>
      <c r="M22" s="2" vm="170">
        <f ca="1"/>
        <v>176</v>
      </c>
      <c r="N22" s="2" vm="171">
        <f ca="1"/>
        <v>189</v>
      </c>
      <c r="O22" s="2" vm="172">
        <f ca="1"/>
        <v>190</v>
      </c>
      <c r="P22" s="2" vm="173">
        <f ca="1"/>
        <v>172</v>
      </c>
      <c r="Q22" s="2" vm="168">
        <f ca="1"/>
        <v>170</v>
      </c>
      <c r="R22" s="2" vm="174">
        <f ca="1"/>
        <v>160</v>
      </c>
      <c r="S22" s="2" vm="155">
        <f ca="1"/>
        <v>153</v>
      </c>
      <c r="T22" s="2" vm="175">
        <f ca="1"/>
        <v>144.4</v>
      </c>
      <c r="U22" s="2" vm="164">
        <f ca="1"/>
        <v>132</v>
      </c>
      <c r="V22" s="3">
        <v>0</v>
      </c>
      <c r="W22" s="3">
        <v>0</v>
      </c>
      <c r="X22" s="3">
        <v>0</v>
      </c>
      <c r="Y22" s="3">
        <v>0</v>
      </c>
      <c r="Z22" s="1">
        <f t="shared" ca="1" si="1"/>
        <v>-0.14689265536723164</v>
      </c>
      <c r="AA22" s="1">
        <f t="shared" ca="1" si="2"/>
        <v>0.25827814569536423</v>
      </c>
      <c r="AB22" s="1">
        <f t="shared" ca="1" si="3"/>
        <v>-0.15789473684210525</v>
      </c>
      <c r="AC22" s="1">
        <f t="shared" ca="1" si="4"/>
        <v>-0.17499999999999999</v>
      </c>
      <c r="AD22" s="1">
        <f t="shared" ca="1" si="5"/>
        <v>-0.25423728813559321</v>
      </c>
      <c r="AE22" s="1">
        <f t="shared" ca="1" si="6"/>
        <v>0</v>
      </c>
      <c r="AF22" s="1">
        <f t="shared" ca="1" si="7"/>
        <v>-3.954802259887006E-2</v>
      </c>
      <c r="AG22" s="1">
        <f t="shared" ca="1" si="8"/>
        <v>-0.11176470588235295</v>
      </c>
      <c r="AH22" s="1">
        <f t="shared" ca="1" si="9"/>
        <v>0.16556291390728478</v>
      </c>
      <c r="AI22" s="1">
        <f t="shared" ca="1" si="10"/>
        <v>7.3863636363636367E-2</v>
      </c>
      <c r="AJ22" s="1">
        <f t="shared" ca="1" si="11"/>
        <v>5.2910052910052907E-3</v>
      </c>
      <c r="AK22" s="1">
        <f t="shared" ca="1" si="12"/>
        <v>-9.4736842105263161E-2</v>
      </c>
      <c r="AL22" s="1">
        <f t="shared" ca="1" si="13"/>
        <v>-1.1627906976744186E-2</v>
      </c>
      <c r="AM22" s="1">
        <f t="shared" ca="1" si="14"/>
        <v>-5.8823529411764705E-2</v>
      </c>
      <c r="AN22" s="1">
        <f t="shared" ca="1" si="15"/>
        <v>-4.3749999999999997E-2</v>
      </c>
      <c r="AO22" s="1">
        <f t="shared" ca="1" si="16"/>
        <v>-5.6209150326797346E-2</v>
      </c>
      <c r="AP22" s="1">
        <f t="shared" ca="1" si="17"/>
        <v>-8.5872576177285359E-2</v>
      </c>
      <c r="AQ22">
        <v>2018</v>
      </c>
    </row>
    <row r="23" spans="1:43" ht="15">
      <c r="A23" s="60" t="s">
        <v>314</v>
      </c>
      <c r="B23" s="69" t="s">
        <v>315</v>
      </c>
      <c r="C23" s="34" t="s">
        <v>391</v>
      </c>
      <c r="D23" s="8">
        <v>143091383</v>
      </c>
      <c r="E23" s="3"/>
      <c r="F23" s="37">
        <f t="shared" si="18"/>
        <v>143091383</v>
      </c>
      <c r="G23" s="16">
        <v>1079000000</v>
      </c>
      <c r="H23" s="9">
        <f t="shared" si="19"/>
        <v>0.13261481278962001</v>
      </c>
      <c r="I23" s="16" cm="1" vm="176">
        <f t="array" aca="1" ref="I23:U23" ca="1">TRANSPOSE(_xlfn.STOCKHISTORY(A23,"1-1-2017","01-01-2018",2,0,2))</f>
        <v>83.1</v>
      </c>
      <c r="J23" s="17" vm="177">
        <f ca="1"/>
        <v>81.2</v>
      </c>
      <c r="K23" s="17" vm="178">
        <f ca="1"/>
        <v>86.82</v>
      </c>
      <c r="L23" s="17" vm="179">
        <f ca="1"/>
        <v>83.36</v>
      </c>
      <c r="M23" s="17" vm="180">
        <f ca="1"/>
        <v>86.36</v>
      </c>
      <c r="N23" s="17" vm="181">
        <f ca="1"/>
        <v>81.290000000000006</v>
      </c>
      <c r="O23" s="17" vm="182">
        <f ca="1"/>
        <v>78.52</v>
      </c>
      <c r="P23" s="17" vm="183">
        <f ca="1"/>
        <v>80.430000000000007</v>
      </c>
      <c r="Q23" s="17" vm="184">
        <f ca="1"/>
        <v>81.63</v>
      </c>
      <c r="R23" s="17" vm="185">
        <f ca="1"/>
        <v>77.319999999999993</v>
      </c>
      <c r="S23" s="17" vm="186">
        <f ca="1"/>
        <v>65.34</v>
      </c>
      <c r="T23" s="17" vm="187">
        <f ca="1"/>
        <v>71.959999999999994</v>
      </c>
      <c r="U23" s="17" vm="139">
        <f ca="1"/>
        <v>73.28</v>
      </c>
      <c r="V23" s="16">
        <v>0</v>
      </c>
      <c r="W23" s="16">
        <v>0</v>
      </c>
      <c r="X23" s="3">
        <v>0</v>
      </c>
      <c r="Y23" s="3">
        <v>0</v>
      </c>
      <c r="Z23" s="1">
        <f t="shared" ca="1" si="1"/>
        <v>3.1287605294826131E-3</v>
      </c>
      <c r="AA23" s="1">
        <f t="shared" ca="1" si="2"/>
        <v>-5.8061420345489487E-2</v>
      </c>
      <c r="AB23" s="1">
        <f t="shared" ca="1" si="3"/>
        <v>-1.528273051451863E-2</v>
      </c>
      <c r="AC23" s="1">
        <f t="shared" ca="1" si="4"/>
        <v>-5.2250387997930581E-2</v>
      </c>
      <c r="AD23" s="1">
        <f t="shared" ca="1" si="5"/>
        <v>-0.11817087845968705</v>
      </c>
      <c r="AE23" s="1">
        <f t="shared" ca="1" si="6"/>
        <v>-2.286401925391085E-2</v>
      </c>
      <c r="AF23" s="1">
        <f t="shared" ca="1" si="7"/>
        <v>6.9211822660098399E-2</v>
      </c>
      <c r="AG23" s="1">
        <f t="shared" ca="1" si="8"/>
        <v>-3.9852568532596104E-2</v>
      </c>
      <c r="AH23" s="1">
        <f t="shared" ca="1" si="9"/>
        <v>3.5988483685220729E-2</v>
      </c>
      <c r="AI23" s="1">
        <f t="shared" ca="1" si="10"/>
        <v>-5.8707735062528868E-2</v>
      </c>
      <c r="AJ23" s="1">
        <f t="shared" ca="1" si="11"/>
        <v>-3.4075532045762212E-2</v>
      </c>
      <c r="AK23" s="1">
        <f t="shared" ca="1" si="12"/>
        <v>2.43250127356089E-2</v>
      </c>
      <c r="AL23" s="1">
        <f t="shared" ca="1" si="13"/>
        <v>1.4919806042521305E-2</v>
      </c>
      <c r="AM23" s="1">
        <f t="shared" ca="1" si="14"/>
        <v>-5.2799215974519205E-2</v>
      </c>
      <c r="AN23" s="1">
        <f t="shared" ca="1" si="15"/>
        <v>-0.15494050698396264</v>
      </c>
      <c r="AO23" s="1">
        <f t="shared" ca="1" si="16"/>
        <v>0.10131619222528299</v>
      </c>
      <c r="AP23" s="1">
        <f t="shared" ca="1" si="17"/>
        <v>1.834352418010016E-2</v>
      </c>
      <c r="AQ23">
        <v>2017</v>
      </c>
    </row>
    <row r="24" spans="1:43" ht="15.6">
      <c r="A24" s="67" t="s">
        <v>314</v>
      </c>
      <c r="B24" s="69" t="s">
        <v>315</v>
      </c>
      <c r="C24" s="25" t="s">
        <v>391</v>
      </c>
      <c r="D24" s="8">
        <v>142992525</v>
      </c>
      <c r="E24" s="3">
        <v>96931</v>
      </c>
      <c r="F24" s="37">
        <f t="shared" si="18"/>
        <v>142992525</v>
      </c>
      <c r="G24" s="16">
        <v>1091000000</v>
      </c>
      <c r="H24" s="9">
        <f t="shared" si="19"/>
        <v>0.13106555912007334</v>
      </c>
      <c r="I24" s="16" cm="1" vm="188">
        <f t="array" aca="1" ref="I24:U24" ca="1">TRANSPOSE(_xlfn.STOCKHISTORY(A24,"1-1-2015","31-01-2016",2,0,2))</f>
        <v>76.11</v>
      </c>
      <c r="J24" s="17" vm="189">
        <f ca="1"/>
        <v>73.06</v>
      </c>
      <c r="K24" s="17" vm="190">
        <f ca="1"/>
        <v>83.24</v>
      </c>
      <c r="L24" s="17" vm="191">
        <f ca="1"/>
        <v>84.72</v>
      </c>
      <c r="M24" s="17" vm="192">
        <f ca="1"/>
        <v>82.53</v>
      </c>
      <c r="N24" s="17" vm="193">
        <f ca="1"/>
        <v>86.17</v>
      </c>
      <c r="O24" s="17" vm="194">
        <f ca="1"/>
        <v>85.08</v>
      </c>
      <c r="P24" s="17" vm="195">
        <f ca="1"/>
        <v>96.12</v>
      </c>
      <c r="Q24" s="17" vm="196">
        <f ca="1"/>
        <v>84.34</v>
      </c>
      <c r="R24" s="17" vm="197">
        <f ca="1"/>
        <v>83.57</v>
      </c>
      <c r="S24" s="17" vm="198">
        <f ca="1"/>
        <v>84.3</v>
      </c>
      <c r="T24" s="17" vm="199">
        <f ca="1"/>
        <v>84.43</v>
      </c>
      <c r="U24" s="17" vm="200">
        <f ca="1"/>
        <v>83.7</v>
      </c>
      <c r="V24" s="16">
        <v>0.375</v>
      </c>
      <c r="W24" s="16">
        <v>0.375</v>
      </c>
      <c r="X24" s="3">
        <v>0.36</v>
      </c>
      <c r="Y24" s="3">
        <v>0.36</v>
      </c>
      <c r="Z24" s="1">
        <f t="shared" ca="1" si="1"/>
        <v>0.11805281828931809</v>
      </c>
      <c r="AA24" s="1">
        <f t="shared" ca="1" si="2"/>
        <v>8.6756373937676989E-3</v>
      </c>
      <c r="AB24" s="1">
        <f t="shared" ca="1" si="3"/>
        <v>-1.3516690173953988E-2</v>
      </c>
      <c r="AC24" s="1">
        <f t="shared" ca="1" si="4"/>
        <v>5.8633480914204823E-3</v>
      </c>
      <c r="AD24" s="1">
        <f t="shared" ca="1" si="5"/>
        <v>0.11903823413480492</v>
      </c>
      <c r="AE24" s="1">
        <f t="shared" ca="1" si="6"/>
        <v>-4.0073577716462978E-2</v>
      </c>
      <c r="AF24" s="1">
        <f t="shared" ca="1" si="7"/>
        <v>0.13933753079660544</v>
      </c>
      <c r="AG24" s="1">
        <f t="shared" ca="1" si="8"/>
        <v>2.2284959154252812E-2</v>
      </c>
      <c r="AH24" s="1">
        <f t="shared" ca="1" si="9"/>
        <v>-2.5849858356940484E-2</v>
      </c>
      <c r="AI24" s="1">
        <f t="shared" ca="1" si="10"/>
        <v>4.864897612989217E-2</v>
      </c>
      <c r="AJ24" s="1">
        <f t="shared" ca="1" si="11"/>
        <v>-8.297551351978686E-3</v>
      </c>
      <c r="AK24" s="1">
        <f t="shared" ca="1" si="12"/>
        <v>0.12976022566995776</v>
      </c>
      <c r="AL24" s="1">
        <f t="shared" ca="1" si="13"/>
        <v>-0.11880982105701209</v>
      </c>
      <c r="AM24" s="1">
        <f t="shared" ca="1" si="14"/>
        <v>-4.8612757884753405E-3</v>
      </c>
      <c r="AN24" s="1">
        <f t="shared" ca="1" si="15"/>
        <v>8.7351920545650844E-3</v>
      </c>
      <c r="AO24" s="1">
        <f t="shared" ca="1" si="16"/>
        <v>5.8125741399763899E-3</v>
      </c>
      <c r="AP24" s="1">
        <f t="shared" ca="1" si="17"/>
        <v>-4.3823285562004499E-3</v>
      </c>
      <c r="AQ24">
        <v>2016</v>
      </c>
    </row>
    <row r="25" spans="1:43" ht="15">
      <c r="A25" s="60" t="s">
        <v>398</v>
      </c>
      <c r="B25" s="69" t="s">
        <v>399</v>
      </c>
      <c r="C25" s="34" t="s">
        <v>400</v>
      </c>
      <c r="D25" s="8">
        <v>35543747</v>
      </c>
      <c r="E25" s="3">
        <v>3546023</v>
      </c>
      <c r="F25" s="37">
        <f t="shared" si="18"/>
        <v>35543747</v>
      </c>
      <c r="G25" s="3">
        <v>297000000</v>
      </c>
      <c r="H25" s="9">
        <f t="shared" si="19"/>
        <v>0.11967591582491582</v>
      </c>
      <c r="I25" s="16" cm="1" vm="201">
        <f t="array" aca="1" ref="I25:U25" ca="1">TRANSPOSE(_xlfn.STOCKHISTORY(A25,"1-1-2017","01-01-2018",2,0,2))</f>
        <v>290.24</v>
      </c>
      <c r="J25" s="17" vm="202">
        <f ca="1"/>
        <v>323.85000000000002</v>
      </c>
      <c r="K25" s="17" vm="203">
        <f ca="1"/>
        <v>325.76</v>
      </c>
      <c r="L25" s="17" vm="204">
        <f ca="1"/>
        <v>327.5</v>
      </c>
      <c r="M25" s="17" vm="205">
        <f ca="1"/>
        <v>346.29</v>
      </c>
      <c r="N25" s="17" vm="206">
        <f ca="1"/>
        <v>346.5</v>
      </c>
      <c r="O25" s="17" vm="207">
        <f ca="1"/>
        <v>338.26</v>
      </c>
      <c r="P25" s="17" vm="208">
        <f ca="1"/>
        <v>392.84</v>
      </c>
      <c r="Q25" s="17" vm="209">
        <f ca="1"/>
        <v>398.93</v>
      </c>
      <c r="R25" s="17" vm="210">
        <f ca="1"/>
        <v>364.52</v>
      </c>
      <c r="S25" s="17" vm="211">
        <f ca="1"/>
        <v>335.62</v>
      </c>
      <c r="T25" s="17" vm="212">
        <f ca="1"/>
        <v>321.94</v>
      </c>
      <c r="U25" s="17" vm="213">
        <f ca="1"/>
        <v>338.43</v>
      </c>
      <c r="V25" s="3">
        <v>0</v>
      </c>
      <c r="W25" s="3">
        <v>0</v>
      </c>
      <c r="X25" s="3">
        <v>0</v>
      </c>
      <c r="Y25" s="3">
        <v>0</v>
      </c>
      <c r="Z25" s="1">
        <f t="shared" ca="1" si="1"/>
        <v>0.12837651598676952</v>
      </c>
      <c r="AA25" s="1">
        <f t="shared" ca="1" si="2"/>
        <v>3.285496183206104E-2</v>
      </c>
      <c r="AB25" s="1">
        <f t="shared" ca="1" si="3"/>
        <v>7.7632590315142178E-2</v>
      </c>
      <c r="AC25" s="1">
        <f t="shared" ca="1" si="4"/>
        <v>-7.15735762098101E-2</v>
      </c>
      <c r="AD25" s="1">
        <f t="shared" ca="1" si="5"/>
        <v>0.16603500551267916</v>
      </c>
      <c r="AE25" s="1">
        <f t="shared" ca="1" si="6"/>
        <v>0.11580071664829111</v>
      </c>
      <c r="AF25" s="1">
        <f t="shared" ca="1" si="7"/>
        <v>5.8977921877411393E-3</v>
      </c>
      <c r="AG25" s="1">
        <f t="shared" ca="1" si="8"/>
        <v>5.3413555992141738E-3</v>
      </c>
      <c r="AH25" s="1">
        <f t="shared" ca="1" si="9"/>
        <v>5.7374045801526781E-2</v>
      </c>
      <c r="AI25" s="1">
        <f t="shared" ca="1" si="10"/>
        <v>6.0642813826555634E-4</v>
      </c>
      <c r="AJ25" s="1">
        <f t="shared" ca="1" si="11"/>
        <v>-2.3780663780663808E-2</v>
      </c>
      <c r="AK25" s="1">
        <f t="shared" ca="1" si="12"/>
        <v>0.16135517057884463</v>
      </c>
      <c r="AL25" s="1">
        <f t="shared" ca="1" si="13"/>
        <v>1.550249465431227E-2</v>
      </c>
      <c r="AM25" s="1">
        <f t="shared" ca="1" si="14"/>
        <v>-8.6255734088687294E-2</v>
      </c>
      <c r="AN25" s="1">
        <f t="shared" ca="1" si="15"/>
        <v>-7.9282343904312463E-2</v>
      </c>
      <c r="AO25" s="1">
        <f t="shared" ca="1" si="16"/>
        <v>-4.0760383767355961E-2</v>
      </c>
      <c r="AP25" s="1">
        <f t="shared" ca="1" si="17"/>
        <v>5.1220724358576164E-2</v>
      </c>
      <c r="AQ25">
        <v>2017</v>
      </c>
    </row>
    <row r="26" spans="1:43" ht="15.6">
      <c r="A26" s="67" t="s">
        <v>367</v>
      </c>
      <c r="B26" s="69" t="s">
        <v>368</v>
      </c>
      <c r="C26" s="25" t="s">
        <v>369</v>
      </c>
      <c r="D26" s="8">
        <v>245976293</v>
      </c>
      <c r="E26" s="3">
        <v>630203</v>
      </c>
      <c r="F26" s="37">
        <f t="shared" si="18"/>
        <v>245976293</v>
      </c>
      <c r="G26" s="3">
        <v>2230000000</v>
      </c>
      <c r="H26" s="9">
        <f t="shared" si="19"/>
        <v>0.11030327040358745</v>
      </c>
      <c r="I26" s="16" cm="1" vm="214">
        <f t="array" aca="1" ref="I26:U26" ca="1">TRANSPOSE(_xlfn.STOCKHISTORY(A26,"1-1-2015","31-01-2016",2,0,2))</f>
        <v>42.44</v>
      </c>
      <c r="J26" s="17" vm="215">
        <f ca="1"/>
        <v>41.36</v>
      </c>
      <c r="K26" s="17" vm="216">
        <f ca="1"/>
        <v>41.02</v>
      </c>
      <c r="L26" s="17" vm="217">
        <f ca="1"/>
        <v>42.45</v>
      </c>
      <c r="M26" s="17" vm="218">
        <f ca="1"/>
        <v>43.01</v>
      </c>
      <c r="N26" s="17" vm="219">
        <f ca="1"/>
        <v>41.37</v>
      </c>
      <c r="O26" s="17" vm="220">
        <f ca="1"/>
        <v>38.450000000000003</v>
      </c>
      <c r="P26" s="17" vm="221">
        <f ca="1"/>
        <v>34.35</v>
      </c>
      <c r="Q26" s="17" vm="222">
        <f ca="1"/>
        <v>31.82</v>
      </c>
      <c r="R26" s="17" vm="223">
        <f ca="1"/>
        <v>28.22</v>
      </c>
      <c r="S26" s="17" vm="224">
        <f ca="1"/>
        <v>26.36</v>
      </c>
      <c r="T26" s="17" vm="225">
        <f ca="1"/>
        <v>23.6</v>
      </c>
      <c r="U26" s="17" vm="226">
        <f ca="1"/>
        <v>14.89</v>
      </c>
      <c r="V26" s="3">
        <v>0.125</v>
      </c>
      <c r="W26" s="3">
        <v>0.125</v>
      </c>
      <c r="X26" s="3">
        <v>0.125</v>
      </c>
      <c r="Y26" s="3">
        <v>0.125</v>
      </c>
      <c r="Z26" s="1">
        <f t="shared" ca="1" si="1"/>
        <v>3.1809613572102999E-3</v>
      </c>
      <c r="AA26" s="1">
        <f t="shared" ca="1" si="2"/>
        <v>-9.1283863368669019E-2</v>
      </c>
      <c r="AB26" s="1">
        <f t="shared" ca="1" si="3"/>
        <v>-0.26280884265279592</v>
      </c>
      <c r="AC26" s="1">
        <f t="shared" ca="1" si="4"/>
        <v>-0.46793054571226078</v>
      </c>
      <c r="AD26" s="1">
        <f t="shared" ca="1" si="5"/>
        <v>-0.63737040527803956</v>
      </c>
      <c r="AE26" s="1">
        <f t="shared" ca="1" si="6"/>
        <v>-2.5447690857681393E-2</v>
      </c>
      <c r="AF26" s="1">
        <f t="shared" ca="1" si="7"/>
        <v>-8.2205029013538763E-3</v>
      </c>
      <c r="AG26" s="1">
        <f t="shared" ca="1" si="8"/>
        <v>3.7908337396391996E-2</v>
      </c>
      <c r="AH26" s="1">
        <f t="shared" ca="1" si="9"/>
        <v>1.3191990577149473E-2</v>
      </c>
      <c r="AI26" s="1">
        <f t="shared" ca="1" si="10"/>
        <v>-3.5224366426412475E-2</v>
      </c>
      <c r="AJ26" s="1">
        <f t="shared" ca="1" si="11"/>
        <v>-6.7561034566110581E-2</v>
      </c>
      <c r="AK26" s="1">
        <f t="shared" ca="1" si="12"/>
        <v>-0.1066319895968791</v>
      </c>
      <c r="AL26" s="1">
        <f t="shared" ca="1" si="13"/>
        <v>-7.0014556040756945E-2</v>
      </c>
      <c r="AM26" s="1">
        <f t="shared" ca="1" si="14"/>
        <v>-0.10920804525455692</v>
      </c>
      <c r="AN26" s="1">
        <f t="shared" ca="1" si="15"/>
        <v>-6.5910701630049598E-2</v>
      </c>
      <c r="AO26" s="1">
        <f t="shared" ca="1" si="16"/>
        <v>-9.996206373292861E-2</v>
      </c>
      <c r="AP26" s="1">
        <f t="shared" ca="1" si="17"/>
        <v>-0.36377118644067796</v>
      </c>
      <c r="AQ26">
        <v>2016</v>
      </c>
    </row>
    <row r="27" spans="1:43" ht="15">
      <c r="A27" s="60" t="s">
        <v>367</v>
      </c>
      <c r="B27" s="69" t="s">
        <v>368</v>
      </c>
      <c r="C27" s="34" t="s">
        <v>407</v>
      </c>
      <c r="D27" s="8">
        <v>245976293</v>
      </c>
      <c r="E27" s="3"/>
      <c r="F27" s="37">
        <f t="shared" si="18"/>
        <v>245976293</v>
      </c>
      <c r="G27" s="3">
        <v>2230000000</v>
      </c>
      <c r="H27" s="9">
        <f t="shared" si="19"/>
        <v>0.11030327040358745</v>
      </c>
      <c r="I27" s="16" cm="1" vm="227">
        <f t="array" aca="1" ref="I27:U27" ca="1">TRANSPOSE(_xlfn.STOCKHISTORY(A27,"1-1-2017","01-01-2018",2,0,2))</f>
        <v>20.92</v>
      </c>
      <c r="J27" s="17" vm="228">
        <f ca="1"/>
        <v>22.48</v>
      </c>
      <c r="K27" s="17" vm="229">
        <f ca="1"/>
        <v>21.51</v>
      </c>
      <c r="L27" s="17" vm="230">
        <f ca="1"/>
        <v>21.74</v>
      </c>
      <c r="M27" s="17" vm="231">
        <f ca="1"/>
        <v>20.61</v>
      </c>
      <c r="N27" s="17" vm="232">
        <f ca="1"/>
        <v>18.77</v>
      </c>
      <c r="O27" s="17" vm="233">
        <f ca="1"/>
        <v>19.170000000000002</v>
      </c>
      <c r="P27" s="17" vm="234">
        <f ca="1"/>
        <v>20.47</v>
      </c>
      <c r="Q27" s="17" vm="235">
        <f ca="1"/>
        <v>19.329999999999998</v>
      </c>
      <c r="R27" s="17" vm="236">
        <f ca="1"/>
        <v>19.059999999999999</v>
      </c>
      <c r="S27" s="17" vm="237">
        <f ca="1"/>
        <v>18.25</v>
      </c>
      <c r="T27" s="17" vm="238">
        <f ca="1"/>
        <v>17.3</v>
      </c>
      <c r="U27" s="17" vm="239">
        <f ca="1"/>
        <v>18.32</v>
      </c>
      <c r="V27" s="3">
        <v>0.125</v>
      </c>
      <c r="W27" s="3">
        <v>0.125</v>
      </c>
      <c r="X27" s="3">
        <v>0.125</v>
      </c>
      <c r="Y27" s="3">
        <v>0.125</v>
      </c>
      <c r="Z27" s="1">
        <f t="shared" ca="1" si="1"/>
        <v>4.5172084130018962E-2</v>
      </c>
      <c r="AA27" s="1">
        <f t="shared" ca="1" si="2"/>
        <v>-0.11246550137994465</v>
      </c>
      <c r="AB27" s="1">
        <f t="shared" ca="1" si="3"/>
        <v>7.8247261345837317E-4</v>
      </c>
      <c r="AC27" s="1">
        <f t="shared" ca="1" si="4"/>
        <v>-3.2266526757607474E-2</v>
      </c>
      <c r="AD27" s="1">
        <f t="shared" ca="1" si="5"/>
        <v>-0.10038240917782033</v>
      </c>
      <c r="AE27" s="1">
        <f t="shared" ca="1" si="6"/>
        <v>7.4569789674952133E-2</v>
      </c>
      <c r="AF27" s="1">
        <f t="shared" ca="1" si="7"/>
        <v>-4.314946619217077E-2</v>
      </c>
      <c r="AG27" s="1">
        <f t="shared" ca="1" si="8"/>
        <v>1.6503951650395018E-2</v>
      </c>
      <c r="AH27" s="1">
        <f t="shared" ca="1" si="9"/>
        <v>-5.1977920883164629E-2</v>
      </c>
      <c r="AI27" s="1">
        <f t="shared" ca="1" si="10"/>
        <v>-8.3212032993692384E-2</v>
      </c>
      <c r="AJ27" s="1">
        <f t="shared" ca="1" si="11"/>
        <v>2.7970165157165803E-2</v>
      </c>
      <c r="AK27" s="1">
        <f t="shared" ca="1" si="12"/>
        <v>6.7814293166405692E-2</v>
      </c>
      <c r="AL27" s="1">
        <f t="shared" ca="1" si="13"/>
        <v>-4.9584758182706433E-2</v>
      </c>
      <c r="AM27" s="1">
        <f t="shared" ca="1" si="14"/>
        <v>-7.5012933264355713E-3</v>
      </c>
      <c r="AN27" s="1">
        <f t="shared" ca="1" si="15"/>
        <v>-4.2497376705141594E-2</v>
      </c>
      <c r="AO27" s="1">
        <f t="shared" ca="1" si="16"/>
        <v>-4.5205479452054755E-2</v>
      </c>
      <c r="AP27" s="1">
        <f t="shared" ca="1" si="17"/>
        <v>6.6184971098265863E-2</v>
      </c>
      <c r="AQ27">
        <v>2017</v>
      </c>
    </row>
    <row r="28" spans="1:43" ht="15">
      <c r="A28" s="65" t="s">
        <v>278</v>
      </c>
      <c r="B28" s="69" t="s">
        <v>279</v>
      </c>
      <c r="C28" s="42" t="s">
        <v>280</v>
      </c>
      <c r="D28" s="8">
        <v>28110424</v>
      </c>
      <c r="E28" s="3"/>
      <c r="F28" s="37">
        <f t="shared" si="18"/>
        <v>28110424</v>
      </c>
      <c r="G28" s="3">
        <v>308000000</v>
      </c>
      <c r="H28" s="9">
        <f t="shared" si="19"/>
        <v>9.1267610389610385E-2</v>
      </c>
      <c r="I28" s="51" vm="240">
        <v>166.35</v>
      </c>
      <c r="J28" s="2" vm="241">
        <v>184.58</v>
      </c>
      <c r="K28" s="2" vm="242">
        <v>181.16</v>
      </c>
      <c r="L28" s="2" vm="243">
        <v>182.68</v>
      </c>
      <c r="M28" s="2" vm="244">
        <v>173.37</v>
      </c>
      <c r="N28" s="2" vm="245">
        <v>162.13</v>
      </c>
      <c r="O28" s="2" vm="246">
        <v>160.68</v>
      </c>
      <c r="P28" s="2" vm="247">
        <v>161.01</v>
      </c>
      <c r="Q28" s="2" vm="248">
        <v>148.4</v>
      </c>
      <c r="R28" s="2" vm="249">
        <v>155.91</v>
      </c>
      <c r="S28" s="2" vm="250">
        <v>151.72999999999999</v>
      </c>
      <c r="T28" s="2" vm="251">
        <v>151.37</v>
      </c>
      <c r="U28" s="2" vm="252">
        <v>149.41</v>
      </c>
      <c r="V28" s="3">
        <v>2.1</v>
      </c>
      <c r="W28" s="3">
        <v>2.0499999999999998</v>
      </c>
      <c r="X28" s="3">
        <v>2.0499999999999998</v>
      </c>
      <c r="Y28" s="3">
        <v>2.0499999999999998</v>
      </c>
      <c r="Z28" s="1">
        <f t="shared" si="1"/>
        <v>0.11079050195371214</v>
      </c>
      <c r="AA28" s="1">
        <f t="shared" si="2"/>
        <v>-0.10920735712721698</v>
      </c>
      <c r="AB28" s="1">
        <f t="shared" si="3"/>
        <v>-1.6928055763007283E-2</v>
      </c>
      <c r="AC28" s="1">
        <f t="shared" si="4"/>
        <v>-2.85421076261946E-2</v>
      </c>
      <c r="AD28" s="1">
        <f t="shared" si="5"/>
        <v>-5.2239254583709038E-2</v>
      </c>
      <c r="AE28" s="1">
        <f t="shared" si="6"/>
        <v>0.1095882176134657</v>
      </c>
      <c r="AF28" s="1">
        <f t="shared" si="7"/>
        <v>-1.8528551305667003E-2</v>
      </c>
      <c r="AG28" s="1">
        <f t="shared" si="8"/>
        <v>1.9982336056524677E-2</v>
      </c>
      <c r="AH28" s="1">
        <f t="shared" si="9"/>
        <v>-5.0963433326034605E-2</v>
      </c>
      <c r="AI28" s="1">
        <f t="shared" si="10"/>
        <v>-5.3008017534752309E-2</v>
      </c>
      <c r="AJ28" s="1">
        <f t="shared" si="11"/>
        <v>3.7007339789058855E-3</v>
      </c>
      <c r="AK28" s="1">
        <f t="shared" si="12"/>
        <v>2.0537714712471002E-3</v>
      </c>
      <c r="AL28" s="1">
        <f t="shared" si="13"/>
        <v>-6.5585988447922391E-2</v>
      </c>
      <c r="AM28" s="1">
        <f t="shared" si="14"/>
        <v>6.4420485175202102E-2</v>
      </c>
      <c r="AN28" s="1">
        <f t="shared" si="15"/>
        <v>-2.6810339298313175E-2</v>
      </c>
      <c r="AO28" s="1">
        <f t="shared" si="16"/>
        <v>1.1138206023858266E-2</v>
      </c>
      <c r="AP28" s="1">
        <f t="shared" si="17"/>
        <v>5.9456959767451847E-4</v>
      </c>
      <c r="AQ28" s="58">
        <v>2019</v>
      </c>
    </row>
    <row r="29" spans="1:43" ht="15">
      <c r="A29" s="65" t="s">
        <v>278</v>
      </c>
      <c r="B29" s="69" t="s">
        <v>279</v>
      </c>
      <c r="C29" s="42" t="s">
        <v>280</v>
      </c>
      <c r="D29" s="8">
        <v>27664187</v>
      </c>
      <c r="E29" s="3"/>
      <c r="F29" s="37">
        <f t="shared" si="18"/>
        <v>27664187</v>
      </c>
      <c r="G29" s="3">
        <v>310000000</v>
      </c>
      <c r="H29" s="9">
        <f t="shared" si="19"/>
        <v>8.9239312903225801E-2</v>
      </c>
      <c r="I29" s="51" vm="253">
        <v>29.497299999999999</v>
      </c>
      <c r="J29" s="2" vm="254">
        <v>29.082000000000001</v>
      </c>
      <c r="K29" s="2" vm="255">
        <v>27.4206</v>
      </c>
      <c r="L29" s="2" vm="256">
        <v>26.869299999999999</v>
      </c>
      <c r="M29" s="2" vm="257">
        <v>24.732099999999999</v>
      </c>
      <c r="N29" s="2" vm="258">
        <v>24.528199999999998</v>
      </c>
      <c r="O29" s="2" vm="259">
        <v>24.2866</v>
      </c>
      <c r="P29" s="2" vm="260">
        <v>24.316800000000001</v>
      </c>
      <c r="Q29" s="2" vm="261">
        <v>23.999600000000001</v>
      </c>
      <c r="R29" s="2" vm="262">
        <v>25.4194</v>
      </c>
      <c r="S29" s="2" vm="263">
        <v>23.402999999999999</v>
      </c>
      <c r="T29" s="2" vm="264">
        <v>23.9694</v>
      </c>
      <c r="U29" s="2" vm="265">
        <v>21.522600000000001</v>
      </c>
      <c r="V29" s="16">
        <v>2</v>
      </c>
      <c r="W29" s="3">
        <v>2</v>
      </c>
      <c r="X29" s="3">
        <v>1.95</v>
      </c>
      <c r="Y29" s="3">
        <v>1.95</v>
      </c>
      <c r="Z29" s="1">
        <f t="shared" si="1"/>
        <v>-2.1290084177195884E-2</v>
      </c>
      <c r="AA29" s="1">
        <f t="shared" si="2"/>
        <v>-2.1686460011983905E-2</v>
      </c>
      <c r="AB29" s="1">
        <f t="shared" si="3"/>
        <v>0.12693419416468341</v>
      </c>
      <c r="AC29" s="1">
        <f t="shared" si="4"/>
        <v>-7.6587173576087519E-2</v>
      </c>
      <c r="AD29" s="1">
        <f t="shared" si="5"/>
        <v>-2.5324351720326338E-3</v>
      </c>
      <c r="AE29" s="1">
        <f t="shared" si="6"/>
        <v>-1.4079254711448115E-2</v>
      </c>
      <c r="AF29" s="1">
        <f t="shared" si="7"/>
        <v>-5.712812048689913E-2</v>
      </c>
      <c r="AG29" s="1">
        <f t="shared" si="8"/>
        <v>5.2832541957506356E-2</v>
      </c>
      <c r="AH29" s="1">
        <f t="shared" si="9"/>
        <v>-7.9540590934635447E-2</v>
      </c>
      <c r="AI29" s="1">
        <f t="shared" si="10"/>
        <v>7.2622219706373461E-2</v>
      </c>
      <c r="AJ29" s="1">
        <f t="shared" si="11"/>
        <v>7.1688913169331708E-2</v>
      </c>
      <c r="AK29" s="1">
        <f t="shared" si="12"/>
        <v>1.2434840611695614E-3</v>
      </c>
      <c r="AL29" s="1">
        <f t="shared" si="13"/>
        <v>6.7146993025398088E-2</v>
      </c>
      <c r="AM29" s="1">
        <f t="shared" si="14"/>
        <v>0.14041067351122513</v>
      </c>
      <c r="AN29" s="1">
        <f t="shared" si="15"/>
        <v>-7.9325239777492812E-2</v>
      </c>
      <c r="AO29" s="1">
        <f t="shared" si="16"/>
        <v>0.10752467632354834</v>
      </c>
      <c r="AP29" s="1">
        <f t="shared" si="17"/>
        <v>-2.0726426193396569E-2</v>
      </c>
      <c r="AQ29">
        <v>2018</v>
      </c>
    </row>
    <row r="30" spans="1:43" ht="15">
      <c r="A30" s="60" t="s">
        <v>278</v>
      </c>
      <c r="B30" s="69" t="s">
        <v>279</v>
      </c>
      <c r="C30" s="34" t="s">
        <v>280</v>
      </c>
      <c r="D30" s="8">
        <v>27136117</v>
      </c>
      <c r="E30" s="3"/>
      <c r="F30" s="37">
        <f t="shared" si="18"/>
        <v>27136117</v>
      </c>
      <c r="G30" s="3">
        <v>312000000</v>
      </c>
      <c r="H30" s="9">
        <f t="shared" si="19"/>
        <v>8.6974733974358981E-2</v>
      </c>
      <c r="I30" s="16" cm="1" vm="266">
        <f t="array" aca="1" ref="I30:U30" ca="1">TRANSPOSE(_xlfn.STOCKHISTORY(A30,"1-1-2017","01-01-2018",2,0,2))</f>
        <v>179.09</v>
      </c>
      <c r="J30" s="17" vm="267">
        <f ca="1"/>
        <v>185.38</v>
      </c>
      <c r="K30" s="17" vm="268">
        <f ca="1"/>
        <v>184.27</v>
      </c>
      <c r="L30" s="17" vm="269">
        <f ca="1"/>
        <v>172.28</v>
      </c>
      <c r="M30" s="17" vm="270">
        <f ca="1"/>
        <v>166.22</v>
      </c>
      <c r="N30" s="17" vm="271">
        <f ca="1"/>
        <v>154</v>
      </c>
      <c r="O30" s="17" vm="272">
        <f ca="1"/>
        <v>162.36000000000001</v>
      </c>
      <c r="P30" s="17" vm="273">
        <f ca="1"/>
        <v>165.25</v>
      </c>
      <c r="Q30" s="17" vm="274">
        <f ca="1"/>
        <v>157.52000000000001</v>
      </c>
      <c r="R30" s="17" vm="275">
        <f ca="1"/>
        <v>161.18</v>
      </c>
      <c r="S30" s="17" vm="276">
        <f ca="1"/>
        <v>155.99</v>
      </c>
      <c r="T30" s="17" vm="277">
        <f ca="1"/>
        <v>162.19999999999999</v>
      </c>
      <c r="U30" s="17" vm="278">
        <f ca="1"/>
        <v>172.34</v>
      </c>
      <c r="V30" s="3">
        <v>1.85</v>
      </c>
      <c r="W30" s="3">
        <v>1.8</v>
      </c>
      <c r="X30" s="3">
        <v>1.75</v>
      </c>
      <c r="Y30" s="3">
        <v>1.75</v>
      </c>
      <c r="Z30" s="1">
        <f t="shared" ca="1" si="1"/>
        <v>-2.769557205874143E-2</v>
      </c>
      <c r="AA30" s="1">
        <f t="shared" ca="1" si="2"/>
        <v>-4.7132574878105335E-2</v>
      </c>
      <c r="AB30" s="1">
        <f t="shared" ca="1" si="3"/>
        <v>3.5107169253510294E-3</v>
      </c>
      <c r="AC30" s="1">
        <f t="shared" ca="1" si="4"/>
        <v>8.0096786201761985E-2</v>
      </c>
      <c r="AD30" s="1">
        <f t="shared" ca="1" si="5"/>
        <v>2.2335138757049546E-3</v>
      </c>
      <c r="AE30" s="1">
        <f t="shared" ca="1" si="6"/>
        <v>3.512200569546034E-2</v>
      </c>
      <c r="AF30" s="1">
        <f t="shared" ca="1" si="7"/>
        <v>-5.9877009386124997E-3</v>
      </c>
      <c r="AG30" s="1">
        <f t="shared" ca="1" si="8"/>
        <v>-5.5027948119607144E-2</v>
      </c>
      <c r="AH30" s="1">
        <f t="shared" ca="1" si="9"/>
        <v>-3.5175296029719076E-2</v>
      </c>
      <c r="AI30" s="1">
        <f t="shared" ca="1" si="10"/>
        <v>-6.2688003850318849E-2</v>
      </c>
      <c r="AJ30" s="1">
        <f t="shared" ca="1" si="11"/>
        <v>6.5974025974026074E-2</v>
      </c>
      <c r="AK30" s="1">
        <f t="shared" ca="1" si="12"/>
        <v>1.7799950726779909E-2</v>
      </c>
      <c r="AL30" s="1">
        <f t="shared" ca="1" si="13"/>
        <v>-3.6187594553706445E-2</v>
      </c>
      <c r="AM30" s="1">
        <f t="shared" ca="1" si="14"/>
        <v>3.4344845099035022E-2</v>
      </c>
      <c r="AN30" s="1">
        <f t="shared" ca="1" si="15"/>
        <v>-3.2200024816974794E-2</v>
      </c>
      <c r="AO30" s="1">
        <f t="shared" ca="1" si="16"/>
        <v>5.1028912109750489E-2</v>
      </c>
      <c r="AP30" s="1">
        <f t="shared" ca="1" si="17"/>
        <v>7.3304562268804038E-2</v>
      </c>
      <c r="AQ30">
        <v>2017</v>
      </c>
    </row>
    <row r="31" spans="1:43" ht="15.6">
      <c r="A31" s="3" t="s">
        <v>278</v>
      </c>
      <c r="B31" s="3" t="s">
        <v>279</v>
      </c>
      <c r="C31" s="12" t="s">
        <v>280</v>
      </c>
      <c r="D31" s="26">
        <v>26792223</v>
      </c>
      <c r="E31" s="26">
        <v>0</v>
      </c>
      <c r="F31" s="31">
        <f t="shared" si="18"/>
        <v>26792223</v>
      </c>
      <c r="G31" s="3">
        <v>310000000</v>
      </c>
      <c r="H31" s="9">
        <v>8.6400000000000005E-2</v>
      </c>
      <c r="I31" s="16" cm="1" vm="279">
        <f t="array" aca="1" ref="I31:U31" ca="1">TRANSPOSE(_xlfn.STOCKHISTORY(A31,"1-1-2015","31-01-2016",2,0,2))</f>
        <v>183.15</v>
      </c>
      <c r="J31" s="17" vm="280">
        <f ca="1"/>
        <v>199.04</v>
      </c>
      <c r="K31" s="17" vm="281">
        <f ca="1"/>
        <v>190.49</v>
      </c>
      <c r="L31" s="17" vm="282">
        <f ca="1"/>
        <v>195.82</v>
      </c>
      <c r="M31" s="17" vm="283">
        <f ca="1"/>
        <v>181.76</v>
      </c>
      <c r="N31" s="17" vm="284">
        <f ca="1"/>
        <v>181.64</v>
      </c>
      <c r="O31" s="17" vm="285">
        <f ca="1"/>
        <v>171.87</v>
      </c>
      <c r="P31" s="17" vm="286">
        <f ca="1"/>
        <v>187.15</v>
      </c>
      <c r="Q31" s="17" vm="287">
        <f ca="1"/>
        <v>176.64</v>
      </c>
      <c r="R31" s="17" vm="288">
        <f ca="1"/>
        <v>184.68</v>
      </c>
      <c r="S31" s="17" vm="289">
        <f ca="1"/>
        <v>201.59</v>
      </c>
      <c r="T31" s="17" vm="290">
        <f ca="1"/>
        <v>187.04</v>
      </c>
      <c r="U31" s="17" vm="291">
        <f ca="1"/>
        <v>192.31</v>
      </c>
      <c r="V31" s="47">
        <v>0</v>
      </c>
      <c r="W31" s="47">
        <v>0</v>
      </c>
      <c r="X31" s="47">
        <v>0</v>
      </c>
      <c r="Y31" s="47">
        <v>0</v>
      </c>
      <c r="Z31" s="1">
        <f t="shared" ca="1" si="1"/>
        <v>6.9178269178269108E-2</v>
      </c>
      <c r="AA31" s="1">
        <f t="shared" ca="1" si="2"/>
        <v>-0.12230619957103457</v>
      </c>
      <c r="AB31" s="1">
        <f t="shared" ca="1" si="3"/>
        <v>7.4533077325885849E-2</v>
      </c>
      <c r="AC31" s="1">
        <f t="shared" ca="1" si="4"/>
        <v>4.1314706519384854E-2</v>
      </c>
      <c r="AD31" s="1">
        <f t="shared" ca="1" si="5"/>
        <v>5.0013650013649991E-2</v>
      </c>
      <c r="AE31" s="1">
        <f t="shared" ca="1" si="6"/>
        <v>8.6759486759486679E-2</v>
      </c>
      <c r="AF31" s="1">
        <f t="shared" ca="1" si="7"/>
        <v>-4.2956189710610847E-2</v>
      </c>
      <c r="AG31" s="1">
        <f t="shared" ca="1" si="8"/>
        <v>2.7980471415822269E-2</v>
      </c>
      <c r="AH31" s="1">
        <f t="shared" ca="1" si="9"/>
        <v>-7.1800633234603214E-2</v>
      </c>
      <c r="AI31" s="1">
        <f t="shared" ca="1" si="10"/>
        <v>-6.6021126760565884E-4</v>
      </c>
      <c r="AJ31" s="1">
        <f t="shared" ca="1" si="11"/>
        <v>-5.3787711957718469E-2</v>
      </c>
      <c r="AK31" s="1">
        <f t="shared" ca="1" si="12"/>
        <v>8.8904404491767036E-2</v>
      </c>
      <c r="AL31" s="1">
        <f t="shared" ca="1" si="13"/>
        <v>-5.6158161902217577E-2</v>
      </c>
      <c r="AM31" s="1">
        <f t="shared" ca="1" si="14"/>
        <v>4.5516304347826206E-2</v>
      </c>
      <c r="AN31" s="1">
        <f t="shared" ca="1" si="15"/>
        <v>9.1563786008230424E-2</v>
      </c>
      <c r="AO31" s="1">
        <f t="shared" ca="1" si="16"/>
        <v>-7.2176199216231016E-2</v>
      </c>
      <c r="AP31" s="1">
        <f t="shared" ca="1" si="17"/>
        <v>2.8175791274593725E-2</v>
      </c>
      <c r="AQ31">
        <v>2015</v>
      </c>
    </row>
    <row r="32" spans="1:43" ht="15.6">
      <c r="A32" s="67" t="s">
        <v>278</v>
      </c>
      <c r="B32" s="69" t="s">
        <v>279</v>
      </c>
      <c r="C32" s="25" t="s">
        <v>280</v>
      </c>
      <c r="D32" s="8">
        <v>26973313</v>
      </c>
      <c r="E32" s="3"/>
      <c r="F32" s="37">
        <f t="shared" si="18"/>
        <v>26973313</v>
      </c>
      <c r="G32" s="3">
        <v>313000000</v>
      </c>
      <c r="H32" s="9">
        <f>F32/G32</f>
        <v>8.6176718849840253E-2</v>
      </c>
      <c r="I32" s="16" cm="1" vm="279">
        <f t="array" aca="1" ref="I32:U32" ca="1">TRANSPOSE(_xlfn.STOCKHISTORY(A32,"1-1-2015","31-01-2016",2,0,2))</f>
        <v>183.15</v>
      </c>
      <c r="J32" s="17" vm="280">
        <f ca="1"/>
        <v>199.04</v>
      </c>
      <c r="K32" s="17" vm="281">
        <f ca="1"/>
        <v>190.49</v>
      </c>
      <c r="L32" s="17" vm="282">
        <f ca="1"/>
        <v>195.82</v>
      </c>
      <c r="M32" s="17" vm="283">
        <f ca="1"/>
        <v>181.76</v>
      </c>
      <c r="N32" s="17" vm="284">
        <f ca="1"/>
        <v>181.64</v>
      </c>
      <c r="O32" s="17" vm="285">
        <f ca="1"/>
        <v>171.87</v>
      </c>
      <c r="P32" s="17" vm="286">
        <f ca="1"/>
        <v>187.15</v>
      </c>
      <c r="Q32" s="17" vm="287">
        <f ca="1"/>
        <v>176.64</v>
      </c>
      <c r="R32" s="17" vm="288">
        <f ca="1"/>
        <v>184.68</v>
      </c>
      <c r="S32" s="17" vm="289">
        <f ca="1"/>
        <v>201.59</v>
      </c>
      <c r="T32" s="17" vm="290">
        <f ca="1"/>
        <v>187.04</v>
      </c>
      <c r="U32" s="17" vm="291">
        <f ca="1"/>
        <v>192.31</v>
      </c>
      <c r="V32" s="3">
        <v>1.65</v>
      </c>
      <c r="W32" s="3">
        <v>1.65</v>
      </c>
      <c r="X32" s="3">
        <v>1.6</v>
      </c>
      <c r="Y32" s="3">
        <v>1.6</v>
      </c>
      <c r="Z32" s="1">
        <f t="shared" ca="1" si="1"/>
        <v>7.8187278187278123E-2</v>
      </c>
      <c r="AA32" s="1">
        <f t="shared" ca="1" si="2"/>
        <v>-0.1138800939638443</v>
      </c>
      <c r="AB32" s="1">
        <f t="shared" ca="1" si="3"/>
        <v>8.3842439052772458E-2</v>
      </c>
      <c r="AC32" s="1">
        <f t="shared" ca="1" si="4"/>
        <v>4.9978340914013403E-2</v>
      </c>
      <c r="AD32" s="1">
        <f t="shared" ca="1" si="5"/>
        <v>8.5503685503685478E-2</v>
      </c>
      <c r="AE32" s="1">
        <f t="shared" ca="1" si="6"/>
        <v>8.6759486759486679E-2</v>
      </c>
      <c r="AF32" s="1">
        <f t="shared" ca="1" si="7"/>
        <v>-4.2956189710610847E-2</v>
      </c>
      <c r="AG32" s="1">
        <f t="shared" ca="1" si="8"/>
        <v>3.6642343430101233E-2</v>
      </c>
      <c r="AH32" s="1">
        <f t="shared" ca="1" si="9"/>
        <v>-7.1800633234603214E-2</v>
      </c>
      <c r="AI32" s="1">
        <f t="shared" ca="1" si="10"/>
        <v>8.4176936619718059E-3</v>
      </c>
      <c r="AJ32" s="1">
        <f t="shared" ca="1" si="11"/>
        <v>-4.4703809733538769E-2</v>
      </c>
      <c r="AK32" s="1">
        <f t="shared" ca="1" si="12"/>
        <v>8.8904404491767036E-2</v>
      </c>
      <c r="AL32" s="1">
        <f t="shared" ca="1" si="13"/>
        <v>-4.7608869890462299E-2</v>
      </c>
      <c r="AM32" s="1">
        <f t="shared" ca="1" si="14"/>
        <v>5.4574275362318958E-2</v>
      </c>
      <c r="AN32" s="1">
        <f t="shared" ca="1" si="15"/>
        <v>9.1563786008230424E-2</v>
      </c>
      <c r="AO32" s="1">
        <f t="shared" ca="1" si="16"/>
        <v>-6.4239297584205629E-2</v>
      </c>
      <c r="AP32" s="1">
        <f t="shared" ca="1" si="17"/>
        <v>3.6730111206159162E-2</v>
      </c>
      <c r="AQ32">
        <v>2016</v>
      </c>
    </row>
    <row r="33" spans="1:43" ht="15.6">
      <c r="A33" s="3" t="s">
        <v>143</v>
      </c>
      <c r="B33" s="3" t="s">
        <v>144</v>
      </c>
      <c r="C33" s="12" t="s">
        <v>145</v>
      </c>
      <c r="D33" s="26">
        <v>19533041</v>
      </c>
      <c r="E33" s="26">
        <v>1672752</v>
      </c>
      <c r="F33" s="31">
        <f t="shared" si="18"/>
        <v>19533041</v>
      </c>
      <c r="G33" s="3">
        <v>287000000</v>
      </c>
      <c r="H33" s="9">
        <v>7.3899999999999993E-2</v>
      </c>
      <c r="I33" s="16" cm="1" vm="292">
        <f t="array" aca="1" ref="I33:U33" ca="1">TRANSPOSE(_xlfn.STOCKHISTORY(A33,"1-1-2015","31-01-2016",2,0,2))</f>
        <v>173.78</v>
      </c>
      <c r="J33" s="17" vm="293">
        <f ca="1"/>
        <v>169.3</v>
      </c>
      <c r="K33" s="17" vm="294">
        <f ca="1"/>
        <v>176.98</v>
      </c>
      <c r="L33" s="17" vm="295">
        <f ca="1"/>
        <v>165.02</v>
      </c>
      <c r="M33" s="17" vm="296">
        <f ca="1"/>
        <v>170</v>
      </c>
      <c r="N33" s="17" vm="297">
        <f ca="1"/>
        <v>173.87</v>
      </c>
      <c r="O33" s="17" vm="298">
        <f ca="1"/>
        <v>172.11</v>
      </c>
      <c r="P33" s="17" vm="299">
        <f ca="1"/>
        <v>171.46</v>
      </c>
      <c r="Q33" s="17" vm="300">
        <f ca="1"/>
        <v>147.97999999999999</v>
      </c>
      <c r="R33" s="17" vm="301">
        <f ca="1"/>
        <v>143.88</v>
      </c>
      <c r="S33" s="17" vm="302">
        <f ca="1"/>
        <v>156.29</v>
      </c>
      <c r="T33" s="17" vm="303">
        <f ca="1"/>
        <v>159.41</v>
      </c>
      <c r="U33" s="17" vm="304">
        <f ca="1"/>
        <v>146.41</v>
      </c>
      <c r="V33" s="48">
        <v>0.25</v>
      </c>
      <c r="W33" s="48">
        <v>0.25</v>
      </c>
      <c r="X33" s="48">
        <v>0.25</v>
      </c>
      <c r="Y33" s="48">
        <v>0.2</v>
      </c>
      <c r="Z33" s="1">
        <f t="shared" ca="1" si="1"/>
        <v>-4.8969962020945973E-2</v>
      </c>
      <c r="AA33" s="1">
        <f t="shared" ca="1" si="2"/>
        <v>4.4479457035510865E-2</v>
      </c>
      <c r="AB33" s="1">
        <f t="shared" ca="1" si="3"/>
        <v>-0.16257044913136956</v>
      </c>
      <c r="AC33" s="1">
        <f t="shared" ca="1" si="4"/>
        <v>1.8974145120934122E-2</v>
      </c>
      <c r="AD33" s="1">
        <f t="shared" ca="1" si="5"/>
        <v>-0.15203130394751987</v>
      </c>
      <c r="AE33" s="1">
        <f t="shared" ca="1" si="6"/>
        <v>-2.5779721486937447E-2</v>
      </c>
      <c r="AF33" s="1">
        <f t="shared" ca="1" si="7"/>
        <v>4.5363260484347183E-2</v>
      </c>
      <c r="AG33" s="1">
        <f t="shared" ca="1" si="8"/>
        <v>-6.6165668437111427E-2</v>
      </c>
      <c r="AH33" s="1">
        <f t="shared" ca="1" si="9"/>
        <v>3.0178160223003209E-2</v>
      </c>
      <c r="AI33" s="1">
        <f t="shared" ca="1" si="10"/>
        <v>2.4235294117647084E-2</v>
      </c>
      <c r="AJ33" s="1">
        <f t="shared" ca="1" si="11"/>
        <v>-8.684649450739006E-3</v>
      </c>
      <c r="AK33" s="1">
        <f t="shared" ca="1" si="12"/>
        <v>-3.7766544651676582E-3</v>
      </c>
      <c r="AL33" s="1">
        <f t="shared" ca="1" si="13"/>
        <v>-0.13548349469263979</v>
      </c>
      <c r="AM33" s="1">
        <f t="shared" ca="1" si="14"/>
        <v>-2.6017029328287571E-2</v>
      </c>
      <c r="AN33" s="1">
        <f t="shared" ca="1" si="15"/>
        <v>8.6252432582707789E-2</v>
      </c>
      <c r="AO33" s="1">
        <f t="shared" ca="1" si="16"/>
        <v>2.1242561904152569E-2</v>
      </c>
      <c r="AP33" s="1">
        <f t="shared" ca="1" si="17"/>
        <v>-8.0296091838655048E-2</v>
      </c>
      <c r="AQ33">
        <v>2015</v>
      </c>
    </row>
    <row r="34" spans="1:43" ht="15">
      <c r="A34" s="65" t="s">
        <v>143</v>
      </c>
      <c r="B34" s="69" t="s">
        <v>144</v>
      </c>
      <c r="C34" s="42" t="s">
        <v>145</v>
      </c>
      <c r="D34" s="8">
        <v>19458225</v>
      </c>
      <c r="E34" s="8"/>
      <c r="F34" s="37">
        <f t="shared" si="18"/>
        <v>19458225</v>
      </c>
      <c r="G34" s="3">
        <v>265000000</v>
      </c>
      <c r="H34" s="9">
        <f t="shared" ref="H34:H39" si="20">F34/G34</f>
        <v>7.3427264150943403E-2</v>
      </c>
      <c r="I34" s="51" vm="305">
        <v>158.52000000000001</v>
      </c>
      <c r="J34" s="2" vm="306">
        <v>178.3</v>
      </c>
      <c r="K34" s="2" vm="307">
        <v>182.02</v>
      </c>
      <c r="L34" s="2" vm="308">
        <v>182.27</v>
      </c>
      <c r="M34" s="2" vm="309">
        <v>189.73</v>
      </c>
      <c r="N34" s="2" vm="310">
        <v>151.16</v>
      </c>
      <c r="O34" s="2" vm="311">
        <v>168.02</v>
      </c>
      <c r="P34" s="2" vm="312">
        <v>170.16</v>
      </c>
      <c r="Q34" s="2" vm="313">
        <v>155.79</v>
      </c>
      <c r="R34" s="2" vm="314">
        <v>145.59</v>
      </c>
      <c r="S34" s="2" vm="315">
        <v>154.16</v>
      </c>
      <c r="T34" s="2" vm="316">
        <v>160.46</v>
      </c>
      <c r="U34" s="2" vm="317">
        <v>152.41999999999999</v>
      </c>
      <c r="V34" s="3">
        <v>0.65</v>
      </c>
      <c r="W34" s="3">
        <v>0.65</v>
      </c>
      <c r="X34" s="3">
        <v>0.65</v>
      </c>
      <c r="Y34" s="3">
        <v>0.65</v>
      </c>
      <c r="Z34" s="1">
        <f t="shared" si="1"/>
        <v>0.15392379510471862</v>
      </c>
      <c r="AA34" s="1">
        <f t="shared" si="2"/>
        <v>-7.4614582761836828E-2</v>
      </c>
      <c r="AB34" s="1">
        <f t="shared" si="3"/>
        <v>-0.12962742530651117</v>
      </c>
      <c r="AC34" s="1">
        <f t="shared" si="4"/>
        <v>5.1377155024383434E-2</v>
      </c>
      <c r="AD34" s="1">
        <f t="shared" si="5"/>
        <v>-2.2079232904365521E-2</v>
      </c>
      <c r="AE34" s="1">
        <f t="shared" si="6"/>
        <v>0.12477920767095635</v>
      </c>
      <c r="AF34" s="1">
        <f t="shared" si="7"/>
        <v>2.0863712843522147E-2</v>
      </c>
      <c r="AG34" s="1">
        <f t="shared" si="8"/>
        <v>4.9445115921327321E-3</v>
      </c>
      <c r="AH34" s="1">
        <f t="shared" si="9"/>
        <v>4.0928293191419211E-2</v>
      </c>
      <c r="AI34" s="1">
        <f t="shared" si="10"/>
        <v>-0.19986296315817212</v>
      </c>
      <c r="AJ34" s="1">
        <f t="shared" si="11"/>
        <v>0.1158375231542737</v>
      </c>
      <c r="AK34" s="1">
        <f t="shared" si="12"/>
        <v>1.2736578978692931E-2</v>
      </c>
      <c r="AL34" s="1">
        <f t="shared" si="13"/>
        <v>-8.0629995298542576E-2</v>
      </c>
      <c r="AM34" s="1">
        <f t="shared" si="14"/>
        <v>-6.1300468579497967E-2</v>
      </c>
      <c r="AN34" s="1">
        <f t="shared" si="15"/>
        <v>5.8863932962428693E-2</v>
      </c>
      <c r="AO34" s="1">
        <f t="shared" si="16"/>
        <v>4.5083030617540293E-2</v>
      </c>
      <c r="AP34" s="1">
        <f t="shared" si="17"/>
        <v>-4.6055091611616722E-2</v>
      </c>
      <c r="AQ34" s="58">
        <v>2019</v>
      </c>
    </row>
    <row r="35" spans="1:43" ht="15">
      <c r="A35" s="60" t="s">
        <v>143</v>
      </c>
      <c r="B35" s="69" t="s">
        <v>144</v>
      </c>
      <c r="C35" s="34" t="s">
        <v>145</v>
      </c>
      <c r="D35" s="8">
        <v>19509690</v>
      </c>
      <c r="E35" s="3">
        <v>1474880</v>
      </c>
      <c r="F35" s="37">
        <f t="shared" si="18"/>
        <v>19509690</v>
      </c>
      <c r="G35" s="3">
        <v>270000000</v>
      </c>
      <c r="H35" s="9">
        <f t="shared" si="20"/>
        <v>7.2258111111111106E-2</v>
      </c>
      <c r="I35" s="16" cm="1" vm="318">
        <f t="array" aca="1" ref="I35:U35" ca="1">TRANSPOSE(_xlfn.STOCKHISTORY(A35,"1-1-2017","01-01-2018",2,0,2))</f>
        <v>186.5701</v>
      </c>
      <c r="J35" s="17" vm="319">
        <f ca="1"/>
        <v>189.28</v>
      </c>
      <c r="K35" s="17" vm="320">
        <f ca="1"/>
        <v>194.89</v>
      </c>
      <c r="L35" s="17" vm="321">
        <f ca="1"/>
        <v>195.86</v>
      </c>
      <c r="M35" s="17" vm="322">
        <f ca="1"/>
        <v>189.91</v>
      </c>
      <c r="N35" s="17" vm="323">
        <f ca="1"/>
        <v>194.58</v>
      </c>
      <c r="O35" s="17" vm="324">
        <f ca="1"/>
        <v>218.49</v>
      </c>
      <c r="P35" s="17" vm="325">
        <f ca="1"/>
        <v>208.96</v>
      </c>
      <c r="Q35" s="17" vm="326">
        <f ca="1"/>
        <v>215.12</v>
      </c>
      <c r="R35" s="17" vm="327">
        <f ca="1"/>
        <v>225.51</v>
      </c>
      <c r="S35" s="17" vm="328">
        <f ca="1"/>
        <v>227</v>
      </c>
      <c r="T35" s="17" vm="329">
        <f ca="1"/>
        <v>231.72</v>
      </c>
      <c r="U35" s="17" vm="330">
        <f ca="1"/>
        <v>250.83</v>
      </c>
      <c r="V35" s="3">
        <v>0.5</v>
      </c>
      <c r="W35" s="3">
        <v>0.5</v>
      </c>
      <c r="X35" s="3">
        <v>0.5</v>
      </c>
      <c r="Y35" s="3">
        <v>0.4</v>
      </c>
      <c r="Z35" s="1">
        <f t="shared" ca="1" si="1"/>
        <v>5.2473038284269649E-2</v>
      </c>
      <c r="AA35" s="1">
        <f t="shared" ca="1" si="2"/>
        <v>0.11809455733687324</v>
      </c>
      <c r="AB35" s="1">
        <f t="shared" ca="1" si="3"/>
        <v>3.441805116938982E-2</v>
      </c>
      <c r="AC35" s="1">
        <f t="shared" ca="1" si="4"/>
        <v>0.11405259190279819</v>
      </c>
      <c r="AD35" s="1">
        <f t="shared" ca="1" si="5"/>
        <v>0.35461148383369051</v>
      </c>
      <c r="AE35" s="1">
        <f t="shared" ca="1" si="6"/>
        <v>1.4524835437189585E-2</v>
      </c>
      <c r="AF35" s="1">
        <f t="shared" ca="1" si="7"/>
        <v>2.9638630600168983E-2</v>
      </c>
      <c r="AG35" s="1">
        <f t="shared" ca="1" si="8"/>
        <v>7.5427164041255443E-3</v>
      </c>
      <c r="AH35" s="1">
        <f t="shared" ca="1" si="9"/>
        <v>-3.037884203002153E-2</v>
      </c>
      <c r="AI35" s="1">
        <f t="shared" ca="1" si="10"/>
        <v>2.7223421620767817E-2</v>
      </c>
      <c r="AJ35" s="1">
        <f t="shared" ca="1" si="11"/>
        <v>0.12544968650426558</v>
      </c>
      <c r="AK35" s="1">
        <f t="shared" ca="1" si="12"/>
        <v>-4.3617556867591195E-2</v>
      </c>
      <c r="AL35" s="1">
        <f t="shared" ca="1" si="13"/>
        <v>3.187212863705971E-2</v>
      </c>
      <c r="AM35" s="1">
        <f t="shared" ca="1" si="14"/>
        <v>5.0622908144291497E-2</v>
      </c>
      <c r="AN35" s="1">
        <f t="shared" ca="1" si="15"/>
        <v>6.6072457984125282E-3</v>
      </c>
      <c r="AO35" s="1">
        <f t="shared" ca="1" si="16"/>
        <v>2.2555066079295152E-2</v>
      </c>
      <c r="AP35" s="1">
        <f t="shared" ca="1" si="17"/>
        <v>8.4196443984118824E-2</v>
      </c>
      <c r="AQ35">
        <v>2017</v>
      </c>
    </row>
    <row r="36" spans="1:43" ht="15">
      <c r="A36" s="65" t="s">
        <v>143</v>
      </c>
      <c r="B36" s="69" t="s">
        <v>144</v>
      </c>
      <c r="C36" s="42" t="s">
        <v>145</v>
      </c>
      <c r="D36" s="8">
        <v>19451851</v>
      </c>
      <c r="E36" s="8">
        <v>1417555</v>
      </c>
      <c r="F36" s="37">
        <f t="shared" si="18"/>
        <v>19451851</v>
      </c>
      <c r="G36" s="3">
        <v>272000000</v>
      </c>
      <c r="H36" s="9">
        <f t="shared" si="20"/>
        <v>7.1514158088235288E-2</v>
      </c>
      <c r="I36" s="51" cm="1" vm="330">
        <f t="array" aca="1" ref="I36:U36" ca="1">TRANSPOSE(_xlfn.STOCKHISTORY(A36,"1-1-2018","01-01-2019",2,0,2))</f>
        <v>250.83</v>
      </c>
      <c r="J36" s="2" vm="331">
        <f ca="1"/>
        <v>258.14999999999998</v>
      </c>
      <c r="K36" s="2" vm="332">
        <f ca="1"/>
        <v>246.35</v>
      </c>
      <c r="L36" s="2" vm="333">
        <f ca="1"/>
        <v>239.19</v>
      </c>
      <c r="M36" s="2" vm="334">
        <f ca="1"/>
        <v>247.23</v>
      </c>
      <c r="N36" s="2" vm="335">
        <f ca="1"/>
        <v>251.57</v>
      </c>
      <c r="O36" s="2" vm="336">
        <f ca="1"/>
        <v>225.37</v>
      </c>
      <c r="P36" s="2" vm="337">
        <f ca="1"/>
        <v>245.7</v>
      </c>
      <c r="Q36" s="2" vm="338">
        <f ca="1"/>
        <v>243.9</v>
      </c>
      <c r="R36" s="2" vm="339">
        <f ca="1"/>
        <v>242.48</v>
      </c>
      <c r="S36" s="2" vm="340">
        <f ca="1"/>
        <v>221</v>
      </c>
      <c r="T36" s="2" vm="341">
        <f ca="1"/>
        <v>232.66</v>
      </c>
      <c r="U36" s="2" vm="305">
        <f ca="1"/>
        <v>158.52000000000001</v>
      </c>
      <c r="V36" s="3">
        <v>0.65</v>
      </c>
      <c r="W36" s="3">
        <v>0.65</v>
      </c>
      <c r="X36" s="3">
        <v>0.65</v>
      </c>
      <c r="Y36" s="3">
        <v>0.5</v>
      </c>
      <c r="Z36" s="1">
        <f t="shared" ca="1" si="1"/>
        <v>-4.3814535741338811E-2</v>
      </c>
      <c r="AA36" s="1">
        <f t="shared" ca="1" si="2"/>
        <v>-5.5060830302270131E-2</v>
      </c>
      <c r="AB36" s="1">
        <f t="shared" ca="1" si="3"/>
        <v>7.8803744952744309E-2</v>
      </c>
      <c r="AC36" s="1">
        <f t="shared" ca="1" si="4"/>
        <v>-0.34419333553282738</v>
      </c>
      <c r="AD36" s="1">
        <f t="shared" ca="1" si="5"/>
        <v>-0.35825060798150138</v>
      </c>
      <c r="AE36" s="1">
        <f t="shared" ca="1" si="6"/>
        <v>2.9183112067934315E-2</v>
      </c>
      <c r="AF36" s="1">
        <f t="shared" ca="1" si="7"/>
        <v>-4.5709858609335595E-2</v>
      </c>
      <c r="AG36" s="1">
        <f t="shared" ca="1" si="8"/>
        <v>-2.6425816927136175E-2</v>
      </c>
      <c r="AH36" s="1">
        <f t="shared" ca="1" si="9"/>
        <v>3.3613445378151224E-2</v>
      </c>
      <c r="AI36" s="1">
        <f t="shared" ca="1" si="10"/>
        <v>2.0183634672167633E-2</v>
      </c>
      <c r="AJ36" s="1">
        <f t="shared" ca="1" si="11"/>
        <v>-0.10156218945025237</v>
      </c>
      <c r="AK36" s="1">
        <f t="shared" ca="1" si="12"/>
        <v>9.0207214802324992E-2</v>
      </c>
      <c r="AL36" s="1">
        <f t="shared" ca="1" si="13"/>
        <v>-4.6805046805046113E-3</v>
      </c>
      <c r="AM36" s="1">
        <f t="shared" ca="1" si="14"/>
        <v>-3.1570315703157684E-3</v>
      </c>
      <c r="AN36" s="1">
        <f t="shared" ca="1" si="15"/>
        <v>-8.8584625536126657E-2</v>
      </c>
      <c r="AO36" s="1">
        <f t="shared" ca="1" si="16"/>
        <v>5.5022624434389128E-2</v>
      </c>
      <c r="AP36" s="1">
        <f t="shared" ca="1" si="17"/>
        <v>-0.31651336714519035</v>
      </c>
      <c r="AQ36">
        <v>2018</v>
      </c>
    </row>
    <row r="37" spans="1:43" ht="15.6">
      <c r="A37" s="67" t="s">
        <v>143</v>
      </c>
      <c r="B37" s="69" t="s">
        <v>144</v>
      </c>
      <c r="C37" s="25" t="s">
        <v>145</v>
      </c>
      <c r="D37" s="8">
        <v>19510669</v>
      </c>
      <c r="E37" s="3"/>
      <c r="F37" s="37">
        <f t="shared" si="18"/>
        <v>19510669</v>
      </c>
      <c r="G37" s="3">
        <v>279000000</v>
      </c>
      <c r="H37" s="9">
        <f t="shared" si="20"/>
        <v>6.993071326164875E-2</v>
      </c>
      <c r="I37" s="16" cm="1" vm="292">
        <f t="array" aca="1" ref="I37:U37" ca="1">TRANSPOSE(_xlfn.STOCKHISTORY(A37,"1-1-2015","31-01-2016",2,0,2))</f>
        <v>173.78</v>
      </c>
      <c r="J37" s="17" vm="293">
        <f ca="1"/>
        <v>169.3</v>
      </c>
      <c r="K37" s="17" vm="294">
        <f ca="1"/>
        <v>176.98</v>
      </c>
      <c r="L37" s="17" vm="295">
        <f ca="1"/>
        <v>165.02</v>
      </c>
      <c r="M37" s="17" vm="296">
        <f ca="1"/>
        <v>170</v>
      </c>
      <c r="N37" s="17" vm="297">
        <f ca="1"/>
        <v>173.87</v>
      </c>
      <c r="O37" s="17" vm="298">
        <f ca="1"/>
        <v>172.11</v>
      </c>
      <c r="P37" s="17" vm="299">
        <f ca="1"/>
        <v>171.46</v>
      </c>
      <c r="Q37" s="17" vm="300">
        <f ca="1"/>
        <v>147.97999999999999</v>
      </c>
      <c r="R37" s="17" vm="301">
        <f ca="1"/>
        <v>143.88</v>
      </c>
      <c r="S37" s="17" vm="302">
        <f ca="1"/>
        <v>156.29</v>
      </c>
      <c r="T37" s="17" vm="303">
        <f ca="1"/>
        <v>159.41</v>
      </c>
      <c r="U37" s="17" vm="304">
        <f ca="1"/>
        <v>146.41</v>
      </c>
      <c r="V37" s="3">
        <v>0.4</v>
      </c>
      <c r="W37" s="3">
        <v>0.4</v>
      </c>
      <c r="X37" s="3">
        <v>0.4</v>
      </c>
      <c r="Y37" s="3">
        <v>0.25</v>
      </c>
      <c r="Z37" s="1">
        <f t="shared" ca="1" si="1"/>
        <v>-4.8106801703302969E-2</v>
      </c>
      <c r="AA37" s="1">
        <f t="shared" ca="1" si="2"/>
        <v>4.5388437765119402E-2</v>
      </c>
      <c r="AB37" s="1">
        <f t="shared" ca="1" si="3"/>
        <v>-0.16169891348556167</v>
      </c>
      <c r="AC37" s="1">
        <f t="shared" ca="1" si="4"/>
        <v>1.9321656936335845E-2</v>
      </c>
      <c r="AD37" s="1">
        <f t="shared" ca="1" si="5"/>
        <v>-0.14915410288870989</v>
      </c>
      <c r="AE37" s="1">
        <f t="shared" ca="1" si="6"/>
        <v>-2.5779721486937447E-2</v>
      </c>
      <c r="AF37" s="1">
        <f t="shared" ca="1" si="7"/>
        <v>4.5363260484347183E-2</v>
      </c>
      <c r="AG37" s="1">
        <f t="shared" ca="1" si="8"/>
        <v>-6.5318115041247488E-2</v>
      </c>
      <c r="AH37" s="1">
        <f t="shared" ca="1" si="9"/>
        <v>3.0178160223003209E-2</v>
      </c>
      <c r="AI37" s="1">
        <f t="shared" ca="1" si="10"/>
        <v>2.5117647058823557E-2</v>
      </c>
      <c r="AJ37" s="1">
        <f t="shared" ca="1" si="11"/>
        <v>-7.8219359291424109E-3</v>
      </c>
      <c r="AK37" s="1">
        <f t="shared" ca="1" si="12"/>
        <v>-3.7766544651676582E-3</v>
      </c>
      <c r="AL37" s="1">
        <f t="shared" ca="1" si="13"/>
        <v>-0.13460865507990213</v>
      </c>
      <c r="AM37" s="1">
        <f t="shared" ca="1" si="14"/>
        <v>-2.5003378834977663E-2</v>
      </c>
      <c r="AN37" s="1">
        <f t="shared" ca="1" si="15"/>
        <v>8.6252432582707789E-2</v>
      </c>
      <c r="AO37" s="1">
        <f t="shared" ca="1" si="16"/>
        <v>2.156248000511872E-2</v>
      </c>
      <c r="AP37" s="1">
        <f t="shared" ca="1" si="17"/>
        <v>-7.998243522991029E-2</v>
      </c>
      <c r="AQ37">
        <v>2016</v>
      </c>
    </row>
    <row r="38" spans="1:43" ht="15">
      <c r="A38" s="65" t="s">
        <v>463</v>
      </c>
      <c r="B38" s="69" t="s">
        <v>464</v>
      </c>
      <c r="C38" s="42" t="s">
        <v>465</v>
      </c>
      <c r="D38" s="8">
        <v>21401650</v>
      </c>
      <c r="E38" s="3"/>
      <c r="F38" s="37">
        <f t="shared" si="18"/>
        <v>21401650</v>
      </c>
      <c r="G38" s="3">
        <v>606214893</v>
      </c>
      <c r="H38" s="9">
        <f t="shared" si="20"/>
        <v>3.5303735106356086E-2</v>
      </c>
      <c r="I38" s="51" vm="342">
        <v>47.57</v>
      </c>
      <c r="J38" s="2" vm="343">
        <v>51.36</v>
      </c>
      <c r="K38" s="2" vm="344">
        <v>50.96</v>
      </c>
      <c r="L38" s="2" vm="345">
        <v>45.65</v>
      </c>
      <c r="M38" s="2" vm="346">
        <v>45.39</v>
      </c>
      <c r="N38" s="2" vm="347">
        <v>47.08</v>
      </c>
      <c r="O38" s="2" vm="348">
        <v>43.96</v>
      </c>
      <c r="P38" s="2" vm="349">
        <v>47.91</v>
      </c>
      <c r="Q38" s="2" vm="350">
        <v>48.36</v>
      </c>
      <c r="R38" s="2" vm="351">
        <v>51.22</v>
      </c>
      <c r="S38" s="2" vm="352">
        <v>48.96</v>
      </c>
      <c r="T38" s="2" vm="353">
        <v>49.44</v>
      </c>
      <c r="U38" s="2" vm="354">
        <v>44.48</v>
      </c>
      <c r="V38" s="3">
        <v>0.16</v>
      </c>
      <c r="W38" s="3">
        <v>0.15</v>
      </c>
      <c r="X38" s="3">
        <v>0.15</v>
      </c>
      <c r="Y38" s="3">
        <v>0.15</v>
      </c>
      <c r="Z38" s="1">
        <f t="shared" si="1"/>
        <v>-3.6998108051292868E-2</v>
      </c>
      <c r="AA38" s="1">
        <f t="shared" si="2"/>
        <v>-3.3734939759036096E-2</v>
      </c>
      <c r="AB38" s="1">
        <f t="shared" si="3"/>
        <v>0.16856232939035481</v>
      </c>
      <c r="AC38" s="1">
        <f t="shared" si="4"/>
        <v>-0.12866067942210077</v>
      </c>
      <c r="AD38" s="1">
        <f t="shared" si="5"/>
        <v>-5.2133697708639973E-2</v>
      </c>
      <c r="AE38" s="1">
        <f t="shared" si="6"/>
        <v>7.9672062224090789E-2</v>
      </c>
      <c r="AF38" s="1">
        <f t="shared" si="7"/>
        <v>-7.7881619937694426E-3</v>
      </c>
      <c r="AG38" s="1">
        <f t="shared" si="8"/>
        <v>-0.10105965463108324</v>
      </c>
      <c r="AH38" s="1">
        <f t="shared" si="9"/>
        <v>-5.6955093099670976E-3</v>
      </c>
      <c r="AI38" s="1">
        <f t="shared" si="10"/>
        <v>4.0537563339942663E-2</v>
      </c>
      <c r="AJ38" s="1">
        <f t="shared" si="11"/>
        <v>-6.3084112149532662E-2</v>
      </c>
      <c r="AK38" s="1">
        <f t="shared" si="12"/>
        <v>8.9854413102820649E-2</v>
      </c>
      <c r="AL38" s="1">
        <f t="shared" si="13"/>
        <v>1.2523481527864807E-2</v>
      </c>
      <c r="AM38" s="1">
        <f t="shared" si="14"/>
        <v>6.2241521918941257E-2</v>
      </c>
      <c r="AN38" s="1">
        <f t="shared" si="15"/>
        <v>-4.4123389301054236E-2</v>
      </c>
      <c r="AO38" s="1">
        <f t="shared" si="16"/>
        <v>1.2867647058823466E-2</v>
      </c>
      <c r="AP38" s="1">
        <f t="shared" si="17"/>
        <v>-9.7289644012945001E-2</v>
      </c>
      <c r="AQ38">
        <v>2018</v>
      </c>
    </row>
    <row r="39" spans="1:43" ht="15.6">
      <c r="A39" s="67" t="s">
        <v>357</v>
      </c>
      <c r="B39" s="69" t="s">
        <v>358</v>
      </c>
      <c r="C39" s="25" t="s">
        <v>148</v>
      </c>
      <c r="D39" s="8">
        <v>19510669</v>
      </c>
      <c r="E39" s="8"/>
      <c r="F39" s="37">
        <f t="shared" si="18"/>
        <v>19510669</v>
      </c>
      <c r="G39" s="3">
        <v>621000000</v>
      </c>
      <c r="H39" s="9">
        <f t="shared" si="20"/>
        <v>3.1418146537842188E-2</v>
      </c>
      <c r="I39" s="16">
        <v>26.52</v>
      </c>
      <c r="J39" s="17">
        <v>26.97</v>
      </c>
      <c r="K39" s="17">
        <v>27.8</v>
      </c>
      <c r="L39" s="17">
        <v>28.59</v>
      </c>
      <c r="M39" s="17">
        <v>30.36</v>
      </c>
      <c r="N39" s="17">
        <v>29.35</v>
      </c>
      <c r="O39" s="17">
        <v>27.27</v>
      </c>
      <c r="P39" s="17">
        <v>26.62</v>
      </c>
      <c r="Q39" s="17">
        <v>24.54</v>
      </c>
      <c r="R39" s="17">
        <v>26.19</v>
      </c>
      <c r="S39" s="17">
        <v>28.11</v>
      </c>
      <c r="T39" s="17">
        <v>28.04</v>
      </c>
      <c r="U39" s="17">
        <v>28.28</v>
      </c>
      <c r="V39" s="3">
        <v>0</v>
      </c>
      <c r="W39" s="3">
        <v>0</v>
      </c>
      <c r="X39" s="3">
        <v>0</v>
      </c>
      <c r="Y39" s="3">
        <v>0</v>
      </c>
      <c r="Z39" s="1">
        <f t="shared" si="1"/>
        <v>7.8054298642533951E-2</v>
      </c>
      <c r="AA39" s="1">
        <f t="shared" si="2"/>
        <v>-4.616998950682058E-2</v>
      </c>
      <c r="AB39" s="1">
        <f t="shared" si="3"/>
        <v>-3.9603960396039542E-2</v>
      </c>
      <c r="AC39" s="1">
        <f t="shared" si="4"/>
        <v>7.9801450935471543E-2</v>
      </c>
      <c r="AD39" s="1">
        <f t="shared" si="5"/>
        <v>6.6365007541478185E-2</v>
      </c>
      <c r="AE39" s="1">
        <f t="shared" si="6"/>
        <v>1.6968325791855178E-2</v>
      </c>
      <c r="AF39" s="1">
        <f t="shared" si="7"/>
        <v>3.0774935113088688E-2</v>
      </c>
      <c r="AG39" s="1">
        <f t="shared" si="8"/>
        <v>2.8417266187050327E-2</v>
      </c>
      <c r="AH39" s="1">
        <f t="shared" si="9"/>
        <v>6.1909758656873017E-2</v>
      </c>
      <c r="AI39" s="1">
        <f t="shared" si="10"/>
        <v>-3.3267457180500594E-2</v>
      </c>
      <c r="AJ39" s="1">
        <f t="shared" si="11"/>
        <v>-7.0868824531516245E-2</v>
      </c>
      <c r="AK39" s="1">
        <f t="shared" si="12"/>
        <v>-2.3835716905023785E-2</v>
      </c>
      <c r="AL39" s="1">
        <f t="shared" si="13"/>
        <v>-7.8136739293764149E-2</v>
      </c>
      <c r="AM39" s="1">
        <f t="shared" si="14"/>
        <v>6.7237163814181017E-2</v>
      </c>
      <c r="AN39" s="1">
        <f t="shared" si="15"/>
        <v>7.3310423825887663E-2</v>
      </c>
      <c r="AO39" s="1">
        <f t="shared" si="16"/>
        <v>-2.4902170046246989E-3</v>
      </c>
      <c r="AP39" s="1">
        <f t="shared" si="17"/>
        <v>8.5592011412268902E-3</v>
      </c>
      <c r="AQ39">
        <v>2016</v>
      </c>
    </row>
    <row r="40" spans="1:43" ht="15.6">
      <c r="A40" s="3" t="s">
        <v>269</v>
      </c>
      <c r="B40" s="3" t="s">
        <v>270</v>
      </c>
      <c r="C40" s="12" t="s">
        <v>271</v>
      </c>
      <c r="D40" s="26">
        <v>19801103</v>
      </c>
      <c r="E40" s="26">
        <v>3357063</v>
      </c>
      <c r="F40" s="31">
        <f t="shared" si="18"/>
        <v>19801103</v>
      </c>
      <c r="G40" s="3">
        <v>1513000000</v>
      </c>
      <c r="H40" s="9">
        <v>3.0599999999999999E-2</v>
      </c>
      <c r="I40" s="16" cm="1" vm="355">
        <f t="array" aca="1" ref="I40:U40" ca="1">TRANSPOSE(_xlfn.STOCKHISTORY(A40,"1-1-2015","31-01-2016",2,0,2))</f>
        <v>41.064999999999998</v>
      </c>
      <c r="J40" s="17" vm="55">
        <f ca="1"/>
        <v>43.84</v>
      </c>
      <c r="K40" s="17" vm="356">
        <f ca="1"/>
        <v>46.664999999999999</v>
      </c>
      <c r="L40" s="17" vm="357">
        <f ca="1"/>
        <v>47.14</v>
      </c>
      <c r="M40" s="17" vm="358">
        <f ca="1"/>
        <v>49.95</v>
      </c>
      <c r="N40" s="17" vm="359">
        <f ca="1"/>
        <v>51.96</v>
      </c>
      <c r="O40" s="17" vm="360">
        <f ca="1"/>
        <v>53.86</v>
      </c>
      <c r="P40" s="17" vm="361">
        <f ca="1"/>
        <v>58.62</v>
      </c>
      <c r="Q40" s="17" vm="362">
        <f ca="1"/>
        <v>53</v>
      </c>
      <c r="R40" s="17" vm="363">
        <f ca="1"/>
        <v>56.99</v>
      </c>
      <c r="S40" s="17" vm="364">
        <f ca="1"/>
        <v>63.01</v>
      </c>
      <c r="T40" s="17" vm="365">
        <f ca="1"/>
        <v>61.08</v>
      </c>
      <c r="U40" s="17" vm="366">
        <f ca="1"/>
        <v>58.77</v>
      </c>
      <c r="V40" s="48">
        <v>0.2</v>
      </c>
      <c r="W40" s="48">
        <v>0.16</v>
      </c>
      <c r="X40" s="48">
        <v>0.16</v>
      </c>
      <c r="Y40" s="48">
        <v>0.32</v>
      </c>
      <c r="Z40" s="1">
        <f t="shared" ca="1" si="1"/>
        <v>0.15280652623888966</v>
      </c>
      <c r="AA40" s="1">
        <f t="shared" ca="1" si="2"/>
        <v>0.1459482392872295</v>
      </c>
      <c r="AB40" s="1">
        <f t="shared" ca="1" si="3"/>
        <v>6.1084292610471644E-2</v>
      </c>
      <c r="AC40" s="1">
        <f t="shared" ca="1" si="4"/>
        <v>3.6848569924548179E-2</v>
      </c>
      <c r="AD40" s="1">
        <f t="shared" ca="1" si="5"/>
        <v>0.45160112017533194</v>
      </c>
      <c r="AE40" s="1">
        <f t="shared" ca="1" si="6"/>
        <v>6.7575794472178402E-2</v>
      </c>
      <c r="AF40" s="1">
        <f t="shared" ca="1" si="7"/>
        <v>6.4438868613138578E-2</v>
      </c>
      <c r="AG40" s="1">
        <f t="shared" ca="1" si="8"/>
        <v>1.44648023143684E-2</v>
      </c>
      <c r="AH40" s="1">
        <f t="shared" ca="1" si="9"/>
        <v>5.9609673313534201E-2</v>
      </c>
      <c r="AI40" s="1">
        <f t="shared" ca="1" si="10"/>
        <v>4.3443443443443405E-2</v>
      </c>
      <c r="AJ40" s="1">
        <f t="shared" ca="1" si="11"/>
        <v>3.9645881447267106E-2</v>
      </c>
      <c r="AK40" s="1">
        <f t="shared" ca="1" si="12"/>
        <v>8.837727441515035E-2</v>
      </c>
      <c r="AL40" s="1">
        <f t="shared" ca="1" si="13"/>
        <v>-9.3142272262026565E-2</v>
      </c>
      <c r="AM40" s="1">
        <f t="shared" ca="1" si="14"/>
        <v>7.8301886792452868E-2</v>
      </c>
      <c r="AN40" s="1">
        <f t="shared" ca="1" si="15"/>
        <v>0.105632567117038</v>
      </c>
      <c r="AO40" s="1">
        <f t="shared" ca="1" si="16"/>
        <v>-2.5551499761942546E-2</v>
      </c>
      <c r="AP40" s="1">
        <f t="shared" ca="1" si="17"/>
        <v>-3.2580222658808042E-2</v>
      </c>
      <c r="AQ40">
        <v>2015</v>
      </c>
    </row>
    <row r="41" spans="1:43" ht="15.6">
      <c r="A41" s="67" t="s">
        <v>161</v>
      </c>
      <c r="B41" s="69" t="s">
        <v>361</v>
      </c>
      <c r="C41" s="25" t="s">
        <v>163</v>
      </c>
      <c r="D41" s="3">
        <v>20946898</v>
      </c>
      <c r="E41" s="3"/>
      <c r="F41">
        <f>(D41)*20</f>
        <v>418937960</v>
      </c>
      <c r="G41" s="3">
        <v>14951000000</v>
      </c>
      <c r="H41" s="9">
        <f t="shared" ref="H41:H47" si="21">F41/G41</f>
        <v>2.8020731723630527E-2</v>
      </c>
      <c r="I41" s="16" cm="1" vm="367">
        <f t="array" aca="1" ref="I41:U41" ca="1">TRANSPOSE(_xlfn.STOCKHISTORY(A41,"1-1-2015","31-01-2016",2,0,2))</f>
        <v>26.3781</v>
      </c>
      <c r="J41" s="17" vm="368">
        <f ca="1"/>
        <v>26.5137</v>
      </c>
      <c r="K41" s="17" vm="369">
        <f ca="1"/>
        <v>27.9498</v>
      </c>
      <c r="L41" s="17" vm="370">
        <f ca="1"/>
        <v>27.354900000000001</v>
      </c>
      <c r="M41" s="17" vm="371">
        <f ca="1"/>
        <v>26.921500000000002</v>
      </c>
      <c r="N41" s="17" vm="372">
        <f ca="1"/>
        <v>26.839500000000001</v>
      </c>
      <c r="O41" s="17" vm="373">
        <f ca="1"/>
        <v>26.236499999999999</v>
      </c>
      <c r="P41" s="17" vm="374">
        <f ca="1"/>
        <v>31.266999999999999</v>
      </c>
      <c r="Q41" s="17" vm="375">
        <f ca="1"/>
        <v>30.117999999999999</v>
      </c>
      <c r="R41" s="17" vm="376">
        <f ca="1"/>
        <v>30.418500000000002</v>
      </c>
      <c r="S41" s="17" vm="377">
        <f ca="1"/>
        <v>35.552999999999997</v>
      </c>
      <c r="T41" s="17" vm="378">
        <f ca="1"/>
        <v>37.355499999999999</v>
      </c>
      <c r="U41" s="17" vm="379">
        <f ca="1"/>
        <v>37.15</v>
      </c>
      <c r="V41" s="3">
        <v>0</v>
      </c>
      <c r="W41" s="3">
        <v>0</v>
      </c>
      <c r="X41" s="3">
        <v>0</v>
      </c>
      <c r="Y41" s="3">
        <v>0</v>
      </c>
      <c r="Z41" s="1">
        <f t="shared" ca="1" si="1"/>
        <v>3.7030718664346589E-2</v>
      </c>
      <c r="AA41" s="1">
        <f t="shared" ca="1" si="2"/>
        <v>-4.0884814055251566E-2</v>
      </c>
      <c r="AB41" s="1">
        <f t="shared" ca="1" si="3"/>
        <v>0.15939626093419482</v>
      </c>
      <c r="AC41" s="1">
        <f t="shared" ca="1" si="4"/>
        <v>0.2212962506369478</v>
      </c>
      <c r="AD41" s="1">
        <f t="shared" ca="1" si="5"/>
        <v>0.40836527270728362</v>
      </c>
      <c r="AE41" s="1">
        <f t="shared" ca="1" si="6"/>
        <v>5.1406280209719485E-3</v>
      </c>
      <c r="AF41" s="1">
        <f t="shared" ca="1" si="7"/>
        <v>5.416445083107977E-2</v>
      </c>
      <c r="AG41" s="1">
        <f t="shared" ca="1" si="8"/>
        <v>-2.1284588798488688E-2</v>
      </c>
      <c r="AH41" s="1">
        <f t="shared" ca="1" si="9"/>
        <v>-1.5843596576847252E-2</v>
      </c>
      <c r="AI41" s="1">
        <f t="shared" ca="1" si="10"/>
        <v>-3.0458926880003244E-3</v>
      </c>
      <c r="AJ41" s="1">
        <f t="shared" ca="1" si="11"/>
        <v>-2.2466886491924274E-2</v>
      </c>
      <c r="AK41" s="1">
        <f t="shared" ca="1" si="12"/>
        <v>0.19173670268519047</v>
      </c>
      <c r="AL41" s="1">
        <f t="shared" ca="1" si="13"/>
        <v>-3.6748009083058843E-2</v>
      </c>
      <c r="AM41" s="1">
        <f t="shared" ca="1" si="14"/>
        <v>9.9774221395844045E-3</v>
      </c>
      <c r="AN41" s="1">
        <f t="shared" ca="1" si="15"/>
        <v>0.16879530548843616</v>
      </c>
      <c r="AO41" s="1">
        <f t="shared" ca="1" si="16"/>
        <v>5.0698956487497601E-2</v>
      </c>
      <c r="AP41" s="1">
        <f t="shared" ca="1" si="17"/>
        <v>-5.5011979494318294E-3</v>
      </c>
      <c r="AQ41">
        <v>2016</v>
      </c>
    </row>
    <row r="42" spans="1:43" ht="15.6">
      <c r="A42" s="67" t="s">
        <v>362</v>
      </c>
      <c r="B42" s="69" t="s">
        <v>361</v>
      </c>
      <c r="C42" s="25" t="s">
        <v>163</v>
      </c>
      <c r="D42" s="3">
        <v>20946898</v>
      </c>
      <c r="E42" s="3"/>
      <c r="F42">
        <f>(D42)*20</f>
        <v>418937960</v>
      </c>
      <c r="G42" s="3">
        <v>14951000000</v>
      </c>
      <c r="H42" s="9">
        <f t="shared" si="21"/>
        <v>2.8020731723630527E-2</v>
      </c>
      <c r="I42" s="16" cm="1" vm="380">
        <f t="array" aca="1" ref="I42:U42" ca="1">TRANSPOSE(_xlfn.STOCKHISTORY(A42,"1-1-2015","31-01-2016",2,0,2))</f>
        <v>26.63</v>
      </c>
      <c r="J42" s="17" vm="381">
        <f ca="1"/>
        <v>26.716000000000001</v>
      </c>
      <c r="K42" s="17" vm="382">
        <f ca="1"/>
        <v>28.35</v>
      </c>
      <c r="L42" s="17" vm="383">
        <f ca="1"/>
        <v>27.741499999999998</v>
      </c>
      <c r="M42" s="17" vm="384">
        <f ca="1"/>
        <v>27.525500000000001</v>
      </c>
      <c r="N42" s="17" vm="385">
        <f ca="1"/>
        <v>27.436499999999999</v>
      </c>
      <c r="O42" s="17" vm="386">
        <f ca="1"/>
        <v>27.183</v>
      </c>
      <c r="P42" s="17" vm="387">
        <f ca="1"/>
        <v>32.883000000000003</v>
      </c>
      <c r="Q42" s="17" vm="388">
        <f ca="1"/>
        <v>31.6905</v>
      </c>
      <c r="R42" s="17" vm="389">
        <f ca="1"/>
        <v>31.896999999999998</v>
      </c>
      <c r="S42" s="17" vm="390">
        <f ca="1"/>
        <v>36.893999999999998</v>
      </c>
      <c r="T42" s="17" vm="391">
        <f ca="1"/>
        <v>38.347000000000001</v>
      </c>
      <c r="U42" s="17" vm="392">
        <f ca="1"/>
        <v>38.11</v>
      </c>
      <c r="V42" s="3">
        <v>0</v>
      </c>
      <c r="W42" s="3">
        <v>0</v>
      </c>
      <c r="X42" s="3">
        <v>0</v>
      </c>
      <c r="Y42" s="3">
        <v>0</v>
      </c>
      <c r="Z42" s="1">
        <f t="shared" ca="1" si="1"/>
        <v>4.1738640630867428E-2</v>
      </c>
      <c r="AA42" s="1">
        <f t="shared" ca="1" si="2"/>
        <v>-2.0132292774363271E-2</v>
      </c>
      <c r="AB42" s="1">
        <f t="shared" ca="1" si="3"/>
        <v>0.17341720928521498</v>
      </c>
      <c r="AC42" s="1">
        <f t="shared" ca="1" si="4"/>
        <v>0.19478320845220556</v>
      </c>
      <c r="AD42" s="1">
        <f t="shared" ca="1" si="5"/>
        <v>0.43109275253473528</v>
      </c>
      <c r="AE42" s="1">
        <f t="shared" ca="1" si="6"/>
        <v>3.2294404806609868E-3</v>
      </c>
      <c r="AF42" s="1">
        <f t="shared" ca="1" si="7"/>
        <v>6.1161850576433606E-2</v>
      </c>
      <c r="AG42" s="1">
        <f t="shared" ca="1" si="8"/>
        <v>-2.1463844797178232E-2</v>
      </c>
      <c r="AH42" s="1">
        <f t="shared" ca="1" si="9"/>
        <v>-7.7861687363696098E-3</v>
      </c>
      <c r="AI42" s="1">
        <f t="shared" ca="1" si="10"/>
        <v>-3.2333654247880031E-3</v>
      </c>
      <c r="AJ42" s="1">
        <f t="shared" ca="1" si="11"/>
        <v>-9.239516702203231E-3</v>
      </c>
      <c r="AK42" s="1">
        <f t="shared" ca="1" si="12"/>
        <v>0.20968987970422701</v>
      </c>
      <c r="AL42" s="1">
        <f t="shared" ca="1" si="13"/>
        <v>-3.6264939330353144E-2</v>
      </c>
      <c r="AM42" s="1">
        <f t="shared" ca="1" si="14"/>
        <v>6.5161483725406149E-3</v>
      </c>
      <c r="AN42" s="1">
        <f t="shared" ca="1" si="15"/>
        <v>0.15666050098755369</v>
      </c>
      <c r="AO42" s="1">
        <f t="shared" ca="1" si="16"/>
        <v>3.9383097522632492E-2</v>
      </c>
      <c r="AP42" s="1">
        <f t="shared" ca="1" si="17"/>
        <v>-6.1804052468250933E-3</v>
      </c>
      <c r="AQ42">
        <v>2016</v>
      </c>
    </row>
    <row r="43" spans="1:43" ht="15.6">
      <c r="A43" s="67" t="s">
        <v>269</v>
      </c>
      <c r="B43" s="69" t="s">
        <v>270</v>
      </c>
      <c r="C43" s="25" t="s">
        <v>271</v>
      </c>
      <c r="D43" s="8">
        <v>39464486</v>
      </c>
      <c r="E43" s="3">
        <v>4961622</v>
      </c>
      <c r="F43" s="37">
        <f>D43</f>
        <v>39464486</v>
      </c>
      <c r="G43" s="3">
        <v>1487000000</v>
      </c>
      <c r="H43" s="9">
        <f t="shared" si="21"/>
        <v>2.6539667787491592E-2</v>
      </c>
      <c r="I43" s="16" cm="1" vm="355">
        <f t="array" aca="1" ref="I43:U43" ca="1">TRANSPOSE(_xlfn.STOCKHISTORY(A43,"1-1-2015","31-01-2016",2,0,2))</f>
        <v>41.064999999999998</v>
      </c>
      <c r="J43" s="17" vm="55">
        <f ca="1"/>
        <v>43.84</v>
      </c>
      <c r="K43" s="17" vm="356">
        <f ca="1"/>
        <v>46.664999999999999</v>
      </c>
      <c r="L43" s="17" vm="357">
        <f ca="1"/>
        <v>47.14</v>
      </c>
      <c r="M43" s="17" vm="358">
        <f ca="1"/>
        <v>49.95</v>
      </c>
      <c r="N43" s="17" vm="359">
        <f ca="1"/>
        <v>51.96</v>
      </c>
      <c r="O43" s="17" vm="360">
        <f ca="1"/>
        <v>53.86</v>
      </c>
      <c r="P43" s="17" vm="361">
        <f ca="1"/>
        <v>58.62</v>
      </c>
      <c r="Q43" s="17" vm="362">
        <f ca="1"/>
        <v>53</v>
      </c>
      <c r="R43" s="17" vm="363">
        <f ca="1"/>
        <v>56.99</v>
      </c>
      <c r="S43" s="17" vm="364">
        <f ca="1"/>
        <v>63.01</v>
      </c>
      <c r="T43" s="17" vm="365">
        <f ca="1"/>
        <v>61.08</v>
      </c>
      <c r="U43" s="17" vm="366">
        <f ca="1"/>
        <v>58.77</v>
      </c>
      <c r="V43" s="3">
        <v>0.25</v>
      </c>
      <c r="W43" s="3">
        <v>0.2</v>
      </c>
      <c r="X43" s="3">
        <v>0.2</v>
      </c>
      <c r="Y43" s="3">
        <v>0.2</v>
      </c>
      <c r="Z43" s="1">
        <f t="shared" ca="1" si="1"/>
        <v>0.15402410812127124</v>
      </c>
      <c r="AA43" s="1">
        <f t="shared" ca="1" si="2"/>
        <v>0.14679677556215526</v>
      </c>
      <c r="AB43" s="1">
        <f t="shared" ca="1" si="3"/>
        <v>6.1826958782027527E-2</v>
      </c>
      <c r="AC43" s="1">
        <f t="shared" ca="1" si="4"/>
        <v>3.4742937357431149E-2</v>
      </c>
      <c r="AD43" s="1">
        <f t="shared" ca="1" si="5"/>
        <v>0.45184463655180829</v>
      </c>
      <c r="AE43" s="1">
        <f t="shared" ca="1" si="6"/>
        <v>6.7575794472178402E-2</v>
      </c>
      <c r="AF43" s="1">
        <f t="shared" ca="1" si="7"/>
        <v>6.4438868613138578E-2</v>
      </c>
      <c r="AG43" s="1">
        <f t="shared" ca="1" si="8"/>
        <v>1.5536269152469763E-2</v>
      </c>
      <c r="AH43" s="1">
        <f t="shared" ca="1" si="9"/>
        <v>5.9609673313534201E-2</v>
      </c>
      <c r="AI43" s="1">
        <f t="shared" ca="1" si="10"/>
        <v>4.4244244244244203E-2</v>
      </c>
      <c r="AJ43" s="1">
        <f t="shared" ca="1" si="11"/>
        <v>4.041570438799074E-2</v>
      </c>
      <c r="AK43" s="1">
        <f t="shared" ca="1" si="12"/>
        <v>8.837727441515035E-2</v>
      </c>
      <c r="AL43" s="1">
        <f t="shared" ca="1" si="13"/>
        <v>-9.2459911293073987E-2</v>
      </c>
      <c r="AM43" s="1">
        <f t="shared" ca="1" si="14"/>
        <v>7.9056603773584949E-2</v>
      </c>
      <c r="AN43" s="1">
        <f t="shared" ca="1" si="15"/>
        <v>0.105632567117038</v>
      </c>
      <c r="AO43" s="1">
        <f t="shared" ca="1" si="16"/>
        <v>-2.7455959371528327E-2</v>
      </c>
      <c r="AP43" s="1">
        <f t="shared" ca="1" si="17"/>
        <v>-3.4544859201047724E-2</v>
      </c>
      <c r="AQ43">
        <v>2016</v>
      </c>
    </row>
    <row r="44" spans="1:43" ht="15">
      <c r="A44" s="60" t="s">
        <v>269</v>
      </c>
      <c r="B44" s="69" t="s">
        <v>270</v>
      </c>
      <c r="C44" s="34" t="s">
        <v>271</v>
      </c>
      <c r="D44" s="8">
        <v>38199198</v>
      </c>
      <c r="E44" s="3">
        <v>5652997</v>
      </c>
      <c r="F44" s="37">
        <f>D44</f>
        <v>38199198</v>
      </c>
      <c r="G44" s="3">
        <v>1462000000</v>
      </c>
      <c r="H44" s="9">
        <f t="shared" si="21"/>
        <v>2.6128042407660739E-2</v>
      </c>
      <c r="I44" s="16" cm="1" vm="393">
        <f t="array" aca="1" ref="I44:U44" ca="1">TRANSPOSE(_xlfn.STOCKHISTORY(A44,"1-1-2017","01-01-2018",2,0,2))</f>
        <v>55.91</v>
      </c>
      <c r="J44" s="17" vm="394">
        <f ca="1"/>
        <v>55.49</v>
      </c>
      <c r="K44" s="17" vm="395">
        <f ca="1"/>
        <v>57.27</v>
      </c>
      <c r="L44" s="17" vm="396">
        <f ca="1"/>
        <v>58.28</v>
      </c>
      <c r="M44" s="17" vm="397">
        <f ca="1"/>
        <v>60</v>
      </c>
      <c r="N44" s="17" vm="398">
        <f ca="1"/>
        <v>63.51</v>
      </c>
      <c r="O44" s="17" vm="399">
        <f ca="1"/>
        <v>58.9</v>
      </c>
      <c r="P44" s="17" vm="400">
        <f ca="1"/>
        <v>54.57</v>
      </c>
      <c r="Q44" s="17" vm="401">
        <f ca="1"/>
        <v>54.9</v>
      </c>
      <c r="R44" s="17" vm="360">
        <f ca="1"/>
        <v>53.86</v>
      </c>
      <c r="S44" s="17" vm="402">
        <f ca="1"/>
        <v>55.1</v>
      </c>
      <c r="T44" s="17" vm="403">
        <f ca="1"/>
        <v>57.5</v>
      </c>
      <c r="U44" s="17" vm="404">
        <f ca="1"/>
        <v>57.95</v>
      </c>
      <c r="V44" s="3">
        <v>0.3</v>
      </c>
      <c r="W44" s="3">
        <v>0.25</v>
      </c>
      <c r="X44" s="3">
        <v>0.25</v>
      </c>
      <c r="Y44" s="3">
        <v>0.25</v>
      </c>
      <c r="Z44" s="1">
        <f t="shared" ca="1" si="1"/>
        <v>4.7755321051690294E-2</v>
      </c>
      <c r="AA44" s="1">
        <f t="shared" ca="1" si="2"/>
        <v>1.4927934111187327E-2</v>
      </c>
      <c r="AB44" s="1">
        <f t="shared" ca="1" si="3"/>
        <v>-8.1324278438030542E-2</v>
      </c>
      <c r="AC44" s="1">
        <f t="shared" ca="1" si="4"/>
        <v>8.0579279613813656E-2</v>
      </c>
      <c r="AD44" s="1">
        <f t="shared" ca="1" si="5"/>
        <v>5.5267394026113512E-2</v>
      </c>
      <c r="AE44" s="1">
        <f t="shared" ca="1" si="6"/>
        <v>-7.5120729744230837E-3</v>
      </c>
      <c r="AF44" s="1">
        <f t="shared" ca="1" si="7"/>
        <v>3.2077851865200957E-2</v>
      </c>
      <c r="AG44" s="1">
        <f t="shared" ca="1" si="8"/>
        <v>2.2874105116116605E-2</v>
      </c>
      <c r="AH44" s="1">
        <f t="shared" ca="1" si="9"/>
        <v>2.9512697323266966E-2</v>
      </c>
      <c r="AI44" s="1">
        <f t="shared" ca="1" si="10"/>
        <v>6.2666666666666634E-2</v>
      </c>
      <c r="AJ44" s="1">
        <f t="shared" ca="1" si="11"/>
        <v>-6.8650606203747438E-2</v>
      </c>
      <c r="AK44" s="1">
        <f t="shared" ca="1" si="12"/>
        <v>-7.3514431239388764E-2</v>
      </c>
      <c r="AL44" s="1">
        <f t="shared" ca="1" si="13"/>
        <v>1.0628550485614775E-2</v>
      </c>
      <c r="AM44" s="1">
        <f t="shared" ca="1" si="14"/>
        <v>-1.4389799635701261E-2</v>
      </c>
      <c r="AN44" s="1">
        <f t="shared" ca="1" si="15"/>
        <v>2.3022651318232491E-2</v>
      </c>
      <c r="AO44" s="1">
        <f t="shared" ca="1" si="16"/>
        <v>4.8094373865698703E-2</v>
      </c>
      <c r="AP44" s="1">
        <f t="shared" ca="1" si="17"/>
        <v>1.2173913043478311E-2</v>
      </c>
      <c r="AQ44">
        <v>2017</v>
      </c>
    </row>
    <row r="45" spans="1:43" ht="15">
      <c r="A45" s="65" t="s">
        <v>459</v>
      </c>
      <c r="B45" s="69" t="s">
        <v>460</v>
      </c>
      <c r="C45" s="42" t="s">
        <v>461</v>
      </c>
      <c r="D45" s="8">
        <v>10060095</v>
      </c>
      <c r="E45" s="3">
        <v>4501148</v>
      </c>
      <c r="F45" s="37">
        <f>D45</f>
        <v>10060095</v>
      </c>
      <c r="G45" s="3">
        <v>452000000</v>
      </c>
      <c r="H45" s="9">
        <f t="shared" si="21"/>
        <v>2.2256847345132745E-2</v>
      </c>
      <c r="I45" s="51" vm="405">
        <v>259.27999999999997</v>
      </c>
      <c r="J45" s="2" vm="406">
        <v>337.18</v>
      </c>
      <c r="K45" s="2" vm="407">
        <v>362.26</v>
      </c>
      <c r="L45" s="2" vm="408">
        <v>359</v>
      </c>
      <c r="M45" s="2" vm="409">
        <v>374</v>
      </c>
      <c r="N45" s="2" vm="410">
        <v>343.56</v>
      </c>
      <c r="O45" s="2" vm="411">
        <v>373.5</v>
      </c>
      <c r="P45" s="2" vm="412">
        <v>324.25</v>
      </c>
      <c r="Q45" s="2" vm="413">
        <v>290.82</v>
      </c>
      <c r="R45" s="2" vm="414">
        <v>267.35000000000002</v>
      </c>
      <c r="S45" s="2" vm="415">
        <v>288.7</v>
      </c>
      <c r="T45" s="2" vm="416">
        <v>314.39</v>
      </c>
      <c r="U45" s="2" vm="417">
        <v>326.10000000000002</v>
      </c>
      <c r="V45" s="3">
        <v>0</v>
      </c>
      <c r="W45" s="3">
        <v>0</v>
      </c>
      <c r="X45" s="3">
        <v>0</v>
      </c>
      <c r="Y45" s="3">
        <v>0</v>
      </c>
      <c r="Z45" s="1">
        <f t="shared" si="1"/>
        <v>0.38460351743289123</v>
      </c>
      <c r="AA45" s="1">
        <f t="shared" si="2"/>
        <v>4.0389972144846797E-2</v>
      </c>
      <c r="AB45" s="1">
        <f t="shared" si="3"/>
        <v>-0.28420348058902267</v>
      </c>
      <c r="AC45" s="1">
        <f t="shared" si="4"/>
        <v>0.21974939218253225</v>
      </c>
      <c r="AD45" s="1">
        <f t="shared" si="5"/>
        <v>0.25771366862079625</v>
      </c>
      <c r="AE45" s="1">
        <f t="shared" si="6"/>
        <v>0.30044739278000632</v>
      </c>
      <c r="AF45" s="1">
        <f t="shared" si="7"/>
        <v>7.4381635921466224E-2</v>
      </c>
      <c r="AG45" s="1">
        <f t="shared" si="8"/>
        <v>-8.9990614475790615E-3</v>
      </c>
      <c r="AH45" s="1">
        <f t="shared" si="9"/>
        <v>4.1782729805013928E-2</v>
      </c>
      <c r="AI45" s="1">
        <f t="shared" si="10"/>
        <v>-8.1390374331550802E-2</v>
      </c>
      <c r="AJ45" s="1">
        <f t="shared" si="11"/>
        <v>8.7146349982535801E-2</v>
      </c>
      <c r="AK45" s="1">
        <f t="shared" si="12"/>
        <v>-0.13186077643908969</v>
      </c>
      <c r="AL45" s="1">
        <f t="shared" si="13"/>
        <v>-0.10309946029298384</v>
      </c>
      <c r="AM45" s="1">
        <f t="shared" si="14"/>
        <v>-8.0702840244824881E-2</v>
      </c>
      <c r="AN45" s="1">
        <f t="shared" si="15"/>
        <v>7.9857864222928607E-2</v>
      </c>
      <c r="AO45" s="1">
        <f t="shared" si="16"/>
        <v>8.8985105645999305E-2</v>
      </c>
      <c r="AP45" s="1">
        <f t="shared" si="17"/>
        <v>3.7246731766277671E-2</v>
      </c>
      <c r="AQ45" s="58">
        <v>2019</v>
      </c>
    </row>
    <row r="46" spans="1:43" ht="15.6">
      <c r="A46" s="60" t="s">
        <v>89</v>
      </c>
      <c r="B46" s="69" t="s">
        <v>90</v>
      </c>
      <c r="C46" s="33" t="s">
        <v>91</v>
      </c>
      <c r="D46" s="8">
        <v>36026149</v>
      </c>
      <c r="E46" s="3">
        <v>9444375</v>
      </c>
      <c r="F46" s="37">
        <f>(D46)*2</f>
        <v>72052298</v>
      </c>
      <c r="G46" s="3">
        <v>4786000000</v>
      </c>
      <c r="H46" s="9">
        <f t="shared" si="21"/>
        <v>1.5054805265357293E-2</v>
      </c>
      <c r="I46" s="16" cm="1" vm="418">
        <f t="array" aca="1" ref="I46:U46" ca="1">TRANSPOSE(_xlfn.STOCKHISTORY(A46,"1-1-2017","01-01-2018",2,0,2))</f>
        <v>34.835000000000001</v>
      </c>
      <c r="J46" s="17" vm="419">
        <f ca="1"/>
        <v>37.645000000000003</v>
      </c>
      <c r="K46" s="17" vm="420">
        <f ca="1"/>
        <v>37.72</v>
      </c>
      <c r="L46" s="17" vm="421">
        <f ca="1"/>
        <v>37.47</v>
      </c>
      <c r="M46" s="17" vm="422">
        <f ca="1"/>
        <v>39.42</v>
      </c>
      <c r="N46" s="17" vm="423">
        <f ca="1"/>
        <v>41.63</v>
      </c>
      <c r="O46" s="17" vm="424">
        <f ca="1"/>
        <v>39.08</v>
      </c>
      <c r="P46" s="17" vm="425">
        <f ca="1"/>
        <v>40.4</v>
      </c>
      <c r="Q46" s="17" vm="426">
        <f ca="1"/>
        <v>40.770000000000003</v>
      </c>
      <c r="R46" s="17" vm="427">
        <f ca="1"/>
        <v>38.409999999999997</v>
      </c>
      <c r="S46" s="17" vm="428">
        <f ca="1"/>
        <v>36.25</v>
      </c>
      <c r="T46" s="17" vm="379">
        <f ca="1"/>
        <v>37.15</v>
      </c>
      <c r="U46" s="17" vm="429">
        <f ca="1"/>
        <v>40.39</v>
      </c>
      <c r="V46" s="3">
        <v>0.1575</v>
      </c>
      <c r="W46" s="3">
        <v>0.1575</v>
      </c>
      <c r="X46" s="3">
        <v>0.1575</v>
      </c>
      <c r="Y46" s="3"/>
      <c r="Z46" s="1">
        <f t="shared" ca="1" si="1"/>
        <v>8.0163628534519832E-2</v>
      </c>
      <c r="AA46" s="1">
        <f t="shared" ca="1" si="2"/>
        <v>4.7171070189484909E-2</v>
      </c>
      <c r="AB46" s="1">
        <f t="shared" ca="1" si="3"/>
        <v>-1.3114124872057363E-2</v>
      </c>
      <c r="AC46" s="1">
        <f t="shared" ca="1" si="4"/>
        <v>5.1549075761520548E-2</v>
      </c>
      <c r="AD46" s="1">
        <f t="shared" ca="1" si="5"/>
        <v>0.17302999856466197</v>
      </c>
      <c r="AE46" s="1">
        <f t="shared" ca="1" si="6"/>
        <v>8.0665996842256421E-2</v>
      </c>
      <c r="AF46" s="1">
        <f t="shared" ca="1" si="7"/>
        <v>1.9922964537121991E-3</v>
      </c>
      <c r="AG46" s="1">
        <f t="shared" ca="1" si="8"/>
        <v>-2.4522799575821845E-3</v>
      </c>
      <c r="AH46" s="1">
        <f t="shared" ca="1" si="9"/>
        <v>5.2041633306645393E-2</v>
      </c>
      <c r="AI46" s="1">
        <f t="shared" ca="1" si="10"/>
        <v>6.0058346017250151E-2</v>
      </c>
      <c r="AJ46" s="1">
        <f t="shared" ca="1" si="11"/>
        <v>-5.7470574105212682E-2</v>
      </c>
      <c r="AK46" s="1">
        <f t="shared" ca="1" si="12"/>
        <v>3.3776867963152518E-2</v>
      </c>
      <c r="AL46" s="1">
        <f t="shared" ca="1" si="13"/>
        <v>1.3056930693069419E-2</v>
      </c>
      <c r="AM46" s="1">
        <f t="shared" ca="1" si="14"/>
        <v>-5.402256561196974E-2</v>
      </c>
      <c r="AN46" s="1">
        <f t="shared" ca="1" si="15"/>
        <v>-5.6235355376204027E-2</v>
      </c>
      <c r="AO46" s="1">
        <f t="shared" ca="1" si="16"/>
        <v>2.4827586206896513E-2</v>
      </c>
      <c r="AP46" s="1">
        <f t="shared" ca="1" si="17"/>
        <v>8.7213997308210015E-2</v>
      </c>
      <c r="AQ46">
        <v>2017</v>
      </c>
    </row>
    <row r="47" spans="1:43" ht="15.6">
      <c r="A47" s="65" t="s">
        <v>89</v>
      </c>
      <c r="B47" s="69" t="s">
        <v>435</v>
      </c>
      <c r="C47" s="41" t="s">
        <v>91</v>
      </c>
      <c r="D47" s="8">
        <v>34644635</v>
      </c>
      <c r="E47" s="3">
        <v>9444375</v>
      </c>
      <c r="F47" s="37">
        <f>(D47)*2</f>
        <v>69289270</v>
      </c>
      <c r="G47" s="3">
        <v>4640000000</v>
      </c>
      <c r="H47" s="9">
        <f t="shared" si="21"/>
        <v>1.4933032327586207E-2</v>
      </c>
      <c r="I47" s="51" vm="429">
        <v>40.39</v>
      </c>
      <c r="J47" s="2" vm="430">
        <v>42.164999999999999</v>
      </c>
      <c r="K47" s="2" vm="431">
        <v>36.44</v>
      </c>
      <c r="L47" s="2" vm="432">
        <v>34.090000000000003</v>
      </c>
      <c r="M47" s="2" vm="433">
        <v>31.38</v>
      </c>
      <c r="N47" s="2" vm="434">
        <v>31.34</v>
      </c>
      <c r="O47" s="2" vm="435">
        <v>32.44</v>
      </c>
      <c r="P47" s="2" vm="436">
        <v>35.9</v>
      </c>
      <c r="Q47" s="2" vm="437">
        <v>36.75</v>
      </c>
      <c r="R47" s="2" vm="438">
        <v>35.53</v>
      </c>
      <c r="S47" s="2" vm="439">
        <v>38.1</v>
      </c>
      <c r="T47" s="2" vm="61">
        <v>39.090000000000003</v>
      </c>
      <c r="U47" s="2" vm="440">
        <v>33.49</v>
      </c>
      <c r="V47" s="3">
        <v>0.19</v>
      </c>
      <c r="W47" s="3">
        <v>0.19</v>
      </c>
      <c r="X47" s="3">
        <v>0.19</v>
      </c>
      <c r="Y47" s="3">
        <v>0.1575</v>
      </c>
      <c r="Z47" s="1">
        <f t="shared" si="1"/>
        <v>-0.15127506808615987</v>
      </c>
      <c r="AA47" s="1">
        <f t="shared" si="2"/>
        <v>-4.2827808741566609E-2</v>
      </c>
      <c r="AB47" s="1">
        <f t="shared" si="3"/>
        <v>0.10110974106041934</v>
      </c>
      <c r="AC47" s="1">
        <f t="shared" si="4"/>
        <v>-5.2983394314663639E-2</v>
      </c>
      <c r="AD47" s="1">
        <f t="shared" si="5"/>
        <v>-0.15282248081208216</v>
      </c>
      <c r="AE47" s="1">
        <f t="shared" si="6"/>
        <v>4.394652141619209E-2</v>
      </c>
      <c r="AF47" s="1">
        <f t="shared" si="7"/>
        <v>-0.13577611763310807</v>
      </c>
      <c r="AG47" s="1">
        <f t="shared" si="8"/>
        <v>-5.9275521405049249E-2</v>
      </c>
      <c r="AH47" s="1">
        <f t="shared" si="9"/>
        <v>-7.9495453212085773E-2</v>
      </c>
      <c r="AI47" s="1">
        <f t="shared" si="10"/>
        <v>4.7801147227533739E-3</v>
      </c>
      <c r="AJ47" s="1">
        <f t="shared" si="11"/>
        <v>4.1161455009572363E-2</v>
      </c>
      <c r="AK47" s="1">
        <f t="shared" si="12"/>
        <v>0.10665844636251545</v>
      </c>
      <c r="AL47" s="1">
        <f t="shared" si="13"/>
        <v>2.8969359331476364E-2</v>
      </c>
      <c r="AM47" s="1">
        <f t="shared" si="14"/>
        <v>-2.8027210884353712E-2</v>
      </c>
      <c r="AN47" s="1">
        <f t="shared" si="15"/>
        <v>7.2333239515902065E-2</v>
      </c>
      <c r="AO47" s="1">
        <f t="shared" si="16"/>
        <v>3.0118110236220522E-2</v>
      </c>
      <c r="AP47" s="1">
        <f t="shared" si="17"/>
        <v>-0.13922998209260684</v>
      </c>
      <c r="AQ47">
        <v>2018</v>
      </c>
    </row>
    <row r="48" spans="1:43" ht="15.6">
      <c r="A48" s="3" t="s">
        <v>92</v>
      </c>
      <c r="B48" s="3" t="s">
        <v>93</v>
      </c>
      <c r="C48" s="12" t="s">
        <v>94</v>
      </c>
      <c r="D48" s="26">
        <v>1946154</v>
      </c>
      <c r="E48" s="26">
        <v>5569422</v>
      </c>
      <c r="F48" s="31">
        <f>D48</f>
        <v>1946154</v>
      </c>
      <c r="G48" s="3">
        <v>548000000</v>
      </c>
      <c r="H48" s="9">
        <v>1.37E-2</v>
      </c>
      <c r="I48" s="16" cm="1" vm="441">
        <f t="array" aca="1" ref="I48:U48" ca="1">TRANSPOSE(_xlfn.STOCKHISTORY(A48,"1-1-2015","31-01-2016",2,0,2))</f>
        <v>82.79</v>
      </c>
      <c r="J48" s="17" vm="442">
        <f ca="1"/>
        <v>73.7</v>
      </c>
      <c r="K48" s="17" vm="443">
        <f ca="1"/>
        <v>78.34</v>
      </c>
      <c r="L48" s="17" vm="444">
        <f ca="1"/>
        <v>78.83</v>
      </c>
      <c r="M48" s="17" vm="445">
        <f ca="1"/>
        <v>81.239999999999995</v>
      </c>
      <c r="N48" s="17" vm="446">
        <f ca="1"/>
        <v>83.8</v>
      </c>
      <c r="O48" s="17" vm="447">
        <f ca="1"/>
        <v>89.01</v>
      </c>
      <c r="P48" s="17" vm="448">
        <f ca="1"/>
        <v>81.459999999999994</v>
      </c>
      <c r="Q48" s="17" vm="90">
        <f ca="1"/>
        <v>75.680000000000007</v>
      </c>
      <c r="R48" s="17" vm="449">
        <f ca="1"/>
        <v>72.63</v>
      </c>
      <c r="S48" s="17" vm="450">
        <f ca="1"/>
        <v>79.37</v>
      </c>
      <c r="T48" s="17" vm="451">
        <f ca="1"/>
        <v>79.040000000000006</v>
      </c>
      <c r="U48" s="17" vm="452">
        <f ca="1"/>
        <v>70.77</v>
      </c>
      <c r="V48" s="48">
        <v>0.4</v>
      </c>
      <c r="W48" s="47">
        <v>0</v>
      </c>
      <c r="X48" s="48">
        <v>0.4</v>
      </c>
      <c r="Y48" s="48">
        <v>0.3</v>
      </c>
      <c r="Z48" s="1">
        <f t="shared" ca="1" si="1"/>
        <v>-4.3000362362604273E-2</v>
      </c>
      <c r="AA48" s="1">
        <f t="shared" ca="1" si="2"/>
        <v>0.12913865279715853</v>
      </c>
      <c r="AB48" s="1">
        <f t="shared" ca="1" si="3"/>
        <v>-0.17953038984383787</v>
      </c>
      <c r="AC48" s="1">
        <f t="shared" ca="1" si="4"/>
        <v>-2.1478727798430394E-2</v>
      </c>
      <c r="AD48" s="1">
        <f t="shared" ca="1" si="5"/>
        <v>-0.13189998792124666</v>
      </c>
      <c r="AE48" s="1">
        <f t="shared" ca="1" si="6"/>
        <v>-0.10979586906631239</v>
      </c>
      <c r="AF48" s="1">
        <f t="shared" ca="1" si="7"/>
        <v>6.2957937584803267E-2</v>
      </c>
      <c r="AG48" s="1">
        <f t="shared" ca="1" si="8"/>
        <v>1.1360735256573842E-2</v>
      </c>
      <c r="AH48" s="1">
        <f t="shared" ca="1" si="9"/>
        <v>3.0572117214258489E-2</v>
      </c>
      <c r="AI48" s="1">
        <f t="shared" ca="1" si="10"/>
        <v>3.1511570654849858E-2</v>
      </c>
      <c r="AJ48" s="1">
        <f t="shared" ca="1" si="11"/>
        <v>6.2171837708830648E-2</v>
      </c>
      <c r="AK48" s="1">
        <f t="shared" ca="1" si="12"/>
        <v>-8.4821930120211331E-2</v>
      </c>
      <c r="AL48" s="1">
        <f t="shared" ca="1" si="13"/>
        <v>-6.6044684507733695E-2</v>
      </c>
      <c r="AM48" s="1">
        <f t="shared" ca="1" si="14"/>
        <v>-3.5015856236786616E-2</v>
      </c>
      <c r="AN48" s="1">
        <f t="shared" ca="1" si="15"/>
        <v>9.279911882142379E-2</v>
      </c>
      <c r="AO48" s="1">
        <f t="shared" ca="1" si="16"/>
        <v>-3.7797656545292057E-4</v>
      </c>
      <c r="AP48" s="1">
        <f t="shared" ca="1" si="17"/>
        <v>-0.1008350202429151</v>
      </c>
      <c r="AQ48">
        <v>2015</v>
      </c>
    </row>
    <row r="49" spans="1:43" ht="15">
      <c r="A49" s="65" t="s">
        <v>459</v>
      </c>
      <c r="B49" s="69" t="s">
        <v>460</v>
      </c>
      <c r="C49" s="42" t="s">
        <v>461</v>
      </c>
      <c r="D49" s="8">
        <v>5558947</v>
      </c>
      <c r="E49" s="3"/>
      <c r="F49" s="37">
        <f>D49</f>
        <v>5558947</v>
      </c>
      <c r="G49" s="3">
        <v>451000000</v>
      </c>
      <c r="H49" s="9">
        <f>F49/G49</f>
        <v>1.2325824833702882E-2</v>
      </c>
      <c r="I49" s="51" vm="453">
        <v>62.85</v>
      </c>
      <c r="J49" s="2" vm="454">
        <v>67.67</v>
      </c>
      <c r="K49" s="2" vm="455">
        <v>67.239999999999995</v>
      </c>
      <c r="L49" s="2" vm="456">
        <v>65.97</v>
      </c>
      <c r="M49" s="2" vm="457">
        <v>67.98</v>
      </c>
      <c r="N49" s="2" vm="458">
        <v>72.12</v>
      </c>
      <c r="O49" s="2" vm="459">
        <v>78.58</v>
      </c>
      <c r="P49" s="2" vm="460">
        <v>76.5</v>
      </c>
      <c r="Q49" s="2" vm="461">
        <v>79.39</v>
      </c>
      <c r="R49" s="2" vm="462">
        <v>85.1</v>
      </c>
      <c r="S49" s="2" vm="463">
        <v>75.23</v>
      </c>
      <c r="T49" s="2" vm="464">
        <v>77.099999999999994</v>
      </c>
      <c r="U49" s="2" vm="465">
        <v>72.790000000000006</v>
      </c>
      <c r="V49" s="3">
        <v>0</v>
      </c>
      <c r="W49" s="3">
        <v>0</v>
      </c>
      <c r="X49" s="3">
        <v>0</v>
      </c>
      <c r="Y49" s="3">
        <v>0</v>
      </c>
      <c r="Z49" s="1">
        <f t="shared" si="1"/>
        <v>4.9642004773269646E-2</v>
      </c>
      <c r="AA49" s="1">
        <f t="shared" si="2"/>
        <v>0.19114749128391692</v>
      </c>
      <c r="AB49" s="1">
        <f t="shared" si="3"/>
        <v>8.2972766607279161E-2</v>
      </c>
      <c r="AC49" s="1">
        <f t="shared" si="4"/>
        <v>-0.14465334900117496</v>
      </c>
      <c r="AD49" s="1">
        <f t="shared" si="5"/>
        <v>0.15815433571996826</v>
      </c>
      <c r="AE49" s="1">
        <f t="shared" si="6"/>
        <v>7.6690533015115359E-2</v>
      </c>
      <c r="AF49" s="1">
        <f t="shared" si="7"/>
        <v>-6.3543667799616788E-3</v>
      </c>
      <c r="AG49" s="1">
        <f t="shared" si="8"/>
        <v>-1.8887566924449675E-2</v>
      </c>
      <c r="AH49" s="1">
        <f t="shared" si="9"/>
        <v>3.046839472487502E-2</v>
      </c>
      <c r="AI49" s="1">
        <f t="shared" si="10"/>
        <v>6.0900264783759935E-2</v>
      </c>
      <c r="AJ49" s="1">
        <f t="shared" si="11"/>
        <v>8.9572933998890644E-2</v>
      </c>
      <c r="AK49" s="1">
        <f t="shared" si="12"/>
        <v>-2.6469839653855923E-2</v>
      </c>
      <c r="AL49" s="1">
        <f t="shared" si="13"/>
        <v>3.7777777777777785E-2</v>
      </c>
      <c r="AM49" s="1">
        <f t="shared" si="14"/>
        <v>7.192341604736105E-2</v>
      </c>
      <c r="AN49" s="1">
        <f t="shared" si="15"/>
        <v>-0.11598119858989414</v>
      </c>
      <c r="AO49" s="1">
        <f t="shared" si="16"/>
        <v>2.4857104878372858E-2</v>
      </c>
      <c r="AP49" s="1">
        <f t="shared" si="17"/>
        <v>-5.5901426718547191E-2</v>
      </c>
      <c r="AQ49">
        <v>2018</v>
      </c>
    </row>
    <row r="50" spans="1:43" ht="15.6">
      <c r="A50" s="67" t="s">
        <v>173</v>
      </c>
      <c r="B50" s="69" t="s">
        <v>174</v>
      </c>
      <c r="C50" s="25" t="s">
        <v>175</v>
      </c>
      <c r="D50" s="8">
        <v>6966594</v>
      </c>
      <c r="E50" s="3">
        <v>880695</v>
      </c>
      <c r="F50">
        <f>(D50)*1.3</f>
        <v>9056572.2000000011</v>
      </c>
      <c r="G50" s="3">
        <v>775000000</v>
      </c>
      <c r="H50" s="9">
        <f>F50/G50</f>
        <v>1.1685899612903228E-2</v>
      </c>
      <c r="I50" s="16" cm="1" vm="466">
        <f t="array" aca="1" ref="I50:U50" ca="1">TRANSPOSE(_xlfn.STOCKHISTORY(A50,"1-1-2015","31-01-2016",2,0,2))</f>
        <v>95.39</v>
      </c>
      <c r="J50" s="17" vm="467">
        <f ca="1"/>
        <v>93.838200000000001</v>
      </c>
      <c r="K50" s="17" vm="468">
        <f ca="1"/>
        <v>97.636700000000005</v>
      </c>
      <c r="L50" s="17" vm="469">
        <f ca="1"/>
        <v>99.055099999999996</v>
      </c>
      <c r="M50" s="17" vm="470">
        <f ca="1"/>
        <v>96.684700000000007</v>
      </c>
      <c r="N50" s="17" vm="471">
        <f ca="1"/>
        <v>99.226500000000001</v>
      </c>
      <c r="O50" s="17" vm="472">
        <f ca="1"/>
        <v>98.036500000000004</v>
      </c>
      <c r="P50" s="17" vm="473">
        <f ca="1"/>
        <v>99.9786</v>
      </c>
      <c r="Q50" s="17" vm="474">
        <f ca="1"/>
        <v>92.3245</v>
      </c>
      <c r="R50" s="17" vm="475">
        <f ca="1"/>
        <v>90.192099999999996</v>
      </c>
      <c r="S50" s="17" vm="476">
        <f ca="1"/>
        <v>98.312600000000003</v>
      </c>
      <c r="T50" s="17" vm="477">
        <f ca="1"/>
        <v>98.912300000000002</v>
      </c>
      <c r="U50" s="17" vm="478">
        <f ca="1"/>
        <v>96.741799999999998</v>
      </c>
      <c r="V50" s="3">
        <v>0.66500000000000004</v>
      </c>
      <c r="W50" s="3">
        <v>0.59499999999999997</v>
      </c>
      <c r="X50" s="3">
        <v>0.59499999999999997</v>
      </c>
      <c r="Y50" s="3">
        <v>0.59499999999999997</v>
      </c>
      <c r="Z50" s="1">
        <f t="shared" ca="1" si="1"/>
        <v>4.5393647132823102E-2</v>
      </c>
      <c r="AA50" s="1">
        <f t="shared" ca="1" si="2"/>
        <v>-4.2764077770856045E-3</v>
      </c>
      <c r="AB50" s="1">
        <f t="shared" ca="1" si="3"/>
        <v>-7.394592830221404E-2</v>
      </c>
      <c r="AC50" s="1">
        <f t="shared" ca="1" si="4"/>
        <v>7.9216472396141144E-2</v>
      </c>
      <c r="AD50" s="1">
        <f t="shared" ca="1" si="5"/>
        <v>3.9855330747457778E-2</v>
      </c>
      <c r="AE50" s="1">
        <f t="shared" ca="1" si="6"/>
        <v>-1.6267952615578153E-2</v>
      </c>
      <c r="AF50" s="1">
        <f t="shared" ca="1" si="7"/>
        <v>4.0479250454505782E-2</v>
      </c>
      <c r="AG50" s="1">
        <f t="shared" ca="1" si="8"/>
        <v>2.1338287754502059E-2</v>
      </c>
      <c r="AH50" s="1">
        <f t="shared" ca="1" si="9"/>
        <v>-2.3930115662898623E-2</v>
      </c>
      <c r="AI50" s="1">
        <f t="shared" ca="1" si="10"/>
        <v>3.2443602762381167E-2</v>
      </c>
      <c r="AJ50" s="1">
        <f t="shared" ca="1" si="11"/>
        <v>-5.9963820148851137E-3</v>
      </c>
      <c r="AK50" s="1">
        <f t="shared" ca="1" si="12"/>
        <v>1.9809968736133953E-2</v>
      </c>
      <c r="AL50" s="1">
        <f t="shared" ca="1" si="13"/>
        <v>-7.0606109707477396E-2</v>
      </c>
      <c r="AM50" s="1">
        <f t="shared" ca="1" si="14"/>
        <v>-1.6652134590493358E-2</v>
      </c>
      <c r="AN50" s="1">
        <f t="shared" ca="1" si="15"/>
        <v>9.0035601787739811E-2</v>
      </c>
      <c r="AO50" s="1">
        <f t="shared" ca="1" si="16"/>
        <v>1.2152053755062916E-2</v>
      </c>
      <c r="AP50" s="1">
        <f t="shared" ca="1" si="17"/>
        <v>-1.592825159257245E-2</v>
      </c>
      <c r="AQ50">
        <v>2016</v>
      </c>
    </row>
    <row r="51" spans="1:43">
      <c r="A51" s="3" t="s">
        <v>65</v>
      </c>
      <c r="B51" s="3" t="s">
        <v>66</v>
      </c>
      <c r="C51" s="3" t="s">
        <v>67</v>
      </c>
      <c r="D51" s="26">
        <v>464030</v>
      </c>
      <c r="E51" s="26">
        <v>2863936</v>
      </c>
      <c r="F51" s="31">
        <f>D51</f>
        <v>464030</v>
      </c>
      <c r="G51" s="8">
        <v>547871849</v>
      </c>
      <c r="H51" s="9">
        <v>1.12E-2</v>
      </c>
      <c r="I51" s="16" cm="1" vm="479">
        <f t="array" aca="1" ref="I51:U51" ca="1">TRANSPOSE(_xlfn.STOCKHISTORY(A51,"1-1-2015","31-01-2016",2,0,2))</f>
        <v>39.989199999999997</v>
      </c>
      <c r="J51" s="17" vm="480">
        <f ca="1"/>
        <v>38.229100000000003</v>
      </c>
      <c r="K51" s="17" vm="481">
        <f ca="1"/>
        <v>37.549999999999997</v>
      </c>
      <c r="L51" s="17" vm="482">
        <f ca="1"/>
        <v>37.050199999999997</v>
      </c>
      <c r="M51" s="17" vm="483">
        <f ca="1"/>
        <v>37.435899999999997</v>
      </c>
      <c r="N51" s="17" vm="484">
        <f ca="1"/>
        <v>36.284199999999998</v>
      </c>
      <c r="O51" s="17" vm="481">
        <f ca="1"/>
        <v>37.549999999999997</v>
      </c>
      <c r="P51" s="17" vm="485">
        <f ca="1"/>
        <v>39.92</v>
      </c>
      <c r="Q51" s="17" vm="486">
        <f ca="1"/>
        <v>37.67</v>
      </c>
      <c r="R51" s="17" vm="487">
        <f ca="1"/>
        <v>32.69</v>
      </c>
      <c r="S51" s="17" vm="488">
        <f ca="1"/>
        <v>37.51</v>
      </c>
      <c r="T51" s="17" vm="489">
        <f ca="1"/>
        <v>37.880000000000003</v>
      </c>
      <c r="U51" s="17" vm="490">
        <f ca="1"/>
        <v>37.659999999999997</v>
      </c>
      <c r="V51" s="48">
        <v>0.115</v>
      </c>
      <c r="W51" s="48">
        <v>0.115</v>
      </c>
      <c r="X51" s="48">
        <v>0.52</v>
      </c>
      <c r="Y51" s="48">
        <v>0.52</v>
      </c>
      <c r="Z51" s="1">
        <f t="shared" ca="1" si="1"/>
        <v>-7.0619067148130002E-2</v>
      </c>
      <c r="AA51" s="1">
        <f t="shared" ca="1" si="2"/>
        <v>1.659370259809665E-2</v>
      </c>
      <c r="AB51" s="1">
        <f t="shared" ca="1" si="3"/>
        <v>-0.1155792276964048</v>
      </c>
      <c r="AC51" s="1">
        <f t="shared" ca="1" si="4"/>
        <v>0.16794126644233706</v>
      </c>
      <c r="AD51" s="1">
        <f t="shared" ca="1" si="5"/>
        <v>-2.6487151530913352E-2</v>
      </c>
      <c r="AE51" s="1">
        <f t="shared" ca="1" si="6"/>
        <v>-4.4014383883648443E-2</v>
      </c>
      <c r="AF51" s="1">
        <f t="shared" ca="1" si="7"/>
        <v>-1.7763954683735827E-2</v>
      </c>
      <c r="AG51" s="1">
        <f t="shared" ca="1" si="8"/>
        <v>-1.0247669773635167E-2</v>
      </c>
      <c r="AH51" s="1">
        <f t="shared" ca="1" si="9"/>
        <v>1.0410200214843644E-2</v>
      </c>
      <c r="AI51" s="1">
        <f t="shared" ca="1" si="10"/>
        <v>-2.7692669336118494E-2</v>
      </c>
      <c r="AJ51" s="1">
        <f t="shared" ca="1" si="11"/>
        <v>3.8055131434618888E-2</v>
      </c>
      <c r="AK51" s="1">
        <f t="shared" ca="1" si="12"/>
        <v>6.3115845539281082E-2</v>
      </c>
      <c r="AL51" s="1">
        <f t="shared" ca="1" si="13"/>
        <v>-4.3336673346693382E-2</v>
      </c>
      <c r="AM51" s="1">
        <f t="shared" ca="1" si="14"/>
        <v>-0.11839660207061334</v>
      </c>
      <c r="AN51" s="1">
        <f t="shared" ca="1" si="15"/>
        <v>0.14744570204955645</v>
      </c>
      <c r="AO51" s="1">
        <f t="shared" ca="1" si="16"/>
        <v>2.3727006131698338E-2</v>
      </c>
      <c r="AP51" s="1">
        <f t="shared" ca="1" si="17"/>
        <v>7.9197465681096636E-3</v>
      </c>
      <c r="AQ51">
        <v>2015</v>
      </c>
    </row>
    <row r="52" spans="1:43" ht="15.6">
      <c r="A52" s="65" t="s">
        <v>89</v>
      </c>
      <c r="B52" s="69" t="s">
        <v>435</v>
      </c>
      <c r="C52" s="41" t="s">
        <v>91</v>
      </c>
      <c r="D52" s="8">
        <v>45093583</v>
      </c>
      <c r="E52" s="3"/>
      <c r="F52" s="37">
        <f>D52</f>
        <v>45093583</v>
      </c>
      <c r="G52" s="3">
        <v>4510000000</v>
      </c>
      <c r="H52" s="9">
        <f>F52/G52</f>
        <v>9.9985771618625284E-3</v>
      </c>
      <c r="I52" s="51" vm="440">
        <v>33.49</v>
      </c>
      <c r="J52" s="2" vm="491">
        <v>36.71</v>
      </c>
      <c r="K52" s="2" vm="492">
        <v>38.85</v>
      </c>
      <c r="L52" s="2" vm="493">
        <v>40.340000000000003</v>
      </c>
      <c r="M52" s="2" vm="494">
        <v>43.48</v>
      </c>
      <c r="N52" s="2" vm="495">
        <v>41.03</v>
      </c>
      <c r="O52" s="2" vm="496">
        <v>42.65</v>
      </c>
      <c r="P52" s="2" vm="497">
        <v>43.19</v>
      </c>
      <c r="Q52" s="2" vm="498">
        <v>43.89</v>
      </c>
      <c r="R52" s="2" vm="499">
        <v>45.18</v>
      </c>
      <c r="S52" s="2" vm="500">
        <v>45.19</v>
      </c>
      <c r="T52" s="2" vm="79">
        <v>44.4</v>
      </c>
      <c r="U52" s="2" vm="501">
        <v>45.36</v>
      </c>
      <c r="V52" s="3">
        <v>0.21</v>
      </c>
      <c r="W52" s="3">
        <v>0.21</v>
      </c>
      <c r="X52" s="3">
        <v>0.21</v>
      </c>
      <c r="Y52" s="3">
        <v>0</v>
      </c>
      <c r="Z52" s="1">
        <f t="shared" si="1"/>
        <v>0.2108091967751568</v>
      </c>
      <c r="AA52" s="1">
        <f t="shared" si="2"/>
        <v>6.2469013386217027E-2</v>
      </c>
      <c r="AB52" s="1">
        <f t="shared" si="3"/>
        <v>6.424384525205161E-2</v>
      </c>
      <c r="AC52" s="1">
        <f t="shared" si="4"/>
        <v>3.9840637450199142E-3</v>
      </c>
      <c r="AD52" s="1">
        <f t="shared" si="5"/>
        <v>0.37324574499850693</v>
      </c>
      <c r="AE52" s="1">
        <f t="shared" si="6"/>
        <v>9.6148103911615365E-2</v>
      </c>
      <c r="AF52" s="1">
        <f t="shared" si="7"/>
        <v>5.8294742576954522E-2</v>
      </c>
      <c r="AG52" s="1">
        <f t="shared" si="8"/>
        <v>4.3758043758043805E-2</v>
      </c>
      <c r="AH52" s="1">
        <f t="shared" si="9"/>
        <v>7.7838373822508508E-2</v>
      </c>
      <c r="AI52" s="1">
        <f t="shared" si="10"/>
        <v>-5.1517939282428607E-2</v>
      </c>
      <c r="AJ52" s="1">
        <f t="shared" si="11"/>
        <v>4.4601511089446683E-2</v>
      </c>
      <c r="AK52" s="1">
        <f t="shared" si="12"/>
        <v>1.2661195779601387E-2</v>
      </c>
      <c r="AL52" s="1">
        <f t="shared" si="13"/>
        <v>2.1069692058346905E-2</v>
      </c>
      <c r="AM52" s="1">
        <f t="shared" si="14"/>
        <v>3.4176349965823631E-2</v>
      </c>
      <c r="AN52" s="1">
        <f t="shared" si="15"/>
        <v>2.2133687472328486E-4</v>
      </c>
      <c r="AO52" s="1">
        <f t="shared" si="16"/>
        <v>-1.7481743748616933E-2</v>
      </c>
      <c r="AP52" s="1">
        <f t="shared" si="17"/>
        <v>2.162162162162164E-2</v>
      </c>
      <c r="AQ52" s="58">
        <v>2019</v>
      </c>
    </row>
    <row r="53" spans="1:43" ht="15.6">
      <c r="A53" s="67" t="s">
        <v>89</v>
      </c>
      <c r="B53" s="69" t="s">
        <v>90</v>
      </c>
      <c r="C53" s="25" t="s">
        <v>91</v>
      </c>
      <c r="D53" s="3">
        <v>23369410</v>
      </c>
      <c r="E53" s="3">
        <v>90000</v>
      </c>
      <c r="F53">
        <f>(D53)*2</f>
        <v>46738820</v>
      </c>
      <c r="G53" s="3">
        <v>4875000000</v>
      </c>
      <c r="H53" s="9">
        <f>F53/G53</f>
        <v>9.5874502564102567E-3</v>
      </c>
      <c r="I53" s="16" cm="1" vm="502">
        <f t="array" aca="1" ref="I53:U53" ca="1">TRANSPOSE(_xlfn.STOCKHISTORY(A53,"1-1-2015","31-01-2016",2,0,2))</f>
        <v>29</v>
      </c>
      <c r="J53" s="17" vm="503">
        <f ca="1"/>
        <v>26.574999999999999</v>
      </c>
      <c r="K53" s="17" vm="504">
        <f ca="1"/>
        <v>29.754999999999999</v>
      </c>
      <c r="L53" s="17" vm="505">
        <f ca="1"/>
        <v>28.395</v>
      </c>
      <c r="M53" s="17" vm="506">
        <f ca="1"/>
        <v>28.9</v>
      </c>
      <c r="N53" s="17" vm="507">
        <f ca="1"/>
        <v>29.355</v>
      </c>
      <c r="O53" s="17" vm="508">
        <f ca="1"/>
        <v>30.19</v>
      </c>
      <c r="P53" s="17" vm="433">
        <f ca="1"/>
        <v>31.38</v>
      </c>
      <c r="Q53" s="17" vm="509">
        <f ca="1"/>
        <v>27.51</v>
      </c>
      <c r="R53" s="17" vm="510">
        <f ca="1"/>
        <v>28.76</v>
      </c>
      <c r="S53" s="17" vm="511">
        <f ca="1"/>
        <v>31.315000000000001</v>
      </c>
      <c r="T53" s="17" vm="512">
        <f ca="1"/>
        <v>30.73</v>
      </c>
      <c r="U53" s="17" vm="513">
        <f ca="1"/>
        <v>27.574999999999999</v>
      </c>
      <c r="V53" s="3">
        <v>0.27500000000000002</v>
      </c>
      <c r="W53" s="3">
        <v>0.27500000000000002</v>
      </c>
      <c r="X53" s="3">
        <v>0.27500000000000002</v>
      </c>
      <c r="Y53" s="3">
        <v>0.27500000000000002</v>
      </c>
      <c r="Z53" s="1">
        <f t="shared" ca="1" si="1"/>
        <v>-1.1379310344827601E-2</v>
      </c>
      <c r="AA53" s="1">
        <f t="shared" ca="1" si="2"/>
        <v>7.290015847860544E-2</v>
      </c>
      <c r="AB53" s="1">
        <f t="shared" ca="1" si="3"/>
        <v>-3.8257701225571372E-2</v>
      </c>
      <c r="AC53" s="1">
        <f t="shared" ca="1" si="4"/>
        <v>-3.1641168289290755E-2</v>
      </c>
      <c r="AD53" s="1">
        <f t="shared" ca="1" si="5"/>
        <v>-1.1206896551724159E-2</v>
      </c>
      <c r="AE53" s="1">
        <f t="shared" ca="1" si="6"/>
        <v>-8.3620689655172442E-2</v>
      </c>
      <c r="AF53" s="1">
        <f t="shared" ca="1" si="7"/>
        <v>0.11966133584195672</v>
      </c>
      <c r="AG53" s="1">
        <f t="shared" ca="1" si="8"/>
        <v>-3.6464459754663066E-2</v>
      </c>
      <c r="AH53" s="1">
        <f t="shared" ca="1" si="9"/>
        <v>1.7784821271350556E-2</v>
      </c>
      <c r="AI53" s="1">
        <f t="shared" ca="1" si="10"/>
        <v>2.525951557093432E-2</v>
      </c>
      <c r="AJ53" s="1">
        <f t="shared" ca="1" si="11"/>
        <v>3.7812979049565688E-2</v>
      </c>
      <c r="AK53" s="1">
        <f t="shared" ca="1" si="12"/>
        <v>3.9417025505134075E-2</v>
      </c>
      <c r="AL53" s="1">
        <f t="shared" ca="1" si="13"/>
        <v>-0.11456341618865512</v>
      </c>
      <c r="AM53" s="1">
        <f t="shared" ca="1" si="14"/>
        <v>5.5434387495456192E-2</v>
      </c>
      <c r="AN53" s="1">
        <f t="shared" ca="1" si="15"/>
        <v>8.8838664812239204E-2</v>
      </c>
      <c r="AO53" s="1">
        <f t="shared" ca="1" si="16"/>
        <v>-9.8994092288041142E-3</v>
      </c>
      <c r="AP53" s="1">
        <f t="shared" ca="1" si="17"/>
        <v>-9.3719492352749789E-2</v>
      </c>
      <c r="AQ53">
        <v>2016</v>
      </c>
    </row>
    <row r="54" spans="1:43" ht="15.6">
      <c r="A54" s="3" t="s">
        <v>89</v>
      </c>
      <c r="B54" s="3" t="s">
        <v>90</v>
      </c>
      <c r="C54" s="12" t="s">
        <v>91</v>
      </c>
      <c r="D54" s="26">
        <v>5776957</v>
      </c>
      <c r="E54" s="26">
        <v>17602812</v>
      </c>
      <c r="F54" s="31">
        <f t="shared" ref="F54:F59" si="22">D54</f>
        <v>5776957</v>
      </c>
      <c r="G54" s="3">
        <v>5035000000</v>
      </c>
      <c r="H54" s="9">
        <v>9.2999999999999992E-3</v>
      </c>
      <c r="I54" s="16" cm="1" vm="502">
        <f t="array" aca="1" ref="I54:U54" ca="1">TRANSPOSE(_xlfn.STOCKHISTORY(A54,"1-1-2015","31-01-2016",2,0,2))</f>
        <v>29</v>
      </c>
      <c r="J54" s="17" vm="503">
        <f ca="1"/>
        <v>26.574999999999999</v>
      </c>
      <c r="K54" s="17" vm="504">
        <f ca="1"/>
        <v>29.754999999999999</v>
      </c>
      <c r="L54" s="17" vm="505">
        <f ca="1"/>
        <v>28.395</v>
      </c>
      <c r="M54" s="17" vm="506">
        <f ca="1"/>
        <v>28.9</v>
      </c>
      <c r="N54" s="17" vm="507">
        <f ca="1"/>
        <v>29.355</v>
      </c>
      <c r="O54" s="17" vm="508">
        <f ca="1"/>
        <v>30.19</v>
      </c>
      <c r="P54" s="17" vm="433">
        <f ca="1"/>
        <v>31.38</v>
      </c>
      <c r="Q54" s="17" vm="509">
        <f ca="1"/>
        <v>27.51</v>
      </c>
      <c r="R54" s="17" vm="510">
        <f ca="1"/>
        <v>28.76</v>
      </c>
      <c r="S54" s="17" vm="511">
        <f ca="1"/>
        <v>31.315000000000001</v>
      </c>
      <c r="T54" s="17" vm="512">
        <f ca="1"/>
        <v>30.73</v>
      </c>
      <c r="U54" s="17" vm="513">
        <f ca="1"/>
        <v>27.574999999999999</v>
      </c>
      <c r="V54" s="48">
        <v>0.25</v>
      </c>
      <c r="W54" s="48">
        <v>0.25</v>
      </c>
      <c r="X54" s="48">
        <v>0.25</v>
      </c>
      <c r="Y54" s="48">
        <v>0.22500000000000001</v>
      </c>
      <c r="Z54" s="1">
        <f t="shared" ca="1" si="1"/>
        <v>-1.2241379310344842E-2</v>
      </c>
      <c r="AA54" s="1">
        <f t="shared" ca="1" si="2"/>
        <v>7.2019721782003929E-2</v>
      </c>
      <c r="AB54" s="1">
        <f t="shared" ca="1" si="3"/>
        <v>-3.9085789996687631E-2</v>
      </c>
      <c r="AC54" s="1">
        <f t="shared" ca="1" si="4"/>
        <v>-3.3379694019471565E-2</v>
      </c>
      <c r="AD54" s="1">
        <f t="shared" ca="1" si="5"/>
        <v>-1.5517241379310371E-2</v>
      </c>
      <c r="AE54" s="1">
        <f t="shared" ca="1" si="6"/>
        <v>-8.3620689655172442E-2</v>
      </c>
      <c r="AF54" s="1">
        <f t="shared" ca="1" si="7"/>
        <v>0.11966133584195672</v>
      </c>
      <c r="AG54" s="1">
        <f t="shared" ca="1" si="8"/>
        <v>-3.7304654679885717E-2</v>
      </c>
      <c r="AH54" s="1">
        <f t="shared" ca="1" si="9"/>
        <v>1.7784821271350556E-2</v>
      </c>
      <c r="AI54" s="1">
        <f t="shared" ca="1" si="10"/>
        <v>2.4394463667820134E-2</v>
      </c>
      <c r="AJ54" s="1">
        <f t="shared" ca="1" si="11"/>
        <v>3.6961335377278172E-2</v>
      </c>
      <c r="AK54" s="1">
        <f t="shared" ca="1" si="12"/>
        <v>3.9417025505134075E-2</v>
      </c>
      <c r="AL54" s="1">
        <f t="shared" ca="1" si="13"/>
        <v>-0.11536010197578067</v>
      </c>
      <c r="AM54" s="1">
        <f t="shared" ca="1" si="14"/>
        <v>5.4525627044711013E-2</v>
      </c>
      <c r="AN54" s="1">
        <f t="shared" ca="1" si="15"/>
        <v>8.8838664812239204E-2</v>
      </c>
      <c r="AO54" s="1">
        <f t="shared" ca="1" si="16"/>
        <v>-1.1496088136675742E-2</v>
      </c>
      <c r="AP54" s="1">
        <f t="shared" ca="1" si="17"/>
        <v>-9.53465668727628E-2</v>
      </c>
      <c r="AQ54">
        <v>2015</v>
      </c>
    </row>
    <row r="55" spans="1:43" ht="15.6">
      <c r="A55" s="3" t="s">
        <v>140</v>
      </c>
      <c r="B55" s="3" t="s">
        <v>141</v>
      </c>
      <c r="C55" s="12" t="s">
        <v>142</v>
      </c>
      <c r="D55" s="26">
        <v>1696483</v>
      </c>
      <c r="E55" s="26">
        <v>7720750</v>
      </c>
      <c r="F55" s="31">
        <f t="shared" si="22"/>
        <v>1696483</v>
      </c>
      <c r="G55" s="3">
        <v>1082000000</v>
      </c>
      <c r="H55" s="9">
        <v>8.6999999999999994E-3</v>
      </c>
      <c r="I55" s="16" cm="1" vm="514">
        <f t="array" aca="1" ref="I55:U55" ca="1">TRANSPOSE(_xlfn.STOCKHISTORY(A55,"1-1-2015","31-01-2016",2,0,2))</f>
        <v>23.195900000000002</v>
      </c>
      <c r="J55" s="17" vm="515">
        <f ca="1"/>
        <v>16.867899999999999</v>
      </c>
      <c r="K55" s="17" vm="516">
        <f ca="1"/>
        <v>21.308399999999999</v>
      </c>
      <c r="L55" s="17" vm="517">
        <f ca="1"/>
        <v>18.9739</v>
      </c>
      <c r="M55" s="17" vm="518">
        <f ca="1"/>
        <v>23.2257</v>
      </c>
      <c r="N55" s="17" vm="519">
        <f ca="1"/>
        <v>19.619599999999998</v>
      </c>
      <c r="O55" s="17" vm="520">
        <f ca="1"/>
        <v>18.4574</v>
      </c>
      <c r="P55" s="17" vm="521">
        <f ca="1"/>
        <v>11.64</v>
      </c>
      <c r="Q55" s="17" vm="522">
        <f ca="1"/>
        <v>10.11</v>
      </c>
      <c r="R55" s="17" vm="523">
        <f ca="1"/>
        <v>9.91</v>
      </c>
      <c r="S55" s="17" vm="524">
        <f ca="1"/>
        <v>11.79</v>
      </c>
      <c r="T55" s="17" vm="525">
        <f ca="1"/>
        <v>8.25</v>
      </c>
      <c r="U55" s="17" vm="526">
        <f ca="1"/>
        <v>6.6</v>
      </c>
      <c r="V55" s="48">
        <v>0.05</v>
      </c>
      <c r="W55" s="48">
        <v>0.1105</v>
      </c>
      <c r="X55" s="48">
        <v>0.05</v>
      </c>
      <c r="Y55" s="48">
        <v>0.3125</v>
      </c>
      <c r="Z55" s="1">
        <f t="shared" ca="1" si="1"/>
        <v>-0.17985937169930899</v>
      </c>
      <c r="AA55" s="1">
        <f t="shared" ca="1" si="2"/>
        <v>-2.1397814893090016E-2</v>
      </c>
      <c r="AB55" s="1">
        <f t="shared" ca="1" si="3"/>
        <v>-0.46037903496700505</v>
      </c>
      <c r="AC55" s="1">
        <f t="shared" ca="1" si="4"/>
        <v>-0.30247225025227048</v>
      </c>
      <c r="AD55" s="1">
        <f t="shared" ca="1" si="5"/>
        <v>-0.69291986945968898</v>
      </c>
      <c r="AE55" s="1">
        <f t="shared" ca="1" si="6"/>
        <v>-0.27280683224190494</v>
      </c>
      <c r="AF55" s="1">
        <f t="shared" ca="1" si="7"/>
        <v>0.26325150137242931</v>
      </c>
      <c r="AG55" s="1">
        <f t="shared" ca="1" si="8"/>
        <v>-0.10721124063749501</v>
      </c>
      <c r="AH55" s="1">
        <f t="shared" ca="1" si="9"/>
        <v>0.22408677182866987</v>
      </c>
      <c r="AI55" s="1">
        <f t="shared" ca="1" si="10"/>
        <v>-0.15050568981774506</v>
      </c>
      <c r="AJ55" s="1">
        <f t="shared" ca="1" si="11"/>
        <v>-5.3604558706599449E-2</v>
      </c>
      <c r="AK55" s="1">
        <f t="shared" ca="1" si="12"/>
        <v>-0.36935863122649992</v>
      </c>
      <c r="AL55" s="1">
        <f t="shared" ca="1" si="13"/>
        <v>-0.12714776632302413</v>
      </c>
      <c r="AM55" s="1">
        <f t="shared" ca="1" si="14"/>
        <v>-1.483679525222545E-2</v>
      </c>
      <c r="AN55" s="1">
        <f t="shared" ca="1" si="15"/>
        <v>0.18970736629666993</v>
      </c>
      <c r="AO55" s="1">
        <f t="shared" ca="1" si="16"/>
        <v>-0.27374893977947407</v>
      </c>
      <c r="AP55" s="1">
        <f t="shared" ca="1" si="17"/>
        <v>-0.16212121212121217</v>
      </c>
      <c r="AQ55">
        <v>2015</v>
      </c>
    </row>
    <row r="56" spans="1:43" ht="15.6">
      <c r="A56" s="3" t="s">
        <v>173</v>
      </c>
      <c r="B56" s="3" t="s">
        <v>174</v>
      </c>
      <c r="C56" s="12" t="s">
        <v>175</v>
      </c>
      <c r="D56" s="26">
        <v>5075000</v>
      </c>
      <c r="E56" s="26">
        <v>1752440</v>
      </c>
      <c r="F56" s="31">
        <f t="shared" si="22"/>
        <v>5075000</v>
      </c>
      <c r="G56" s="3">
        <v>789000000</v>
      </c>
      <c r="H56" s="9">
        <v>8.6999999999999994E-3</v>
      </c>
      <c r="I56" s="16" cm="1" vm="466">
        <f t="array" aca="1" ref="I56:U56" ca="1">TRANSPOSE(_xlfn.STOCKHISTORY(A56,"1-1-2015","31-01-2016",2,0,2))</f>
        <v>95.39</v>
      </c>
      <c r="J56" s="17" vm="467">
        <f ca="1"/>
        <v>93.838200000000001</v>
      </c>
      <c r="K56" s="17" vm="468">
        <f ca="1"/>
        <v>97.636700000000005</v>
      </c>
      <c r="L56" s="17" vm="469">
        <f ca="1"/>
        <v>99.055099999999996</v>
      </c>
      <c r="M56" s="17" vm="470">
        <f ca="1"/>
        <v>96.684700000000007</v>
      </c>
      <c r="N56" s="17" vm="471">
        <f ca="1"/>
        <v>99.226500000000001</v>
      </c>
      <c r="O56" s="17" vm="472">
        <f ca="1"/>
        <v>98.036500000000004</v>
      </c>
      <c r="P56" s="17" vm="473">
        <f ca="1"/>
        <v>99.9786</v>
      </c>
      <c r="Q56" s="17" vm="474">
        <f ca="1"/>
        <v>92.3245</v>
      </c>
      <c r="R56" s="17" vm="475">
        <f ca="1"/>
        <v>90.192099999999996</v>
      </c>
      <c r="S56" s="17" vm="476">
        <f ca="1"/>
        <v>98.312600000000003</v>
      </c>
      <c r="T56" s="17" vm="477">
        <f ca="1"/>
        <v>98.912300000000002</v>
      </c>
      <c r="U56" s="17" vm="478">
        <f ca="1"/>
        <v>96.741799999999998</v>
      </c>
      <c r="V56" s="48">
        <v>0.59499999999999997</v>
      </c>
      <c r="W56" s="48">
        <v>0.51749999999999996</v>
      </c>
      <c r="X56" s="48">
        <v>0.51749999999999996</v>
      </c>
      <c r="Y56" s="48">
        <v>0.51749999999999996</v>
      </c>
      <c r="Z56" s="1">
        <f t="shared" ca="1" si="1"/>
        <v>4.4659817590942397E-2</v>
      </c>
      <c r="AA56" s="1">
        <f t="shared" ca="1" si="2"/>
        <v>-5.05880060693485E-3</v>
      </c>
      <c r="AB56" s="1">
        <f t="shared" ca="1" si="3"/>
        <v>-7.4736450199670609E-2</v>
      </c>
      <c r="AC56" s="1">
        <f t="shared" ca="1" si="4"/>
        <v>7.8357195364117282E-2</v>
      </c>
      <c r="AD56" s="1">
        <f t="shared" ca="1" si="5"/>
        <v>3.6684138798616178E-2</v>
      </c>
      <c r="AE56" s="1">
        <f t="shared" ca="1" si="6"/>
        <v>-1.6267952615578153E-2</v>
      </c>
      <c r="AF56" s="1">
        <f t="shared" ca="1" si="7"/>
        <v>4.0479250454505782E-2</v>
      </c>
      <c r="AG56" s="1">
        <f t="shared" ca="1" si="8"/>
        <v>2.0621344228143629E-2</v>
      </c>
      <c r="AH56" s="1">
        <f t="shared" ca="1" si="9"/>
        <v>-2.3930115662898623E-2</v>
      </c>
      <c r="AI56" s="1">
        <f t="shared" ca="1" si="10"/>
        <v>3.1642028159574315E-2</v>
      </c>
      <c r="AJ56" s="1">
        <f t="shared" ca="1" si="11"/>
        <v>-6.7774233697651103E-3</v>
      </c>
      <c r="AK56" s="1">
        <f t="shared" ca="1" si="12"/>
        <v>1.9809968736133953E-2</v>
      </c>
      <c r="AL56" s="1">
        <f t="shared" ca="1" si="13"/>
        <v>-7.1381275592976898E-2</v>
      </c>
      <c r="AM56" s="1">
        <f t="shared" ca="1" si="14"/>
        <v>-1.7491565077525511E-2</v>
      </c>
      <c r="AN56" s="1">
        <f t="shared" ca="1" si="15"/>
        <v>9.0035601787739811E-2</v>
      </c>
      <c r="AO56" s="1">
        <f t="shared" ca="1" si="16"/>
        <v>1.1363751950411225E-2</v>
      </c>
      <c r="AP56" s="1">
        <f t="shared" ca="1" si="17"/>
        <v>-1.6711773965421933E-2</v>
      </c>
      <c r="AQ56">
        <v>2015</v>
      </c>
    </row>
    <row r="57" spans="1:43" ht="15.6">
      <c r="A57" s="60" t="s">
        <v>335</v>
      </c>
      <c r="B57" s="69" t="s">
        <v>42</v>
      </c>
      <c r="C57" s="33" t="s">
        <v>336</v>
      </c>
      <c r="D57" s="8">
        <v>3199281</v>
      </c>
      <c r="E57" s="8">
        <v>2615176</v>
      </c>
      <c r="F57" s="37">
        <f t="shared" si="22"/>
        <v>3199281</v>
      </c>
      <c r="G57" s="8">
        <v>368000000</v>
      </c>
      <c r="H57" s="9">
        <f>F57/G57</f>
        <v>8.6936983695652167E-3</v>
      </c>
      <c r="I57" s="16" cm="1" vm="527">
        <f t="array" aca="1" ref="I57:U57" ca="1">TRANSPOSE(_xlfn.STOCKHISTORY(A57,"1-1-2017","01-01-2018",2,0,2))</f>
        <v>74</v>
      </c>
      <c r="J57" s="17" vm="528">
        <f ca="1"/>
        <v>75.569999999999993</v>
      </c>
      <c r="K57" s="17" vm="529">
        <f ca="1"/>
        <v>82.52</v>
      </c>
      <c r="L57" s="17" vm="530">
        <f ca="1"/>
        <v>81.540000000000006</v>
      </c>
      <c r="M57" s="17" vm="531">
        <f ca="1"/>
        <v>81.489999999999995</v>
      </c>
      <c r="N57" s="17" vm="532">
        <f ca="1"/>
        <v>86.02</v>
      </c>
      <c r="O57" s="17" vm="533">
        <f ca="1"/>
        <v>88.85</v>
      </c>
      <c r="P57" s="17" vm="534">
        <f ca="1"/>
        <v>91.17</v>
      </c>
      <c r="Q57" s="17" vm="535">
        <f ca="1"/>
        <v>90.57</v>
      </c>
      <c r="R57" s="17" vm="536">
        <f ca="1"/>
        <v>91.65</v>
      </c>
      <c r="S57" s="17" vm="537">
        <f ca="1"/>
        <v>94.07</v>
      </c>
      <c r="T57" s="17" vm="538">
        <f ca="1"/>
        <v>103.1</v>
      </c>
      <c r="U57" s="17" vm="539">
        <f ca="1"/>
        <v>104.07</v>
      </c>
      <c r="V57" s="3">
        <v>0.37</v>
      </c>
      <c r="W57" s="3">
        <v>0.37</v>
      </c>
      <c r="X57" s="3">
        <v>0.37</v>
      </c>
      <c r="Y57" s="3">
        <v>0.37</v>
      </c>
      <c r="Z57" s="1">
        <f t="shared" ca="1" si="1"/>
        <v>0.10689189189189198</v>
      </c>
      <c r="AA57" s="1">
        <f t="shared" ca="1" si="2"/>
        <v>9.4186902133921849E-2</v>
      </c>
      <c r="AB57" s="1">
        <f t="shared" ca="1" si="3"/>
        <v>3.5678109172763213E-2</v>
      </c>
      <c r="AC57" s="1">
        <f t="shared" ca="1" si="4"/>
        <v>0.1395526459356245</v>
      </c>
      <c r="AD57" s="1">
        <f t="shared" ca="1" si="5"/>
        <v>0.42635135135135127</v>
      </c>
      <c r="AE57" s="1">
        <f t="shared" ca="1" si="6"/>
        <v>2.1216216216216124E-2</v>
      </c>
      <c r="AF57" s="1">
        <f t="shared" ca="1" si="7"/>
        <v>9.1967712055048348E-2</v>
      </c>
      <c r="AG57" s="1">
        <f t="shared" ca="1" si="8"/>
        <v>-7.3921473582160661E-3</v>
      </c>
      <c r="AH57" s="1">
        <f t="shared" ca="1" si="9"/>
        <v>-6.1319597743452739E-4</v>
      </c>
      <c r="AI57" s="1">
        <f t="shared" ca="1" si="10"/>
        <v>6.0130077310099415E-2</v>
      </c>
      <c r="AJ57" s="1">
        <f t="shared" ca="1" si="11"/>
        <v>3.720065101139268E-2</v>
      </c>
      <c r="AK57" s="1">
        <f t="shared" ca="1" si="12"/>
        <v>2.6111423747889786E-2</v>
      </c>
      <c r="AL57" s="1">
        <f t="shared" ca="1" si="13"/>
        <v>-2.5227596797192994E-3</v>
      </c>
      <c r="AM57" s="1">
        <f t="shared" ca="1" si="14"/>
        <v>1.6009716241581238E-2</v>
      </c>
      <c r="AN57" s="1">
        <f t="shared" ca="1" si="15"/>
        <v>2.6404800872885843E-2</v>
      </c>
      <c r="AO57" s="1">
        <f t="shared" ca="1" si="16"/>
        <v>9.9925587328585114E-2</v>
      </c>
      <c r="AP57" s="1">
        <f t="shared" ca="1" si="17"/>
        <v>1.2997090203685733E-2</v>
      </c>
      <c r="AQ57">
        <v>2017</v>
      </c>
    </row>
    <row r="58" spans="1:43">
      <c r="A58" s="65" t="s">
        <v>463</v>
      </c>
      <c r="B58" s="69" t="s">
        <v>464</v>
      </c>
      <c r="C58" s="50" t="s">
        <v>503</v>
      </c>
      <c r="D58" s="8">
        <v>21400033</v>
      </c>
      <c r="E58" s="3">
        <v>2062329</v>
      </c>
      <c r="F58" s="37">
        <f t="shared" si="22"/>
        <v>21400033</v>
      </c>
      <c r="G58" s="3">
        <v>2500000000</v>
      </c>
      <c r="H58" s="9">
        <f>F58/G58</f>
        <v>8.5600131999999992E-3</v>
      </c>
      <c r="I58" s="51" vm="540">
        <v>32.659999999999997</v>
      </c>
      <c r="J58" s="2" vm="541">
        <v>36.125</v>
      </c>
      <c r="K58" s="2" vm="542">
        <v>39.067500000000003</v>
      </c>
      <c r="L58" s="2" vm="543">
        <v>45.814999999999998</v>
      </c>
      <c r="M58" s="2" vm="544">
        <v>45.777500000000003</v>
      </c>
      <c r="N58" s="2" vm="545">
        <v>33.977499999999999</v>
      </c>
      <c r="O58" s="2" vm="546">
        <v>43.142499999999998</v>
      </c>
      <c r="P58" s="2" vm="547">
        <v>42.284999999999997</v>
      </c>
      <c r="Q58" s="2" vm="548">
        <v>41.145000000000003</v>
      </c>
      <c r="R58" s="2" vm="549">
        <v>43.75</v>
      </c>
      <c r="S58" s="2" vm="550">
        <v>49.9</v>
      </c>
      <c r="T58" s="2" vm="551">
        <v>54.115000000000002</v>
      </c>
      <c r="U58" s="2" vm="552">
        <v>59.6875</v>
      </c>
      <c r="V58" s="3">
        <v>0.16</v>
      </c>
      <c r="W58" s="3">
        <v>0.16</v>
      </c>
      <c r="X58" s="3">
        <v>0.16</v>
      </c>
      <c r="Y58" s="3">
        <v>0.16</v>
      </c>
      <c r="Z58" s="1">
        <f t="shared" si="1"/>
        <v>0.40768524188609928</v>
      </c>
      <c r="AA58" s="1">
        <f t="shared" si="2"/>
        <v>-5.4840117865327935E-2</v>
      </c>
      <c r="AB58" s="1">
        <f t="shared" si="3"/>
        <v>1.7789882366575922E-2</v>
      </c>
      <c r="AC58" s="1">
        <f t="shared" si="4"/>
        <v>0.36794285714285713</v>
      </c>
      <c r="AD58" s="1">
        <f t="shared" si="5"/>
        <v>0.84713717085119433</v>
      </c>
      <c r="AE58" s="1">
        <f t="shared" si="6"/>
        <v>0.10609308022045327</v>
      </c>
      <c r="AF58" s="1">
        <f t="shared" si="7"/>
        <v>8.1453287197231911E-2</v>
      </c>
      <c r="AG58" s="1">
        <f t="shared" si="8"/>
        <v>0.17680936840084455</v>
      </c>
      <c r="AH58" s="1">
        <f t="shared" si="9"/>
        <v>-8.1850922187044241E-4</v>
      </c>
      <c r="AI58" s="1">
        <f t="shared" si="10"/>
        <v>-0.25427338758123541</v>
      </c>
      <c r="AJ58" s="1">
        <f t="shared" si="11"/>
        <v>0.27444632477374731</v>
      </c>
      <c r="AK58" s="1">
        <f t="shared" si="12"/>
        <v>-1.9875992350930096E-2</v>
      </c>
      <c r="AL58" s="1">
        <f t="shared" si="13"/>
        <v>-2.3176067163296524E-2</v>
      </c>
      <c r="AM58" s="1">
        <f t="shared" si="14"/>
        <v>6.720136104022352E-2</v>
      </c>
      <c r="AN58" s="1">
        <f t="shared" si="15"/>
        <v>0.14057142857142854</v>
      </c>
      <c r="AO58" s="1">
        <f t="shared" si="16"/>
        <v>8.7675350701402879E-2</v>
      </c>
      <c r="AP58" s="1">
        <f t="shared" si="17"/>
        <v>0.10593181188210289</v>
      </c>
      <c r="AQ58" s="58">
        <v>2019</v>
      </c>
    </row>
    <row r="59" spans="1:43" ht="15.6">
      <c r="A59" s="67" t="s">
        <v>335</v>
      </c>
      <c r="B59" s="69" t="s">
        <v>42</v>
      </c>
      <c r="C59" s="25" t="s">
        <v>336</v>
      </c>
      <c r="D59" s="8">
        <v>3085723</v>
      </c>
      <c r="E59" s="8"/>
      <c r="F59" s="37">
        <f t="shared" si="22"/>
        <v>3085723</v>
      </c>
      <c r="G59" s="8">
        <v>377000000</v>
      </c>
      <c r="H59" s="9">
        <f>F59/G59</f>
        <v>8.1849416445623335E-3</v>
      </c>
      <c r="I59" s="16" cm="1" vm="553">
        <f t="array" aca="1" ref="I59:U59" ca="1">TRANSPOSE(_xlfn.STOCKHISTORY(A59,"1-1-2015","31-01-2016",2,0,2))</f>
        <v>70.59</v>
      </c>
      <c r="J59" s="17" vm="554">
        <f ca="1"/>
        <v>69.739999999999995</v>
      </c>
      <c r="K59" s="17" vm="555">
        <f ca="1"/>
        <v>70.67</v>
      </c>
      <c r="L59" s="17" vm="556">
        <f ca="1"/>
        <v>71.180000000000007</v>
      </c>
      <c r="M59" s="17" vm="557">
        <f ca="1"/>
        <v>70.13</v>
      </c>
      <c r="N59" s="17" vm="558">
        <f ca="1"/>
        <v>67.650000000000006</v>
      </c>
      <c r="O59" s="17" vm="559">
        <f ca="1"/>
        <v>65.8</v>
      </c>
      <c r="P59" s="17" vm="560">
        <f ca="1"/>
        <v>69.12</v>
      </c>
      <c r="Q59" s="17" vm="561">
        <f ca="1"/>
        <v>57.01</v>
      </c>
      <c r="R59" s="17" vm="562">
        <f ca="1"/>
        <v>58.25</v>
      </c>
      <c r="S59" s="17" vm="563">
        <f ca="1"/>
        <v>62.1</v>
      </c>
      <c r="T59" s="17" vm="564">
        <f ca="1"/>
        <v>63.34</v>
      </c>
      <c r="U59" s="17" vm="565">
        <f ca="1"/>
        <v>60.88</v>
      </c>
      <c r="V59" s="3">
        <v>0.33</v>
      </c>
      <c r="W59" s="3">
        <v>0.33</v>
      </c>
      <c r="X59" s="3">
        <v>0.33</v>
      </c>
      <c r="Y59" s="3">
        <v>0.33</v>
      </c>
      <c r="Z59" s="1">
        <f t="shared" ca="1" si="1"/>
        <v>1.3033007508145678E-2</v>
      </c>
      <c r="AA59" s="1">
        <f t="shared" ca="1" si="2"/>
        <v>-7.0946895195279705E-2</v>
      </c>
      <c r="AB59" s="1">
        <f t="shared" ca="1" si="3"/>
        <v>-0.10972644376899691</v>
      </c>
      <c r="AC59" s="1">
        <f t="shared" ca="1" si="4"/>
        <v>5.081545064377687E-2</v>
      </c>
      <c r="AD59" s="1">
        <f t="shared" ca="1" si="5"/>
        <v>-0.1188553619492846</v>
      </c>
      <c r="AE59" s="1">
        <f t="shared" ca="1" si="6"/>
        <v>-1.2041365632525974E-2</v>
      </c>
      <c r="AF59" s="1">
        <f t="shared" ca="1" si="7"/>
        <v>1.3335245196444034E-2</v>
      </c>
      <c r="AG59" s="1">
        <f t="shared" ca="1" si="8"/>
        <v>1.1886231781519813E-2</v>
      </c>
      <c r="AH59" s="1">
        <f t="shared" ca="1" si="9"/>
        <v>-1.4751334644563237E-2</v>
      </c>
      <c r="AI59" s="1">
        <f t="shared" ca="1" si="10"/>
        <v>-3.0657350634535716E-2</v>
      </c>
      <c r="AJ59" s="1">
        <f t="shared" ca="1" si="11"/>
        <v>-2.246858832224698E-2</v>
      </c>
      <c r="AK59" s="1">
        <f t="shared" ca="1" si="12"/>
        <v>5.0455927051671845E-2</v>
      </c>
      <c r="AL59" s="1">
        <f t="shared" ca="1" si="13"/>
        <v>-0.17042824074074081</v>
      </c>
      <c r="AM59" s="1">
        <f t="shared" ca="1" si="14"/>
        <v>2.7539028240659572E-2</v>
      </c>
      <c r="AN59" s="1">
        <f t="shared" ca="1" si="15"/>
        <v>6.6094420600858392E-2</v>
      </c>
      <c r="AO59" s="1">
        <f t="shared" ca="1" si="16"/>
        <v>2.5281803542673141E-2</v>
      </c>
      <c r="AP59" s="1">
        <f t="shared" ca="1" si="17"/>
        <v>-3.3628039153773298E-2</v>
      </c>
      <c r="AQ59">
        <v>2016</v>
      </c>
    </row>
    <row r="60" spans="1:43" ht="15.6">
      <c r="A60" s="67" t="s">
        <v>92</v>
      </c>
      <c r="B60" s="69" t="s">
        <v>93</v>
      </c>
      <c r="C60" s="25" t="s">
        <v>94</v>
      </c>
      <c r="D60" s="8">
        <v>1905473</v>
      </c>
      <c r="E60" s="3">
        <v>241680</v>
      </c>
      <c r="F60">
        <f>(D60)*2</f>
        <v>3810946</v>
      </c>
      <c r="G60" s="3">
        <v>510000000</v>
      </c>
      <c r="H60" s="9">
        <f>F60/G60</f>
        <v>7.4724431372549024E-3</v>
      </c>
      <c r="I60" s="16" cm="1" vm="441">
        <f t="array" aca="1" ref="I60:U60" ca="1">TRANSPOSE(_xlfn.STOCKHISTORY(A60,"1-1-2015","31-01-2016",2,0,2))</f>
        <v>82.79</v>
      </c>
      <c r="J60" s="17" vm="442">
        <f ca="1"/>
        <v>73.7</v>
      </c>
      <c r="K60" s="17" vm="443">
        <f ca="1"/>
        <v>78.34</v>
      </c>
      <c r="L60" s="17" vm="444">
        <f ca="1"/>
        <v>78.83</v>
      </c>
      <c r="M60" s="17" vm="445">
        <f ca="1"/>
        <v>81.239999999999995</v>
      </c>
      <c r="N60" s="17" vm="446">
        <f ca="1"/>
        <v>83.8</v>
      </c>
      <c r="O60" s="17" vm="447">
        <f ca="1"/>
        <v>89.01</v>
      </c>
      <c r="P60" s="17" vm="448">
        <f ca="1"/>
        <v>81.459999999999994</v>
      </c>
      <c r="Q60" s="17" vm="90">
        <f ca="1"/>
        <v>75.680000000000007</v>
      </c>
      <c r="R60" s="17" vm="449">
        <f ca="1"/>
        <v>72.63</v>
      </c>
      <c r="S60" s="17" vm="450">
        <f ca="1"/>
        <v>79.37</v>
      </c>
      <c r="T60" s="17" vm="451">
        <f ca="1"/>
        <v>79.040000000000006</v>
      </c>
      <c r="U60" s="17" vm="452">
        <f ca="1"/>
        <v>70.77</v>
      </c>
      <c r="V60" s="3">
        <v>0.4</v>
      </c>
      <c r="W60" s="3">
        <v>0.4</v>
      </c>
      <c r="X60" s="3">
        <v>0.4</v>
      </c>
      <c r="Y60" s="3">
        <v>0</v>
      </c>
      <c r="Z60" s="1">
        <f t="shared" ca="1" si="1"/>
        <v>-4.3000362362604273E-2</v>
      </c>
      <c r="AA60" s="1">
        <f t="shared" ca="1" si="2"/>
        <v>0.13421286312317654</v>
      </c>
      <c r="AB60" s="1">
        <f t="shared" ca="1" si="3"/>
        <v>-0.17953038984383787</v>
      </c>
      <c r="AC60" s="1">
        <f t="shared" ca="1" si="4"/>
        <v>-2.5609252375051624E-2</v>
      </c>
      <c r="AD60" s="1">
        <f t="shared" ca="1" si="5"/>
        <v>-0.1306921125739825</v>
      </c>
      <c r="AE60" s="1">
        <f t="shared" ca="1" si="6"/>
        <v>-0.10979586906631239</v>
      </c>
      <c r="AF60" s="1">
        <f t="shared" ca="1" si="7"/>
        <v>6.2957937584803267E-2</v>
      </c>
      <c r="AG60" s="1">
        <f t="shared" ca="1" si="8"/>
        <v>1.1360735256573842E-2</v>
      </c>
      <c r="AH60" s="1">
        <f t="shared" ca="1" si="9"/>
        <v>3.0572117214258489E-2</v>
      </c>
      <c r="AI60" s="1">
        <f t="shared" ca="1" si="10"/>
        <v>3.6435253569670145E-2</v>
      </c>
      <c r="AJ60" s="1">
        <f t="shared" ca="1" si="11"/>
        <v>6.6945107398568127E-2</v>
      </c>
      <c r="AK60" s="1">
        <f t="shared" ca="1" si="12"/>
        <v>-8.4821930120211331E-2</v>
      </c>
      <c r="AL60" s="1">
        <f t="shared" ca="1" si="13"/>
        <v>-6.6044684507733695E-2</v>
      </c>
      <c r="AM60" s="1">
        <f t="shared" ca="1" si="14"/>
        <v>-3.5015856236786616E-2</v>
      </c>
      <c r="AN60" s="1">
        <f t="shared" ca="1" si="15"/>
        <v>9.279911882142379E-2</v>
      </c>
      <c r="AO60" s="1">
        <f t="shared" ca="1" si="16"/>
        <v>-4.1577422199823395E-3</v>
      </c>
      <c r="AP60" s="1">
        <f t="shared" ca="1" si="17"/>
        <v>-0.10463056680161956</v>
      </c>
      <c r="AQ60">
        <v>2016</v>
      </c>
    </row>
    <row r="61" spans="1:43" ht="15.6">
      <c r="A61" s="67" t="s">
        <v>245</v>
      </c>
      <c r="B61" s="69" t="s">
        <v>246</v>
      </c>
      <c r="C61" s="25" t="s">
        <v>374</v>
      </c>
      <c r="D61" s="8">
        <v>31149360</v>
      </c>
      <c r="E61" s="3">
        <v>498750</v>
      </c>
      <c r="F61" s="37">
        <f t="shared" ref="F61:F94" si="23">D61</f>
        <v>31149360</v>
      </c>
      <c r="G61" s="3">
        <v>4305000000</v>
      </c>
      <c r="H61" s="9">
        <f>F61/G61</f>
        <v>7.2356236933797911E-3</v>
      </c>
      <c r="I61" s="16" cm="1" vm="50">
        <f t="array" aca="1" ref="I61:U61" ca="1">TRANSPOSE(_xlfn.STOCKHISTORY(A61,"1-1-2015","31-01-2016",2,0,2))</f>
        <v>45.02</v>
      </c>
      <c r="J61" s="17" vm="51">
        <f ca="1"/>
        <v>42.21</v>
      </c>
      <c r="K61" s="17" vm="52">
        <f ca="1"/>
        <v>43.81</v>
      </c>
      <c r="L61" s="17" vm="53">
        <f ca="1"/>
        <v>42.99</v>
      </c>
      <c r="M61" s="17" vm="54">
        <f ca="1"/>
        <v>43.44</v>
      </c>
      <c r="N61" s="17" vm="55">
        <f ca="1"/>
        <v>43.84</v>
      </c>
      <c r="O61" s="17" vm="56">
        <f ca="1"/>
        <v>40.61</v>
      </c>
      <c r="P61" s="17" vm="57">
        <f ca="1"/>
        <v>39.950000000000003</v>
      </c>
      <c r="Q61" s="17" vm="58">
        <f ca="1"/>
        <v>36.33</v>
      </c>
      <c r="R61" s="17" vm="59">
        <f ca="1"/>
        <v>36.229999999999997</v>
      </c>
      <c r="S61" s="17" vm="60">
        <f ca="1"/>
        <v>39.049999999999997</v>
      </c>
      <c r="T61" s="17" vm="61">
        <f ca="1"/>
        <v>39.090000000000003</v>
      </c>
      <c r="U61" s="17" vm="62">
        <f ca="1"/>
        <v>36.01</v>
      </c>
      <c r="V61" s="3">
        <v>0.15</v>
      </c>
      <c r="W61" s="3">
        <v>0.15</v>
      </c>
      <c r="X61" s="3">
        <v>0.15</v>
      </c>
      <c r="Y61" s="3">
        <v>0.15</v>
      </c>
      <c r="Z61" s="1">
        <f t="shared" ca="1" si="1"/>
        <v>-4.1759218125277678E-2</v>
      </c>
      <c r="AA61" s="1">
        <f t="shared" ca="1" si="2"/>
        <v>-5.1872528494998897E-2</v>
      </c>
      <c r="AB61" s="1">
        <f t="shared" ca="1" si="3"/>
        <v>-0.104161536567348</v>
      </c>
      <c r="AC61" s="1">
        <f t="shared" ca="1" si="4"/>
        <v>-1.9321004692243685E-3</v>
      </c>
      <c r="AD61" s="1">
        <f t="shared" ca="1" si="5"/>
        <v>-0.18680586406041771</v>
      </c>
      <c r="AE61" s="1">
        <f t="shared" ca="1" si="6"/>
        <v>-6.2416703687250157E-2</v>
      </c>
      <c r="AF61" s="1">
        <f t="shared" ca="1" si="7"/>
        <v>3.7905709547500624E-2</v>
      </c>
      <c r="AG61" s="1">
        <f t="shared" ca="1" si="8"/>
        <v>-1.5293312029217078E-2</v>
      </c>
      <c r="AH61" s="1">
        <f t="shared" ca="1" si="9"/>
        <v>1.0467550593161101E-2</v>
      </c>
      <c r="AI61" s="1">
        <f t="shared" ca="1" si="10"/>
        <v>1.2661141804788346E-2</v>
      </c>
      <c r="AJ61" s="1">
        <f t="shared" ca="1" si="11"/>
        <v>-7.0255474452554825E-2</v>
      </c>
      <c r="AK61" s="1">
        <f t="shared" ca="1" si="12"/>
        <v>-1.6252154641713781E-2</v>
      </c>
      <c r="AL61" s="1">
        <f t="shared" ca="1" si="13"/>
        <v>-8.6858573216520754E-2</v>
      </c>
      <c r="AM61" s="1">
        <f t="shared" ca="1" si="14"/>
        <v>1.3762730525735914E-3</v>
      </c>
      <c r="AN61" s="1">
        <f t="shared" ca="1" si="15"/>
        <v>7.7836047474468692E-2</v>
      </c>
      <c r="AO61" s="1">
        <f t="shared" ca="1" si="16"/>
        <v>4.865556978233195E-3</v>
      </c>
      <c r="AP61" s="1">
        <f t="shared" ca="1" si="17"/>
        <v>-7.4955231517012152E-2</v>
      </c>
      <c r="AQ61">
        <v>2016</v>
      </c>
    </row>
    <row r="62" spans="1:43">
      <c r="A62" s="3" t="s">
        <v>41</v>
      </c>
      <c r="B62" s="3" t="s">
        <v>42</v>
      </c>
      <c r="C62" s="7" t="s">
        <v>43</v>
      </c>
      <c r="D62" s="26">
        <v>3043184</v>
      </c>
      <c r="E62" s="26">
        <v>0</v>
      </c>
      <c r="F62" s="31">
        <f t="shared" si="23"/>
        <v>3043184</v>
      </c>
      <c r="G62" s="8">
        <v>423000000</v>
      </c>
      <c r="H62" s="9">
        <v>7.1999999999999998E-3</v>
      </c>
      <c r="I62" s="16" cm="1" vm="553">
        <f t="array" aca="1" ref="I62:U62" ca="1">TRANSPOSE(_xlfn.STOCKHISTORY(A62,"1-1-2015","31-01-2016",2,0,2))</f>
        <v>70.59</v>
      </c>
      <c r="J62" s="17" vm="554">
        <f ca="1"/>
        <v>69.739999999999995</v>
      </c>
      <c r="K62" s="17" vm="555">
        <f ca="1"/>
        <v>70.67</v>
      </c>
      <c r="L62" s="17" vm="556">
        <f ca="1"/>
        <v>71.180000000000007</v>
      </c>
      <c r="M62" s="17" vm="557">
        <f ca="1"/>
        <v>70.13</v>
      </c>
      <c r="N62" s="17" vm="558">
        <f ca="1"/>
        <v>67.650000000000006</v>
      </c>
      <c r="O62" s="17" vm="559">
        <f ca="1"/>
        <v>65.8</v>
      </c>
      <c r="P62" s="17" vm="560">
        <f ca="1"/>
        <v>69.12</v>
      </c>
      <c r="Q62" s="17" vm="561">
        <f ca="1"/>
        <v>57.01</v>
      </c>
      <c r="R62" s="17" vm="562">
        <f ca="1"/>
        <v>58.25</v>
      </c>
      <c r="S62" s="17" vm="563">
        <f ca="1"/>
        <v>62.1</v>
      </c>
      <c r="T62" s="17" vm="564">
        <f ca="1"/>
        <v>63.34</v>
      </c>
      <c r="U62" s="17" vm="565">
        <f ca="1"/>
        <v>60.88</v>
      </c>
      <c r="V62" s="48">
        <v>0.3</v>
      </c>
      <c r="W62" s="48">
        <v>0.3</v>
      </c>
      <c r="X62" s="48">
        <v>0.3</v>
      </c>
      <c r="Y62" s="48">
        <v>0.3</v>
      </c>
      <c r="Z62" s="1">
        <f t="shared" ca="1" si="1"/>
        <v>1.260801813288006E-2</v>
      </c>
      <c r="AA62" s="1">
        <f t="shared" ca="1" si="2"/>
        <v>-7.1368361899410079E-2</v>
      </c>
      <c r="AB62" s="1">
        <f t="shared" ca="1" si="3"/>
        <v>-0.11018237082066866</v>
      </c>
      <c r="AC62" s="1">
        <f t="shared" ca="1" si="4"/>
        <v>5.0300429184549397E-2</v>
      </c>
      <c r="AD62" s="1">
        <f t="shared" ca="1" si="5"/>
        <v>-0.12055531945034709</v>
      </c>
      <c r="AE62" s="1">
        <f t="shared" ca="1" si="6"/>
        <v>-1.2041365632525974E-2</v>
      </c>
      <c r="AF62" s="1">
        <f t="shared" ca="1" si="7"/>
        <v>1.3335245196444034E-2</v>
      </c>
      <c r="AG62" s="1">
        <f t="shared" ca="1" si="8"/>
        <v>1.1461723503608393E-2</v>
      </c>
      <c r="AH62" s="1">
        <f t="shared" ca="1" si="9"/>
        <v>-1.4751334644563237E-2</v>
      </c>
      <c r="AI62" s="1">
        <f t="shared" ca="1" si="10"/>
        <v>-3.1085127620133896E-2</v>
      </c>
      <c r="AJ62" s="1">
        <f t="shared" ca="1" si="11"/>
        <v>-2.2912047302291329E-2</v>
      </c>
      <c r="AK62" s="1">
        <f t="shared" ca="1" si="12"/>
        <v>5.0455927051671845E-2</v>
      </c>
      <c r="AL62" s="1">
        <f t="shared" ca="1" si="13"/>
        <v>-0.1708622685185186</v>
      </c>
      <c r="AM62" s="1">
        <f t="shared" ca="1" si="14"/>
        <v>2.7012804771092826E-2</v>
      </c>
      <c r="AN62" s="1">
        <f t="shared" ca="1" si="15"/>
        <v>6.6094420600858392E-2</v>
      </c>
      <c r="AO62" s="1">
        <f t="shared" ca="1" si="16"/>
        <v>2.4798711755233526E-2</v>
      </c>
      <c r="AP62" s="1">
        <f t="shared" ca="1" si="17"/>
        <v>-3.4101673508051801E-2</v>
      </c>
      <c r="AQ62">
        <v>2015</v>
      </c>
    </row>
    <row r="63" spans="1:43" ht="15.6">
      <c r="A63" s="3" t="s">
        <v>116</v>
      </c>
      <c r="B63" s="3" t="s">
        <v>117</v>
      </c>
      <c r="C63" s="12" t="s">
        <v>118</v>
      </c>
      <c r="D63" s="26">
        <v>742000</v>
      </c>
      <c r="E63" s="26">
        <v>4481731</v>
      </c>
      <c r="F63" s="31">
        <f t="shared" si="23"/>
        <v>742000</v>
      </c>
      <c r="G63" s="3">
        <v>745000000</v>
      </c>
      <c r="H63" s="9">
        <v>7.0000000000000001E-3</v>
      </c>
      <c r="I63" s="16">
        <v>47.84</v>
      </c>
      <c r="J63" s="17">
        <v>49.98</v>
      </c>
      <c r="K63" s="17">
        <v>45.62</v>
      </c>
      <c r="L63" s="17">
        <v>47.54</v>
      </c>
      <c r="M63" s="17">
        <v>48.73</v>
      </c>
      <c r="N63" s="17">
        <v>46.23</v>
      </c>
      <c r="O63" s="17">
        <v>49.45</v>
      </c>
      <c r="P63" s="17">
        <v>43.45</v>
      </c>
      <c r="Q63" s="17">
        <v>45.34</v>
      </c>
      <c r="R63" s="17">
        <v>50.32</v>
      </c>
      <c r="S63" s="17">
        <v>48.34</v>
      </c>
      <c r="T63" s="17">
        <v>46.43</v>
      </c>
      <c r="U63" s="17">
        <v>48.34</v>
      </c>
      <c r="V63" s="47">
        <v>0</v>
      </c>
      <c r="W63" s="47">
        <v>0</v>
      </c>
      <c r="X63" s="47">
        <v>0</v>
      </c>
      <c r="Y63" s="47">
        <v>0</v>
      </c>
      <c r="Z63" s="1">
        <f t="shared" si="1"/>
        <v>-6.2709030100335334E-3</v>
      </c>
      <c r="AA63" s="1">
        <f t="shared" si="2"/>
        <v>4.0176693310896169E-2</v>
      </c>
      <c r="AB63" s="1">
        <f t="shared" si="3"/>
        <v>1.7593528816986802E-2</v>
      </c>
      <c r="AC63" s="1">
        <f t="shared" si="4"/>
        <v>-3.9348171701112815E-2</v>
      </c>
      <c r="AD63" s="1">
        <f t="shared" si="5"/>
        <v>1.0451505016722408E-2</v>
      </c>
      <c r="AE63" s="1">
        <f t="shared" si="6"/>
        <v>4.4732441471571766E-2</v>
      </c>
      <c r="AF63" s="1">
        <f t="shared" si="7"/>
        <v>-8.7234893957583021E-2</v>
      </c>
      <c r="AG63" s="1">
        <f t="shared" si="8"/>
        <v>4.2086804033318763E-2</v>
      </c>
      <c r="AH63" s="1">
        <f t="shared" si="9"/>
        <v>2.5031552376945682E-2</v>
      </c>
      <c r="AI63" s="1">
        <f t="shared" si="10"/>
        <v>-5.1303098707161918E-2</v>
      </c>
      <c r="AJ63" s="1">
        <f t="shared" si="11"/>
        <v>6.9651741293532465E-2</v>
      </c>
      <c r="AK63" s="1">
        <f t="shared" si="12"/>
        <v>-0.12133468149646107</v>
      </c>
      <c r="AL63" s="1">
        <f t="shared" si="13"/>
        <v>4.3498273878020723E-2</v>
      </c>
      <c r="AM63" s="1">
        <f t="shared" si="14"/>
        <v>0.10983678870754293</v>
      </c>
      <c r="AN63" s="1">
        <f t="shared" si="15"/>
        <v>-3.9348171701112815E-2</v>
      </c>
      <c r="AO63" s="1">
        <f t="shared" si="16"/>
        <v>-3.9511791477037726E-2</v>
      </c>
      <c r="AP63" s="1">
        <f t="shared" si="17"/>
        <v>4.1137195778591505E-2</v>
      </c>
      <c r="AQ63">
        <v>2015</v>
      </c>
    </row>
    <row r="64" spans="1:43" ht="15.6">
      <c r="A64" s="3" t="s">
        <v>155</v>
      </c>
      <c r="B64" s="3" t="s">
        <v>156</v>
      </c>
      <c r="C64" s="12" t="s">
        <v>157</v>
      </c>
      <c r="D64" s="26">
        <v>10598699</v>
      </c>
      <c r="E64" s="26">
        <v>0</v>
      </c>
      <c r="F64" s="31">
        <f t="shared" si="23"/>
        <v>10598699</v>
      </c>
      <c r="G64" s="3">
        <v>1521000000</v>
      </c>
      <c r="H64" s="9">
        <v>7.0000000000000001E-3</v>
      </c>
      <c r="I64" s="16" cm="1" vm="566">
        <f t="array" aca="1" ref="I64:U64" ca="1">TRANSPOSE(_xlfn.STOCKHISTORY(A64,"1-1-2015","31-01-2016",2,0,2))</f>
        <v>95.14</v>
      </c>
      <c r="J64" s="17" vm="567">
        <f ca="1"/>
        <v>106.1</v>
      </c>
      <c r="K64" s="17" vm="568">
        <f ca="1"/>
        <v>104.3</v>
      </c>
      <c r="L64" s="17" vm="569">
        <f ca="1"/>
        <v>98.16</v>
      </c>
      <c r="M64" s="17" vm="570">
        <f ca="1"/>
        <v>103.2</v>
      </c>
      <c r="N64" s="17" vm="571">
        <f ca="1"/>
        <v>113.17</v>
      </c>
      <c r="O64" s="17" vm="572">
        <f ca="1"/>
        <v>118.11</v>
      </c>
      <c r="P64" s="17" vm="573">
        <f ca="1"/>
        <v>118.5</v>
      </c>
      <c r="Q64" s="17" vm="574">
        <f ca="1"/>
        <v>102.22</v>
      </c>
      <c r="R64" s="17" vm="575">
        <f ca="1"/>
        <v>98.54</v>
      </c>
      <c r="S64" s="17" vm="576">
        <f ca="1"/>
        <v>108.76</v>
      </c>
      <c r="T64" s="17" vm="577">
        <f ca="1"/>
        <v>106.35</v>
      </c>
      <c r="U64" s="17" vm="578">
        <f ca="1"/>
        <v>99.77</v>
      </c>
      <c r="V64" s="48">
        <v>0.43</v>
      </c>
      <c r="W64" s="48">
        <v>0.43</v>
      </c>
      <c r="X64" s="48">
        <v>0.43</v>
      </c>
      <c r="Y64" s="47">
        <v>0</v>
      </c>
      <c r="Z64" s="1">
        <f t="shared" ca="1" si="1"/>
        <v>3.626235022072731E-2</v>
      </c>
      <c r="AA64" s="1">
        <f t="shared" ca="1" si="2"/>
        <v>0.20762021189894053</v>
      </c>
      <c r="AB64" s="1">
        <f t="shared" ca="1" si="3"/>
        <v>-0.16205232410464815</v>
      </c>
      <c r="AC64" s="1">
        <f t="shared" ca="1" si="4"/>
        <v>1.2482240714430583E-2</v>
      </c>
      <c r="AD64" s="1">
        <f t="shared" ca="1" si="5"/>
        <v>6.22240908135379E-2</v>
      </c>
      <c r="AE64" s="1">
        <f t="shared" ca="1" si="6"/>
        <v>0.11519865461425262</v>
      </c>
      <c r="AF64" s="1">
        <f t="shared" ca="1" si="7"/>
        <v>-1.6965127238454263E-2</v>
      </c>
      <c r="AG64" s="1">
        <f t="shared" ca="1" si="8"/>
        <v>-5.4745925215723884E-2</v>
      </c>
      <c r="AH64" s="1">
        <f t="shared" ca="1" si="9"/>
        <v>5.1344743276283682E-2</v>
      </c>
      <c r="AI64" s="1">
        <f t="shared" ca="1" si="10"/>
        <v>0.1007751937984496</v>
      </c>
      <c r="AJ64" s="1">
        <f t="shared" ca="1" si="11"/>
        <v>4.7450737828046277E-2</v>
      </c>
      <c r="AK64" s="1">
        <f t="shared" ca="1" si="12"/>
        <v>3.3020066040132128E-3</v>
      </c>
      <c r="AL64" s="1">
        <f t="shared" ca="1" si="13"/>
        <v>-0.13375527426160339</v>
      </c>
      <c r="AM64" s="1">
        <f t="shared" ca="1" si="14"/>
        <v>-3.1794169438465983E-2</v>
      </c>
      <c r="AN64" s="1">
        <f t="shared" ca="1" si="15"/>
        <v>0.1037142277247818</v>
      </c>
      <c r="AO64" s="1">
        <f t="shared" ca="1" si="16"/>
        <v>-2.2158881941890498E-2</v>
      </c>
      <c r="AP64" s="1">
        <f t="shared" ca="1" si="17"/>
        <v>-6.1871180065820389E-2</v>
      </c>
      <c r="AQ64">
        <v>2015</v>
      </c>
    </row>
    <row r="65" spans="1:43" ht="15.6">
      <c r="A65" s="67" t="s">
        <v>339</v>
      </c>
      <c r="B65" s="69" t="s">
        <v>340</v>
      </c>
      <c r="C65" s="25" t="s">
        <v>341</v>
      </c>
      <c r="D65" s="8">
        <v>1120207</v>
      </c>
      <c r="E65" s="3"/>
      <c r="F65" s="37">
        <f t="shared" si="23"/>
        <v>1120207</v>
      </c>
      <c r="G65" s="3">
        <v>167000000</v>
      </c>
      <c r="H65" s="9">
        <f>F65/G65</f>
        <v>6.7078263473053894E-3</v>
      </c>
      <c r="I65" s="16" cm="1" vm="579">
        <f t="array" aca="1" ref="I65:U65" ca="1">TRANSPOSE(_xlfn.STOCKHISTORY(A65,"1-1-2015","31-01-2016",2,0,2))</f>
        <v>357.98</v>
      </c>
      <c r="J65" s="17" vm="580">
        <f ca="1"/>
        <v>342.37</v>
      </c>
      <c r="K65" s="17" vm="581">
        <f ca="1"/>
        <v>367.88</v>
      </c>
      <c r="L65" s="17" vm="582">
        <f ca="1"/>
        <v>364.51</v>
      </c>
      <c r="M65" s="17" vm="583">
        <f ca="1"/>
        <v>366.53</v>
      </c>
      <c r="N65" s="17" vm="584">
        <f ca="1"/>
        <v>366.08</v>
      </c>
      <c r="O65" s="17" vm="585">
        <f ca="1"/>
        <v>350</v>
      </c>
      <c r="P65" s="17" vm="586">
        <f ca="1"/>
        <v>336.67</v>
      </c>
      <c r="Q65" s="17" vm="587">
        <f ca="1"/>
        <v>293.73</v>
      </c>
      <c r="R65" s="17" vm="588">
        <f ca="1"/>
        <v>297.07</v>
      </c>
      <c r="S65" s="17" vm="589">
        <f ca="1"/>
        <v>353.66</v>
      </c>
      <c r="T65" s="17" vm="590">
        <f ca="1"/>
        <v>362.94</v>
      </c>
      <c r="U65" s="17" vm="591">
        <f ca="1"/>
        <v>333.04</v>
      </c>
      <c r="V65" s="3">
        <v>2.29</v>
      </c>
      <c r="W65" s="3">
        <v>2.29</v>
      </c>
      <c r="X65" s="3">
        <v>2.29</v>
      </c>
      <c r="Y65" s="3">
        <v>2.29</v>
      </c>
      <c r="Z65" s="1">
        <f t="shared" ca="1" si="1"/>
        <v>2.4638247946812592E-2</v>
      </c>
      <c r="AA65" s="1">
        <f t="shared" ca="1" si="2"/>
        <v>-3.3524457490878144E-2</v>
      </c>
      <c r="AB65" s="1">
        <f t="shared" ca="1" si="3"/>
        <v>-0.14468571428571431</v>
      </c>
      <c r="AC65" s="1">
        <f t="shared" ca="1" si="4"/>
        <v>0.12879119399468147</v>
      </c>
      <c r="AD65" s="1">
        <f t="shared" ca="1" si="5"/>
        <v>-4.4080674898038991E-2</v>
      </c>
      <c r="AE65" s="1">
        <f t="shared" ca="1" si="6"/>
        <v>-4.3605788032851034E-2</v>
      </c>
      <c r="AF65" s="1">
        <f t="shared" ca="1" si="7"/>
        <v>7.4510033005228238E-2</v>
      </c>
      <c r="AG65" s="1">
        <f t="shared" ca="1" si="8"/>
        <v>-2.9357399151897479E-3</v>
      </c>
      <c r="AH65" s="1">
        <f t="shared" ca="1" si="9"/>
        <v>5.5416860991467504E-3</v>
      </c>
      <c r="AI65" s="1">
        <f t="shared" ca="1" si="10"/>
        <v>5.0200529288189546E-3</v>
      </c>
      <c r="AJ65" s="1">
        <f t="shared" ca="1" si="11"/>
        <v>-3.7669361888111846E-2</v>
      </c>
      <c r="AK65" s="1">
        <f t="shared" ca="1" si="12"/>
        <v>-3.8085714285714244E-2</v>
      </c>
      <c r="AL65" s="1">
        <f t="shared" ca="1" si="13"/>
        <v>-0.12074137879822971</v>
      </c>
      <c r="AM65" s="1">
        <f t="shared" ca="1" si="14"/>
        <v>1.9167262451911533E-2</v>
      </c>
      <c r="AN65" s="1">
        <f t="shared" ca="1" si="15"/>
        <v>0.19049382300467915</v>
      </c>
      <c r="AO65" s="1">
        <f t="shared" ca="1" si="16"/>
        <v>3.2715037041225956E-2</v>
      </c>
      <c r="AP65" s="1">
        <f t="shared" ca="1" si="17"/>
        <v>-7.6073180139967986E-2</v>
      </c>
      <c r="AQ65">
        <v>2016</v>
      </c>
    </row>
    <row r="66" spans="1:43" ht="15.6">
      <c r="A66" s="65" t="s">
        <v>339</v>
      </c>
      <c r="B66" s="69" t="s">
        <v>340</v>
      </c>
      <c r="C66" s="41" t="s">
        <v>341</v>
      </c>
      <c r="D66" s="8">
        <v>1086024</v>
      </c>
      <c r="E66" s="3">
        <v>20150</v>
      </c>
      <c r="F66" s="37">
        <f t="shared" si="23"/>
        <v>1086024</v>
      </c>
      <c r="G66" s="3">
        <v>162000000</v>
      </c>
      <c r="H66" s="9">
        <f>F66/G66</f>
        <v>6.7038518518518515E-3</v>
      </c>
      <c r="I66" s="51" vm="592">
        <v>518.78</v>
      </c>
      <c r="J66" s="2" vm="593">
        <v>561.41</v>
      </c>
      <c r="K66" s="2" vm="594">
        <v>548.6</v>
      </c>
      <c r="L66" s="2" vm="595">
        <v>537.76</v>
      </c>
      <c r="M66" s="2" vm="596">
        <v>517.97</v>
      </c>
      <c r="N66" s="2" vm="597">
        <v>540.65</v>
      </c>
      <c r="O66" s="2" vm="598">
        <v>494.06</v>
      </c>
      <c r="P66" s="2" vm="599">
        <v>505.185</v>
      </c>
      <c r="Q66" s="2" vm="600">
        <v>476.23</v>
      </c>
      <c r="R66" s="2" vm="601">
        <v>474.36</v>
      </c>
      <c r="S66" s="2" vm="602">
        <v>413.74</v>
      </c>
      <c r="T66" s="2" vm="603">
        <v>436.79</v>
      </c>
      <c r="U66" s="2" vm="604">
        <v>386.28</v>
      </c>
      <c r="V66">
        <v>3.13</v>
      </c>
      <c r="W66">
        <v>3.13</v>
      </c>
      <c r="X66">
        <v>2.88</v>
      </c>
      <c r="Y66" s="3">
        <v>2.88</v>
      </c>
      <c r="Z66" s="1">
        <f t="shared" ref="Z66:Z129" si="24">((L66-I66)+V66)/I66</f>
        <v>4.2619222020895214E-2</v>
      </c>
      <c r="AA66" s="1">
        <f t="shared" ref="AA66:AA129" si="25">((O66-L66)+W66)/L66</f>
        <v>-7.5442576614102919E-2</v>
      </c>
      <c r="AB66" s="1">
        <f t="shared" ref="AB66:AB129" si="26">((R66-O66)+X66)/O66</f>
        <v>-3.4044448042747824E-2</v>
      </c>
      <c r="AC66" s="1">
        <f t="shared" ref="AC66:AC129" si="27">((U66-R66)+Y66)/R66</f>
        <v>-0.17961042246395151</v>
      </c>
      <c r="AD66" s="1">
        <f t="shared" ref="AD66:AD129" si="28">((U66-I66)+SUM(V66:Y66))/I66</f>
        <v>-0.23223717182620765</v>
      </c>
      <c r="AE66" s="1">
        <f t="shared" ref="AE66:AE129" si="29">(J66-I66)/I66</f>
        <v>8.2173561047071977E-2</v>
      </c>
      <c r="AF66" s="1">
        <f t="shared" ref="AF66:AF129" si="30">(K66-J66)/J66</f>
        <v>-2.2817548672093384E-2</v>
      </c>
      <c r="AG66" s="1">
        <f t="shared" ref="AG66:AG129" si="31">((L66-K66)+V66)/K66</f>
        <v>-1.4053955523149893E-2</v>
      </c>
      <c r="AH66" s="1">
        <f t="shared" ref="AH66:AH129" si="32">(M66-L66)/L66</f>
        <v>-3.6800803332341495E-2</v>
      </c>
      <c r="AI66" s="1">
        <f t="shared" ref="AI66:AI129" si="33">((N66-M66)+W66)/M66</f>
        <v>4.9829140683823284E-2</v>
      </c>
      <c r="AJ66" s="1">
        <f t="shared" ref="AJ66:AJ129" si="34">((O66-N66)+W66)/N66</f>
        <v>-8.0384722093775965E-2</v>
      </c>
      <c r="AK66" s="1">
        <f t="shared" ref="AK66:AK129" si="35">(P66-O66)/O66</f>
        <v>2.2517507994980368E-2</v>
      </c>
      <c r="AL66" s="1">
        <f t="shared" ref="AL66:AL129" si="36">((Q66-P66)+X66)/P66</f>
        <v>-5.1614754990745935E-2</v>
      </c>
      <c r="AM66" s="1">
        <f t="shared" ref="AM66:AM129" si="37">((R66-Q66)+X66)/Q66</f>
        <v>2.1208239716103464E-3</v>
      </c>
      <c r="AN66" s="1">
        <f t="shared" ref="AN66:AN129" si="38">(S66-R66)/R66</f>
        <v>-0.12779323720381144</v>
      </c>
      <c r="AO66" s="1">
        <f t="shared" ref="AO66:AO129" si="39">((T66-S66)+Y66)/S66</f>
        <v>6.2672209600232051E-2</v>
      </c>
      <c r="AP66" s="1">
        <f t="shared" ref="AP66:AP129" si="40">((U66-T66)+Y66)/T66</f>
        <v>-0.10904553675679399</v>
      </c>
      <c r="AQ66">
        <v>2018</v>
      </c>
    </row>
    <row r="67" spans="1:43" ht="15.6">
      <c r="A67" s="67" t="s">
        <v>164</v>
      </c>
      <c r="B67" s="69" t="s">
        <v>165</v>
      </c>
      <c r="C67" s="25" t="s">
        <v>166</v>
      </c>
      <c r="D67" s="8">
        <v>2909758</v>
      </c>
      <c r="E67" s="3">
        <v>105778</v>
      </c>
      <c r="F67" s="37">
        <f t="shared" si="23"/>
        <v>2909758</v>
      </c>
      <c r="G67" s="3">
        <v>435000000</v>
      </c>
      <c r="H67" s="9">
        <f>F67/G67</f>
        <v>6.6890988505747123E-3</v>
      </c>
      <c r="I67" s="16" cm="1" vm="605">
        <f t="array" aca="1" ref="I67:U67" ca="1">TRANSPOSE(_xlfn.STOCKHISTORY(A67,"1-1-2015","31-01-2016",2,0,2))</f>
        <v>195.3</v>
      </c>
      <c r="J67" s="17" vm="606">
        <f ca="1"/>
        <v>172.99</v>
      </c>
      <c r="K67" s="17" vm="607">
        <f ca="1"/>
        <v>190</v>
      </c>
      <c r="L67" s="17" vm="608">
        <f ca="1"/>
        <v>187.94</v>
      </c>
      <c r="M67" s="17" vm="609">
        <f ca="1"/>
        <v>198.45</v>
      </c>
      <c r="N67" s="17" vm="610">
        <f ca="1"/>
        <v>207.32</v>
      </c>
      <c r="O67" s="17" vm="611">
        <f ca="1"/>
        <v>211.63</v>
      </c>
      <c r="P67" s="17" vm="612">
        <f ca="1"/>
        <v>205.75</v>
      </c>
      <c r="Q67" s="17" vm="613">
        <f ca="1"/>
        <v>184.24</v>
      </c>
      <c r="R67" s="17" vm="614">
        <f ca="1"/>
        <v>174.4</v>
      </c>
      <c r="S67" s="17" vm="615">
        <f ca="1"/>
        <v>188.32</v>
      </c>
      <c r="T67" s="17" vm="616">
        <f ca="1"/>
        <v>191.22</v>
      </c>
      <c r="U67" s="17" vm="617">
        <f ca="1"/>
        <v>175.79</v>
      </c>
      <c r="V67" s="3">
        <v>0</v>
      </c>
      <c r="W67" s="3">
        <v>0</v>
      </c>
      <c r="X67" s="3">
        <v>0</v>
      </c>
      <c r="Y67" s="3">
        <v>0</v>
      </c>
      <c r="Z67" s="1">
        <f t="shared" ca="1" si="24"/>
        <v>-3.7685611879160336E-2</v>
      </c>
      <c r="AA67" s="1">
        <f t="shared" ca="1" si="25"/>
        <v>0.12605086729807385</v>
      </c>
      <c r="AB67" s="1">
        <f t="shared" ca="1" si="26"/>
        <v>-0.17592023815149077</v>
      </c>
      <c r="AC67" s="1">
        <f t="shared" ca="1" si="27"/>
        <v>7.9701834862384545E-3</v>
      </c>
      <c r="AD67" s="1">
        <f t="shared" ca="1" si="28"/>
        <v>-9.9897593445980634E-2</v>
      </c>
      <c r="AE67" s="1">
        <f t="shared" ca="1" si="29"/>
        <v>-0.11423451100870456</v>
      </c>
      <c r="AF67" s="1">
        <f t="shared" ca="1" si="30"/>
        <v>9.8329383201341061E-2</v>
      </c>
      <c r="AG67" s="1">
        <f t="shared" ca="1" si="31"/>
        <v>-1.0842105263157906E-2</v>
      </c>
      <c r="AH67" s="1">
        <f t="shared" ca="1" si="32"/>
        <v>5.5922102798765513E-2</v>
      </c>
      <c r="AI67" s="1">
        <f t="shared" ca="1" si="33"/>
        <v>4.4696397077349487E-2</v>
      </c>
      <c r="AJ67" s="1">
        <f t="shared" ca="1" si="34"/>
        <v>2.0789118271271476E-2</v>
      </c>
      <c r="AK67" s="1">
        <f t="shared" ca="1" si="35"/>
        <v>-2.778434059443366E-2</v>
      </c>
      <c r="AL67" s="1">
        <f t="shared" ca="1" si="36"/>
        <v>-0.10454434993924662</v>
      </c>
      <c r="AM67" s="1">
        <f t="shared" ca="1" si="37"/>
        <v>-5.3408597481545826E-2</v>
      </c>
      <c r="AN67" s="1">
        <f t="shared" ca="1" si="38"/>
        <v>7.9816513761467811E-2</v>
      </c>
      <c r="AO67" s="1">
        <f t="shared" ca="1" si="39"/>
        <v>1.5399320305862392E-2</v>
      </c>
      <c r="AP67" s="1">
        <f t="shared" ca="1" si="40"/>
        <v>-8.0692396192866889E-2</v>
      </c>
      <c r="AQ67">
        <v>2016</v>
      </c>
    </row>
    <row r="68" spans="1:43" ht="15.6">
      <c r="A68" s="3" t="s">
        <v>164</v>
      </c>
      <c r="B68" s="3" t="s">
        <v>165</v>
      </c>
      <c r="C68" s="12" t="s">
        <v>166</v>
      </c>
      <c r="D68" s="26">
        <v>3120176</v>
      </c>
      <c r="E68" s="26">
        <v>83510</v>
      </c>
      <c r="F68" s="31">
        <f t="shared" si="23"/>
        <v>3120176</v>
      </c>
      <c r="G68" s="3">
        <v>489000000</v>
      </c>
      <c r="H68" s="9">
        <v>6.6E-3</v>
      </c>
      <c r="I68" s="16" cm="1" vm="605">
        <f t="array" aca="1" ref="I68:U68" ca="1">TRANSPOSE(_xlfn.STOCKHISTORY(A68,"1-1-2015","31-01-2016",2,0,2))</f>
        <v>195.3</v>
      </c>
      <c r="J68" s="17" vm="606">
        <f ca="1"/>
        <v>172.99</v>
      </c>
      <c r="K68" s="17" vm="607">
        <f ca="1"/>
        <v>190</v>
      </c>
      <c r="L68" s="17" vm="608">
        <f ca="1"/>
        <v>187.94</v>
      </c>
      <c r="M68" s="17" vm="609">
        <f ca="1"/>
        <v>198.45</v>
      </c>
      <c r="N68" s="17" vm="610">
        <f ca="1"/>
        <v>207.32</v>
      </c>
      <c r="O68" s="17" vm="611">
        <f ca="1"/>
        <v>211.63</v>
      </c>
      <c r="P68" s="17" vm="612">
        <f ca="1"/>
        <v>205.75</v>
      </c>
      <c r="Q68" s="17" vm="613">
        <f ca="1"/>
        <v>184.24</v>
      </c>
      <c r="R68" s="17" vm="614">
        <f ca="1"/>
        <v>174.4</v>
      </c>
      <c r="S68" s="17" vm="615">
        <f ca="1"/>
        <v>188.32</v>
      </c>
      <c r="T68" s="17" vm="616">
        <f ca="1"/>
        <v>191.22</v>
      </c>
      <c r="U68" s="17" vm="617">
        <f ca="1"/>
        <v>175.79</v>
      </c>
      <c r="V68" s="48">
        <v>0.65</v>
      </c>
      <c r="W68" s="48">
        <v>0.65</v>
      </c>
      <c r="X68" s="48">
        <v>0.65</v>
      </c>
      <c r="Y68" s="48">
        <v>0.6</v>
      </c>
      <c r="Z68" s="1">
        <f t="shared" ca="1" si="24"/>
        <v>-3.435739887352797E-2</v>
      </c>
      <c r="AA68" s="1">
        <f t="shared" ca="1" si="25"/>
        <v>0.12950941789932954</v>
      </c>
      <c r="AB68" s="1">
        <f t="shared" ca="1" si="26"/>
        <v>-0.17284883995652786</v>
      </c>
      <c r="AC68" s="1">
        <f t="shared" ca="1" si="27"/>
        <v>1.1410550458715519E-2</v>
      </c>
      <c r="AD68" s="1">
        <f t="shared" ca="1" si="28"/>
        <v>-8.6840757808499841E-2</v>
      </c>
      <c r="AE68" s="1">
        <f t="shared" ca="1" si="29"/>
        <v>-0.11423451100870456</v>
      </c>
      <c r="AF68" s="1">
        <f t="shared" ca="1" si="30"/>
        <v>9.8329383201341061E-2</v>
      </c>
      <c r="AG68" s="1">
        <f t="shared" ca="1" si="31"/>
        <v>-7.4210526315789602E-3</v>
      </c>
      <c r="AH68" s="1">
        <f t="shared" ca="1" si="32"/>
        <v>5.5922102798765513E-2</v>
      </c>
      <c r="AI68" s="1">
        <f t="shared" ca="1" si="33"/>
        <v>4.7971781305114668E-2</v>
      </c>
      <c r="AJ68" s="1">
        <f t="shared" ca="1" si="34"/>
        <v>2.392436812656764E-2</v>
      </c>
      <c r="AK68" s="1">
        <f t="shared" ca="1" si="35"/>
        <v>-2.778434059443366E-2</v>
      </c>
      <c r="AL68" s="1">
        <f t="shared" ca="1" si="36"/>
        <v>-0.10138517618469012</v>
      </c>
      <c r="AM68" s="1">
        <f t="shared" ca="1" si="37"/>
        <v>-4.9880590534085986E-2</v>
      </c>
      <c r="AN68" s="1">
        <f t="shared" ca="1" si="38"/>
        <v>7.9816513761467811E-2</v>
      </c>
      <c r="AO68" s="1">
        <f t="shared" ca="1" si="39"/>
        <v>1.8585386576040815E-2</v>
      </c>
      <c r="AP68" s="1">
        <f t="shared" ca="1" si="40"/>
        <v>-7.7554649095282951E-2</v>
      </c>
      <c r="AQ68">
        <v>2015</v>
      </c>
    </row>
    <row r="69" spans="1:43" ht="15">
      <c r="A69" s="60" t="s">
        <v>164</v>
      </c>
      <c r="B69" s="69" t="s">
        <v>165</v>
      </c>
      <c r="C69" s="34" t="s">
        <v>166</v>
      </c>
      <c r="D69" s="8">
        <v>2668689</v>
      </c>
      <c r="E69" s="3"/>
      <c r="F69" s="37">
        <f t="shared" si="23"/>
        <v>2668689</v>
      </c>
      <c r="G69" s="3">
        <v>409000000</v>
      </c>
      <c r="H69" s="9">
        <f>F69/G69</f>
        <v>6.5249119804400976E-3</v>
      </c>
      <c r="I69" s="16" cm="1" vm="618">
        <f t="array" aca="1" ref="I69:U69" ca="1">TRANSPOSE(_xlfn.STOCKHISTORY(A69,"1-1-2017","01-01-2018",2,0,2))</f>
        <v>242.7</v>
      </c>
      <c r="J69" s="17" vm="619">
        <f ca="1"/>
        <v>230.51</v>
      </c>
      <c r="K69" s="17" vm="620">
        <f ca="1"/>
        <v>253.71</v>
      </c>
      <c r="L69" s="17" vm="621">
        <f ca="1"/>
        <v>230</v>
      </c>
      <c r="M69" s="17" vm="622">
        <f ca="1"/>
        <v>224.9</v>
      </c>
      <c r="N69" s="17" vm="623">
        <f ca="1"/>
        <v>212.61</v>
      </c>
      <c r="O69" s="17" vm="624">
        <f ca="1"/>
        <v>224.46</v>
      </c>
      <c r="P69" s="17" vm="625">
        <f ca="1"/>
        <v>227.09</v>
      </c>
      <c r="Q69" s="17" vm="626">
        <f ca="1"/>
        <v>224.55</v>
      </c>
      <c r="R69" s="17" vm="627">
        <f ca="1"/>
        <v>237.2</v>
      </c>
      <c r="S69" s="17" vm="628">
        <f ca="1"/>
        <v>243.89</v>
      </c>
      <c r="T69" s="17" vm="629">
        <f ca="1"/>
        <v>249.78</v>
      </c>
      <c r="U69" s="17" vm="630">
        <f ca="1"/>
        <v>257.77</v>
      </c>
      <c r="V69" s="3">
        <v>0.75</v>
      </c>
      <c r="W69" s="3">
        <v>0.75</v>
      </c>
      <c r="X69" s="3">
        <v>0.75</v>
      </c>
      <c r="Y69" s="3">
        <v>0.65</v>
      </c>
      <c r="Z69" s="1">
        <f t="shared" ca="1" si="24"/>
        <v>-4.9237742068397157E-2</v>
      </c>
      <c r="AA69" s="1">
        <f t="shared" ca="1" si="25"/>
        <v>-2.0826086956521706E-2</v>
      </c>
      <c r="AB69" s="1">
        <f t="shared" ca="1" si="26"/>
        <v>6.0099795063708369E-2</v>
      </c>
      <c r="AC69" s="1">
        <f t="shared" ca="1" si="27"/>
        <v>8.9460370994940946E-2</v>
      </c>
      <c r="AD69" s="1">
        <f t="shared" ca="1" si="28"/>
        <v>7.4042027194066717E-2</v>
      </c>
      <c r="AE69" s="1">
        <f t="shared" ca="1" si="29"/>
        <v>-5.0226617222908936E-2</v>
      </c>
      <c r="AF69" s="1">
        <f t="shared" ca="1" si="30"/>
        <v>0.10064639278122432</v>
      </c>
      <c r="AG69" s="1">
        <f t="shared" ca="1" si="31"/>
        <v>-9.0497024161444201E-2</v>
      </c>
      <c r="AH69" s="1">
        <f t="shared" ca="1" si="32"/>
        <v>-2.2173913043478235E-2</v>
      </c>
      <c r="AI69" s="1">
        <f t="shared" ca="1" si="33"/>
        <v>-5.1311694086260524E-2</v>
      </c>
      <c r="AJ69" s="1">
        <f t="shared" ca="1" si="34"/>
        <v>5.9263440101594435E-2</v>
      </c>
      <c r="AK69" s="1">
        <f t="shared" ca="1" si="35"/>
        <v>1.1717009712198145E-2</v>
      </c>
      <c r="AL69" s="1">
        <f t="shared" ca="1" si="36"/>
        <v>-7.8823373992689769E-3</v>
      </c>
      <c r="AM69" s="1">
        <f t="shared" ca="1" si="37"/>
        <v>5.9674905366288028E-2</v>
      </c>
      <c r="AN69" s="1">
        <f t="shared" ca="1" si="38"/>
        <v>2.8204047217537935E-2</v>
      </c>
      <c r="AO69" s="1">
        <f t="shared" ca="1" si="39"/>
        <v>2.6815367583746835E-2</v>
      </c>
      <c r="AP69" s="1">
        <f t="shared" ca="1" si="40"/>
        <v>3.4590439586836337E-2</v>
      </c>
      <c r="AQ69">
        <v>2017</v>
      </c>
    </row>
    <row r="70" spans="1:43" ht="15.6">
      <c r="A70" s="60" t="s">
        <v>339</v>
      </c>
      <c r="B70" s="69" t="s">
        <v>340</v>
      </c>
      <c r="C70" s="33" t="s">
        <v>341</v>
      </c>
      <c r="D70" s="8">
        <v>1041711</v>
      </c>
      <c r="E70" s="3"/>
      <c r="F70" s="37">
        <f t="shared" si="23"/>
        <v>1041711</v>
      </c>
      <c r="G70" s="3">
        <v>164000000</v>
      </c>
      <c r="H70" s="9">
        <f>F70/G70</f>
        <v>6.3518963414634149E-3</v>
      </c>
      <c r="I70" s="16" cm="1" vm="631">
        <f t="array" aca="1" ref="I70:U70" ca="1">TRANSPOSE(_xlfn.STOCKHISTORY(A70,"1-1-2017","01-01-2018",2,0,2))</f>
        <v>384.62</v>
      </c>
      <c r="J70" s="17" vm="632">
        <f ca="1"/>
        <v>375.21</v>
      </c>
      <c r="K70" s="17" vm="633">
        <f ca="1"/>
        <v>394.25</v>
      </c>
      <c r="L70" s="17" vm="634">
        <f ca="1"/>
        <v>383.83</v>
      </c>
      <c r="M70" s="17" vm="635">
        <f ca="1"/>
        <v>387.2</v>
      </c>
      <c r="N70" s="17" vm="636">
        <f ca="1"/>
        <v>408.28</v>
      </c>
      <c r="O70" s="17" vm="637">
        <f ca="1"/>
        <v>425.92</v>
      </c>
      <c r="P70" s="17" vm="638">
        <f ca="1"/>
        <v>429.67</v>
      </c>
      <c r="Q70" s="17" vm="639">
        <f ca="1"/>
        <v>422.35</v>
      </c>
      <c r="R70" s="17" vm="640">
        <f ca="1"/>
        <v>447.73</v>
      </c>
      <c r="S70" s="17" vm="641">
        <f ca="1"/>
        <v>473.21</v>
      </c>
      <c r="T70" s="17" vm="642">
        <f ca="1"/>
        <v>499.67</v>
      </c>
      <c r="U70" s="17" vm="592">
        <f ca="1"/>
        <v>518.78</v>
      </c>
      <c r="V70" s="3">
        <v>2.5</v>
      </c>
      <c r="W70" s="3">
        <v>2.5</v>
      </c>
      <c r="X70" s="3">
        <v>2.5</v>
      </c>
      <c r="Y70" s="3">
        <v>2.5</v>
      </c>
      <c r="Z70" s="1">
        <f t="shared" ca="1" si="24"/>
        <v>4.4459466486401634E-3</v>
      </c>
      <c r="AA70" s="1">
        <f t="shared" ca="1" si="25"/>
        <v>0.1161712216345779</v>
      </c>
      <c r="AB70" s="1">
        <f t="shared" ca="1" si="26"/>
        <v>5.707644628099174E-2</v>
      </c>
      <c r="AC70" s="1">
        <f t="shared" ca="1" si="27"/>
        <v>0.16427311102673475</v>
      </c>
      <c r="AD70" s="1">
        <f t="shared" ca="1" si="28"/>
        <v>0.3748115022619728</v>
      </c>
      <c r="AE70" s="1">
        <f t="shared" ca="1" si="29"/>
        <v>-2.4465706411523125E-2</v>
      </c>
      <c r="AF70" s="1">
        <f t="shared" ca="1" si="30"/>
        <v>5.0744916180272437E-2</v>
      </c>
      <c r="AG70" s="1">
        <f t="shared" ca="1" si="31"/>
        <v>-2.0088776157260662E-2</v>
      </c>
      <c r="AH70" s="1">
        <f t="shared" ca="1" si="32"/>
        <v>8.7799286142302702E-3</v>
      </c>
      <c r="AI70" s="1">
        <f t="shared" ca="1" si="33"/>
        <v>6.0898760330578471E-2</v>
      </c>
      <c r="AJ70" s="1">
        <f t="shared" ca="1" si="34"/>
        <v>4.9328891936906157E-2</v>
      </c>
      <c r="AK70" s="1">
        <f t="shared" ca="1" si="35"/>
        <v>8.8044703230653644E-3</v>
      </c>
      <c r="AL70" s="1">
        <f t="shared" ca="1" si="36"/>
        <v>-1.1217911420392378E-2</v>
      </c>
      <c r="AM70" s="1">
        <f t="shared" ca="1" si="37"/>
        <v>6.6011601752101329E-2</v>
      </c>
      <c r="AN70" s="1">
        <f t="shared" ca="1" si="38"/>
        <v>5.6909298014428247E-2</v>
      </c>
      <c r="AO70" s="1">
        <f t="shared" ca="1" si="39"/>
        <v>6.1199044821538089E-2</v>
      </c>
      <c r="AP70" s="1">
        <f t="shared" ca="1" si="40"/>
        <v>4.3248544039065695E-2</v>
      </c>
      <c r="AQ70">
        <v>2017</v>
      </c>
    </row>
    <row r="71" spans="1:43" ht="15.6">
      <c r="A71" s="65" t="s">
        <v>339</v>
      </c>
      <c r="B71" s="69" t="s">
        <v>340</v>
      </c>
      <c r="C71" s="41" t="s">
        <v>341</v>
      </c>
      <c r="D71" s="8">
        <v>987046</v>
      </c>
      <c r="E71" s="3">
        <v>19459</v>
      </c>
      <c r="F71" s="37">
        <f t="shared" si="23"/>
        <v>987046</v>
      </c>
      <c r="G71" s="8">
        <v>157000000</v>
      </c>
      <c r="H71" s="9">
        <f>F71/G71</f>
        <v>6.2869171974522294E-3</v>
      </c>
      <c r="I71" s="51" vm="604">
        <v>386.28</v>
      </c>
      <c r="J71" s="2" vm="643">
        <v>417.44</v>
      </c>
      <c r="K71" s="2" vm="644">
        <v>447.56</v>
      </c>
      <c r="L71" s="2" vm="645">
        <v>431.59</v>
      </c>
      <c r="M71" s="2" vm="646">
        <v>486.84</v>
      </c>
      <c r="N71" s="2" vm="647">
        <v>415.71</v>
      </c>
      <c r="O71" s="2" vm="648">
        <v>474.88</v>
      </c>
      <c r="P71" s="2" vm="649">
        <v>465.19</v>
      </c>
      <c r="Q71" s="2" vm="650">
        <v>420.99</v>
      </c>
      <c r="R71" s="2" vm="651">
        <v>445.63</v>
      </c>
      <c r="S71" s="2" vm="652">
        <v>466.36</v>
      </c>
      <c r="T71" s="2" vm="653">
        <v>495.28</v>
      </c>
      <c r="U71" s="2" vm="654">
        <v>510</v>
      </c>
      <c r="V71" s="3">
        <v>3.3</v>
      </c>
      <c r="W71" s="3">
        <v>3.3</v>
      </c>
      <c r="X71" s="3">
        <v>3.3</v>
      </c>
      <c r="Y71" s="3">
        <v>3.3</v>
      </c>
      <c r="Z71" s="1">
        <f t="shared" si="24"/>
        <v>0.1258413585999793</v>
      </c>
      <c r="AA71" s="1">
        <f t="shared" si="25"/>
        <v>0.10794967445955657</v>
      </c>
      <c r="AB71" s="1">
        <f t="shared" si="26"/>
        <v>-5.4645384097035038E-2</v>
      </c>
      <c r="AC71" s="1">
        <f t="shared" si="27"/>
        <v>0.15185243363328321</v>
      </c>
      <c r="AD71" s="1">
        <f t="shared" si="28"/>
        <v>0.3544579061820442</v>
      </c>
      <c r="AE71" s="1">
        <f t="shared" si="29"/>
        <v>8.0666873770322112E-2</v>
      </c>
      <c r="AF71" s="1">
        <f t="shared" si="30"/>
        <v>7.2154082023763902E-2</v>
      </c>
      <c r="AG71" s="1">
        <f t="shared" si="31"/>
        <v>-2.830905353472166E-2</v>
      </c>
      <c r="AH71" s="1">
        <f t="shared" si="32"/>
        <v>0.12801501424963507</v>
      </c>
      <c r="AI71" s="1">
        <f t="shared" si="33"/>
        <v>-0.13932708898200641</v>
      </c>
      <c r="AJ71" s="1">
        <f t="shared" si="34"/>
        <v>0.15027302686969285</v>
      </c>
      <c r="AK71" s="1">
        <f t="shared" si="35"/>
        <v>-2.0405154986522907E-2</v>
      </c>
      <c r="AL71" s="1">
        <f t="shared" si="36"/>
        <v>-8.7921064511274946E-2</v>
      </c>
      <c r="AM71" s="1">
        <f t="shared" si="37"/>
        <v>6.6367372146606776E-2</v>
      </c>
      <c r="AN71" s="1">
        <f t="shared" si="38"/>
        <v>4.6518412135628254E-2</v>
      </c>
      <c r="AO71" s="1">
        <f t="shared" si="39"/>
        <v>6.9088257998112954E-2</v>
      </c>
      <c r="AP71" s="1">
        <f t="shared" si="40"/>
        <v>3.6383459861088735E-2</v>
      </c>
      <c r="AQ71" s="58">
        <v>2019</v>
      </c>
    </row>
    <row r="72" spans="1:43" ht="17.399999999999999">
      <c r="A72" s="3" t="s">
        <v>32</v>
      </c>
      <c r="B72" s="3" t="s">
        <v>33</v>
      </c>
      <c r="C72" s="10" t="s">
        <v>34</v>
      </c>
      <c r="D72" s="26">
        <v>1427183</v>
      </c>
      <c r="E72" s="26">
        <v>3631100</v>
      </c>
      <c r="F72" s="31">
        <f t="shared" si="23"/>
        <v>1427183</v>
      </c>
      <c r="G72" s="3">
        <v>1506000000</v>
      </c>
      <c r="H72" s="9">
        <v>6.1999999999999998E-3</v>
      </c>
      <c r="I72" s="16" cm="1" vm="655">
        <f t="array" aca="1" ref="I72:U72" ca="1">TRANSPOSE(_xlfn.STOCKHISTORY(A72,"1-1-2015","31-01-2016",2,0,2))</f>
        <v>45.25</v>
      </c>
      <c r="J72" s="17" vm="656">
        <f ca="1"/>
        <v>44.93</v>
      </c>
      <c r="K72" s="17" vm="657">
        <f ca="1"/>
        <v>47.34</v>
      </c>
      <c r="L72" s="17" vm="658">
        <f ca="1"/>
        <v>46.33</v>
      </c>
      <c r="M72" s="17" vm="659">
        <f ca="1"/>
        <v>46.71</v>
      </c>
      <c r="N72" s="17" vm="660">
        <f ca="1"/>
        <v>48.77</v>
      </c>
      <c r="O72" s="17" vm="661">
        <f ca="1"/>
        <v>49.4</v>
      </c>
      <c r="P72" s="17" vm="662">
        <f ca="1"/>
        <v>50.89</v>
      </c>
      <c r="Q72" s="17" vm="663">
        <f ca="1"/>
        <v>44.22</v>
      </c>
      <c r="R72" s="17" vm="664">
        <f ca="1"/>
        <v>40.35</v>
      </c>
      <c r="S72" s="17" vm="665">
        <f ca="1"/>
        <v>44.88</v>
      </c>
      <c r="T72" s="17" vm="666">
        <f ca="1"/>
        <v>45.22</v>
      </c>
      <c r="U72" s="17" vm="667">
        <f ca="1"/>
        <v>43.94</v>
      </c>
      <c r="V72" s="48">
        <v>0.24</v>
      </c>
      <c r="W72" s="48">
        <v>0.24</v>
      </c>
      <c r="X72" s="48">
        <v>0.24</v>
      </c>
      <c r="Y72" s="48">
        <v>0.24</v>
      </c>
      <c r="Z72" s="1">
        <f t="shared" ca="1" si="24"/>
        <v>2.9171270718232008E-2</v>
      </c>
      <c r="AA72" s="1">
        <f t="shared" ca="1" si="25"/>
        <v>7.1443988776170961E-2</v>
      </c>
      <c r="AB72" s="1">
        <f t="shared" ca="1" si="26"/>
        <v>-0.17834008097165988</v>
      </c>
      <c r="AC72" s="1">
        <f t="shared" ca="1" si="27"/>
        <v>9.4919454770755793E-2</v>
      </c>
      <c r="AD72" s="1">
        <f t="shared" ca="1" si="28"/>
        <v>-7.7348066298343048E-3</v>
      </c>
      <c r="AE72" s="1">
        <f t="shared" ca="1" si="29"/>
        <v>-7.0718232044198956E-3</v>
      </c>
      <c r="AF72" s="1">
        <f t="shared" ca="1" si="30"/>
        <v>5.3638993990652209E-2</v>
      </c>
      <c r="AG72" s="1">
        <f t="shared" ca="1" si="31"/>
        <v>-1.6265314744402303E-2</v>
      </c>
      <c r="AH72" s="1">
        <f t="shared" ca="1" si="32"/>
        <v>8.2020289229441518E-3</v>
      </c>
      <c r="AI72" s="1">
        <f t="shared" ca="1" si="33"/>
        <v>4.923999143652328E-2</v>
      </c>
      <c r="AJ72" s="1">
        <f t="shared" ca="1" si="34"/>
        <v>1.7838835349600068E-2</v>
      </c>
      <c r="AK72" s="1">
        <f t="shared" ca="1" si="35"/>
        <v>3.0161943319838097E-2</v>
      </c>
      <c r="AL72" s="1">
        <f t="shared" ca="1" si="36"/>
        <v>-0.12635095303595995</v>
      </c>
      <c r="AM72" s="1">
        <f t="shared" ca="1" si="37"/>
        <v>-8.2089552238805916E-2</v>
      </c>
      <c r="AN72" s="1">
        <f t="shared" ca="1" si="38"/>
        <v>0.11226765799256508</v>
      </c>
      <c r="AO72" s="1">
        <f t="shared" ca="1" si="39"/>
        <v>1.2923351158645194E-2</v>
      </c>
      <c r="AP72" s="1">
        <f t="shared" ca="1" si="40"/>
        <v>-2.2998673153471941E-2</v>
      </c>
      <c r="AQ72">
        <v>2015</v>
      </c>
    </row>
    <row r="73" spans="1:43" ht="15">
      <c r="A73" s="60" t="s">
        <v>155</v>
      </c>
      <c r="B73" s="69" t="s">
        <v>156</v>
      </c>
      <c r="C73" s="34" t="s">
        <v>157</v>
      </c>
      <c r="D73" s="8">
        <v>7951186</v>
      </c>
      <c r="E73" s="8">
        <v>20080</v>
      </c>
      <c r="F73" s="37">
        <f t="shared" si="23"/>
        <v>7951186</v>
      </c>
      <c r="G73" s="3">
        <v>1319000000</v>
      </c>
      <c r="H73" s="9">
        <f t="shared" ref="H73:H80" si="41">F73/G73</f>
        <v>6.0281925701288859E-3</v>
      </c>
      <c r="I73" s="16" cm="1" vm="668">
        <f t="array" aca="1" ref="I73:U73" ca="1">TRANSPOSE(_xlfn.STOCKHISTORY(A73,"1-1-2017","01-01-2018",2,0,2))</f>
        <v>72.34</v>
      </c>
      <c r="J73" s="17" vm="669">
        <f ca="1"/>
        <v>72.72</v>
      </c>
      <c r="K73" s="17" vm="670">
        <f ca="1"/>
        <v>70.819999999999993</v>
      </c>
      <c r="L73" s="17" vm="671">
        <f ca="1"/>
        <v>67.849999999999994</v>
      </c>
      <c r="M73" s="17" vm="672">
        <f ca="1"/>
        <v>68.540000000000006</v>
      </c>
      <c r="N73" s="17" vm="673">
        <f ca="1"/>
        <v>65.010000000000005</v>
      </c>
      <c r="O73" s="17" vm="674">
        <f ca="1"/>
        <v>71.11</v>
      </c>
      <c r="P73" s="17" vm="675">
        <f ca="1"/>
        <v>76.349999999999994</v>
      </c>
      <c r="Q73" s="17" vm="179">
        <f ca="1"/>
        <v>83.36</v>
      </c>
      <c r="R73" s="17" vm="676">
        <f ca="1"/>
        <v>81.209999999999994</v>
      </c>
      <c r="S73" s="17" vm="677">
        <f ca="1"/>
        <v>74.69</v>
      </c>
      <c r="T73" s="17" vm="678">
        <f ca="1"/>
        <v>74.44</v>
      </c>
      <c r="U73" s="17" vm="679">
        <f ca="1"/>
        <v>72.19</v>
      </c>
      <c r="V73" s="3">
        <v>0.52</v>
      </c>
      <c r="W73" s="3">
        <v>0.52</v>
      </c>
      <c r="X73" s="3">
        <v>0.52</v>
      </c>
      <c r="Y73" s="3">
        <v>0.52</v>
      </c>
      <c r="Z73" s="1">
        <f t="shared" ca="1" si="24"/>
        <v>-5.487973458667416E-2</v>
      </c>
      <c r="AA73" s="1">
        <f t="shared" ca="1" si="25"/>
        <v>5.5711127487103988E-2</v>
      </c>
      <c r="AB73" s="1">
        <f t="shared" ca="1" si="26"/>
        <v>0.1493460835325551</v>
      </c>
      <c r="AC73" s="1">
        <f t="shared" ca="1" si="27"/>
        <v>-0.10466691294175591</v>
      </c>
      <c r="AD73" s="1">
        <f t="shared" ca="1" si="28"/>
        <v>2.6679568703345233E-2</v>
      </c>
      <c r="AE73" s="1">
        <f t="shared" ca="1" si="29"/>
        <v>5.2529720763062684E-3</v>
      </c>
      <c r="AF73" s="1">
        <f t="shared" ca="1" si="30"/>
        <v>-2.6127612761276207E-2</v>
      </c>
      <c r="AG73" s="1">
        <f t="shared" ca="1" si="31"/>
        <v>-3.4594747246540512E-2</v>
      </c>
      <c r="AH73" s="1">
        <f t="shared" ca="1" si="32"/>
        <v>1.0169491525423905E-2</v>
      </c>
      <c r="AI73" s="1">
        <f t="shared" ca="1" si="33"/>
        <v>-4.391596148234609E-2</v>
      </c>
      <c r="AJ73" s="1">
        <f t="shared" ca="1" si="34"/>
        <v>0.10183048761728955</v>
      </c>
      <c r="AK73" s="1">
        <f t="shared" ca="1" si="35"/>
        <v>7.3688651385177828E-2</v>
      </c>
      <c r="AL73" s="1">
        <f t="shared" ca="1" si="36"/>
        <v>9.8624754420432295E-2</v>
      </c>
      <c r="AM73" s="1">
        <f t="shared" ca="1" si="37"/>
        <v>-1.955374280230333E-2</v>
      </c>
      <c r="AN73" s="1">
        <f t="shared" ca="1" si="38"/>
        <v>-8.0285679103558633E-2</v>
      </c>
      <c r="AO73" s="1">
        <f t="shared" ca="1" si="39"/>
        <v>3.6149417592716564E-3</v>
      </c>
      <c r="AP73" s="1">
        <f t="shared" ca="1" si="40"/>
        <v>-2.324019344438474E-2</v>
      </c>
      <c r="AQ73">
        <v>2017</v>
      </c>
    </row>
    <row r="74" spans="1:43" ht="15">
      <c r="A74" s="65" t="s">
        <v>164</v>
      </c>
      <c r="B74" s="69" t="s">
        <v>165</v>
      </c>
      <c r="C74" s="42" t="s">
        <v>166</v>
      </c>
      <c r="D74" s="8">
        <v>2329798</v>
      </c>
      <c r="E74" s="3">
        <v>15156</v>
      </c>
      <c r="F74" s="37">
        <f t="shared" si="23"/>
        <v>2329798</v>
      </c>
      <c r="G74" s="3">
        <v>390000000</v>
      </c>
      <c r="H74" s="9">
        <f t="shared" si="41"/>
        <v>5.9738410256410255E-3</v>
      </c>
      <c r="I74" s="51" vm="680">
        <v>48.92</v>
      </c>
      <c r="J74" s="2" vm="681">
        <v>53.63</v>
      </c>
      <c r="K74" s="2" vm="682">
        <v>45.93</v>
      </c>
      <c r="L74" s="2" vm="683">
        <v>46.69</v>
      </c>
      <c r="M74" s="2" vm="684">
        <v>52.66</v>
      </c>
      <c r="N74" s="2" vm="685">
        <v>50</v>
      </c>
      <c r="O74" s="2" vm="665">
        <v>44.88</v>
      </c>
      <c r="P74" s="2" vm="686">
        <v>41.99</v>
      </c>
      <c r="Q74" s="2" vm="485">
        <v>39.92</v>
      </c>
      <c r="R74" s="2" vm="687">
        <v>40.72</v>
      </c>
      <c r="S74" s="2" vm="688">
        <v>34.9</v>
      </c>
      <c r="T74" s="2" vm="689">
        <v>32.35</v>
      </c>
      <c r="U74" s="2" vm="690">
        <v>26.11</v>
      </c>
      <c r="V74" s="3">
        <v>0.8</v>
      </c>
      <c r="W74" s="3">
        <v>0.8</v>
      </c>
      <c r="X74" s="3">
        <v>0.8</v>
      </c>
      <c r="Y74" s="3">
        <v>0.75</v>
      </c>
      <c r="Z74" s="1">
        <f t="shared" si="24"/>
        <v>-2.9231398201144804E-2</v>
      </c>
      <c r="AA74" s="1">
        <f t="shared" si="25"/>
        <v>-2.163204112229589E-2</v>
      </c>
      <c r="AB74" s="1">
        <f t="shared" si="26"/>
        <v>-7.4866310160427885E-2</v>
      </c>
      <c r="AC74" s="1">
        <f t="shared" si="27"/>
        <v>-0.34037328094302555</v>
      </c>
      <c r="AD74" s="1">
        <f t="shared" si="28"/>
        <v>-0.40188062142273107</v>
      </c>
      <c r="AE74" s="1">
        <f t="shared" si="29"/>
        <v>9.6279640228945237E-2</v>
      </c>
      <c r="AF74" s="1">
        <f t="shared" si="30"/>
        <v>-0.14357635651687492</v>
      </c>
      <c r="AG74" s="1">
        <f t="shared" si="31"/>
        <v>3.3964728935336343E-2</v>
      </c>
      <c r="AH74" s="1">
        <f t="shared" si="32"/>
        <v>0.12786463910901691</v>
      </c>
      <c r="AI74" s="1">
        <f t="shared" si="33"/>
        <v>-3.5320926699582166E-2</v>
      </c>
      <c r="AJ74" s="1">
        <f t="shared" si="34"/>
        <v>-8.6399999999999949E-2</v>
      </c>
      <c r="AK74" s="1">
        <f t="shared" si="35"/>
        <v>-6.4393939393939406E-2</v>
      </c>
      <c r="AL74" s="1">
        <f t="shared" si="36"/>
        <v>-3.0245296499166473E-2</v>
      </c>
      <c r="AM74" s="1">
        <f t="shared" si="37"/>
        <v>4.0080160320641212E-2</v>
      </c>
      <c r="AN74" s="1">
        <f t="shared" si="38"/>
        <v>-0.14292730844793713</v>
      </c>
      <c r="AO74" s="1">
        <f t="shared" si="39"/>
        <v>-5.1575931232091608E-2</v>
      </c>
      <c r="AP74" s="1">
        <f t="shared" si="40"/>
        <v>-0.16970633693972184</v>
      </c>
      <c r="AQ74">
        <v>2018</v>
      </c>
    </row>
    <row r="75" spans="1:43" ht="15">
      <c r="A75" s="65" t="s">
        <v>245</v>
      </c>
      <c r="B75" s="69" t="s">
        <v>246</v>
      </c>
      <c r="C75" s="42" t="s">
        <v>412</v>
      </c>
      <c r="D75" s="8">
        <v>21776255</v>
      </c>
      <c r="E75" s="3"/>
      <c r="F75" s="37">
        <f t="shared" si="23"/>
        <v>21776255</v>
      </c>
      <c r="G75" s="3">
        <v>3732000000</v>
      </c>
      <c r="H75" s="9">
        <f t="shared" si="41"/>
        <v>5.8350093783494103E-3</v>
      </c>
      <c r="I75" s="51" vm="354">
        <v>44.48</v>
      </c>
      <c r="J75" s="2" vm="691">
        <v>50.52</v>
      </c>
      <c r="K75" s="2" vm="692">
        <v>52.5</v>
      </c>
      <c r="L75" s="2" vm="693">
        <v>53.88</v>
      </c>
      <c r="M75" s="2" vm="694">
        <v>55.32</v>
      </c>
      <c r="N75" s="2" vm="695">
        <v>50.56</v>
      </c>
      <c r="O75" s="2" vm="696">
        <v>57.15</v>
      </c>
      <c r="P75" s="2" vm="697">
        <v>56.3</v>
      </c>
      <c r="Q75" s="2" vm="698">
        <v>51.94</v>
      </c>
      <c r="R75" s="2" vm="699">
        <v>55.04</v>
      </c>
      <c r="S75" s="2" vm="700">
        <v>54.81</v>
      </c>
      <c r="T75" s="2" vm="701">
        <v>56.23</v>
      </c>
      <c r="U75" s="2" vm="702">
        <v>53.27</v>
      </c>
      <c r="V75" s="3">
        <v>0.24</v>
      </c>
      <c r="W75" s="3">
        <v>0.24</v>
      </c>
      <c r="X75" s="3">
        <v>0.24</v>
      </c>
      <c r="Y75" s="3">
        <v>0.19</v>
      </c>
      <c r="Z75" s="1">
        <f t="shared" si="24"/>
        <v>0.21672661870503612</v>
      </c>
      <c r="AA75" s="1">
        <f t="shared" si="25"/>
        <v>6.5144766146993244E-2</v>
      </c>
      <c r="AB75" s="1">
        <f t="shared" si="26"/>
        <v>-3.2720909886264207E-2</v>
      </c>
      <c r="AC75" s="1">
        <f t="shared" si="27"/>
        <v>-2.8706395348837139E-2</v>
      </c>
      <c r="AD75" s="1">
        <f t="shared" si="28"/>
        <v>0.21807553956834549</v>
      </c>
      <c r="AE75" s="1">
        <f t="shared" si="29"/>
        <v>0.13579136690647498</v>
      </c>
      <c r="AF75" s="1">
        <f t="shared" si="30"/>
        <v>3.9192399049881171E-2</v>
      </c>
      <c r="AG75" s="1">
        <f t="shared" si="31"/>
        <v>3.0857142857142906E-2</v>
      </c>
      <c r="AH75" s="1">
        <f t="shared" si="32"/>
        <v>2.6726057906458753E-2</v>
      </c>
      <c r="AI75" s="1">
        <f t="shared" si="33"/>
        <v>-8.1706435285610945E-2</v>
      </c>
      <c r="AJ75" s="1">
        <f t="shared" si="34"/>
        <v>0.13508702531645561</v>
      </c>
      <c r="AK75" s="1">
        <f t="shared" si="35"/>
        <v>-1.4873140857392851E-2</v>
      </c>
      <c r="AL75" s="1">
        <f t="shared" si="36"/>
        <v>-7.3179396092362334E-2</v>
      </c>
      <c r="AM75" s="1">
        <f t="shared" si="37"/>
        <v>6.4304967269926877E-2</v>
      </c>
      <c r="AN75" s="1">
        <f t="shared" si="38"/>
        <v>-4.1787790697673851E-3</v>
      </c>
      <c r="AO75" s="1">
        <f t="shared" si="39"/>
        <v>2.937420178799479E-2</v>
      </c>
      <c r="AP75" s="1">
        <f t="shared" si="40"/>
        <v>-4.9261959807931605E-2</v>
      </c>
      <c r="AQ75" s="58">
        <v>2019</v>
      </c>
    </row>
    <row r="76" spans="1:43" ht="15">
      <c r="A76" s="60" t="s">
        <v>149</v>
      </c>
      <c r="B76" s="69" t="s">
        <v>150</v>
      </c>
      <c r="C76" s="34" t="s">
        <v>151</v>
      </c>
      <c r="D76" s="8">
        <v>1725998</v>
      </c>
      <c r="E76" s="3"/>
      <c r="F76" s="37">
        <f t="shared" si="23"/>
        <v>1725998</v>
      </c>
      <c r="G76" s="3">
        <v>305000000</v>
      </c>
      <c r="H76" s="9">
        <f t="shared" si="41"/>
        <v>5.659009836065574E-3</v>
      </c>
      <c r="I76" s="16" cm="1" vm="703">
        <f t="array" aca="1" ref="I76:U76" ca="1">TRANSPOSE(_xlfn.STOCKHISTORY(A76,"1-1-2017","01-01-2018",2,0,2))</f>
        <v>174.39</v>
      </c>
      <c r="J76" s="17" vm="704">
        <f ca="1"/>
        <v>181.31</v>
      </c>
      <c r="K76" s="17" vm="705">
        <f ca="1"/>
        <v>190.5</v>
      </c>
      <c r="L76" s="17" vm="706">
        <f ca="1"/>
        <v>187.48</v>
      </c>
      <c r="M76" s="17" vm="707">
        <f ca="1"/>
        <v>194.24</v>
      </c>
      <c r="N76" s="17" vm="708">
        <f ca="1"/>
        <v>203.16</v>
      </c>
      <c r="O76" s="17" vm="709">
        <f ca="1"/>
        <v>199.42</v>
      </c>
      <c r="P76" s="17" vm="710">
        <f ca="1"/>
        <v>196.96</v>
      </c>
      <c r="Q76" s="17" vm="711">
        <f ca="1"/>
        <v>201.77</v>
      </c>
      <c r="R76" s="17" vm="712">
        <f ca="1"/>
        <v>206.43</v>
      </c>
      <c r="S76" s="17" vm="713">
        <f ca="1"/>
        <v>203.57</v>
      </c>
      <c r="T76" s="17" vm="714">
        <f ca="1"/>
        <v>207.11</v>
      </c>
      <c r="U76" s="17" vm="715">
        <f ca="1"/>
        <v>203.54</v>
      </c>
      <c r="V76" s="3">
        <v>0.84</v>
      </c>
      <c r="W76" s="3">
        <v>0.84</v>
      </c>
      <c r="X76" s="3">
        <v>0.84</v>
      </c>
      <c r="Y76" s="3">
        <v>0.76</v>
      </c>
      <c r="Z76" s="1">
        <f t="shared" ca="1" si="24"/>
        <v>7.9878433396410375E-2</v>
      </c>
      <c r="AA76" s="1">
        <f t="shared" ca="1" si="25"/>
        <v>6.8167271175592056E-2</v>
      </c>
      <c r="AB76" s="1">
        <f t="shared" ca="1" si="26"/>
        <v>3.9364156052552501E-2</v>
      </c>
      <c r="AC76" s="1">
        <f t="shared" ca="1" si="27"/>
        <v>-1.0318267693649252E-2</v>
      </c>
      <c r="AD76" s="1">
        <f t="shared" ca="1" si="28"/>
        <v>0.18596249784964738</v>
      </c>
      <c r="AE76" s="1">
        <f t="shared" ca="1" si="29"/>
        <v>3.9681174379264959E-2</v>
      </c>
      <c r="AF76" s="1">
        <f t="shared" ca="1" si="30"/>
        <v>5.0686669240527261E-2</v>
      </c>
      <c r="AG76" s="1">
        <f t="shared" ca="1" si="31"/>
        <v>-1.1443569553805828E-2</v>
      </c>
      <c r="AH76" s="1">
        <f t="shared" ca="1" si="32"/>
        <v>3.6057179432472899E-2</v>
      </c>
      <c r="AI76" s="1">
        <f t="shared" ca="1" si="33"/>
        <v>5.0247116968698449E-2</v>
      </c>
      <c r="AJ76" s="1">
        <f t="shared" ca="1" si="34"/>
        <v>-1.427446347706246E-2</v>
      </c>
      <c r="AK76" s="1">
        <f t="shared" ca="1" si="35"/>
        <v>-1.2335773743857085E-2</v>
      </c>
      <c r="AL76" s="1">
        <f t="shared" ca="1" si="36"/>
        <v>2.8686027619821294E-2</v>
      </c>
      <c r="AM76" s="1">
        <f t="shared" ca="1" si="37"/>
        <v>2.7258759974228063E-2</v>
      </c>
      <c r="AN76" s="1">
        <f t="shared" ca="1" si="38"/>
        <v>-1.3854575400862344E-2</v>
      </c>
      <c r="AO76" s="1">
        <f t="shared" ca="1" si="39"/>
        <v>2.1122955248808865E-2</v>
      </c>
      <c r="AP76" s="1">
        <f t="shared" ca="1" si="40"/>
        <v>-1.3567669354449431E-2</v>
      </c>
      <c r="AQ76">
        <v>2017</v>
      </c>
    </row>
    <row r="77" spans="1:43" ht="15.6">
      <c r="A77" s="65" t="s">
        <v>92</v>
      </c>
      <c r="B77" s="69" t="s">
        <v>93</v>
      </c>
      <c r="C77" s="41" t="s">
        <v>94</v>
      </c>
      <c r="D77" s="8">
        <v>2500782</v>
      </c>
      <c r="E77" s="3">
        <v>26690</v>
      </c>
      <c r="F77" s="37">
        <f t="shared" si="23"/>
        <v>2500782</v>
      </c>
      <c r="G77" s="3">
        <v>470000000</v>
      </c>
      <c r="H77" s="9">
        <f t="shared" si="41"/>
        <v>5.3208127659574471E-3</v>
      </c>
      <c r="I77" s="51" vm="716">
        <v>74.489999999999995</v>
      </c>
      <c r="J77" s="2" vm="717">
        <v>80.94</v>
      </c>
      <c r="K77" s="2" vm="718">
        <v>84</v>
      </c>
      <c r="L77" s="2" vm="719">
        <v>82.35</v>
      </c>
      <c r="M77" s="2" vm="720">
        <v>92.56</v>
      </c>
      <c r="N77" s="2" vm="721">
        <v>85.98</v>
      </c>
      <c r="O77" s="2" vm="722">
        <v>92.3</v>
      </c>
      <c r="P77" s="2" vm="723">
        <v>92.42</v>
      </c>
      <c r="Q77" s="2" vm="724">
        <v>85.75</v>
      </c>
      <c r="R77" s="2" vm="725">
        <v>91.68</v>
      </c>
      <c r="S77" s="2" vm="726">
        <v>94.35</v>
      </c>
      <c r="T77" s="2" vm="727">
        <v>100.33</v>
      </c>
      <c r="U77" s="2" vm="728">
        <v>103.41</v>
      </c>
      <c r="V77" s="3">
        <v>0.4</v>
      </c>
      <c r="W77" s="3">
        <v>0.4</v>
      </c>
      <c r="X77" s="3">
        <v>0.4</v>
      </c>
      <c r="Y77" s="3">
        <v>0.4</v>
      </c>
      <c r="Z77" s="1">
        <f t="shared" si="24"/>
        <v>0.11088736743187005</v>
      </c>
      <c r="AA77" s="1">
        <f t="shared" si="25"/>
        <v>0.12568306010928967</v>
      </c>
      <c r="AB77" s="1">
        <f t="shared" si="26"/>
        <v>-2.383531960996645E-3</v>
      </c>
      <c r="AC77" s="1">
        <f t="shared" si="27"/>
        <v>0.13230802792321106</v>
      </c>
      <c r="AD77" s="1">
        <f t="shared" si="28"/>
        <v>0.4097194254262318</v>
      </c>
      <c r="AE77" s="1">
        <f t="shared" si="29"/>
        <v>8.6588803866290823E-2</v>
      </c>
      <c r="AF77" s="1">
        <f t="shared" si="30"/>
        <v>3.7805782060785796E-2</v>
      </c>
      <c r="AG77" s="1">
        <f t="shared" si="31"/>
        <v>-1.488095238095245E-2</v>
      </c>
      <c r="AH77" s="1">
        <f t="shared" si="32"/>
        <v>0.12398299939283557</v>
      </c>
      <c r="AI77" s="1">
        <f t="shared" si="33"/>
        <v>-6.6767502160760564E-2</v>
      </c>
      <c r="AJ77" s="1">
        <f t="shared" si="34"/>
        <v>7.8157711095603544E-2</v>
      </c>
      <c r="AK77" s="1">
        <f t="shared" si="35"/>
        <v>1.3001083423619128E-3</v>
      </c>
      <c r="AL77" s="1">
        <f t="shared" si="36"/>
        <v>-6.7842458342350156E-2</v>
      </c>
      <c r="AM77" s="1">
        <f t="shared" si="37"/>
        <v>7.3819241982507375E-2</v>
      </c>
      <c r="AN77" s="1">
        <f t="shared" si="38"/>
        <v>2.912303664921452E-2</v>
      </c>
      <c r="AO77" s="1">
        <f t="shared" si="39"/>
        <v>6.7620561738208851E-2</v>
      </c>
      <c r="AP77" s="1">
        <f t="shared" si="40"/>
        <v>3.4685537725505811E-2</v>
      </c>
      <c r="AQ77" s="58">
        <v>2019</v>
      </c>
    </row>
    <row r="78" spans="1:43" ht="15.6">
      <c r="A78" s="67" t="s">
        <v>149</v>
      </c>
      <c r="B78" s="69" t="s">
        <v>150</v>
      </c>
      <c r="C78" s="25" t="s">
        <v>151</v>
      </c>
      <c r="D78" s="8">
        <v>1696363</v>
      </c>
      <c r="E78" s="8">
        <v>10160</v>
      </c>
      <c r="F78" s="37">
        <f t="shared" si="23"/>
        <v>1696363</v>
      </c>
      <c r="G78" s="3">
        <v>321000000</v>
      </c>
      <c r="H78" s="9">
        <f t="shared" si="41"/>
        <v>5.284619937694704E-3</v>
      </c>
      <c r="I78" s="16" cm="1" vm="729">
        <f t="array" aca="1" ref="I78:U78" ca="1">TRANSPOSE(_xlfn.STOCKHISTORY(A78,"1-1-2015","31-01-2016",2,0,2))</f>
        <v>138.47</v>
      </c>
      <c r="J78" s="17" vm="730">
        <f ca="1"/>
        <v>133.88999999999999</v>
      </c>
      <c r="K78" s="17" vm="731">
        <f ca="1"/>
        <v>139.21</v>
      </c>
      <c r="L78" s="17" vm="732">
        <f ca="1"/>
        <v>135.07</v>
      </c>
      <c r="M78" s="17" vm="733">
        <f ca="1"/>
        <v>137.82</v>
      </c>
      <c r="N78" s="17" vm="734">
        <f ca="1"/>
        <v>140.35</v>
      </c>
      <c r="O78" s="17" vm="735">
        <f ca="1"/>
        <v>142.43</v>
      </c>
      <c r="P78" s="17" vm="736">
        <f ca="1"/>
        <v>149.13</v>
      </c>
      <c r="Q78" s="17" vm="737">
        <f ca="1"/>
        <v>139.94</v>
      </c>
      <c r="R78" s="17" vm="738">
        <f ca="1"/>
        <v>138</v>
      </c>
      <c r="S78" s="17" vm="739">
        <f ca="1"/>
        <v>149.24</v>
      </c>
      <c r="T78" s="17" vm="740">
        <f ca="1"/>
        <v>147.22999999999999</v>
      </c>
      <c r="U78" s="17" vm="741">
        <f ca="1"/>
        <v>135.62</v>
      </c>
      <c r="V78" s="3">
        <v>0.76</v>
      </c>
      <c r="W78" s="3">
        <v>0.76</v>
      </c>
      <c r="X78" s="3">
        <v>0.76</v>
      </c>
      <c r="Y78" s="3">
        <v>0.69</v>
      </c>
      <c r="Z78" s="1">
        <f t="shared" ca="1" si="24"/>
        <v>-1.9065501552682933E-2</v>
      </c>
      <c r="AA78" s="1">
        <f t="shared" ca="1" si="25"/>
        <v>6.0116976382616524E-2</v>
      </c>
      <c r="AB78" s="1">
        <f t="shared" ca="1" si="26"/>
        <v>-2.5767043459945283E-2</v>
      </c>
      <c r="AC78" s="1">
        <f t="shared" ca="1" si="27"/>
        <v>-1.224637681159417E-2</v>
      </c>
      <c r="AD78" s="1">
        <f t="shared" ca="1" si="28"/>
        <v>8.6661370694017395E-4</v>
      </c>
      <c r="AE78" s="1">
        <f t="shared" ca="1" si="29"/>
        <v>-3.3075756481548438E-2</v>
      </c>
      <c r="AF78" s="1">
        <f t="shared" ca="1" si="30"/>
        <v>3.9734110090372858E-2</v>
      </c>
      <c r="AG78" s="1">
        <f t="shared" ca="1" si="31"/>
        <v>-2.427986495223055E-2</v>
      </c>
      <c r="AH78" s="1">
        <f t="shared" ca="1" si="32"/>
        <v>2.0359813430073297E-2</v>
      </c>
      <c r="AI78" s="1">
        <f t="shared" ca="1" si="33"/>
        <v>2.3871716731969243E-2</v>
      </c>
      <c r="AJ78" s="1">
        <f t="shared" ca="1" si="34"/>
        <v>2.0235126469540524E-2</v>
      </c>
      <c r="AK78" s="1">
        <f t="shared" ca="1" si="35"/>
        <v>4.7040651548128823E-2</v>
      </c>
      <c r="AL78" s="1">
        <f t="shared" ca="1" si="36"/>
        <v>-5.6527861597264119E-2</v>
      </c>
      <c r="AM78" s="1">
        <f t="shared" ca="1" si="37"/>
        <v>-8.4321852222380856E-3</v>
      </c>
      <c r="AN78" s="1">
        <f t="shared" ca="1" si="38"/>
        <v>8.1449275362318913E-2</v>
      </c>
      <c r="AO78" s="1">
        <f t="shared" ca="1" si="39"/>
        <v>-8.8448137228626326E-3</v>
      </c>
      <c r="AP78" s="1">
        <f t="shared" ca="1" si="40"/>
        <v>-7.4169666508184379E-2</v>
      </c>
      <c r="AQ78">
        <v>2016</v>
      </c>
    </row>
    <row r="79" spans="1:43" ht="15">
      <c r="A79" s="60" t="s">
        <v>245</v>
      </c>
      <c r="B79" s="69" t="s">
        <v>246</v>
      </c>
      <c r="C79" s="34" t="s">
        <v>412</v>
      </c>
      <c r="D79" s="8">
        <v>21079044</v>
      </c>
      <c r="E79" s="3"/>
      <c r="F79" s="37">
        <f t="shared" si="23"/>
        <v>21079044</v>
      </c>
      <c r="G79" s="3">
        <v>4217000000</v>
      </c>
      <c r="H79" s="9">
        <f t="shared" si="41"/>
        <v>4.998587621531895E-3</v>
      </c>
      <c r="I79" s="16" cm="1" vm="220">
        <f t="array" aca="1" ref="I79:U79" ca="1">TRANSPOSE(_xlfn.STOCKHISTORY(A79,"1-1-2017","01-01-2018",2,0,2))</f>
        <v>38.450000000000003</v>
      </c>
      <c r="J79" s="17" vm="742">
        <f ca="1"/>
        <v>40.22</v>
      </c>
      <c r="K79" s="17" vm="743">
        <f ca="1"/>
        <v>42.75</v>
      </c>
      <c r="L79" s="17" vm="744">
        <f ca="1"/>
        <v>44.68</v>
      </c>
      <c r="M79" s="17" vm="745">
        <f ca="1"/>
        <v>45.01</v>
      </c>
      <c r="N79" s="17" vm="746">
        <f ca="1"/>
        <v>45.52</v>
      </c>
      <c r="O79" s="17" vm="747">
        <f ca="1"/>
        <v>50.05</v>
      </c>
      <c r="P79" s="17" vm="748">
        <f ca="1"/>
        <v>50.15</v>
      </c>
      <c r="Q79" s="17" vm="749">
        <f ca="1"/>
        <v>50.35</v>
      </c>
      <c r="R79" s="17" vm="750">
        <f ca="1"/>
        <v>48.72</v>
      </c>
      <c r="S79" s="17" vm="751">
        <f ca="1"/>
        <v>51.1</v>
      </c>
      <c r="T79" s="17" vm="752">
        <f ca="1"/>
        <v>49.05</v>
      </c>
      <c r="U79" s="17" vm="342">
        <f ca="1"/>
        <v>47.57</v>
      </c>
      <c r="V79" s="3">
        <v>0.2</v>
      </c>
      <c r="W79" s="3">
        <v>0.18</v>
      </c>
      <c r="X79" s="3">
        <v>0.18</v>
      </c>
      <c r="Y79" s="3">
        <v>0.18</v>
      </c>
      <c r="Z79" s="1">
        <f t="shared" ca="1" si="24"/>
        <v>0.16723016905071514</v>
      </c>
      <c r="AA79" s="1">
        <f t="shared" ca="1" si="25"/>
        <v>0.12421665174574748</v>
      </c>
      <c r="AB79" s="1">
        <f t="shared" ca="1" si="26"/>
        <v>-2.2977022977022945E-2</v>
      </c>
      <c r="AC79" s="1">
        <f t="shared" ca="1" si="27"/>
        <v>-1.9909688013136261E-2</v>
      </c>
      <c r="AD79" s="1">
        <f t="shared" ca="1" si="28"/>
        <v>0.25643693107932369</v>
      </c>
      <c r="AE79" s="1">
        <f t="shared" ca="1" si="29"/>
        <v>4.6033810143042808E-2</v>
      </c>
      <c r="AF79" s="1">
        <f t="shared" ca="1" si="30"/>
        <v>6.2904027846842403E-2</v>
      </c>
      <c r="AG79" s="1">
        <f t="shared" ca="1" si="31"/>
        <v>4.9824561403508771E-2</v>
      </c>
      <c r="AH79" s="1">
        <f t="shared" ca="1" si="32"/>
        <v>7.3858549686660318E-3</v>
      </c>
      <c r="AI79" s="1">
        <f t="shared" ca="1" si="33"/>
        <v>1.5329926682959455E-2</v>
      </c>
      <c r="AJ79" s="1">
        <f t="shared" ca="1" si="34"/>
        <v>0.10347100175746909</v>
      </c>
      <c r="AK79" s="1">
        <f t="shared" ca="1" si="35"/>
        <v>1.9980019980020266E-3</v>
      </c>
      <c r="AL79" s="1">
        <f t="shared" ca="1" si="36"/>
        <v>7.5772681954138152E-3</v>
      </c>
      <c r="AM79" s="1">
        <f t="shared" ca="1" si="37"/>
        <v>-2.8798411122145037E-2</v>
      </c>
      <c r="AN79" s="1">
        <f t="shared" ca="1" si="38"/>
        <v>4.885057471264373E-2</v>
      </c>
      <c r="AO79" s="1">
        <f t="shared" ca="1" si="39"/>
        <v>-3.6594911937377773E-2</v>
      </c>
      <c r="AP79" s="1">
        <f t="shared" ca="1" si="40"/>
        <v>-2.6503567787971395E-2</v>
      </c>
      <c r="AQ79">
        <v>2017</v>
      </c>
    </row>
    <row r="80" spans="1:43" ht="15.6">
      <c r="A80" s="65" t="s">
        <v>92</v>
      </c>
      <c r="B80" s="69" t="s">
        <v>93</v>
      </c>
      <c r="C80" s="41" t="s">
        <v>94</v>
      </c>
      <c r="D80" s="8">
        <v>2386782</v>
      </c>
      <c r="E80" s="3">
        <v>2805330</v>
      </c>
      <c r="F80" s="37">
        <f t="shared" si="23"/>
        <v>2386782</v>
      </c>
      <c r="G80" s="3">
        <v>483000000</v>
      </c>
      <c r="H80" s="9">
        <f t="shared" si="41"/>
        <v>4.9415776397515529E-3</v>
      </c>
      <c r="I80" s="51" vm="753">
        <v>100.08</v>
      </c>
      <c r="J80" s="2" vm="754">
        <v>103.77</v>
      </c>
      <c r="K80" s="2" vm="755">
        <v>98.01</v>
      </c>
      <c r="L80" s="2" vm="756">
        <v>95.53</v>
      </c>
      <c r="M80" s="2" vm="757">
        <v>90.35</v>
      </c>
      <c r="N80" s="2" vm="758">
        <v>94.94</v>
      </c>
      <c r="O80" s="2" vm="759">
        <v>92.22</v>
      </c>
      <c r="P80" s="2" vm="760">
        <v>94.51</v>
      </c>
      <c r="Q80" s="2" vm="761">
        <v>99.24</v>
      </c>
      <c r="R80" s="2" vm="762">
        <v>95.58</v>
      </c>
      <c r="S80" s="2" vm="763">
        <v>89.31</v>
      </c>
      <c r="T80" s="2" vm="764">
        <v>90.67</v>
      </c>
      <c r="U80" s="2" vm="716">
        <v>74.489999999999995</v>
      </c>
      <c r="V80" s="3">
        <v>0.4</v>
      </c>
      <c r="W80" s="3">
        <v>0.4</v>
      </c>
      <c r="X80" s="3">
        <v>0.4</v>
      </c>
      <c r="Y80" s="3">
        <v>0.4</v>
      </c>
      <c r="Z80" s="1">
        <f t="shared" si="24"/>
        <v>-4.1466826538768951E-2</v>
      </c>
      <c r="AA80" s="1">
        <f t="shared" si="25"/>
        <v>-3.0461635088453912E-2</v>
      </c>
      <c r="AB80" s="1">
        <f t="shared" si="26"/>
        <v>4.0772066796790275E-2</v>
      </c>
      <c r="AC80" s="1">
        <f t="shared" si="27"/>
        <v>-0.21646788030968828</v>
      </c>
      <c r="AD80" s="1">
        <f t="shared" si="28"/>
        <v>-0.23970823341326941</v>
      </c>
      <c r="AE80" s="1">
        <f t="shared" si="29"/>
        <v>3.6870503597122281E-2</v>
      </c>
      <c r="AF80" s="1">
        <f t="shared" si="30"/>
        <v>-5.5507372072853341E-2</v>
      </c>
      <c r="AG80" s="1">
        <f t="shared" si="31"/>
        <v>-2.1222324252627323E-2</v>
      </c>
      <c r="AH80" s="1">
        <f t="shared" si="32"/>
        <v>-5.4223804040615581E-2</v>
      </c>
      <c r="AI80" s="1">
        <f t="shared" si="33"/>
        <v>5.5229662423907075E-2</v>
      </c>
      <c r="AJ80" s="1">
        <f t="shared" si="34"/>
        <v>-2.4436486201811661E-2</v>
      </c>
      <c r="AK80" s="1">
        <f t="shared" si="35"/>
        <v>2.4831923660811172E-2</v>
      </c>
      <c r="AL80" s="1">
        <f t="shared" si="36"/>
        <v>5.4279970373505342E-2</v>
      </c>
      <c r="AM80" s="1">
        <f t="shared" si="37"/>
        <v>-3.2849657396211172E-2</v>
      </c>
      <c r="AN80" s="1">
        <f t="shared" si="38"/>
        <v>-6.5599497802887596E-2</v>
      </c>
      <c r="AO80" s="1">
        <f t="shared" si="39"/>
        <v>1.9706639793976032E-2</v>
      </c>
      <c r="AP80" s="1">
        <f t="shared" si="40"/>
        <v>-0.17403771920150002</v>
      </c>
      <c r="AQ80">
        <v>2018</v>
      </c>
    </row>
    <row r="81" spans="1:43" ht="15.6">
      <c r="A81" s="3" t="s">
        <v>152</v>
      </c>
      <c r="B81" s="3" t="s">
        <v>153</v>
      </c>
      <c r="C81" s="12" t="s">
        <v>154</v>
      </c>
      <c r="D81" s="26">
        <v>2112584</v>
      </c>
      <c r="E81" s="26">
        <v>4003381</v>
      </c>
      <c r="F81" s="31">
        <f t="shared" si="23"/>
        <v>2112584</v>
      </c>
      <c r="G81" s="3">
        <v>1252000000</v>
      </c>
      <c r="H81" s="9">
        <v>4.8999999999999998E-3</v>
      </c>
      <c r="I81" s="16" cm="1" vm="765">
        <f t="array" aca="1" ref="I81:U81" ca="1">TRANSPOSE(_xlfn.STOCKHISTORY(A81,"1-1-2015","31-01-2016",2,0,2))</f>
        <v>152.06059999999999</v>
      </c>
      <c r="J81" s="17" vm="766">
        <f ca="1"/>
        <v>144.0196</v>
      </c>
      <c r="K81" s="17" vm="767">
        <f ca="1"/>
        <v>155.30109999999999</v>
      </c>
      <c r="L81" s="17" vm="768">
        <f ca="1"/>
        <v>148.34010000000001</v>
      </c>
      <c r="M81" s="17" vm="769">
        <f ca="1"/>
        <v>162.56209999999999</v>
      </c>
      <c r="N81" s="17" vm="770">
        <f ca="1"/>
        <v>163.5822</v>
      </c>
      <c r="O81" s="17" vm="771">
        <f ca="1"/>
        <v>160.04169999999999</v>
      </c>
      <c r="P81" s="17" vm="772">
        <f ca="1"/>
        <v>156.7413</v>
      </c>
      <c r="Q81" s="17" vm="773">
        <f ca="1"/>
        <v>145.4597</v>
      </c>
      <c r="R81" s="17" vm="774">
        <f ca="1"/>
        <v>150.9205</v>
      </c>
      <c r="S81" s="17" vm="775">
        <f ca="1"/>
        <v>173.6636</v>
      </c>
      <c r="T81" s="17" vm="776">
        <f ca="1"/>
        <v>179.96440000000001</v>
      </c>
      <c r="U81" s="17" vm="777">
        <f ca="1"/>
        <v>183.32490000000001</v>
      </c>
      <c r="V81" s="48">
        <v>1.769231</v>
      </c>
      <c r="W81" s="48">
        <v>1.769231</v>
      </c>
      <c r="X81" s="48">
        <v>1.769231</v>
      </c>
      <c r="Y81" s="48">
        <v>1.769231</v>
      </c>
      <c r="Z81" s="1">
        <f t="shared" ca="1" si="24"/>
        <v>-1.2832180065052927E-2</v>
      </c>
      <c r="AA81" s="1">
        <f t="shared" ca="1" si="25"/>
        <v>9.0810448422240411E-2</v>
      </c>
      <c r="AB81" s="1">
        <f t="shared" ca="1" si="26"/>
        <v>-4.593783370209132E-2</v>
      </c>
      <c r="AC81" s="1">
        <f t="shared" ca="1" si="27"/>
        <v>0.22643465268137866</v>
      </c>
      <c r="AD81" s="1">
        <f t="shared" ca="1" si="28"/>
        <v>0.2521443687582452</v>
      </c>
      <c r="AE81" s="1">
        <f t="shared" ca="1" si="29"/>
        <v>-5.2880233275417805E-2</v>
      </c>
      <c r="AF81" s="1">
        <f t="shared" ca="1" si="30"/>
        <v>7.8333087996356007E-2</v>
      </c>
      <c r="AG81" s="1">
        <f t="shared" ca="1" si="31"/>
        <v>-3.3430342734211062E-2</v>
      </c>
      <c r="AH81" s="1">
        <f t="shared" ca="1" si="32"/>
        <v>9.5874278094729468E-2</v>
      </c>
      <c r="AI81" s="1">
        <f t="shared" ca="1" si="33"/>
        <v>1.7158556637740369E-2</v>
      </c>
      <c r="AJ81" s="1">
        <f t="shared" ca="1" si="34"/>
        <v>-1.0828005736565522E-2</v>
      </c>
      <c r="AK81" s="1">
        <f t="shared" ca="1" si="35"/>
        <v>-2.0622125358578398E-2</v>
      </c>
      <c r="AL81" s="1">
        <f t="shared" ca="1" si="36"/>
        <v>-6.0688338044918591E-2</v>
      </c>
      <c r="AM81" s="1">
        <f t="shared" ca="1" si="37"/>
        <v>4.970470171463303E-2</v>
      </c>
      <c r="AN81" s="1">
        <f t="shared" ca="1" si="38"/>
        <v>0.15069589618375237</v>
      </c>
      <c r="AO81" s="1">
        <f t="shared" ca="1" si="39"/>
        <v>4.6469329208884351E-2</v>
      </c>
      <c r="AP81" s="1">
        <f t="shared" ca="1" si="40"/>
        <v>2.8504143041623794E-2</v>
      </c>
      <c r="AQ81">
        <v>2015</v>
      </c>
    </row>
    <row r="82" spans="1:43" ht="15.6">
      <c r="A82" s="3" t="s">
        <v>149</v>
      </c>
      <c r="B82" s="3" t="s">
        <v>150</v>
      </c>
      <c r="C82" s="12" t="s">
        <v>151</v>
      </c>
      <c r="D82" s="26">
        <v>1442079</v>
      </c>
      <c r="E82" s="26">
        <v>98870</v>
      </c>
      <c r="F82" s="31">
        <f t="shared" si="23"/>
        <v>1442079</v>
      </c>
      <c r="G82" s="3">
        <v>327000000</v>
      </c>
      <c r="H82" s="9">
        <v>4.7000000000000002E-3</v>
      </c>
      <c r="I82" s="16" cm="1" vm="729">
        <f t="array" aca="1" ref="I82:U82" ca="1">TRANSPOSE(_xlfn.STOCKHISTORY(A82,"1-1-2015","31-01-2016",2,0,2))</f>
        <v>138.47</v>
      </c>
      <c r="J82" s="17" vm="730">
        <f ca="1"/>
        <v>133.88999999999999</v>
      </c>
      <c r="K82" s="17" vm="731">
        <f ca="1"/>
        <v>139.21</v>
      </c>
      <c r="L82" s="17" vm="732">
        <f ca="1"/>
        <v>135.07</v>
      </c>
      <c r="M82" s="17" vm="733">
        <f ca="1"/>
        <v>137.82</v>
      </c>
      <c r="N82" s="17" vm="734">
        <f ca="1"/>
        <v>140.35</v>
      </c>
      <c r="O82" s="17" vm="735">
        <f ca="1"/>
        <v>142.43</v>
      </c>
      <c r="P82" s="17" vm="736">
        <f ca="1"/>
        <v>149.13</v>
      </c>
      <c r="Q82" s="17" vm="737">
        <f ca="1"/>
        <v>139.94</v>
      </c>
      <c r="R82" s="17" vm="738">
        <f ca="1"/>
        <v>138</v>
      </c>
      <c r="S82" s="17" vm="739">
        <f ca="1"/>
        <v>149.24</v>
      </c>
      <c r="T82" s="17" vm="740">
        <f ca="1"/>
        <v>147.22999999999999</v>
      </c>
      <c r="U82" s="17" vm="741">
        <f ca="1"/>
        <v>135.62</v>
      </c>
      <c r="V82" s="48">
        <v>0.69</v>
      </c>
      <c r="W82" s="48">
        <v>0.69</v>
      </c>
      <c r="X82" s="48">
        <v>0.69</v>
      </c>
      <c r="Y82" s="48">
        <v>0.69</v>
      </c>
      <c r="Z82" s="1">
        <f t="shared" ca="1" si="24"/>
        <v>-1.9571026215064676E-2</v>
      </c>
      <c r="AA82" s="1">
        <f t="shared" ca="1" si="25"/>
        <v>5.9598726586214658E-2</v>
      </c>
      <c r="AB82" s="1">
        <f t="shared" ca="1" si="26"/>
        <v>-2.6258512953731706E-2</v>
      </c>
      <c r="AC82" s="1">
        <f t="shared" ca="1" si="27"/>
        <v>-1.224637681159417E-2</v>
      </c>
      <c r="AD82" s="1">
        <f t="shared" ca="1" si="28"/>
        <v>-6.4996028020505912E-4</v>
      </c>
      <c r="AE82" s="1">
        <f t="shared" ca="1" si="29"/>
        <v>-3.3075756481548438E-2</v>
      </c>
      <c r="AF82" s="1">
        <f t="shared" ca="1" si="30"/>
        <v>3.9734110090372858E-2</v>
      </c>
      <c r="AG82" s="1">
        <f t="shared" ca="1" si="31"/>
        <v>-2.4782702392069641E-2</v>
      </c>
      <c r="AH82" s="1">
        <f t="shared" ca="1" si="32"/>
        <v>2.0359813430073297E-2</v>
      </c>
      <c r="AI82" s="1">
        <f t="shared" ca="1" si="33"/>
        <v>2.3363807865331602E-2</v>
      </c>
      <c r="AJ82" s="1">
        <f t="shared" ca="1" si="34"/>
        <v>1.9736373352333542E-2</v>
      </c>
      <c r="AK82" s="1">
        <f t="shared" ca="1" si="35"/>
        <v>4.7040651548128823E-2</v>
      </c>
      <c r="AL82" s="1">
        <f t="shared" ca="1" si="36"/>
        <v>-5.6997250720847575E-2</v>
      </c>
      <c r="AM82" s="1">
        <f t="shared" ca="1" si="37"/>
        <v>-8.9323995998284826E-3</v>
      </c>
      <c r="AN82" s="1">
        <f t="shared" ca="1" si="38"/>
        <v>8.1449275362318913E-2</v>
      </c>
      <c r="AO82" s="1">
        <f t="shared" ca="1" si="39"/>
        <v>-8.8448137228626326E-3</v>
      </c>
      <c r="AP82" s="1">
        <f t="shared" ca="1" si="40"/>
        <v>-7.4169666508184379E-2</v>
      </c>
      <c r="AQ82">
        <v>2015</v>
      </c>
    </row>
    <row r="83" spans="1:43" ht="15">
      <c r="A83" s="65" t="s">
        <v>128</v>
      </c>
      <c r="B83" s="69" t="s">
        <v>129</v>
      </c>
      <c r="C83" s="42" t="s">
        <v>356</v>
      </c>
      <c r="D83" s="8">
        <v>2894660</v>
      </c>
      <c r="E83" s="3">
        <v>437384</v>
      </c>
      <c r="F83" s="37">
        <f t="shared" si="23"/>
        <v>2894660</v>
      </c>
      <c r="G83" s="3">
        <v>621000000</v>
      </c>
      <c r="H83" s="9">
        <f>F83/G83</f>
        <v>4.6612882447665052E-3</v>
      </c>
      <c r="I83" s="51" vm="778">
        <v>58.8</v>
      </c>
      <c r="J83" s="2" vm="779">
        <v>65.959999999999994</v>
      </c>
      <c r="K83" s="2" vm="780">
        <v>68.64</v>
      </c>
      <c r="L83" s="2" vm="781">
        <v>69.59</v>
      </c>
      <c r="M83" s="2" vm="782">
        <v>71.099999999999994</v>
      </c>
      <c r="N83" s="2" vm="783">
        <v>60.27</v>
      </c>
      <c r="O83" s="2" vm="784">
        <v>67.900000000000006</v>
      </c>
      <c r="P83" s="2" vm="785">
        <v>64.930000000000007</v>
      </c>
      <c r="Q83" s="2" vm="786">
        <v>59</v>
      </c>
      <c r="R83" s="2" vm="787">
        <v>67.97</v>
      </c>
      <c r="S83" s="2" vm="788">
        <v>70.61</v>
      </c>
      <c r="T83" s="2" vm="789">
        <v>73.95</v>
      </c>
      <c r="U83" s="2" vm="790">
        <v>76.569999999999993</v>
      </c>
      <c r="V83">
        <v>0.5</v>
      </c>
      <c r="W83">
        <v>0.49</v>
      </c>
      <c r="X83">
        <v>0.49</v>
      </c>
      <c r="Y83">
        <v>0.49</v>
      </c>
      <c r="Z83" s="1">
        <f t="shared" si="24"/>
        <v>0.19200680272108855</v>
      </c>
      <c r="AA83" s="1">
        <f t="shared" si="25"/>
        <v>-1.7243856875987895E-2</v>
      </c>
      <c r="AB83" s="1">
        <f t="shared" si="26"/>
        <v>8.2474226804122707E-3</v>
      </c>
      <c r="AC83" s="1">
        <f t="shared" si="27"/>
        <v>0.13373547153155796</v>
      </c>
      <c r="AD83" s="1">
        <f t="shared" si="28"/>
        <v>0.33571428571428563</v>
      </c>
      <c r="AE83" s="1">
        <f t="shared" si="29"/>
        <v>0.12176870748299315</v>
      </c>
      <c r="AF83" s="1">
        <f t="shared" si="30"/>
        <v>4.0630685263796346E-2</v>
      </c>
      <c r="AG83" s="1">
        <f t="shared" si="31"/>
        <v>2.1124708624708666E-2</v>
      </c>
      <c r="AH83" s="1">
        <f t="shared" si="32"/>
        <v>2.169851990228468E-2</v>
      </c>
      <c r="AI83" s="1">
        <f t="shared" si="33"/>
        <v>-0.14542897327707444</v>
      </c>
      <c r="AJ83" s="1">
        <f t="shared" si="34"/>
        <v>0.13472706155632988</v>
      </c>
      <c r="AK83" s="1">
        <f t="shared" si="35"/>
        <v>-4.3740795287187016E-2</v>
      </c>
      <c r="AL83" s="1">
        <f t="shared" si="36"/>
        <v>-8.378253503773303E-2</v>
      </c>
      <c r="AM83" s="1">
        <f t="shared" si="37"/>
        <v>0.16033898305084746</v>
      </c>
      <c r="AN83" s="1">
        <f t="shared" si="38"/>
        <v>3.884066499926439E-2</v>
      </c>
      <c r="AO83" s="1">
        <f t="shared" si="39"/>
        <v>5.4241608837275225E-2</v>
      </c>
      <c r="AP83" s="1">
        <f t="shared" si="40"/>
        <v>4.2055442866801761E-2</v>
      </c>
      <c r="AQ83" s="58">
        <v>2019</v>
      </c>
    </row>
    <row r="84" spans="1:43" ht="15">
      <c r="A84" s="60" t="s">
        <v>128</v>
      </c>
      <c r="B84" s="69" t="s">
        <v>129</v>
      </c>
      <c r="C84" s="34" t="s">
        <v>130</v>
      </c>
      <c r="D84" s="8">
        <v>2928140</v>
      </c>
      <c r="E84" s="3">
        <v>150000</v>
      </c>
      <c r="F84" s="37">
        <f t="shared" si="23"/>
        <v>2928140</v>
      </c>
      <c r="G84" s="3">
        <v>643000000</v>
      </c>
      <c r="H84" s="9">
        <f>F84/G84</f>
        <v>4.5538724727838256E-3</v>
      </c>
      <c r="I84" s="16" cm="1" vm="791">
        <f t="array" aca="1" ref="I84:U84" ca="1">TRANSPOSE(_xlfn.STOCKHISTORY(A84,"1-1-2017","01-01-2018",2,0,2))</f>
        <v>56.25</v>
      </c>
      <c r="J84" s="17" vm="792">
        <f ca="1"/>
        <v>58.5</v>
      </c>
      <c r="K84" s="17" vm="793">
        <f ca="1"/>
        <v>60.75</v>
      </c>
      <c r="L84" s="17" vm="794">
        <f ca="1"/>
        <v>59.8</v>
      </c>
      <c r="M84" s="17" vm="795">
        <f ca="1"/>
        <v>60.06</v>
      </c>
      <c r="N84" s="17" vm="112">
        <f ca="1"/>
        <v>59.3</v>
      </c>
      <c r="O84" s="17" vm="796">
        <f ca="1"/>
        <v>59.56</v>
      </c>
      <c r="P84" s="17" vm="797">
        <f ca="1"/>
        <v>59.45</v>
      </c>
      <c r="Q84" s="17" vm="798">
        <f ca="1"/>
        <v>59.26</v>
      </c>
      <c r="R84" s="17" vm="799">
        <f ca="1"/>
        <v>62.87</v>
      </c>
      <c r="S84" s="17" vm="800">
        <f ca="1"/>
        <v>64.56</v>
      </c>
      <c r="T84" s="17" vm="801">
        <f ca="1"/>
        <v>64.91</v>
      </c>
      <c r="U84" s="17" vm="802">
        <f ca="1"/>
        <v>70.06</v>
      </c>
      <c r="V84" s="3">
        <v>0.47499999999999998</v>
      </c>
      <c r="W84" s="3">
        <v>0.47499999999999998</v>
      </c>
      <c r="X84" s="3">
        <v>0.47499999999999998</v>
      </c>
      <c r="Y84" s="3">
        <v>0</v>
      </c>
      <c r="Z84" s="1">
        <f t="shared" ca="1" si="24"/>
        <v>7.1555555555555497E-2</v>
      </c>
      <c r="AA84" s="1">
        <f t="shared" ca="1" si="25"/>
        <v>3.9297658862877108E-3</v>
      </c>
      <c r="AB84" s="1">
        <f t="shared" ca="1" si="26"/>
        <v>6.3549361987911265E-2</v>
      </c>
      <c r="AC84" s="1">
        <f t="shared" ca="1" si="27"/>
        <v>0.11436297121043432</v>
      </c>
      <c r="AD84" s="1">
        <f t="shared" ca="1" si="28"/>
        <v>0.2708444444444445</v>
      </c>
      <c r="AE84" s="1">
        <f t="shared" ca="1" si="29"/>
        <v>0.04</v>
      </c>
      <c r="AF84" s="1">
        <f t="shared" ca="1" si="30"/>
        <v>3.8461538461538464E-2</v>
      </c>
      <c r="AG84" s="1">
        <f t="shared" ca="1" si="31"/>
        <v>-7.8189300411523107E-3</v>
      </c>
      <c r="AH84" s="1">
        <f t="shared" ca="1" si="32"/>
        <v>4.3478260869566077E-3</v>
      </c>
      <c r="AI84" s="1">
        <f t="shared" ca="1" si="33"/>
        <v>-4.7452547452548309E-3</v>
      </c>
      <c r="AJ84" s="1">
        <f t="shared" ca="1" si="34"/>
        <v>1.2394603709949496E-2</v>
      </c>
      <c r="AK84" s="1">
        <f t="shared" ca="1" si="35"/>
        <v>-1.8468770987239663E-3</v>
      </c>
      <c r="AL84" s="1">
        <f t="shared" ca="1" si="36"/>
        <v>4.793944491168968E-3</v>
      </c>
      <c r="AM84" s="1">
        <f t="shared" ca="1" si="37"/>
        <v>6.8933513331083343E-2</v>
      </c>
      <c r="AN84" s="1">
        <f t="shared" ca="1" si="38"/>
        <v>2.6880865277556943E-2</v>
      </c>
      <c r="AO84" s="1">
        <f t="shared" ca="1" si="39"/>
        <v>5.4213135068152769E-3</v>
      </c>
      <c r="AP84" s="1">
        <f t="shared" ca="1" si="40"/>
        <v>7.9340625481435931E-2</v>
      </c>
      <c r="AQ84">
        <v>2017</v>
      </c>
    </row>
    <row r="85" spans="1:43" ht="15">
      <c r="A85" s="65" t="s">
        <v>128</v>
      </c>
      <c r="B85" s="69" t="s">
        <v>129</v>
      </c>
      <c r="C85" s="42" t="s">
        <v>130</v>
      </c>
      <c r="D85" s="8">
        <v>2861391</v>
      </c>
      <c r="E85" s="8"/>
      <c r="F85" s="37">
        <f t="shared" si="23"/>
        <v>2861391</v>
      </c>
      <c r="G85" s="3">
        <v>635000000</v>
      </c>
      <c r="H85" s="9">
        <f>F85/G85</f>
        <v>4.5061275590551177E-3</v>
      </c>
      <c r="I85" s="51" vm="803">
        <v>28.194800000000001</v>
      </c>
      <c r="J85" s="2" vm="804">
        <v>27.474599999999999</v>
      </c>
      <c r="K85" s="2" vm="805">
        <v>26.511900000000001</v>
      </c>
      <c r="L85" s="2" vm="806">
        <v>27.881</v>
      </c>
      <c r="M85" s="2" vm="807">
        <v>28.5228</v>
      </c>
      <c r="N85" s="2" vm="808">
        <v>29.513999999999999</v>
      </c>
      <c r="O85" s="2" vm="809">
        <v>30.4267</v>
      </c>
      <c r="P85" s="2" vm="810">
        <v>30.077300000000001</v>
      </c>
      <c r="Q85" s="2" vm="811">
        <v>31.439299999999999</v>
      </c>
      <c r="R85" s="2" vm="812">
        <v>30.99</v>
      </c>
      <c r="S85" s="2" vm="813">
        <v>31.3323</v>
      </c>
      <c r="T85" s="2" vm="814">
        <v>33.050800000000002</v>
      </c>
      <c r="U85" s="2" vm="815">
        <v>31.9313</v>
      </c>
      <c r="V85" s="3">
        <v>0.49</v>
      </c>
      <c r="W85" s="3">
        <v>0.48499999999999999</v>
      </c>
      <c r="X85" s="3">
        <v>0.48499999999999999</v>
      </c>
      <c r="Y85" s="3">
        <v>0.48499999999999999</v>
      </c>
      <c r="Z85" s="1">
        <f t="shared" si="24"/>
        <v>6.249379318172126E-3</v>
      </c>
      <c r="AA85" s="1">
        <f t="shared" si="25"/>
        <v>0.10870126609519028</v>
      </c>
      <c r="AB85" s="1">
        <f t="shared" si="26"/>
        <v>3.4453292667295438E-2</v>
      </c>
      <c r="AC85" s="1">
        <f t="shared" si="27"/>
        <v>4.6024524040012962E-2</v>
      </c>
      <c r="AD85" s="1">
        <f t="shared" si="28"/>
        <v>0.2015087888546824</v>
      </c>
      <c r="AE85" s="1">
        <f t="shared" si="29"/>
        <v>-2.5543717281200858E-2</v>
      </c>
      <c r="AF85" s="1">
        <f t="shared" si="30"/>
        <v>-3.5039636609814087E-2</v>
      </c>
      <c r="AG85" s="1">
        <f t="shared" si="31"/>
        <v>7.0123227682663242E-2</v>
      </c>
      <c r="AH85" s="1">
        <f t="shared" si="32"/>
        <v>2.3019260428248624E-2</v>
      </c>
      <c r="AI85" s="1">
        <f t="shared" si="33"/>
        <v>5.1755087158343469E-2</v>
      </c>
      <c r="AJ85" s="1">
        <f t="shared" si="34"/>
        <v>4.7357186420004097E-2</v>
      </c>
      <c r="AK85" s="1">
        <f t="shared" si="35"/>
        <v>-1.1483335360062026E-2</v>
      </c>
      <c r="AL85" s="1">
        <f t="shared" si="36"/>
        <v>6.1408437592470007E-2</v>
      </c>
      <c r="AM85" s="1">
        <f t="shared" si="37"/>
        <v>1.1355214651725409E-3</v>
      </c>
      <c r="AN85" s="1">
        <f t="shared" si="38"/>
        <v>1.1045498547918736E-2</v>
      </c>
      <c r="AO85" s="1">
        <f t="shared" si="39"/>
        <v>7.0326787372775132E-2</v>
      </c>
      <c r="AP85" s="1">
        <f t="shared" si="40"/>
        <v>-1.9197719873649113E-2</v>
      </c>
      <c r="AQ85">
        <v>2018</v>
      </c>
    </row>
    <row r="86" spans="1:43" ht="15.6">
      <c r="A86" s="3" t="s">
        <v>86</v>
      </c>
      <c r="B86" s="3" t="s">
        <v>87</v>
      </c>
      <c r="C86" s="12" t="s">
        <v>88</v>
      </c>
      <c r="D86" s="26">
        <v>1115297</v>
      </c>
      <c r="E86" s="26">
        <v>3002158</v>
      </c>
      <c r="F86" s="31">
        <f t="shared" si="23"/>
        <v>1115297</v>
      </c>
      <c r="G86" s="3">
        <v>910000000</v>
      </c>
      <c r="H86" s="9">
        <v>4.4999999999999997E-3</v>
      </c>
      <c r="I86" s="16" cm="1" vm="816">
        <f t="array" aca="1" ref="I86:U86" ca="1">TRANSPOSE(_xlfn.STOCKHISTORY(A86,"1-1-2015","31-01-2016",2,0,2))</f>
        <v>69.17</v>
      </c>
      <c r="J86" s="17" vm="817">
        <f ca="1"/>
        <v>67.36</v>
      </c>
      <c r="K86" s="17" vm="818">
        <f ca="1"/>
        <v>70.39</v>
      </c>
      <c r="L86" s="17" vm="819">
        <f ca="1"/>
        <v>69.34</v>
      </c>
      <c r="M86" s="17" vm="820">
        <f ca="1"/>
        <v>67.28</v>
      </c>
      <c r="N86" s="17" vm="821">
        <f ca="1"/>
        <v>66.709999999999994</v>
      </c>
      <c r="O86" s="17" vm="822">
        <f ca="1"/>
        <v>65.59</v>
      </c>
      <c r="P86" s="17" vm="823">
        <f ca="1"/>
        <v>67.66</v>
      </c>
      <c r="Q86" s="17" vm="824">
        <f ca="1"/>
        <v>61.62</v>
      </c>
      <c r="R86" s="17" vm="825">
        <f ca="1"/>
        <v>63.58</v>
      </c>
      <c r="S86" s="17" vm="826">
        <f ca="1"/>
        <v>66.77</v>
      </c>
      <c r="T86" s="17" vm="827">
        <f ca="1"/>
        <v>65.77</v>
      </c>
      <c r="U86" s="17" vm="828">
        <f ca="1"/>
        <v>65.400000000000006</v>
      </c>
      <c r="V86" s="48">
        <v>0.38</v>
      </c>
      <c r="W86" s="48">
        <v>0.38</v>
      </c>
      <c r="X86" s="48">
        <v>0.38</v>
      </c>
      <c r="Y86" s="48">
        <v>0.36</v>
      </c>
      <c r="Z86" s="1">
        <f t="shared" ca="1" si="24"/>
        <v>7.9514240277577235E-3</v>
      </c>
      <c r="AA86" s="1">
        <f t="shared" ca="1" si="25"/>
        <v>-4.8601096048456881E-2</v>
      </c>
      <c r="AB86" s="1">
        <f t="shared" ca="1" si="26"/>
        <v>-2.4851349291050543E-2</v>
      </c>
      <c r="AC86" s="1">
        <f t="shared" ca="1" si="27"/>
        <v>3.4287511796162427E-2</v>
      </c>
      <c r="AD86" s="1">
        <f t="shared" ca="1" si="28"/>
        <v>-3.2817695532745349E-2</v>
      </c>
      <c r="AE86" s="1">
        <f t="shared" ca="1" si="29"/>
        <v>-2.6167413618620822E-2</v>
      </c>
      <c r="AF86" s="1">
        <f t="shared" ca="1" si="30"/>
        <v>4.4982185273159163E-2</v>
      </c>
      <c r="AG86" s="1">
        <f t="shared" ca="1" si="31"/>
        <v>-9.5183974996447956E-3</v>
      </c>
      <c r="AH86" s="1">
        <f t="shared" ca="1" si="32"/>
        <v>-2.9708681857513731E-2</v>
      </c>
      <c r="AI86" s="1">
        <f t="shared" ca="1" si="33"/>
        <v>-2.8240190249703831E-3</v>
      </c>
      <c r="AJ86" s="1">
        <f t="shared" ca="1" si="34"/>
        <v>-1.1092789686703498E-2</v>
      </c>
      <c r="AK86" s="1">
        <f t="shared" ca="1" si="35"/>
        <v>3.1559688976978091E-2</v>
      </c>
      <c r="AL86" s="1">
        <f t="shared" ca="1" si="36"/>
        <v>-8.3653561927283474E-2</v>
      </c>
      <c r="AM86" s="1">
        <f t="shared" ca="1" si="37"/>
        <v>3.7974683544303812E-2</v>
      </c>
      <c r="AN86" s="1">
        <f t="shared" ca="1" si="38"/>
        <v>5.0173010380622801E-2</v>
      </c>
      <c r="AO86" s="1">
        <f t="shared" ca="1" si="39"/>
        <v>-9.5851430283061256E-3</v>
      </c>
      <c r="AP86" s="1">
        <f t="shared" ca="1" si="40"/>
        <v>-1.5204500532142848E-4</v>
      </c>
      <c r="AQ86">
        <v>2015</v>
      </c>
    </row>
    <row r="87" spans="1:43" ht="15.6">
      <c r="A87" s="67" t="s">
        <v>290</v>
      </c>
      <c r="B87" s="69" t="s">
        <v>291</v>
      </c>
      <c r="C87" s="25" t="s">
        <v>292</v>
      </c>
      <c r="D87" s="8">
        <v>4303565</v>
      </c>
      <c r="E87" s="3">
        <v>90842</v>
      </c>
      <c r="F87" s="37">
        <f t="shared" si="23"/>
        <v>4303565</v>
      </c>
      <c r="G87" s="3">
        <v>1021000000</v>
      </c>
      <c r="H87" s="9">
        <f>F87/G87</f>
        <v>4.2150489715964742E-3</v>
      </c>
      <c r="I87" s="16" cm="1" vm="829">
        <f t="array" aca="1" ref="I87:U87" ca="1">TRANSPOSE(_xlfn.STOCKHISTORY(A87,"1-1-2015","31-01-2016",2,0,2))</f>
        <v>53.56</v>
      </c>
      <c r="J87" s="17" vm="830">
        <f ca="1"/>
        <v>53.5</v>
      </c>
      <c r="K87" s="17" vm="831">
        <f ca="1"/>
        <v>59.07</v>
      </c>
      <c r="L87" s="17" vm="832">
        <f ca="1"/>
        <v>57.05</v>
      </c>
      <c r="M87" s="17" vm="833">
        <f ca="1"/>
        <v>54.71</v>
      </c>
      <c r="N87" s="17" vm="834">
        <f ca="1"/>
        <v>55.7</v>
      </c>
      <c r="O87" s="17" vm="835">
        <f ca="1"/>
        <v>52.15</v>
      </c>
      <c r="P87" s="17" vm="836">
        <f ca="1"/>
        <v>50.08</v>
      </c>
      <c r="Q87" s="17" vm="837">
        <f ca="1"/>
        <v>46.4</v>
      </c>
      <c r="R87" s="17" vm="838">
        <f ca="1"/>
        <v>49.84</v>
      </c>
      <c r="S87" s="17" vm="839">
        <f ca="1"/>
        <v>56.9</v>
      </c>
      <c r="T87" s="17" vm="840">
        <f ca="1"/>
        <v>57.47</v>
      </c>
      <c r="U87" s="17" vm="841">
        <f ca="1"/>
        <v>53.55</v>
      </c>
      <c r="V87" s="3">
        <v>0.5</v>
      </c>
      <c r="W87" s="3">
        <v>0.38</v>
      </c>
      <c r="X87" s="3">
        <v>0.38</v>
      </c>
      <c r="Y87" s="3">
        <v>0.38</v>
      </c>
      <c r="Z87" s="1">
        <f t="shared" ca="1" si="24"/>
        <v>7.4495892457057414E-2</v>
      </c>
      <c r="AA87" s="1">
        <f t="shared" ca="1" si="25"/>
        <v>-7.9228746713409265E-2</v>
      </c>
      <c r="AB87" s="1">
        <f t="shared" ca="1" si="26"/>
        <v>-3.7008628954937589E-2</v>
      </c>
      <c r="AC87" s="1">
        <f t="shared" ca="1" si="27"/>
        <v>8.2062600321027149E-2</v>
      </c>
      <c r="AD87" s="1">
        <f t="shared" ca="1" si="28"/>
        <v>3.0433159073935678E-2</v>
      </c>
      <c r="AE87" s="1">
        <f t="shared" ca="1" si="29"/>
        <v>-1.1202389843166967E-3</v>
      </c>
      <c r="AF87" s="1">
        <f t="shared" ca="1" si="30"/>
        <v>0.10411214953271028</v>
      </c>
      <c r="AG87" s="1">
        <f t="shared" ca="1" si="31"/>
        <v>-2.5732182156763216E-2</v>
      </c>
      <c r="AH87" s="1">
        <f t="shared" ca="1" si="32"/>
        <v>-4.101665205959678E-2</v>
      </c>
      <c r="AI87" s="1">
        <f t="shared" ca="1" si="33"/>
        <v>2.5041125936757481E-2</v>
      </c>
      <c r="AJ87" s="1">
        <f t="shared" ca="1" si="34"/>
        <v>-5.6912028725314256E-2</v>
      </c>
      <c r="AK87" s="1">
        <f t="shared" ca="1" si="35"/>
        <v>-3.9693192713326948E-2</v>
      </c>
      <c r="AL87" s="1">
        <f t="shared" ca="1" si="36"/>
        <v>-6.5894568690095842E-2</v>
      </c>
      <c r="AM87" s="1">
        <f t="shared" ca="1" si="37"/>
        <v>8.2327586206896661E-2</v>
      </c>
      <c r="AN87" s="1">
        <f t="shared" ca="1" si="38"/>
        <v>0.14165329052969491</v>
      </c>
      <c r="AO87" s="1">
        <f t="shared" ca="1" si="39"/>
        <v>1.6695957820738141E-2</v>
      </c>
      <c r="AP87" s="1">
        <f t="shared" ca="1" si="40"/>
        <v>-6.1597355141813151E-2</v>
      </c>
      <c r="AQ87">
        <v>2016</v>
      </c>
    </row>
    <row r="88" spans="1:43">
      <c r="A88" s="3" t="s">
        <v>29</v>
      </c>
      <c r="B88" s="3" t="s">
        <v>30</v>
      </c>
      <c r="C88" s="7" t="s">
        <v>31</v>
      </c>
      <c r="D88" s="26">
        <v>6599331</v>
      </c>
      <c r="E88" s="26">
        <v>354573</v>
      </c>
      <c r="F88" s="31">
        <f t="shared" si="23"/>
        <v>6599331</v>
      </c>
      <c r="G88" s="3">
        <v>1637000000</v>
      </c>
      <c r="H88" s="9">
        <v>4.1999999999999997E-3</v>
      </c>
      <c r="I88" s="16" cm="1" vm="842">
        <f t="array" aca="1" ref="I88:U88" ca="1">TRANSPOSE(_xlfn.STOCKHISTORY(A88,"1-1-2015","31-01-2016",2,0,2))</f>
        <v>65.62</v>
      </c>
      <c r="J88" s="17" vm="843">
        <f ca="1"/>
        <v>61.49</v>
      </c>
      <c r="K88" s="17" vm="844">
        <f ca="1"/>
        <v>60.3</v>
      </c>
      <c r="L88" s="17" vm="845">
        <f ca="1"/>
        <v>58.48</v>
      </c>
      <c r="M88" s="17" vm="846">
        <f ca="1"/>
        <v>65.09</v>
      </c>
      <c r="N88" s="17" vm="847">
        <f ca="1"/>
        <v>66.8</v>
      </c>
      <c r="O88" s="17" vm="784">
        <f ca="1"/>
        <v>67.900000000000006</v>
      </c>
      <c r="P88" s="17" vm="848">
        <f ca="1"/>
        <v>70.19</v>
      </c>
      <c r="Q88" s="17" vm="849">
        <f ca="1"/>
        <v>61</v>
      </c>
      <c r="R88" s="17" vm="850">
        <f ca="1"/>
        <v>54.68</v>
      </c>
      <c r="S88" s="17" vm="851">
        <f ca="1"/>
        <v>61.6</v>
      </c>
      <c r="T88" s="17" vm="852">
        <f ca="1"/>
        <v>58.23</v>
      </c>
      <c r="U88" s="17" vm="853">
        <f ca="1"/>
        <v>58.06</v>
      </c>
      <c r="V88" s="47">
        <v>0.51</v>
      </c>
      <c r="W88" s="48">
        <v>0.51</v>
      </c>
      <c r="X88" s="48">
        <v>0.51</v>
      </c>
      <c r="Y88" s="48">
        <v>0.49</v>
      </c>
      <c r="Z88" s="1">
        <f t="shared" ca="1" si="24"/>
        <v>-0.10103626943005192</v>
      </c>
      <c r="AA88" s="1">
        <f t="shared" ca="1" si="25"/>
        <v>0.16980164158686747</v>
      </c>
      <c r="AB88" s="1">
        <f t="shared" ca="1" si="26"/>
        <v>-0.18718703976435944</v>
      </c>
      <c r="AC88" s="1">
        <f t="shared" ca="1" si="27"/>
        <v>7.0775420629114905E-2</v>
      </c>
      <c r="AD88" s="1">
        <f t="shared" ca="1" si="28"/>
        <v>-8.4425480036574255E-2</v>
      </c>
      <c r="AE88" s="1">
        <f t="shared" ca="1" si="29"/>
        <v>-6.2938128619323408E-2</v>
      </c>
      <c r="AF88" s="1">
        <f t="shared" ca="1" si="30"/>
        <v>-1.935274028297292E-2</v>
      </c>
      <c r="AG88" s="1">
        <f t="shared" ca="1" si="31"/>
        <v>-2.1724709784411284E-2</v>
      </c>
      <c r="AH88" s="1">
        <f t="shared" ca="1" si="32"/>
        <v>0.11303009575923405</v>
      </c>
      <c r="AI88" s="1">
        <f t="shared" ca="1" si="33"/>
        <v>3.4106621600860247E-2</v>
      </c>
      <c r="AJ88" s="1">
        <f t="shared" ca="1" si="34"/>
        <v>2.4101796407185759E-2</v>
      </c>
      <c r="AK88" s="1">
        <f t="shared" ca="1" si="35"/>
        <v>3.3726067746686184E-2</v>
      </c>
      <c r="AL88" s="1">
        <f t="shared" ca="1" si="36"/>
        <v>-0.1236643396495227</v>
      </c>
      <c r="AM88" s="1">
        <f t="shared" ca="1" si="37"/>
        <v>-9.5245901639344266E-2</v>
      </c>
      <c r="AN88" s="1">
        <f t="shared" ca="1" si="38"/>
        <v>0.1265544989027067</v>
      </c>
      <c r="AO88" s="1">
        <f t="shared" ca="1" si="39"/>
        <v>-4.6753246753246824E-2</v>
      </c>
      <c r="AP88" s="1">
        <f t="shared" ca="1" si="40"/>
        <v>5.4954490812296995E-3</v>
      </c>
      <c r="AQ88">
        <v>2015</v>
      </c>
    </row>
    <row r="89" spans="1:43" ht="15">
      <c r="A89" s="65" t="s">
        <v>398</v>
      </c>
      <c r="B89" s="69" t="s">
        <v>399</v>
      </c>
      <c r="C89" s="42" t="s">
        <v>400</v>
      </c>
      <c r="D89" s="3">
        <v>945951</v>
      </c>
      <c r="E89" s="3"/>
      <c r="F89" s="37">
        <f t="shared" si="23"/>
        <v>945951</v>
      </c>
      <c r="G89" s="3">
        <v>236000000</v>
      </c>
      <c r="H89" s="9">
        <f>F89/G89</f>
        <v>4.0082669491525421E-3</v>
      </c>
      <c r="I89" s="51" vm="213">
        <v>338.43</v>
      </c>
      <c r="J89" s="2" vm="854">
        <v>376.11</v>
      </c>
      <c r="K89" s="2" vm="855">
        <v>342.72</v>
      </c>
      <c r="L89" s="2" vm="856">
        <v>308.91000000000003</v>
      </c>
      <c r="M89" s="2" vm="857">
        <v>270.58</v>
      </c>
      <c r="N89" s="2" vm="858">
        <v>261.7</v>
      </c>
      <c r="O89" s="2" vm="859">
        <v>292.13</v>
      </c>
      <c r="P89" s="2" vm="860">
        <v>304.99</v>
      </c>
      <c r="Q89" s="2" vm="861">
        <v>309.82</v>
      </c>
      <c r="R89" s="2" vm="862">
        <v>327.66000000000003</v>
      </c>
      <c r="S89" s="2" vm="863">
        <v>319.77999999999997</v>
      </c>
      <c r="T89" s="2" vm="864">
        <v>331.71</v>
      </c>
      <c r="U89" s="2" vm="865">
        <v>279.89</v>
      </c>
      <c r="V89" s="3">
        <v>0</v>
      </c>
      <c r="W89" s="3">
        <v>0</v>
      </c>
      <c r="X89" s="3">
        <v>0</v>
      </c>
      <c r="Y89" s="3">
        <v>0</v>
      </c>
      <c r="Z89" s="1">
        <f t="shared" si="24"/>
        <v>-8.7226309724315165E-2</v>
      </c>
      <c r="AA89" s="1">
        <f t="shared" si="25"/>
        <v>-5.4320028487261751E-2</v>
      </c>
      <c r="AB89" s="1">
        <f t="shared" si="26"/>
        <v>0.12162393454968688</v>
      </c>
      <c r="AC89" s="1">
        <f t="shared" si="27"/>
        <v>-0.14579136910211815</v>
      </c>
      <c r="AD89" s="1">
        <f t="shared" si="28"/>
        <v>-0.17297520905357094</v>
      </c>
      <c r="AE89" s="1">
        <f t="shared" si="29"/>
        <v>0.11133764737168693</v>
      </c>
      <c r="AF89" s="1">
        <f t="shared" si="30"/>
        <v>-8.8777219430485721E-2</v>
      </c>
      <c r="AG89" s="1">
        <f t="shared" si="31"/>
        <v>-9.8651960784313722E-2</v>
      </c>
      <c r="AH89" s="1">
        <f t="shared" si="32"/>
        <v>-0.12408144767084277</v>
      </c>
      <c r="AI89" s="1">
        <f t="shared" si="33"/>
        <v>-3.281839012491683E-2</v>
      </c>
      <c r="AJ89" s="1">
        <f t="shared" si="34"/>
        <v>0.11627818112342379</v>
      </c>
      <c r="AK89" s="1">
        <f t="shared" si="35"/>
        <v>4.4021497278608886E-2</v>
      </c>
      <c r="AL89" s="1">
        <f t="shared" si="36"/>
        <v>1.5836584806059161E-2</v>
      </c>
      <c r="AM89" s="1">
        <f t="shared" si="37"/>
        <v>5.7581821702924384E-2</v>
      </c>
      <c r="AN89" s="1">
        <f t="shared" si="38"/>
        <v>-2.404931941646845E-2</v>
      </c>
      <c r="AO89" s="1">
        <f t="shared" si="39"/>
        <v>3.7306898492713764E-2</v>
      </c>
      <c r="AP89" s="1">
        <f t="shared" si="40"/>
        <v>-0.15622079527297941</v>
      </c>
      <c r="AQ89">
        <v>2018</v>
      </c>
    </row>
    <row r="90" spans="1:43" ht="15.6">
      <c r="A90" s="3" t="s">
        <v>266</v>
      </c>
      <c r="B90" s="3" t="s">
        <v>267</v>
      </c>
      <c r="C90" s="12" t="s">
        <v>268</v>
      </c>
      <c r="D90" s="26">
        <v>144675</v>
      </c>
      <c r="E90" s="26">
        <v>77918</v>
      </c>
      <c r="F90" s="31">
        <f t="shared" si="23"/>
        <v>144675</v>
      </c>
      <c r="G90" s="3">
        <v>883000000</v>
      </c>
      <c r="H90" s="9">
        <v>4.0000000000000001E-3</v>
      </c>
      <c r="I90" s="16" cm="1" vm="866">
        <f t="array" aca="1" ref="I90:U90" ca="1">TRANSPOSE(_xlfn.STOCKHISTORY(A90,"1-1-2015","31-01-2016",2,0,2))</f>
        <v>659</v>
      </c>
      <c r="J90" s="17" vm="867">
        <f ca="1"/>
        <v>725</v>
      </c>
      <c r="K90" s="17" vm="868">
        <f ca="1"/>
        <v>740.5</v>
      </c>
      <c r="L90" s="17" vm="869">
        <f ca="1"/>
        <v>678.5</v>
      </c>
      <c r="M90" s="17" vm="870">
        <f ca="1"/>
        <v>680</v>
      </c>
      <c r="N90" s="17" vm="871">
        <f ca="1"/>
        <v>688</v>
      </c>
      <c r="O90" s="17" vm="872">
        <f ca="1"/>
        <v>696.5</v>
      </c>
      <c r="P90" s="17" vm="873">
        <f ca="1"/>
        <v>674</v>
      </c>
      <c r="Q90" s="17" vm="874">
        <f ca="1"/>
        <v>670.5</v>
      </c>
      <c r="R90" s="17" vm="875">
        <f ca="1"/>
        <v>677.5</v>
      </c>
      <c r="S90" s="17" vm="876">
        <f ca="1"/>
        <v>717.5</v>
      </c>
      <c r="T90" s="17" vm="877">
        <f ca="1"/>
        <v>657</v>
      </c>
      <c r="U90" s="17" vm="878">
        <f ca="1"/>
        <v>682.5</v>
      </c>
      <c r="V90" s="48">
        <v>0.67</v>
      </c>
      <c r="W90" s="48">
        <v>0.67</v>
      </c>
      <c r="X90" s="48">
        <v>0.67</v>
      </c>
      <c r="Y90" s="48">
        <v>0.60499999999999998</v>
      </c>
      <c r="Z90" s="1">
        <f t="shared" ca="1" si="24"/>
        <v>3.0606980273141127E-2</v>
      </c>
      <c r="AA90" s="1">
        <f t="shared" ca="1" si="25"/>
        <v>2.7516580692704497E-2</v>
      </c>
      <c r="AB90" s="1">
        <f t="shared" ca="1" si="26"/>
        <v>-2.6317300789662598E-2</v>
      </c>
      <c r="AC90" s="1">
        <f t="shared" ca="1" si="27"/>
        <v>8.2730627306273063E-3</v>
      </c>
      <c r="AD90" s="1">
        <f t="shared" ca="1" si="28"/>
        <v>3.9628224582701065E-2</v>
      </c>
      <c r="AE90" s="1">
        <f t="shared" ca="1" si="29"/>
        <v>0.10015174506828528</v>
      </c>
      <c r="AF90" s="1">
        <f t="shared" ca="1" si="30"/>
        <v>2.1379310344827585E-2</v>
      </c>
      <c r="AG90" s="1">
        <f t="shared" ca="1" si="31"/>
        <v>-8.282241728561783E-2</v>
      </c>
      <c r="AH90" s="1">
        <f t="shared" ca="1" si="32"/>
        <v>2.2107590272660281E-3</v>
      </c>
      <c r="AI90" s="1">
        <f t="shared" ca="1" si="33"/>
        <v>1.2749999999999999E-2</v>
      </c>
      <c r="AJ90" s="1">
        <f t="shared" ca="1" si="34"/>
        <v>1.3328488372093023E-2</v>
      </c>
      <c r="AK90" s="1">
        <f t="shared" ca="1" si="35"/>
        <v>-3.2304379038047379E-2</v>
      </c>
      <c r="AL90" s="1">
        <f t="shared" ca="1" si="36"/>
        <v>-4.1988130563798218E-3</v>
      </c>
      <c r="AM90" s="1">
        <f t="shared" ca="1" si="37"/>
        <v>1.1439224459358688E-2</v>
      </c>
      <c r="AN90" s="1">
        <f t="shared" ca="1" si="38"/>
        <v>5.9040590405904057E-2</v>
      </c>
      <c r="AO90" s="1">
        <f t="shared" ca="1" si="39"/>
        <v>-8.3477351916376313E-2</v>
      </c>
      <c r="AP90" s="1">
        <f t="shared" ca="1" si="40"/>
        <v>3.9733637747336376E-2</v>
      </c>
      <c r="AQ90">
        <v>2015</v>
      </c>
    </row>
    <row r="91" spans="1:43" ht="15">
      <c r="A91" s="60" t="s">
        <v>209</v>
      </c>
      <c r="B91" s="69" t="s">
        <v>210</v>
      </c>
      <c r="C91" s="34" t="s">
        <v>370</v>
      </c>
      <c r="D91" s="8">
        <v>6102605</v>
      </c>
      <c r="E91" s="3"/>
      <c r="F91" s="37">
        <f t="shared" si="23"/>
        <v>6102605</v>
      </c>
      <c r="G91" s="3">
        <v>1531000000</v>
      </c>
      <c r="H91" s="9">
        <f>F91/G91</f>
        <v>3.9860254735467017E-3</v>
      </c>
      <c r="I91" s="16" cm="1" vm="879">
        <f t="array" aca="1" ref="I91:U91" ca="1">TRANSPOSE(_xlfn.STOCKHISTORY(A91,"1-1-2017","01-01-2018",2,0,2))</f>
        <v>44.71</v>
      </c>
      <c r="J91" s="17" vm="880">
        <f ca="1"/>
        <v>44.18</v>
      </c>
      <c r="K91" s="17" vm="881">
        <f ca="1"/>
        <v>44.16</v>
      </c>
      <c r="L91" s="17" vm="882">
        <f ca="1"/>
        <v>43.23</v>
      </c>
      <c r="M91" s="17" vm="883">
        <f ca="1"/>
        <v>45.04</v>
      </c>
      <c r="N91" s="17" vm="884">
        <f ca="1"/>
        <v>46.65</v>
      </c>
      <c r="O91" s="17" vm="885">
        <f ca="1"/>
        <v>43.47</v>
      </c>
      <c r="P91" s="17" vm="886">
        <f ca="1"/>
        <v>44.04</v>
      </c>
      <c r="Q91" s="17" vm="887">
        <f ca="1"/>
        <v>40.79</v>
      </c>
      <c r="R91" s="17" vm="888">
        <f ca="1"/>
        <v>40.6</v>
      </c>
      <c r="S91" s="17" vm="889">
        <f ca="1"/>
        <v>41.85</v>
      </c>
      <c r="T91" s="17" vm="890">
        <f ca="1"/>
        <v>42.68</v>
      </c>
      <c r="U91" s="17" vm="891">
        <f ca="1"/>
        <v>43.22</v>
      </c>
      <c r="V91" s="3">
        <v>0.22</v>
      </c>
      <c r="W91" s="3">
        <v>0.22</v>
      </c>
      <c r="X91" s="3">
        <v>0.19</v>
      </c>
      <c r="Y91" s="3">
        <v>0.19</v>
      </c>
      <c r="Z91" s="1">
        <f t="shared" ca="1" si="24"/>
        <v>-2.8181614851263789E-2</v>
      </c>
      <c r="AA91" s="1">
        <f t="shared" ca="1" si="25"/>
        <v>1.0640758732361833E-2</v>
      </c>
      <c r="AB91" s="1">
        <f t="shared" ca="1" si="26"/>
        <v>-6.1651713825626814E-2</v>
      </c>
      <c r="AC91" s="1">
        <f t="shared" ca="1" si="27"/>
        <v>6.9211822660098454E-2</v>
      </c>
      <c r="AD91" s="1">
        <f t="shared" ca="1" si="28"/>
        <v>-1.498546186535455E-2</v>
      </c>
      <c r="AE91" s="1">
        <f t="shared" ca="1" si="29"/>
        <v>-1.1854171326325233E-2</v>
      </c>
      <c r="AF91" s="1">
        <f t="shared" ca="1" si="30"/>
        <v>-4.5269352648264209E-4</v>
      </c>
      <c r="AG91" s="1">
        <f t="shared" ca="1" si="31"/>
        <v>-1.6077898550724633E-2</v>
      </c>
      <c r="AH91" s="1">
        <f t="shared" ca="1" si="32"/>
        <v>4.1869072403423607E-2</v>
      </c>
      <c r="AI91" s="1">
        <f t="shared" ca="1" si="33"/>
        <v>4.0630550621669613E-2</v>
      </c>
      <c r="AJ91" s="1">
        <f t="shared" ca="1" si="34"/>
        <v>-6.345123258306537E-2</v>
      </c>
      <c r="AK91" s="1">
        <f t="shared" ca="1" si="35"/>
        <v>1.3112491373360945E-2</v>
      </c>
      <c r="AL91" s="1">
        <f t="shared" ca="1" si="36"/>
        <v>-6.9482288828337874E-2</v>
      </c>
      <c r="AM91" s="1">
        <f t="shared" ca="1" si="37"/>
        <v>5.5796940438381245E-17</v>
      </c>
      <c r="AN91" s="1">
        <f t="shared" ca="1" si="38"/>
        <v>3.0788177339901478E-2</v>
      </c>
      <c r="AO91" s="1">
        <f t="shared" ca="1" si="39"/>
        <v>2.4372759856630781E-2</v>
      </c>
      <c r="AP91" s="1">
        <f t="shared" ca="1" si="40"/>
        <v>1.7104029990627909E-2</v>
      </c>
      <c r="AQ91">
        <v>2017</v>
      </c>
    </row>
    <row r="92" spans="1:43" ht="15.6">
      <c r="A92" s="67" t="s">
        <v>209</v>
      </c>
      <c r="B92" s="69" t="s">
        <v>210</v>
      </c>
      <c r="C92" s="25" t="s">
        <v>370</v>
      </c>
      <c r="D92" s="8">
        <v>5872607</v>
      </c>
      <c r="E92" s="3"/>
      <c r="F92" s="37">
        <f t="shared" si="23"/>
        <v>5872607</v>
      </c>
      <c r="G92" s="3">
        <v>1573000000</v>
      </c>
      <c r="H92" s="9">
        <f>F92/G92</f>
        <v>3.7333801652892564E-3</v>
      </c>
      <c r="I92" s="16" cm="1" vm="892">
        <f t="array" aca="1" ref="I92:U92" ca="1">TRANSPOSE(_xlfn.STOCKHISTORY(A92,"1-1-2015","31-01-2016",2,0,2))</f>
        <v>36.43</v>
      </c>
      <c r="J92" s="17" vm="893">
        <f ca="1"/>
        <v>35.24</v>
      </c>
      <c r="K92" s="17" vm="894">
        <f ca="1"/>
        <v>36.94</v>
      </c>
      <c r="L92" s="17" vm="895">
        <f ca="1"/>
        <v>36.22</v>
      </c>
      <c r="M92" s="17" vm="896">
        <f ca="1"/>
        <v>38.53</v>
      </c>
      <c r="N92" s="17" vm="897">
        <f ca="1"/>
        <v>41.6</v>
      </c>
      <c r="O92" s="17" vm="898">
        <f ca="1"/>
        <v>41.2</v>
      </c>
      <c r="P92" s="17" vm="899">
        <f ca="1"/>
        <v>45.28</v>
      </c>
      <c r="Q92" s="17" vm="900">
        <f ca="1"/>
        <v>41.69</v>
      </c>
      <c r="R92" s="17" vm="901">
        <f ca="1"/>
        <v>42.27</v>
      </c>
      <c r="S92" s="17" vm="902">
        <f ca="1"/>
        <v>46.36</v>
      </c>
      <c r="T92" s="17" vm="903">
        <f ca="1"/>
        <v>44.08</v>
      </c>
      <c r="U92" s="17" vm="904">
        <f ca="1"/>
        <v>44.09</v>
      </c>
      <c r="V92" s="3">
        <v>0.19</v>
      </c>
      <c r="W92" s="3">
        <v>0.19</v>
      </c>
      <c r="X92" s="3">
        <v>0.17</v>
      </c>
      <c r="Y92" s="3">
        <v>0.17</v>
      </c>
      <c r="Z92" s="1">
        <f t="shared" ca="1" si="24"/>
        <v>-5.4899807850674861E-4</v>
      </c>
      <c r="AA92" s="1">
        <f t="shared" ca="1" si="25"/>
        <v>0.14273881833241317</v>
      </c>
      <c r="AB92" s="1">
        <f t="shared" ca="1" si="26"/>
        <v>3.009708737864078E-2</v>
      </c>
      <c r="AC92" s="1">
        <f t="shared" ca="1" si="27"/>
        <v>4.707830612727703E-2</v>
      </c>
      <c r="AD92" s="1">
        <f t="shared" ca="1" si="28"/>
        <v>0.230030194894318</v>
      </c>
      <c r="AE92" s="1">
        <f t="shared" ca="1" si="29"/>
        <v>-3.2665385671150092E-2</v>
      </c>
      <c r="AF92" s="1">
        <f t="shared" ca="1" si="30"/>
        <v>4.8240635641316559E-2</v>
      </c>
      <c r="AG92" s="1">
        <f t="shared" ca="1" si="31"/>
        <v>-1.4347590687601488E-2</v>
      </c>
      <c r="AH92" s="1">
        <f t="shared" ca="1" si="32"/>
        <v>6.3776918829376097E-2</v>
      </c>
      <c r="AI92" s="1">
        <f t="shared" ca="1" si="33"/>
        <v>8.4609395276407998E-2</v>
      </c>
      <c r="AJ92" s="1">
        <f t="shared" ca="1" si="34"/>
        <v>-5.0480769230768887E-3</v>
      </c>
      <c r="AK92" s="1">
        <f t="shared" ca="1" si="35"/>
        <v>9.9029126213592181E-2</v>
      </c>
      <c r="AL92" s="1">
        <f t="shared" ca="1" si="36"/>
        <v>-7.5530035335689125E-2</v>
      </c>
      <c r="AM92" s="1">
        <f t="shared" ca="1" si="37"/>
        <v>1.7989925641640814E-2</v>
      </c>
      <c r="AN92" s="1">
        <f t="shared" ca="1" si="38"/>
        <v>9.6758930683699923E-2</v>
      </c>
      <c r="AO92" s="1">
        <f t="shared" ca="1" si="39"/>
        <v>-4.5513373597929278E-2</v>
      </c>
      <c r="AP92" s="1">
        <f t="shared" ca="1" si="40"/>
        <v>4.083484573502839E-3</v>
      </c>
      <c r="AQ92">
        <v>2016</v>
      </c>
    </row>
    <row r="93" spans="1:43" ht="15">
      <c r="A93" s="65" t="s">
        <v>357</v>
      </c>
      <c r="B93" s="69" t="s">
        <v>442</v>
      </c>
      <c r="C93" s="42" t="s">
        <v>403</v>
      </c>
      <c r="D93" s="8">
        <v>2179992</v>
      </c>
      <c r="E93" s="8">
        <v>1644</v>
      </c>
      <c r="F93" s="37">
        <f t="shared" si="23"/>
        <v>2179992</v>
      </c>
      <c r="G93" s="3">
        <v>621000000</v>
      </c>
      <c r="H93" s="9">
        <f>F93/G93</f>
        <v>3.5104541062801931E-3</v>
      </c>
      <c r="I93" s="51">
        <v>30.49</v>
      </c>
      <c r="J93" s="2">
        <v>29.39</v>
      </c>
      <c r="K93" s="2">
        <v>28.91</v>
      </c>
      <c r="L93" s="2">
        <v>31.19</v>
      </c>
      <c r="M93" s="2">
        <v>32.92</v>
      </c>
      <c r="N93" s="2">
        <v>31.1</v>
      </c>
      <c r="O93" s="2">
        <v>32.43</v>
      </c>
      <c r="P93" s="2">
        <v>34.53</v>
      </c>
      <c r="Q93" s="2">
        <v>33.11</v>
      </c>
      <c r="R93" s="2">
        <v>32.94</v>
      </c>
      <c r="S93" s="2">
        <v>33.42</v>
      </c>
      <c r="T93" s="2">
        <v>34.554000000000002</v>
      </c>
      <c r="U93" s="2">
        <v>35.909999999999997</v>
      </c>
      <c r="V93" s="3">
        <v>0</v>
      </c>
      <c r="W93" s="3">
        <v>0</v>
      </c>
      <c r="X93" s="3">
        <v>0</v>
      </c>
      <c r="Y93" s="3">
        <v>0</v>
      </c>
      <c r="Z93" s="1">
        <f t="shared" si="24"/>
        <v>2.2958346999016166E-2</v>
      </c>
      <c r="AA93" s="1">
        <f t="shared" si="25"/>
        <v>3.9756332157742817E-2</v>
      </c>
      <c r="AB93" s="1">
        <f t="shared" si="26"/>
        <v>1.5726179463459698E-2</v>
      </c>
      <c r="AC93" s="1">
        <f t="shared" si="27"/>
        <v>9.0163934426229483E-2</v>
      </c>
      <c r="AD93" s="1">
        <f t="shared" si="28"/>
        <v>0.17776320104952439</v>
      </c>
      <c r="AE93" s="1">
        <f t="shared" si="29"/>
        <v>-3.6077402427025188E-2</v>
      </c>
      <c r="AF93" s="1">
        <f t="shared" si="30"/>
        <v>-1.6332085743450166E-2</v>
      </c>
      <c r="AG93" s="1">
        <f t="shared" si="31"/>
        <v>7.8865444482877939E-2</v>
      </c>
      <c r="AH93" s="1">
        <f t="shared" si="32"/>
        <v>5.5466495671689653E-2</v>
      </c>
      <c r="AI93" s="1">
        <f t="shared" si="33"/>
        <v>-5.5285540704738768E-2</v>
      </c>
      <c r="AJ93" s="1">
        <f t="shared" si="34"/>
        <v>4.2765273311897049E-2</v>
      </c>
      <c r="AK93" s="1">
        <f t="shared" si="35"/>
        <v>6.4754856614246112E-2</v>
      </c>
      <c r="AL93" s="1">
        <f t="shared" si="36"/>
        <v>-4.1123660584998598E-2</v>
      </c>
      <c r="AM93" s="1">
        <f t="shared" si="37"/>
        <v>-5.134400483237744E-3</v>
      </c>
      <c r="AN93" s="1">
        <f t="shared" si="38"/>
        <v>1.4571948998178628E-2</v>
      </c>
      <c r="AO93" s="1">
        <f t="shared" si="39"/>
        <v>3.3931777378815087E-2</v>
      </c>
      <c r="AP93" s="1">
        <f t="shared" si="40"/>
        <v>3.9242924118770457E-2</v>
      </c>
      <c r="AQ93">
        <v>2018</v>
      </c>
    </row>
    <row r="94" spans="1:43" ht="15">
      <c r="A94" s="65" t="s">
        <v>146</v>
      </c>
      <c r="B94" s="69" t="s">
        <v>443</v>
      </c>
      <c r="C94" s="42" t="s">
        <v>403</v>
      </c>
      <c r="D94" s="8">
        <v>2179992</v>
      </c>
      <c r="E94" s="3">
        <v>1644</v>
      </c>
      <c r="F94" s="37">
        <f t="shared" si="23"/>
        <v>2179992</v>
      </c>
      <c r="G94" s="3">
        <v>621000000</v>
      </c>
      <c r="H94" s="9">
        <f>F94/G94</f>
        <v>3.5104541062801931E-3</v>
      </c>
      <c r="I94" s="51">
        <v>30.49</v>
      </c>
      <c r="J94" s="2">
        <v>29.39</v>
      </c>
      <c r="K94" s="2">
        <v>28.91</v>
      </c>
      <c r="L94" s="2">
        <v>31.19</v>
      </c>
      <c r="M94" s="2">
        <v>32.92</v>
      </c>
      <c r="N94" s="2">
        <v>31.1</v>
      </c>
      <c r="O94" s="2">
        <v>32.43</v>
      </c>
      <c r="P94" s="2">
        <v>34.53</v>
      </c>
      <c r="Q94" s="2">
        <v>33.11</v>
      </c>
      <c r="R94" s="2">
        <v>32.94</v>
      </c>
      <c r="S94" s="2">
        <v>33.42</v>
      </c>
      <c r="T94" s="2">
        <v>34.554000000000002</v>
      </c>
      <c r="U94" s="2">
        <v>35.909999999999997</v>
      </c>
      <c r="V94" s="3">
        <v>0</v>
      </c>
      <c r="W94" s="3">
        <v>0</v>
      </c>
      <c r="X94" s="3">
        <v>0</v>
      </c>
      <c r="Y94" s="3">
        <v>0</v>
      </c>
      <c r="Z94" s="1">
        <f t="shared" si="24"/>
        <v>2.2958346999016166E-2</v>
      </c>
      <c r="AA94" s="1">
        <f t="shared" si="25"/>
        <v>3.9756332157742817E-2</v>
      </c>
      <c r="AB94" s="1">
        <f t="shared" si="26"/>
        <v>1.5726179463459698E-2</v>
      </c>
      <c r="AC94" s="1">
        <f t="shared" si="27"/>
        <v>9.0163934426229483E-2</v>
      </c>
      <c r="AD94" s="1">
        <f t="shared" si="28"/>
        <v>0.17776320104952439</v>
      </c>
      <c r="AE94" s="1">
        <f t="shared" si="29"/>
        <v>-3.6077402427025188E-2</v>
      </c>
      <c r="AF94" s="1">
        <f t="shared" si="30"/>
        <v>-1.6332085743450166E-2</v>
      </c>
      <c r="AG94" s="1">
        <f t="shared" si="31"/>
        <v>7.8865444482877939E-2</v>
      </c>
      <c r="AH94" s="1">
        <f t="shared" si="32"/>
        <v>5.5466495671689653E-2</v>
      </c>
      <c r="AI94" s="1">
        <f t="shared" si="33"/>
        <v>-5.5285540704738768E-2</v>
      </c>
      <c r="AJ94" s="1">
        <f t="shared" si="34"/>
        <v>4.2765273311897049E-2</v>
      </c>
      <c r="AK94" s="1">
        <f t="shared" si="35"/>
        <v>6.4754856614246112E-2</v>
      </c>
      <c r="AL94" s="1">
        <f t="shared" si="36"/>
        <v>-4.1123660584998598E-2</v>
      </c>
      <c r="AM94" s="1">
        <f t="shared" si="37"/>
        <v>-5.134400483237744E-3</v>
      </c>
      <c r="AN94" s="1">
        <f t="shared" si="38"/>
        <v>1.4571948998178628E-2</v>
      </c>
      <c r="AO94" s="1">
        <f t="shared" si="39"/>
        <v>3.3931777378815087E-2</v>
      </c>
      <c r="AP94" s="1">
        <f t="shared" si="40"/>
        <v>3.9242924118770457E-2</v>
      </c>
      <c r="AQ94">
        <v>2018</v>
      </c>
    </row>
    <row r="95" spans="1:43" ht="15">
      <c r="A95" s="65" t="s">
        <v>367</v>
      </c>
      <c r="B95" s="69" t="s">
        <v>452</v>
      </c>
      <c r="C95" s="42" t="s">
        <v>453</v>
      </c>
      <c r="D95" s="8">
        <f>F95-E95</f>
        <v>7009034</v>
      </c>
      <c r="E95" s="3">
        <v>754717</v>
      </c>
      <c r="F95" s="8">
        <v>7763751</v>
      </c>
      <c r="G95" s="3">
        <v>2216000000</v>
      </c>
      <c r="H95" s="9">
        <f>F95/G95</f>
        <v>3.5034977436823106E-3</v>
      </c>
      <c r="I95" s="51" vm="905">
        <v>45.91</v>
      </c>
      <c r="J95" s="2" vm="906">
        <v>47.41</v>
      </c>
      <c r="K95" s="2" vm="907">
        <v>43.1</v>
      </c>
      <c r="L95" s="2" vm="54">
        <v>43.44</v>
      </c>
      <c r="M95" s="2" vm="908">
        <v>42.96</v>
      </c>
      <c r="N95" s="2" vm="907">
        <v>43.1</v>
      </c>
      <c r="O95" s="2" vm="909">
        <v>43.78</v>
      </c>
      <c r="P95" s="2" vm="910">
        <v>46.45</v>
      </c>
      <c r="Q95" s="2" vm="911">
        <v>44.6</v>
      </c>
      <c r="R95" s="2" vm="912">
        <v>46.17</v>
      </c>
      <c r="S95" s="2" vm="913">
        <v>47.81</v>
      </c>
      <c r="T95" s="2" vm="914">
        <v>49.87</v>
      </c>
      <c r="U95" s="2" vm="915">
        <v>46.94</v>
      </c>
      <c r="V95" s="3">
        <v>0.2</v>
      </c>
      <c r="W95" s="3">
        <v>0.2</v>
      </c>
      <c r="X95" s="3">
        <v>0.2</v>
      </c>
      <c r="Y95" s="3">
        <v>0.125</v>
      </c>
      <c r="Z95" s="1">
        <f t="shared" si="24"/>
        <v>-4.9444565454149395E-2</v>
      </c>
      <c r="AA95" s="1">
        <f t="shared" si="25"/>
        <v>1.2430939226519415E-2</v>
      </c>
      <c r="AB95" s="1">
        <f t="shared" si="26"/>
        <v>5.915943353129284E-2</v>
      </c>
      <c r="AC95" s="1">
        <f t="shared" si="27"/>
        <v>1.9384881957981288E-2</v>
      </c>
      <c r="AD95" s="1">
        <f t="shared" si="28"/>
        <v>3.8226965802657401E-2</v>
      </c>
      <c r="AE95" s="1">
        <f t="shared" si="29"/>
        <v>3.2672620344151602E-2</v>
      </c>
      <c r="AF95" s="1">
        <f t="shared" si="30"/>
        <v>-9.0909090909090814E-2</v>
      </c>
      <c r="AG95" s="1">
        <f t="shared" si="31"/>
        <v>1.2529002320185528E-2</v>
      </c>
      <c r="AH95" s="1">
        <f t="shared" si="32"/>
        <v>-1.1049723756906006E-2</v>
      </c>
      <c r="AI95" s="1">
        <f t="shared" si="33"/>
        <v>7.9143389199255246E-3</v>
      </c>
      <c r="AJ95" s="1">
        <f t="shared" si="34"/>
        <v>2.0417633410672844E-2</v>
      </c>
      <c r="AK95" s="1">
        <f t="shared" si="35"/>
        <v>6.0986751941525849E-2</v>
      </c>
      <c r="AL95" s="1">
        <f t="shared" si="36"/>
        <v>-3.5522066738428448E-2</v>
      </c>
      <c r="AM95" s="1">
        <f t="shared" si="37"/>
        <v>3.9686098654708526E-2</v>
      </c>
      <c r="AN95" s="1">
        <f t="shared" si="38"/>
        <v>3.5520901017977051E-2</v>
      </c>
      <c r="AO95" s="1">
        <f t="shared" si="39"/>
        <v>4.5701736038485569E-2</v>
      </c>
      <c r="AP95" s="1">
        <f t="shared" si="40"/>
        <v>-5.6246240224583917E-2</v>
      </c>
      <c r="AQ95">
        <v>2018</v>
      </c>
    </row>
    <row r="96" spans="1:43" ht="15.6">
      <c r="A96" s="3" t="s">
        <v>305</v>
      </c>
      <c r="B96" s="3" t="s">
        <v>306</v>
      </c>
      <c r="C96" s="12" t="s">
        <v>307</v>
      </c>
      <c r="D96" s="26">
        <v>1886183</v>
      </c>
      <c r="E96" s="26">
        <v>1200752</v>
      </c>
      <c r="F96" s="31">
        <f t="shared" ref="F96:F119" si="42">D96</f>
        <v>1886183</v>
      </c>
      <c r="G96" s="3">
        <v>883000000</v>
      </c>
      <c r="H96" s="9">
        <v>3.5000000000000001E-3</v>
      </c>
      <c r="I96" s="16">
        <v>118.38</v>
      </c>
      <c r="J96" s="17">
        <v>118.43</v>
      </c>
      <c r="K96" s="17">
        <v>119.32</v>
      </c>
      <c r="L96" s="17">
        <v>115.83</v>
      </c>
      <c r="M96" s="17">
        <v>123.51</v>
      </c>
      <c r="N96" s="17">
        <v>124.84</v>
      </c>
      <c r="O96" s="17">
        <v>123.43</v>
      </c>
      <c r="P96" s="17">
        <v>121.34</v>
      </c>
      <c r="Q96" s="17">
        <v>120.83</v>
      </c>
      <c r="R96" s="17">
        <v>121.84</v>
      </c>
      <c r="S96" s="17">
        <v>122.53</v>
      </c>
      <c r="T96" s="17">
        <v>122.43</v>
      </c>
      <c r="U96" s="17">
        <v>121.84</v>
      </c>
      <c r="V96" s="47">
        <v>0</v>
      </c>
      <c r="W96" s="48">
        <v>0.64</v>
      </c>
      <c r="X96" s="48">
        <v>0.64</v>
      </c>
      <c r="Y96" s="48">
        <v>0.64</v>
      </c>
      <c r="Z96" s="1">
        <f t="shared" si="24"/>
        <v>-2.1540800810947773E-2</v>
      </c>
      <c r="AA96" s="1">
        <f t="shared" si="25"/>
        <v>7.1138737805404556E-2</v>
      </c>
      <c r="AB96" s="1">
        <f t="shared" si="26"/>
        <v>-7.6966701774285294E-3</v>
      </c>
      <c r="AC96" s="1">
        <f t="shared" si="27"/>
        <v>5.2527905449770186E-3</v>
      </c>
      <c r="AD96" s="1">
        <f t="shared" si="28"/>
        <v>4.5446866024666396E-2</v>
      </c>
      <c r="AE96" s="1">
        <f t="shared" si="29"/>
        <v>4.223686433520136E-4</v>
      </c>
      <c r="AF96" s="1">
        <f t="shared" si="30"/>
        <v>7.5149877564805057E-3</v>
      </c>
      <c r="AG96" s="1">
        <f t="shared" si="31"/>
        <v>-2.9249078109285911E-2</v>
      </c>
      <c r="AH96" s="1">
        <f t="shared" si="32"/>
        <v>6.6304066304066364E-2</v>
      </c>
      <c r="AI96" s="1">
        <f t="shared" si="33"/>
        <v>1.5950125495911249E-2</v>
      </c>
      <c r="AJ96" s="1">
        <f t="shared" si="34"/>
        <v>-6.1678949054789853E-3</v>
      </c>
      <c r="AK96" s="1">
        <f t="shared" si="35"/>
        <v>-1.6932674390342732E-2</v>
      </c>
      <c r="AL96" s="1">
        <f t="shared" si="36"/>
        <v>1.0713697049612237E-3</v>
      </c>
      <c r="AM96" s="1">
        <f t="shared" si="37"/>
        <v>1.3655549118596419E-2</v>
      </c>
      <c r="AN96" s="1">
        <f t="shared" si="38"/>
        <v>5.6631648063033297E-3</v>
      </c>
      <c r="AO96" s="1">
        <f t="shared" si="39"/>
        <v>4.4070839794336548E-3</v>
      </c>
      <c r="AP96" s="1">
        <f t="shared" si="40"/>
        <v>4.0839663481170136E-4</v>
      </c>
      <c r="AQ96">
        <v>2015</v>
      </c>
    </row>
    <row r="97" spans="1:43" ht="15">
      <c r="A97" s="65" t="s">
        <v>293</v>
      </c>
      <c r="B97" s="69" t="s">
        <v>473</v>
      </c>
      <c r="C97" s="42" t="s">
        <v>295</v>
      </c>
      <c r="D97" s="8">
        <v>3251068</v>
      </c>
      <c r="E97" s="3">
        <v>628018</v>
      </c>
      <c r="F97" s="37">
        <f t="shared" si="42"/>
        <v>3251068</v>
      </c>
      <c r="G97" s="3">
        <v>961076816</v>
      </c>
      <c r="H97" s="9">
        <f>F97/G97</f>
        <v>3.3827348094098652E-3</v>
      </c>
      <c r="I97" s="51" vm="916">
        <v>134.71</v>
      </c>
      <c r="J97" s="2" vm="917">
        <v>132.51</v>
      </c>
      <c r="K97" s="2" vm="918">
        <v>130.38999999999999</v>
      </c>
      <c r="L97" s="2" vm="919">
        <v>135.28</v>
      </c>
      <c r="M97" s="2" vm="920">
        <v>134.16</v>
      </c>
      <c r="N97" s="2" vm="921">
        <v>144.69999999999999</v>
      </c>
      <c r="O97" s="2" vm="922">
        <v>140.96</v>
      </c>
      <c r="P97" s="2" vm="923">
        <v>149.27000000000001</v>
      </c>
      <c r="Q97" s="2" vm="924">
        <v>149.81</v>
      </c>
      <c r="R97" s="2" vm="925">
        <v>164.41</v>
      </c>
      <c r="S97" s="2" vm="926">
        <v>147.16</v>
      </c>
      <c r="T97" s="2" vm="927">
        <v>157</v>
      </c>
      <c r="U97" s="2" vm="928">
        <v>135.65</v>
      </c>
      <c r="V97" s="3">
        <v>0.9</v>
      </c>
      <c r="W97" s="3">
        <v>0.9</v>
      </c>
      <c r="X97" s="3">
        <v>0.9</v>
      </c>
      <c r="Y97" s="3">
        <v>0.75</v>
      </c>
      <c r="Z97" s="1">
        <f t="shared" si="24"/>
        <v>1.0912330190780143E-2</v>
      </c>
      <c r="AA97" s="1">
        <f t="shared" si="25"/>
        <v>4.8639858072146713E-2</v>
      </c>
      <c r="AB97" s="1">
        <f t="shared" si="26"/>
        <v>0.17274404086265596</v>
      </c>
      <c r="AC97" s="1">
        <f t="shared" si="27"/>
        <v>-0.17036676601179973</v>
      </c>
      <c r="AD97" s="1">
        <f t="shared" si="28"/>
        <v>3.2588523494914985E-2</v>
      </c>
      <c r="AE97" s="1">
        <f t="shared" si="29"/>
        <v>-1.6331378516814023E-2</v>
      </c>
      <c r="AF97" s="1">
        <f t="shared" si="30"/>
        <v>-1.5998792543958983E-2</v>
      </c>
      <c r="AG97" s="1">
        <f t="shared" si="31"/>
        <v>4.4405245801058486E-2</v>
      </c>
      <c r="AH97" s="1">
        <f t="shared" si="32"/>
        <v>-8.279124778237763E-3</v>
      </c>
      <c r="AI97" s="1">
        <f t="shared" si="33"/>
        <v>8.5271317829457308E-2</v>
      </c>
      <c r="AJ97" s="1">
        <f t="shared" si="34"/>
        <v>-1.9626814098133938E-2</v>
      </c>
      <c r="AK97" s="1">
        <f t="shared" si="35"/>
        <v>5.895289443813849E-2</v>
      </c>
      <c r="AL97" s="1">
        <f t="shared" si="36"/>
        <v>9.6469484826153407E-3</v>
      </c>
      <c r="AM97" s="1">
        <f t="shared" si="37"/>
        <v>0.10346438822508507</v>
      </c>
      <c r="AN97" s="1">
        <f t="shared" si="38"/>
        <v>-0.10492062526610303</v>
      </c>
      <c r="AO97" s="1">
        <f t="shared" si="39"/>
        <v>7.1962489807012794E-2</v>
      </c>
      <c r="AP97" s="1">
        <f t="shared" si="40"/>
        <v>-0.13121019108280252</v>
      </c>
      <c r="AQ97">
        <v>2018</v>
      </c>
    </row>
    <row r="98" spans="1:43" ht="15.6">
      <c r="A98" s="67" t="s">
        <v>128</v>
      </c>
      <c r="B98" s="69" t="s">
        <v>129</v>
      </c>
      <c r="C98" s="25" t="s">
        <v>356</v>
      </c>
      <c r="D98" s="8">
        <v>2161291</v>
      </c>
      <c r="E98" s="3">
        <v>503400</v>
      </c>
      <c r="F98" s="37">
        <f t="shared" si="42"/>
        <v>2161291</v>
      </c>
      <c r="G98" s="3">
        <v>647000000</v>
      </c>
      <c r="H98" s="9">
        <f>F98/G98</f>
        <v>3.340480680061824E-3</v>
      </c>
      <c r="I98" s="16" cm="1" vm="929">
        <f t="array" aca="1" ref="I98:U98" ca="1">TRANSPOSE(_xlfn.STOCKHISTORY(A98,"1-1-2015","31-01-2016",2,0,2))</f>
        <v>61.84</v>
      </c>
      <c r="J98" s="17" vm="930">
        <f ca="1"/>
        <v>57.06</v>
      </c>
      <c r="K98" s="17" vm="931">
        <f ca="1"/>
        <v>58.01</v>
      </c>
      <c r="L98" s="17" vm="932">
        <f ca="1"/>
        <v>56.26</v>
      </c>
      <c r="M98" s="17" vm="933">
        <f ca="1"/>
        <v>59.04</v>
      </c>
      <c r="N98" s="17" vm="934">
        <f ca="1"/>
        <v>60.64</v>
      </c>
      <c r="O98" s="17" vm="935">
        <f ca="1"/>
        <v>55.67</v>
      </c>
      <c r="P98" s="17" vm="936">
        <f ca="1"/>
        <v>51.58</v>
      </c>
      <c r="Q98" s="17" vm="937">
        <f ca="1"/>
        <v>46.67</v>
      </c>
      <c r="R98" s="17" vm="667">
        <f ca="1"/>
        <v>43.94</v>
      </c>
      <c r="S98" s="17" vm="938">
        <f ca="1"/>
        <v>47.21</v>
      </c>
      <c r="T98" s="17" vm="939">
        <f ca="1"/>
        <v>50.22</v>
      </c>
      <c r="U98" s="17" vm="940">
        <f ca="1"/>
        <v>47.32</v>
      </c>
      <c r="V98" s="3">
        <v>0.47499999999999998</v>
      </c>
      <c r="W98" s="3">
        <v>0.47499999999999998</v>
      </c>
      <c r="X98" s="3">
        <v>0.47499999999999998</v>
      </c>
      <c r="Y98" s="3">
        <v>0</v>
      </c>
      <c r="Z98" s="1">
        <f t="shared" ca="1" si="24"/>
        <v>-8.255174644243217E-2</v>
      </c>
      <c r="AA98" s="1">
        <f t="shared" ca="1" si="25"/>
        <v>-2.0440810522573114E-3</v>
      </c>
      <c r="AB98" s="1">
        <f t="shared" ca="1" si="26"/>
        <v>-0.20217352254356033</v>
      </c>
      <c r="AC98" s="1">
        <f t="shared" ca="1" si="27"/>
        <v>7.6923076923076983E-2</v>
      </c>
      <c r="AD98" s="1">
        <f t="shared" ca="1" si="28"/>
        <v>-0.21175614489003883</v>
      </c>
      <c r="AE98" s="1">
        <f t="shared" ca="1" si="29"/>
        <v>-7.7296248382923691E-2</v>
      </c>
      <c r="AF98" s="1">
        <f t="shared" ca="1" si="30"/>
        <v>1.6649141254819411E-2</v>
      </c>
      <c r="AG98" s="1">
        <f t="shared" ca="1" si="31"/>
        <v>-2.1978969143251162E-2</v>
      </c>
      <c r="AH98" s="1">
        <f t="shared" ca="1" si="32"/>
        <v>4.9413437611091383E-2</v>
      </c>
      <c r="AI98" s="1">
        <f t="shared" ca="1" si="33"/>
        <v>3.5145663956639595E-2</v>
      </c>
      <c r="AJ98" s="1">
        <f t="shared" ca="1" si="34"/>
        <v>-7.412598944591027E-2</v>
      </c>
      <c r="AK98" s="1">
        <f t="shared" ca="1" si="35"/>
        <v>-7.3468654571582595E-2</v>
      </c>
      <c r="AL98" s="1">
        <f t="shared" ca="1" si="36"/>
        <v>-8.5982939123691302E-2</v>
      </c>
      <c r="AM98" s="1">
        <f t="shared" ca="1" si="37"/>
        <v>-4.8317977287336701E-2</v>
      </c>
      <c r="AN98" s="1">
        <f t="shared" ca="1" si="38"/>
        <v>7.4419663177059697E-2</v>
      </c>
      <c r="AO98" s="1">
        <f t="shared" ca="1" si="39"/>
        <v>6.3757678457953784E-2</v>
      </c>
      <c r="AP98" s="1">
        <f t="shared" ca="1" si="40"/>
        <v>-5.7745917960971699E-2</v>
      </c>
      <c r="AQ98">
        <v>2016</v>
      </c>
    </row>
    <row r="99" spans="1:43" ht="15">
      <c r="A99" s="60" t="s">
        <v>293</v>
      </c>
      <c r="B99" s="69" t="s">
        <v>294</v>
      </c>
      <c r="C99" s="34" t="s">
        <v>295</v>
      </c>
      <c r="D99" s="8">
        <v>3209326</v>
      </c>
      <c r="E99" s="3">
        <v>527375</v>
      </c>
      <c r="F99" s="37">
        <f t="shared" si="42"/>
        <v>3209326</v>
      </c>
      <c r="G99" s="3">
        <v>975000000</v>
      </c>
      <c r="H99" s="9">
        <f>F99/G99</f>
        <v>3.2916164102564103E-3</v>
      </c>
      <c r="I99" s="16" cm="1" vm="941">
        <f t="array" aca="1" ref="I99:U99" ca="1">TRANSPOSE(_xlfn.STOCKHISTORY(A99,"1-1-2017","01-01-2018",2,0,2))</f>
        <v>161.13</v>
      </c>
      <c r="J99" s="17" vm="942">
        <f ca="1"/>
        <v>162.75</v>
      </c>
      <c r="K99" s="17" vm="42">
        <f ca="1"/>
        <v>166.72</v>
      </c>
      <c r="L99" s="17" vm="943">
        <f ca="1"/>
        <v>164.62</v>
      </c>
      <c r="M99" s="17" vm="944">
        <f ca="1"/>
        <v>175</v>
      </c>
      <c r="N99" s="17" vm="945">
        <f ca="1"/>
        <v>175.78</v>
      </c>
      <c r="O99" s="17" vm="946">
        <f ca="1"/>
        <v>186.29</v>
      </c>
      <c r="P99" s="17" vm="947">
        <f ca="1"/>
        <v>193.4</v>
      </c>
      <c r="Q99" s="17" vm="948">
        <f ca="1"/>
        <v>199.79</v>
      </c>
      <c r="R99" s="17" vm="949">
        <f ca="1"/>
        <v>196.59</v>
      </c>
      <c r="S99" s="17" vm="950">
        <f ca="1"/>
        <v>211.62</v>
      </c>
      <c r="T99" s="17" vm="951">
        <f ca="1"/>
        <v>228.89</v>
      </c>
      <c r="U99" s="17" vm="952">
        <f ca="1"/>
        <v>221.02</v>
      </c>
      <c r="V99" s="3">
        <v>0.75</v>
      </c>
      <c r="W99" s="3">
        <v>0.75</v>
      </c>
      <c r="X99" s="3">
        <v>0.75</v>
      </c>
      <c r="Y99" s="3">
        <v>0.625</v>
      </c>
      <c r="Z99" s="1">
        <f t="shared" ca="1" si="24"/>
        <v>2.6314156271333763E-2</v>
      </c>
      <c r="AA99" s="1">
        <f t="shared" ca="1" si="25"/>
        <v>0.13619244320252696</v>
      </c>
      <c r="AB99" s="1">
        <f t="shared" ca="1" si="26"/>
        <v>5.9316120027913533E-2</v>
      </c>
      <c r="AC99" s="1">
        <f t="shared" ca="1" si="27"/>
        <v>0.12744798819878939</v>
      </c>
      <c r="AD99" s="1">
        <f t="shared" ca="1" si="28"/>
        <v>0.38953019301185388</v>
      </c>
      <c r="AE99" s="1">
        <f t="shared" ca="1" si="29"/>
        <v>1.0053993669707719E-2</v>
      </c>
      <c r="AF99" s="1">
        <f t="shared" ca="1" si="30"/>
        <v>2.4393241167434708E-2</v>
      </c>
      <c r="AG99" s="1">
        <f t="shared" ca="1" si="31"/>
        <v>-8.0974088291746304E-3</v>
      </c>
      <c r="AH99" s="1">
        <f t="shared" ca="1" si="32"/>
        <v>6.3054306888591885E-2</v>
      </c>
      <c r="AI99" s="1">
        <f t="shared" ca="1" si="33"/>
        <v>8.7428571428571494E-3</v>
      </c>
      <c r="AJ99" s="1">
        <f t="shared" ca="1" si="34"/>
        <v>6.4057344407782407E-2</v>
      </c>
      <c r="AK99" s="1">
        <f t="shared" ca="1" si="35"/>
        <v>3.8166299855064756E-2</v>
      </c>
      <c r="AL99" s="1">
        <f t="shared" ca="1" si="36"/>
        <v>3.6918304033091966E-2</v>
      </c>
      <c r="AM99" s="1">
        <f t="shared" ca="1" si="37"/>
        <v>-1.2262876019820755E-2</v>
      </c>
      <c r="AN99" s="1">
        <f t="shared" ca="1" si="38"/>
        <v>7.645353273309935E-2</v>
      </c>
      <c r="AO99" s="1">
        <f t="shared" ca="1" si="39"/>
        <v>8.4561950666288549E-2</v>
      </c>
      <c r="AP99" s="1">
        <f t="shared" ca="1" si="40"/>
        <v>-3.165275896718938E-2</v>
      </c>
      <c r="AQ99">
        <v>2017</v>
      </c>
    </row>
    <row r="100" spans="1:43">
      <c r="A100" s="3" t="s">
        <v>71</v>
      </c>
      <c r="B100" s="3" t="s">
        <v>72</v>
      </c>
      <c r="C100" s="3" t="s">
        <v>73</v>
      </c>
      <c r="D100" s="26">
        <v>3587630</v>
      </c>
      <c r="E100" s="26">
        <v>0</v>
      </c>
      <c r="F100" s="31">
        <f t="shared" si="42"/>
        <v>3587630</v>
      </c>
      <c r="G100" s="3">
        <v>1126000000</v>
      </c>
      <c r="H100" s="9">
        <v>3.2000000000000002E-3</v>
      </c>
      <c r="I100" s="16" cm="1" vm="953">
        <f t="array" aca="1" ref="I100:U100" ca="1">TRANSPOSE(_xlfn.STOCKHISTORY(A100,"1-1-2015","31-01-2016",2,0,2))</f>
        <v>40.75</v>
      </c>
      <c r="J100" s="17" vm="954">
        <f ca="1"/>
        <v>36.119999999999997</v>
      </c>
      <c r="K100" s="17" vm="955">
        <f ca="1"/>
        <v>39.200000000000003</v>
      </c>
      <c r="L100" s="17" vm="742">
        <f ca="1"/>
        <v>40.22</v>
      </c>
      <c r="M100" s="17" vm="956">
        <f ca="1"/>
        <v>42.61</v>
      </c>
      <c r="N100" s="17" vm="957">
        <f ca="1"/>
        <v>43.49</v>
      </c>
      <c r="O100" s="17" vm="958">
        <f ca="1"/>
        <v>42.54</v>
      </c>
      <c r="P100" s="17" vm="959">
        <f ca="1"/>
        <v>43.41</v>
      </c>
      <c r="Q100" s="17" vm="960">
        <f ca="1"/>
        <v>38.81</v>
      </c>
      <c r="R100" s="17" vm="961">
        <f ca="1"/>
        <v>39.1</v>
      </c>
      <c r="S100" s="17" vm="962">
        <f ca="1"/>
        <v>41.87</v>
      </c>
      <c r="T100" s="17" vm="963">
        <f ca="1"/>
        <v>44.05</v>
      </c>
      <c r="U100" s="17" vm="964">
        <f ca="1"/>
        <v>40.29</v>
      </c>
      <c r="V100" s="48">
        <v>0.17</v>
      </c>
      <c r="W100" s="48">
        <v>0.17</v>
      </c>
      <c r="X100" s="48">
        <v>0.17</v>
      </c>
      <c r="Y100" s="48">
        <v>0.17</v>
      </c>
      <c r="Z100" s="1">
        <f t="shared" ca="1" si="24"/>
        <v>-8.8343558282208863E-3</v>
      </c>
      <c r="AA100" s="1">
        <f t="shared" ca="1" si="25"/>
        <v>6.1909497762307315E-2</v>
      </c>
      <c r="AB100" s="1">
        <f t="shared" ca="1" si="26"/>
        <v>-7.6868829337094449E-2</v>
      </c>
      <c r="AC100" s="1">
        <f t="shared" ca="1" si="27"/>
        <v>3.4782608695652112E-2</v>
      </c>
      <c r="AD100" s="1">
        <f t="shared" ca="1" si="28"/>
        <v>5.3987730061349493E-3</v>
      </c>
      <c r="AE100" s="1">
        <f t="shared" ca="1" si="29"/>
        <v>-0.11361963190184056</v>
      </c>
      <c r="AF100" s="1">
        <f t="shared" ca="1" si="30"/>
        <v>8.5271317829457516E-2</v>
      </c>
      <c r="AG100" s="1">
        <f t="shared" ca="1" si="31"/>
        <v>3.0357142857142753E-2</v>
      </c>
      <c r="AH100" s="1">
        <f t="shared" ca="1" si="32"/>
        <v>5.9423172550969683E-2</v>
      </c>
      <c r="AI100" s="1">
        <f t="shared" ca="1" si="33"/>
        <v>2.4642102792771708E-2</v>
      </c>
      <c r="AJ100" s="1">
        <f t="shared" ca="1" si="34"/>
        <v>-1.7935157507473046E-2</v>
      </c>
      <c r="AK100" s="1">
        <f t="shared" ca="1" si="35"/>
        <v>2.0451339915373706E-2</v>
      </c>
      <c r="AL100" s="1">
        <f t="shared" ca="1" si="36"/>
        <v>-0.10205021884358431</v>
      </c>
      <c r="AM100" s="1">
        <f t="shared" ca="1" si="37"/>
        <v>1.1852615305333655E-2</v>
      </c>
      <c r="AN100" s="1">
        <f t="shared" ca="1" si="38"/>
        <v>7.084398976982087E-2</v>
      </c>
      <c r="AO100" s="1">
        <f t="shared" ca="1" si="39"/>
        <v>5.6126104609505609E-2</v>
      </c>
      <c r="AP100" s="1">
        <f t="shared" ca="1" si="40"/>
        <v>-8.1498297389330274E-2</v>
      </c>
      <c r="AQ100">
        <v>2015</v>
      </c>
    </row>
    <row r="101" spans="1:43" ht="15.6">
      <c r="A101" s="3" t="s">
        <v>209</v>
      </c>
      <c r="B101" s="3" t="s">
        <v>210</v>
      </c>
      <c r="C101" s="12" t="s">
        <v>211</v>
      </c>
      <c r="D101" s="26">
        <v>5191003</v>
      </c>
      <c r="E101" s="26">
        <v>0</v>
      </c>
      <c r="F101" s="31">
        <f t="shared" si="42"/>
        <v>5191003</v>
      </c>
      <c r="G101" s="3">
        <v>1637000000</v>
      </c>
      <c r="H101" s="9">
        <v>3.2000000000000002E-3</v>
      </c>
      <c r="I101" s="16" cm="1" vm="892">
        <f t="array" aca="1" ref="I101:U101" ca="1">TRANSPOSE(_xlfn.STOCKHISTORY(A101,"1-1-2015","31-01-2016",2,0,2))</f>
        <v>36.43</v>
      </c>
      <c r="J101" s="17" vm="893">
        <f ca="1"/>
        <v>35.24</v>
      </c>
      <c r="K101" s="17" vm="894">
        <f ca="1"/>
        <v>36.94</v>
      </c>
      <c r="L101" s="17" vm="895">
        <f ca="1"/>
        <v>36.22</v>
      </c>
      <c r="M101" s="17" vm="896">
        <f ca="1"/>
        <v>38.53</v>
      </c>
      <c r="N101" s="17" vm="897">
        <f ca="1"/>
        <v>41.6</v>
      </c>
      <c r="O101" s="17" vm="898">
        <f ca="1"/>
        <v>41.2</v>
      </c>
      <c r="P101" s="17" vm="899">
        <f ca="1"/>
        <v>45.28</v>
      </c>
      <c r="Q101" s="17" vm="900">
        <f ca="1"/>
        <v>41.69</v>
      </c>
      <c r="R101" s="17" vm="901">
        <f ca="1"/>
        <v>42.27</v>
      </c>
      <c r="S101" s="17" vm="902">
        <f ca="1"/>
        <v>46.36</v>
      </c>
      <c r="T101" s="17" vm="903">
        <f ca="1"/>
        <v>44.08</v>
      </c>
      <c r="U101" s="17" vm="904">
        <f ca="1"/>
        <v>44.09</v>
      </c>
      <c r="V101" s="48">
        <v>0.17</v>
      </c>
      <c r="W101" s="48">
        <v>0.17</v>
      </c>
      <c r="X101" s="48">
        <v>0.15</v>
      </c>
      <c r="Y101" s="48">
        <v>0.15</v>
      </c>
      <c r="Z101" s="1">
        <f t="shared" ca="1" si="24"/>
        <v>-1.0979961570134736E-3</v>
      </c>
      <c r="AA101" s="1">
        <f t="shared" ca="1" si="25"/>
        <v>0.14218663721700728</v>
      </c>
      <c r="AB101" s="1">
        <f t="shared" ca="1" si="26"/>
        <v>2.9611650485436895E-2</v>
      </c>
      <c r="AC101" s="1">
        <f t="shared" ca="1" si="27"/>
        <v>4.6605157321977765E-2</v>
      </c>
      <c r="AD101" s="1">
        <f t="shared" ca="1" si="28"/>
        <v>0.22783420258029108</v>
      </c>
      <c r="AE101" s="1">
        <f t="shared" ca="1" si="29"/>
        <v>-3.2665385671150092E-2</v>
      </c>
      <c r="AF101" s="1">
        <f t="shared" ca="1" si="30"/>
        <v>4.8240635641316559E-2</v>
      </c>
      <c r="AG101" s="1">
        <f t="shared" ca="1" si="31"/>
        <v>-1.4889009204114749E-2</v>
      </c>
      <c r="AH101" s="1">
        <f t="shared" ca="1" si="32"/>
        <v>6.3776918829376097E-2</v>
      </c>
      <c r="AI101" s="1">
        <f t="shared" ca="1" si="33"/>
        <v>8.4090319231767463E-2</v>
      </c>
      <c r="AJ101" s="1">
        <f t="shared" ca="1" si="34"/>
        <v>-5.5288461538461195E-3</v>
      </c>
      <c r="AK101" s="1">
        <f t="shared" ca="1" si="35"/>
        <v>9.9029126213592181E-2</v>
      </c>
      <c r="AL101" s="1">
        <f t="shared" ca="1" si="36"/>
        <v>-7.5971731448763333E-2</v>
      </c>
      <c r="AM101" s="1">
        <f t="shared" ca="1" si="37"/>
        <v>1.7510194291197059E-2</v>
      </c>
      <c r="AN101" s="1">
        <f t="shared" ca="1" si="38"/>
        <v>9.6758930683699923E-2</v>
      </c>
      <c r="AO101" s="1">
        <f t="shared" ca="1" si="39"/>
        <v>-4.5944779982743773E-2</v>
      </c>
      <c r="AP101" s="1">
        <f t="shared" ca="1" si="40"/>
        <v>3.6297640653358693E-3</v>
      </c>
      <c r="AQ101">
        <v>2015</v>
      </c>
    </row>
    <row r="102" spans="1:43" ht="16.2" thickBot="1">
      <c r="A102" s="64" t="s">
        <v>236</v>
      </c>
      <c r="B102" s="71" t="s">
        <v>237</v>
      </c>
      <c r="C102" s="12" t="s">
        <v>238</v>
      </c>
      <c r="D102" s="26">
        <v>2820898</v>
      </c>
      <c r="E102" s="26">
        <v>0</v>
      </c>
      <c r="F102" s="31">
        <f t="shared" si="42"/>
        <v>2820898</v>
      </c>
      <c r="G102" s="3">
        <v>1769000000</v>
      </c>
      <c r="H102" s="9">
        <v>3.2000000000000002E-3</v>
      </c>
      <c r="I102" s="16" cm="1" vm="965">
        <f t="array" aca="1" ref="I102:U102" ca="1">TRANSPOSE(_xlfn.STOCKHISTORY(A102,"1-1-2015","31-01-2016",2,0,2))</f>
        <v>48.274999999999999</v>
      </c>
      <c r="J102" s="17" vm="966">
        <f ca="1"/>
        <v>46.34</v>
      </c>
      <c r="K102" s="17" vm="967">
        <f ca="1"/>
        <v>48.445</v>
      </c>
      <c r="L102" s="17" vm="685">
        <f ca="1"/>
        <v>50</v>
      </c>
      <c r="M102" s="17" vm="968">
        <f ca="1"/>
        <v>49.94</v>
      </c>
      <c r="N102" s="17" vm="969">
        <f ca="1"/>
        <v>50.884999999999998</v>
      </c>
      <c r="O102" s="17" vm="970">
        <f ca="1"/>
        <v>54.475000000000001</v>
      </c>
      <c r="P102" s="17" vm="971">
        <f ca="1"/>
        <v>57.755000000000003</v>
      </c>
      <c r="Q102" s="17" vm="972">
        <f ca="1"/>
        <v>54.49</v>
      </c>
      <c r="R102" s="17" vm="973">
        <f ca="1"/>
        <v>61.58</v>
      </c>
      <c r="S102" s="17" vm="974">
        <f ca="1"/>
        <v>65.864999999999995</v>
      </c>
      <c r="T102" s="17" vm="975">
        <f ca="1"/>
        <v>66.06</v>
      </c>
      <c r="U102" s="17" vm="976">
        <f ca="1"/>
        <v>61.11</v>
      </c>
      <c r="V102" s="48">
        <v>0.32</v>
      </c>
      <c r="W102" s="48">
        <v>0.28000000000000003</v>
      </c>
      <c r="X102" s="48">
        <v>0.28000000000000003</v>
      </c>
      <c r="Y102" s="48">
        <v>0.28000000000000003</v>
      </c>
      <c r="Z102" s="1">
        <f t="shared" ca="1" si="24"/>
        <v>4.2361470740548968E-2</v>
      </c>
      <c r="AA102" s="1">
        <f t="shared" ca="1" si="25"/>
        <v>9.5100000000000032E-2</v>
      </c>
      <c r="AB102" s="1">
        <f t="shared" ca="1" si="26"/>
        <v>0.13556677374942627</v>
      </c>
      <c r="AC102" s="1">
        <f t="shared" ca="1" si="27"/>
        <v>-3.0854173432932584E-3</v>
      </c>
      <c r="AD102" s="1">
        <f t="shared" ca="1" si="28"/>
        <v>0.2899016053858105</v>
      </c>
      <c r="AE102" s="1">
        <f t="shared" ca="1" si="29"/>
        <v>-4.0082858622475299E-2</v>
      </c>
      <c r="AF102" s="1">
        <f t="shared" ca="1" si="30"/>
        <v>4.5425118687958496E-2</v>
      </c>
      <c r="AG102" s="1">
        <f t="shared" ca="1" si="31"/>
        <v>3.8703684590773037E-2</v>
      </c>
      <c r="AH102" s="1">
        <f t="shared" ca="1" si="32"/>
        <v>-1.2000000000000454E-3</v>
      </c>
      <c r="AI102" s="1">
        <f t="shared" ca="1" si="33"/>
        <v>2.4529435322386873E-2</v>
      </c>
      <c r="AJ102" s="1">
        <f t="shared" ca="1" si="34"/>
        <v>7.6053846909698408E-2</v>
      </c>
      <c r="AK102" s="1">
        <f t="shared" ca="1" si="35"/>
        <v>6.0211106011932101E-2</v>
      </c>
      <c r="AL102" s="1">
        <f t="shared" ca="1" si="36"/>
        <v>-5.1683836897238336E-2</v>
      </c>
      <c r="AM102" s="1">
        <f t="shared" ca="1" si="37"/>
        <v>0.13525417507799589</v>
      </c>
      <c r="AN102" s="1">
        <f t="shared" ca="1" si="38"/>
        <v>6.9584280610587801E-2</v>
      </c>
      <c r="AO102" s="1">
        <f t="shared" ca="1" si="39"/>
        <v>7.2117209443559923E-3</v>
      </c>
      <c r="AP102" s="1">
        <f t="shared" ca="1" si="40"/>
        <v>-7.0693309112927677E-2</v>
      </c>
      <c r="AQ102">
        <v>2015</v>
      </c>
    </row>
    <row r="103" spans="1:43" ht="16.2" thickBot="1">
      <c r="A103" s="21" t="s">
        <v>293</v>
      </c>
      <c r="B103" s="22" t="s">
        <v>294</v>
      </c>
      <c r="C103" s="25" t="s">
        <v>295</v>
      </c>
      <c r="D103" s="8">
        <v>3060886</v>
      </c>
      <c r="E103" s="14">
        <v>142362</v>
      </c>
      <c r="F103" s="37">
        <f t="shared" si="42"/>
        <v>3060886</v>
      </c>
      <c r="G103" s="3">
        <v>968000000</v>
      </c>
      <c r="H103" s="9">
        <f>F103/G103</f>
        <v>3.1620723140495868E-3</v>
      </c>
      <c r="I103" s="16" cm="1" vm="977">
        <f t="array" aca="1" ref="I103:U103" ca="1">TRANSPOSE(_xlfn.STOCKHISTORY(A103,"1-1-2015","31-01-2016",2,0,2))</f>
        <v>101.5</v>
      </c>
      <c r="J103" s="17" vm="978">
        <f ca="1"/>
        <v>106.73</v>
      </c>
      <c r="K103" s="17" vm="979">
        <f ca="1"/>
        <v>113.77</v>
      </c>
      <c r="L103" s="17" vm="980">
        <f ca="1"/>
        <v>119.52</v>
      </c>
      <c r="M103" s="17" vm="981">
        <f ca="1"/>
        <v>112.29</v>
      </c>
      <c r="N103" s="17" vm="982">
        <f ca="1"/>
        <v>120.54</v>
      </c>
      <c r="O103" s="17" vm="983">
        <f ca="1"/>
        <v>122.95</v>
      </c>
      <c r="P103" s="17" vm="984">
        <f ca="1"/>
        <v>121.61</v>
      </c>
      <c r="Q103" s="17" vm="985">
        <f ca="1"/>
        <v>113.36</v>
      </c>
      <c r="R103" s="17" vm="986">
        <f ca="1"/>
        <v>115.94</v>
      </c>
      <c r="S103" s="17" vm="987">
        <f ca="1"/>
        <v>118.64</v>
      </c>
      <c r="T103" s="17" vm="988">
        <f ca="1"/>
        <v>113.53</v>
      </c>
      <c r="U103" s="17" vm="989">
        <f ca="1"/>
        <v>116.91</v>
      </c>
      <c r="V103" s="3">
        <v>0.625</v>
      </c>
      <c r="W103" s="3">
        <v>0.625</v>
      </c>
      <c r="X103" s="3">
        <v>0.625</v>
      </c>
      <c r="Y103" s="3">
        <v>0.5</v>
      </c>
      <c r="Z103" s="1">
        <f t="shared" ca="1" si="24"/>
        <v>0.18369458128078814</v>
      </c>
      <c r="AA103" s="1">
        <f t="shared" ca="1" si="25"/>
        <v>3.3927376171352136E-2</v>
      </c>
      <c r="AB103" s="1">
        <f t="shared" ca="1" si="26"/>
        <v>-5.1931679544530339E-2</v>
      </c>
      <c r="AC103" s="1">
        <f t="shared" ca="1" si="27"/>
        <v>1.2678971882007926E-2</v>
      </c>
      <c r="AD103" s="1">
        <f t="shared" ca="1" si="28"/>
        <v>0.17522167487684726</v>
      </c>
      <c r="AE103" s="1">
        <f t="shared" ca="1" si="29"/>
        <v>5.1527093596059149E-2</v>
      </c>
      <c r="AF103" s="1">
        <f t="shared" ca="1" si="30"/>
        <v>6.5960835753771124E-2</v>
      </c>
      <c r="AG103" s="1">
        <f t="shared" ca="1" si="31"/>
        <v>5.6034103893820866E-2</v>
      </c>
      <c r="AH103" s="1">
        <f t="shared" ca="1" si="32"/>
        <v>-6.0491967871485863E-2</v>
      </c>
      <c r="AI103" s="1">
        <f t="shared" ca="1" si="33"/>
        <v>7.9036423546175072E-2</v>
      </c>
      <c r="AJ103" s="1">
        <f t="shared" ca="1" si="34"/>
        <v>2.5178364028538215E-2</v>
      </c>
      <c r="AK103" s="1">
        <f t="shared" ca="1" si="35"/>
        <v>-1.0898739324928861E-2</v>
      </c>
      <c r="AL103" s="1">
        <f t="shared" ca="1" si="36"/>
        <v>-6.2700435819422751E-2</v>
      </c>
      <c r="AM103" s="1">
        <f t="shared" ca="1" si="37"/>
        <v>2.8272759350740986E-2</v>
      </c>
      <c r="AN103" s="1">
        <f t="shared" ca="1" si="38"/>
        <v>2.3287907538381947E-2</v>
      </c>
      <c r="AO103" s="1">
        <f t="shared" ca="1" si="39"/>
        <v>-3.8857046527309501E-2</v>
      </c>
      <c r="AP103" s="1">
        <f t="shared" ca="1" si="40"/>
        <v>3.4175988725446978E-2</v>
      </c>
      <c r="AQ103">
        <v>2016</v>
      </c>
    </row>
    <row r="104" spans="1:43" ht="16.2" thickBot="1">
      <c r="A104" s="21" t="s">
        <v>191</v>
      </c>
      <c r="B104" s="22" t="s">
        <v>192</v>
      </c>
      <c r="C104" s="25" t="s">
        <v>193</v>
      </c>
      <c r="D104" s="8">
        <v>13752992</v>
      </c>
      <c r="E104" s="3"/>
      <c r="F104" s="37">
        <f t="shared" si="42"/>
        <v>13752992</v>
      </c>
      <c r="G104" s="3">
        <v>4367000000</v>
      </c>
      <c r="H104" s="9">
        <f>F104/G104</f>
        <v>3.149299748110831E-3</v>
      </c>
      <c r="I104" s="16" cm="1" vm="990">
        <f t="array" aca="1" ref="I104:U104" ca="1">TRANSPOSE(_xlfn.STOCKHISTORY(A104,"1-1-2015","31-01-2016",2,0,2))</f>
        <v>42.26</v>
      </c>
      <c r="J104" s="17" vm="991">
        <f ca="1"/>
        <v>41.21</v>
      </c>
      <c r="K104" s="17" vm="992">
        <f ca="1"/>
        <v>43.12</v>
      </c>
      <c r="L104" s="17" vm="887">
        <f ca="1"/>
        <v>40.79</v>
      </c>
      <c r="M104" s="17" vm="993">
        <f ca="1"/>
        <v>40.58</v>
      </c>
      <c r="N104" s="17" vm="215">
        <f ca="1"/>
        <v>41.36</v>
      </c>
      <c r="O104" s="17" vm="994">
        <f ca="1"/>
        <v>39.380000000000003</v>
      </c>
      <c r="P104" s="17" vm="995">
        <f ca="1"/>
        <v>40.85</v>
      </c>
      <c r="Q104" s="17" vm="996">
        <f ca="1"/>
        <v>38.67</v>
      </c>
      <c r="R104" s="17" vm="742">
        <f ca="1"/>
        <v>40.22</v>
      </c>
      <c r="S104" s="17" vm="997">
        <f ca="1"/>
        <v>42.32</v>
      </c>
      <c r="T104" s="17" vm="998">
        <f ca="1"/>
        <v>42.73</v>
      </c>
      <c r="U104" s="17" vm="999">
        <f ca="1"/>
        <v>42.34</v>
      </c>
      <c r="V104" s="3">
        <v>0.35</v>
      </c>
      <c r="W104" s="3">
        <v>0.35</v>
      </c>
      <c r="X104" s="3">
        <v>0.35</v>
      </c>
      <c r="Y104" s="3">
        <v>0.35</v>
      </c>
      <c r="Z104" s="1">
        <f t="shared" ca="1" si="24"/>
        <v>-2.6502602934216725E-2</v>
      </c>
      <c r="AA104" s="1">
        <f t="shared" ca="1" si="25"/>
        <v>-2.5986761461142351E-2</v>
      </c>
      <c r="AB104" s="1">
        <f t="shared" ca="1" si="26"/>
        <v>3.0218384966988227E-2</v>
      </c>
      <c r="AC104" s="1">
        <f t="shared" ca="1" si="27"/>
        <v>6.14122327200399E-2</v>
      </c>
      <c r="AD104" s="1">
        <f t="shared" ca="1" si="28"/>
        <v>3.5021296734500836E-2</v>
      </c>
      <c r="AE104" s="1">
        <f t="shared" ca="1" si="29"/>
        <v>-2.484619025082814E-2</v>
      </c>
      <c r="AF104" s="1">
        <f t="shared" ca="1" si="30"/>
        <v>4.6347973792768664E-2</v>
      </c>
      <c r="AG104" s="1">
        <f t="shared" ca="1" si="31"/>
        <v>-4.5918367346938736E-2</v>
      </c>
      <c r="AH104" s="1">
        <f t="shared" ca="1" si="32"/>
        <v>-5.1483206668301263E-3</v>
      </c>
      <c r="AI104" s="1">
        <f t="shared" ca="1" si="33"/>
        <v>2.7846229669788104E-2</v>
      </c>
      <c r="AJ104" s="1">
        <f t="shared" ca="1" si="34"/>
        <v>-3.9410058027079226E-2</v>
      </c>
      <c r="AK104" s="1">
        <f t="shared" ca="1" si="35"/>
        <v>3.7328593194514953E-2</v>
      </c>
      <c r="AL104" s="1">
        <f t="shared" ca="1" si="36"/>
        <v>-4.4798041615667063E-2</v>
      </c>
      <c r="AM104" s="1">
        <f t="shared" ca="1" si="37"/>
        <v>4.9133695371088623E-2</v>
      </c>
      <c r="AN104" s="1">
        <f t="shared" ca="1" si="38"/>
        <v>5.2212829438090538E-2</v>
      </c>
      <c r="AO104" s="1">
        <f t="shared" ca="1" si="39"/>
        <v>1.7958412098298595E-2</v>
      </c>
      <c r="AP104" s="1">
        <f t="shared" ca="1" si="40"/>
        <v>-9.3611046103424971E-4</v>
      </c>
      <c r="AQ104">
        <v>2016</v>
      </c>
    </row>
    <row r="105" spans="1:43" ht="16.2" thickBot="1">
      <c r="A105" s="64" t="s">
        <v>119</v>
      </c>
      <c r="B105" s="71" t="s">
        <v>120</v>
      </c>
      <c r="C105" s="12" t="s">
        <v>121</v>
      </c>
      <c r="D105" s="26">
        <v>1207214</v>
      </c>
      <c r="E105" s="26">
        <v>70120</v>
      </c>
      <c r="F105" s="31">
        <f t="shared" si="42"/>
        <v>1207214</v>
      </c>
      <c r="G105" s="3">
        <v>407000000</v>
      </c>
      <c r="H105" s="9">
        <v>3.0999999999999999E-3</v>
      </c>
      <c r="I105" s="16" cm="1" vm="1000">
        <f t="array" aca="1" ref="I105:U105" ca="1">TRANSPOSE(_xlfn.STOCKHISTORY(A105,"1-1-2015","31-01-2016",2,0,2))</f>
        <v>60.63</v>
      </c>
      <c r="J105" s="17" vm="1001">
        <f ca="1"/>
        <v>61.34</v>
      </c>
      <c r="K105" s="17" vm="1002">
        <f ca="1"/>
        <v>61.46</v>
      </c>
      <c r="L105" s="17" vm="1003">
        <f ca="1"/>
        <v>60.68</v>
      </c>
      <c r="M105" s="17" vm="784">
        <f ca="1"/>
        <v>67.900000000000006</v>
      </c>
      <c r="N105" s="17" vm="1004">
        <f ca="1"/>
        <v>65.39</v>
      </c>
      <c r="O105" s="17" vm="1005">
        <f ca="1"/>
        <v>59.42</v>
      </c>
      <c r="P105" s="17" vm="1006">
        <f ca="1"/>
        <v>48.75</v>
      </c>
      <c r="Q105" s="17" vm="1007">
        <f ca="1"/>
        <v>41.07</v>
      </c>
      <c r="R105" s="17" vm="1008">
        <f ca="1"/>
        <v>37.86</v>
      </c>
      <c r="S105" s="17" vm="1009">
        <f ca="1"/>
        <v>41.34</v>
      </c>
      <c r="T105" s="17" vm="1010">
        <f ca="1"/>
        <v>46.11</v>
      </c>
      <c r="U105" s="17" vm="1011">
        <f ca="1"/>
        <v>31.78</v>
      </c>
      <c r="V105" s="48">
        <v>0.24</v>
      </c>
      <c r="W105" s="48">
        <v>0.24</v>
      </c>
      <c r="X105" s="48">
        <v>0.24</v>
      </c>
      <c r="Y105" s="48">
        <v>0.24</v>
      </c>
      <c r="Z105" s="1">
        <f t="shared" ca="1" si="24"/>
        <v>4.7831106712847953E-3</v>
      </c>
      <c r="AA105" s="1">
        <f t="shared" ca="1" si="25"/>
        <v>-1.6809492419248485E-2</v>
      </c>
      <c r="AB105" s="1">
        <f t="shared" ca="1" si="26"/>
        <v>-0.35880175025244032</v>
      </c>
      <c r="AC105" s="1">
        <f t="shared" ca="1" si="27"/>
        <v>-0.15425250924458528</v>
      </c>
      <c r="AD105" s="1">
        <f t="shared" ca="1" si="28"/>
        <v>-0.46000329869701467</v>
      </c>
      <c r="AE105" s="1">
        <f t="shared" ca="1" si="29"/>
        <v>1.171037440211118E-2</v>
      </c>
      <c r="AF105" s="1">
        <f t="shared" ca="1" si="30"/>
        <v>1.9563090968372585E-3</v>
      </c>
      <c r="AG105" s="1">
        <f t="shared" ca="1" si="31"/>
        <v>-8.7862024080703083E-3</v>
      </c>
      <c r="AH105" s="1">
        <f t="shared" ca="1" si="32"/>
        <v>0.11898483849703372</v>
      </c>
      <c r="AI105" s="1">
        <f t="shared" ca="1" si="33"/>
        <v>-3.3431516936671644E-2</v>
      </c>
      <c r="AJ105" s="1">
        <f t="shared" ca="1" si="34"/>
        <v>-8.762807768771981E-2</v>
      </c>
      <c r="AK105" s="1">
        <f t="shared" ca="1" si="35"/>
        <v>-0.1795691686300909</v>
      </c>
      <c r="AL105" s="1">
        <f t="shared" ca="1" si="36"/>
        <v>-0.1526153846153846</v>
      </c>
      <c r="AM105" s="1">
        <f t="shared" ca="1" si="37"/>
        <v>-7.2315558802045307E-2</v>
      </c>
      <c r="AN105" s="1">
        <f t="shared" ca="1" si="38"/>
        <v>9.1917591125198206E-2</v>
      </c>
      <c r="AO105" s="1">
        <f t="shared" ca="1" si="39"/>
        <v>0.12119013062409278</v>
      </c>
      <c r="AP105" s="1">
        <f t="shared" ca="1" si="40"/>
        <v>-0.30557362828019946</v>
      </c>
      <c r="AQ105">
        <v>2015</v>
      </c>
    </row>
    <row r="106" spans="1:43" ht="16.2" thickBot="1">
      <c r="A106" s="64" t="s">
        <v>275</v>
      </c>
      <c r="B106" s="71" t="s">
        <v>276</v>
      </c>
      <c r="C106" s="12" t="s">
        <v>277</v>
      </c>
      <c r="D106" s="26">
        <v>1461568</v>
      </c>
      <c r="E106" s="26">
        <v>1415361</v>
      </c>
      <c r="F106" s="31">
        <f t="shared" si="42"/>
        <v>1461568</v>
      </c>
      <c r="G106" s="3">
        <v>914000000</v>
      </c>
      <c r="H106" s="9">
        <v>3.0999999999999999E-3</v>
      </c>
      <c r="I106" s="16" cm="1" vm="1012">
        <f t="array" aca="1" ref="I106:U106" ca="1">TRANSPOSE(_xlfn.STOCKHISTORY(A106,"1-1-2015","31-01-2016",2,0,2))</f>
        <v>49.19</v>
      </c>
      <c r="J106" s="17" vm="1013">
        <f ca="1"/>
        <v>50.65</v>
      </c>
      <c r="K106" s="17" vm="1014">
        <f ca="1"/>
        <v>45.8</v>
      </c>
      <c r="L106" s="17" vm="1015">
        <f ca="1"/>
        <v>44.35</v>
      </c>
      <c r="M106" s="17" vm="1016">
        <f ca="1"/>
        <v>44.24</v>
      </c>
      <c r="N106" s="17" vm="1017">
        <f ca="1"/>
        <v>43.77</v>
      </c>
      <c r="O106" s="17" vm="1018">
        <f ca="1"/>
        <v>42.01</v>
      </c>
      <c r="P106" s="17" vm="1019">
        <f ca="1"/>
        <v>44.75</v>
      </c>
      <c r="Q106" s="17" vm="1020">
        <f ca="1"/>
        <v>42.94</v>
      </c>
      <c r="R106" s="17" vm="1021">
        <f ca="1"/>
        <v>44.83</v>
      </c>
      <c r="S106" s="17" vm="1022">
        <f ca="1"/>
        <v>45.1</v>
      </c>
      <c r="T106" s="17" vm="1023">
        <f ca="1"/>
        <v>44.84</v>
      </c>
      <c r="U106" s="17" vm="1024">
        <f ca="1"/>
        <v>46.42</v>
      </c>
      <c r="V106" s="48">
        <v>0.54249999999999998</v>
      </c>
      <c r="W106" s="48">
        <v>0.54249999999999998</v>
      </c>
      <c r="X106" s="48">
        <v>0.54249999999999998</v>
      </c>
      <c r="Y106" s="48">
        <v>0.52500000000000002</v>
      </c>
      <c r="Z106" s="1">
        <f t="shared" ca="1" si="24"/>
        <v>-8.7365318154096275E-2</v>
      </c>
      <c r="AA106" s="1">
        <f t="shared" ca="1" si="25"/>
        <v>-4.0529875986471328E-2</v>
      </c>
      <c r="AB106" s="1">
        <f t="shared" ca="1" si="26"/>
        <v>8.0040466555582016E-2</v>
      </c>
      <c r="AC106" s="1">
        <f t="shared" ca="1" si="27"/>
        <v>4.7178228864599672E-2</v>
      </c>
      <c r="AD106" s="1">
        <f t="shared" ca="1" si="28"/>
        <v>-1.255336450498061E-2</v>
      </c>
      <c r="AE106" s="1">
        <f t="shared" ca="1" si="29"/>
        <v>2.9680829436877432E-2</v>
      </c>
      <c r="AF106" s="1">
        <f t="shared" ca="1" si="30"/>
        <v>-9.5755182625863799E-2</v>
      </c>
      <c r="AG106" s="1">
        <f t="shared" ca="1" si="31"/>
        <v>-1.9814410480349254E-2</v>
      </c>
      <c r="AH106" s="1">
        <f t="shared" ca="1" si="32"/>
        <v>-2.4802705749718021E-3</v>
      </c>
      <c r="AI106" s="1">
        <f t="shared" ca="1" si="33"/>
        <v>1.6387884267631354E-3</v>
      </c>
      <c r="AJ106" s="1">
        <f t="shared" ca="1" si="34"/>
        <v>-2.7815855608864633E-2</v>
      </c>
      <c r="AK106" s="1">
        <f t="shared" ca="1" si="35"/>
        <v>6.5222566055701078E-2</v>
      </c>
      <c r="AL106" s="1">
        <f t="shared" ca="1" si="36"/>
        <v>-2.8324022346368768E-2</v>
      </c>
      <c r="AM106" s="1">
        <f t="shared" ca="1" si="37"/>
        <v>5.6648812296227306E-2</v>
      </c>
      <c r="AN106" s="1">
        <f t="shared" ca="1" si="38"/>
        <v>6.0227526210127847E-3</v>
      </c>
      <c r="AO106" s="1">
        <f t="shared" ca="1" si="39"/>
        <v>5.8758314855876272E-3</v>
      </c>
      <c r="AP106" s="1">
        <f t="shared" ca="1" si="40"/>
        <v>4.6944692239072217E-2</v>
      </c>
      <c r="AQ106">
        <v>2015</v>
      </c>
    </row>
    <row r="107" spans="1:43" ht="15.6" thickBot="1">
      <c r="A107" s="66" t="s">
        <v>236</v>
      </c>
      <c r="B107" s="22" t="s">
        <v>237</v>
      </c>
      <c r="C107" s="34" t="s">
        <v>238</v>
      </c>
      <c r="D107" s="8">
        <v>5196545</v>
      </c>
      <c r="E107" s="3">
        <v>165000</v>
      </c>
      <c r="F107" s="37">
        <f t="shared" si="42"/>
        <v>5196545</v>
      </c>
      <c r="G107" s="3">
        <v>1692000000</v>
      </c>
      <c r="H107" s="9">
        <f>F107/G107</f>
        <v>3.0712440898345156E-3</v>
      </c>
      <c r="I107" s="16" cm="1" vm="1025">
        <f t="array" aca="1" ref="I107:U107" ca="1">TRANSPOSE(_xlfn.STOCKHISTORY(A107,"1-1-2017","01-01-2018",2,0,2))</f>
        <v>51.99</v>
      </c>
      <c r="J107" s="17" vm="1026">
        <f ca="1"/>
        <v>52.98</v>
      </c>
      <c r="K107" s="17" vm="1027">
        <f ca="1"/>
        <v>57.86</v>
      </c>
      <c r="L107" s="17" vm="1028">
        <f ca="1"/>
        <v>55.74</v>
      </c>
      <c r="M107" s="17" vm="1029">
        <f ca="1"/>
        <v>55.43</v>
      </c>
      <c r="N107" s="17" vm="1030">
        <f ca="1"/>
        <v>53.06</v>
      </c>
      <c r="O107" s="17" vm="1031">
        <f ca="1"/>
        <v>58.37</v>
      </c>
      <c r="P107" s="17" vm="786">
        <f ca="1"/>
        <v>59</v>
      </c>
      <c r="Q107" s="17" vm="362">
        <f ca="1"/>
        <v>53</v>
      </c>
      <c r="R107" s="17" vm="1032">
        <f ca="1"/>
        <v>52.16</v>
      </c>
      <c r="S107" s="17" vm="1033">
        <f ca="1"/>
        <v>55.42</v>
      </c>
      <c r="T107" s="17" vm="1034">
        <f ca="1"/>
        <v>60.42</v>
      </c>
      <c r="U107" s="17" vm="453">
        <f ca="1"/>
        <v>62.85</v>
      </c>
      <c r="V107" s="3">
        <v>0.15</v>
      </c>
      <c r="W107" s="3">
        <v>0.15</v>
      </c>
      <c r="X107" s="3">
        <v>0.15</v>
      </c>
      <c r="Y107" s="3">
        <v>0.15</v>
      </c>
      <c r="Z107" s="1">
        <f t="shared" ca="1" si="24"/>
        <v>7.5014425851125208E-2</v>
      </c>
      <c r="AA107" s="1">
        <f t="shared" ca="1" si="25"/>
        <v>4.9874416935773151E-2</v>
      </c>
      <c r="AB107" s="1">
        <f t="shared" ca="1" si="26"/>
        <v>-0.1038204557135515</v>
      </c>
      <c r="AC107" s="1">
        <f t="shared" ca="1" si="27"/>
        <v>0.20782208588957066</v>
      </c>
      <c r="AD107" s="1">
        <f t="shared" ca="1" si="28"/>
        <v>0.22042700519330638</v>
      </c>
      <c r="AE107" s="1">
        <f t="shared" ca="1" si="29"/>
        <v>1.9042123485285532E-2</v>
      </c>
      <c r="AF107" s="1">
        <f t="shared" ca="1" si="30"/>
        <v>9.2110230275575744E-2</v>
      </c>
      <c r="AG107" s="1">
        <f t="shared" ca="1" si="31"/>
        <v>-3.4047701348081535E-2</v>
      </c>
      <c r="AH107" s="1">
        <f t="shared" ca="1" si="32"/>
        <v>-5.5615357014711566E-3</v>
      </c>
      <c r="AI107" s="1">
        <f t="shared" ca="1" si="33"/>
        <v>-4.0050514162006091E-2</v>
      </c>
      <c r="AJ107" s="1">
        <f t="shared" ca="1" si="34"/>
        <v>0.10290237467018461</v>
      </c>
      <c r="AK107" s="1">
        <f t="shared" ca="1" si="35"/>
        <v>1.0793215692993021E-2</v>
      </c>
      <c r="AL107" s="1">
        <f t="shared" ca="1" si="36"/>
        <v>-9.9152542372881347E-2</v>
      </c>
      <c r="AM107" s="1">
        <f t="shared" ca="1" si="37"/>
        <v>-1.3018867924528365E-2</v>
      </c>
      <c r="AN107" s="1">
        <f t="shared" ca="1" si="38"/>
        <v>6.2500000000000097E-2</v>
      </c>
      <c r="AO107" s="1">
        <f t="shared" ca="1" si="39"/>
        <v>9.2926741248646708E-2</v>
      </c>
      <c r="AP107" s="1">
        <f t="shared" ca="1" si="40"/>
        <v>4.2701092353525316E-2</v>
      </c>
      <c r="AQ107">
        <v>2017</v>
      </c>
    </row>
    <row r="108" spans="1:43" ht="15" thickBot="1">
      <c r="A108" s="64" t="s">
        <v>59</v>
      </c>
      <c r="B108" s="71" t="s">
        <v>60</v>
      </c>
      <c r="C108" s="3" t="s">
        <v>61</v>
      </c>
      <c r="D108" s="26">
        <v>1843109</v>
      </c>
      <c r="E108" s="26">
        <v>163628</v>
      </c>
      <c r="F108" s="31">
        <f t="shared" si="42"/>
        <v>1843109</v>
      </c>
      <c r="G108" s="8">
        <v>662503822</v>
      </c>
      <c r="H108" s="9">
        <v>3.0000000000000001E-3</v>
      </c>
      <c r="I108" s="16" cm="1" vm="1035">
        <f t="array" aca="1" ref="I108:U108" ca="1">TRANSPOSE(_xlfn.STOCKHISTORY(A108,"1-1-2015","31-01-2016",2,0,2))</f>
        <v>131.07</v>
      </c>
      <c r="J108" s="17" vm="1036">
        <f ca="1"/>
        <v>143.72</v>
      </c>
      <c r="K108" s="17" vm="1037">
        <f ca="1"/>
        <v>150.75</v>
      </c>
      <c r="L108" s="17" vm="1038">
        <f ca="1"/>
        <v>149.97</v>
      </c>
      <c r="M108" s="17" vm="1039">
        <f ca="1"/>
        <v>144.41</v>
      </c>
      <c r="N108" s="17" vm="1040">
        <f ca="1"/>
        <v>141.44999999999999</v>
      </c>
      <c r="O108" s="17" vm="1041">
        <f ca="1"/>
        <v>140.47999999999999</v>
      </c>
      <c r="P108" s="17" vm="1042">
        <f ca="1"/>
        <v>144.44</v>
      </c>
      <c r="Q108" s="17" vm="1043">
        <f ca="1"/>
        <v>128.16</v>
      </c>
      <c r="R108" s="17" vm="1044">
        <f ca="1"/>
        <v>131.32</v>
      </c>
      <c r="S108" s="17" vm="1045">
        <f ca="1"/>
        <v>148.38</v>
      </c>
      <c r="T108" s="17" vm="1046">
        <f ca="1"/>
        <v>146.54</v>
      </c>
      <c r="U108" s="17" vm="1047">
        <f ca="1"/>
        <v>141.38</v>
      </c>
      <c r="V108" s="48">
        <v>0.91</v>
      </c>
      <c r="W108" s="48">
        <v>0.91</v>
      </c>
      <c r="X108" s="48">
        <v>0.91</v>
      </c>
      <c r="Y108" s="48">
        <v>0.91</v>
      </c>
      <c r="Z108" s="1">
        <f t="shared" ca="1" si="24"/>
        <v>0.1511406118867781</v>
      </c>
      <c r="AA108" s="1">
        <f t="shared" ca="1" si="25"/>
        <v>-5.7211442288457752E-2</v>
      </c>
      <c r="AB108" s="1">
        <f t="shared" ca="1" si="26"/>
        <v>-5.8727220956719797E-2</v>
      </c>
      <c r="AC108" s="1">
        <f t="shared" ca="1" si="27"/>
        <v>8.3536399634480688E-2</v>
      </c>
      <c r="AD108" s="1">
        <f t="shared" ca="1" si="28"/>
        <v>0.10643167772945757</v>
      </c>
      <c r="AE108" s="1">
        <f t="shared" ca="1" si="29"/>
        <v>9.6513313496604913E-2</v>
      </c>
      <c r="AF108" s="1">
        <f t="shared" ca="1" si="30"/>
        <v>4.8914556081269142E-2</v>
      </c>
      <c r="AG108" s="1">
        <f t="shared" ca="1" si="31"/>
        <v>8.6235489220563117E-4</v>
      </c>
      <c r="AH108" s="1">
        <f t="shared" ca="1" si="32"/>
        <v>-3.7074081482963275E-2</v>
      </c>
      <c r="AI108" s="1">
        <f t="shared" ca="1" si="33"/>
        <v>-1.4195692819056907E-2</v>
      </c>
      <c r="AJ108" s="1">
        <f t="shared" ca="1" si="34"/>
        <v>-4.241781548250183E-4</v>
      </c>
      <c r="AK108" s="1">
        <f t="shared" ca="1" si="35"/>
        <v>2.8189066059225571E-2</v>
      </c>
      <c r="AL108" s="1">
        <f t="shared" ca="1" si="36"/>
        <v>-0.10641096649127667</v>
      </c>
      <c r="AM108" s="1">
        <f t="shared" ca="1" si="37"/>
        <v>3.1757178526841422E-2</v>
      </c>
      <c r="AN108" s="1">
        <f t="shared" ca="1" si="38"/>
        <v>0.12991166615900093</v>
      </c>
      <c r="AO108" s="1">
        <f t="shared" ca="1" si="39"/>
        <v>-6.2676910634856678E-3</v>
      </c>
      <c r="AP108" s="1">
        <f t="shared" ca="1" si="40"/>
        <v>-2.9002320185614827E-2</v>
      </c>
      <c r="AQ108">
        <v>2015</v>
      </c>
    </row>
    <row r="109" spans="1:43" ht="16.2" thickBot="1">
      <c r="A109" s="21" t="s">
        <v>71</v>
      </c>
      <c r="B109" s="22" t="s">
        <v>338</v>
      </c>
      <c r="C109" s="25" t="s">
        <v>73</v>
      </c>
      <c r="D109" s="8">
        <v>3174920</v>
      </c>
      <c r="E109" s="8"/>
      <c r="F109" s="37">
        <f t="shared" si="42"/>
        <v>3174920</v>
      </c>
      <c r="G109" s="8">
        <v>1072000000</v>
      </c>
      <c r="H109" s="9">
        <f>F109/G109</f>
        <v>2.9616791044776119E-3</v>
      </c>
      <c r="I109" s="16" cm="1" vm="953">
        <f t="array" aca="1" ref="I109:U109" ca="1">TRANSPOSE(_xlfn.STOCKHISTORY(A109,"1-1-2015","31-01-2016",2,0,2))</f>
        <v>40.75</v>
      </c>
      <c r="J109" s="17" vm="954">
        <f ca="1"/>
        <v>36.119999999999997</v>
      </c>
      <c r="K109" s="17" vm="955">
        <f ca="1"/>
        <v>39.200000000000003</v>
      </c>
      <c r="L109" s="17" vm="742">
        <f ca="1"/>
        <v>40.22</v>
      </c>
      <c r="M109" s="17" vm="956">
        <f ca="1"/>
        <v>42.61</v>
      </c>
      <c r="N109" s="17" vm="957">
        <f ca="1"/>
        <v>43.49</v>
      </c>
      <c r="O109" s="17" vm="958">
        <f ca="1"/>
        <v>42.54</v>
      </c>
      <c r="P109" s="17" vm="959">
        <f ca="1"/>
        <v>43.41</v>
      </c>
      <c r="Q109" s="17" vm="960">
        <f ca="1"/>
        <v>38.81</v>
      </c>
      <c r="R109" s="17" vm="961">
        <f ca="1"/>
        <v>39.1</v>
      </c>
      <c r="S109" s="17" vm="962">
        <f ca="1"/>
        <v>41.87</v>
      </c>
      <c r="T109" s="17" vm="963">
        <f ca="1"/>
        <v>44.05</v>
      </c>
      <c r="U109" s="17" vm="964">
        <f ca="1"/>
        <v>40.29</v>
      </c>
      <c r="V109" s="3">
        <v>0.19</v>
      </c>
      <c r="W109" s="3">
        <v>0.19</v>
      </c>
      <c r="X109" s="3">
        <v>0.17</v>
      </c>
      <c r="Y109" s="3">
        <v>0.17</v>
      </c>
      <c r="Z109" s="1">
        <f t="shared" ca="1" si="24"/>
        <v>-8.3435582822086168E-3</v>
      </c>
      <c r="AA109" s="1">
        <f t="shared" ca="1" si="25"/>
        <v>6.2406762804574849E-2</v>
      </c>
      <c r="AB109" s="1">
        <f t="shared" ca="1" si="26"/>
        <v>-7.6868829337094449E-2</v>
      </c>
      <c r="AC109" s="1">
        <f t="shared" ca="1" si="27"/>
        <v>3.4782608695652112E-2</v>
      </c>
      <c r="AD109" s="1">
        <f t="shared" ca="1" si="28"/>
        <v>6.3803680981594901E-3</v>
      </c>
      <c r="AE109" s="1">
        <f t="shared" ca="1" si="29"/>
        <v>-0.11361963190184056</v>
      </c>
      <c r="AF109" s="1">
        <f t="shared" ca="1" si="30"/>
        <v>8.5271317829457516E-2</v>
      </c>
      <c r="AG109" s="1">
        <f t="shared" ca="1" si="31"/>
        <v>3.0867346938775405E-2</v>
      </c>
      <c r="AH109" s="1">
        <f t="shared" ca="1" si="32"/>
        <v>5.9423172550969683E-2</v>
      </c>
      <c r="AI109" s="1">
        <f t="shared" ca="1" si="33"/>
        <v>2.5111476179300693E-2</v>
      </c>
      <c r="AJ109" s="1">
        <f t="shared" ca="1" si="34"/>
        <v>-1.7475281673948101E-2</v>
      </c>
      <c r="AK109" s="1">
        <f t="shared" ca="1" si="35"/>
        <v>2.0451339915373706E-2</v>
      </c>
      <c r="AL109" s="1">
        <f t="shared" ca="1" si="36"/>
        <v>-0.10205021884358431</v>
      </c>
      <c r="AM109" s="1">
        <f t="shared" ca="1" si="37"/>
        <v>1.1852615305333655E-2</v>
      </c>
      <c r="AN109" s="1">
        <f t="shared" ca="1" si="38"/>
        <v>7.084398976982087E-2</v>
      </c>
      <c r="AO109" s="1">
        <f t="shared" ca="1" si="39"/>
        <v>5.6126104609505609E-2</v>
      </c>
      <c r="AP109" s="1">
        <f t="shared" ca="1" si="40"/>
        <v>-8.1498297389330274E-2</v>
      </c>
      <c r="AQ109">
        <v>2016</v>
      </c>
    </row>
    <row r="110" spans="1:43" ht="15.6" thickBot="1">
      <c r="A110" s="62" t="s">
        <v>367</v>
      </c>
      <c r="B110" s="22" t="s">
        <v>452</v>
      </c>
      <c r="C110" s="42" t="s">
        <v>453</v>
      </c>
      <c r="D110" s="8">
        <v>7656130</v>
      </c>
      <c r="E110" s="3"/>
      <c r="F110" s="37">
        <f t="shared" si="42"/>
        <v>7656130</v>
      </c>
      <c r="G110" s="3">
        <v>2642000000</v>
      </c>
      <c r="H110" s="9">
        <f>F110/G110</f>
        <v>2.8978538985616957E-3</v>
      </c>
      <c r="I110" s="51" vm="1048">
        <v>15.2</v>
      </c>
      <c r="J110" s="2" vm="1049">
        <v>18.100000000000001</v>
      </c>
      <c r="K110" s="2" vm="1050">
        <v>19.2</v>
      </c>
      <c r="L110" s="2" vm="1051">
        <v>20.07</v>
      </c>
      <c r="M110" s="2" vm="1052">
        <v>19.86</v>
      </c>
      <c r="N110" s="2" vm="1051">
        <v>20.07</v>
      </c>
      <c r="O110" s="2" vm="1053">
        <v>21.01</v>
      </c>
      <c r="P110" s="2" vm="1054">
        <v>20.55</v>
      </c>
      <c r="Q110" s="2" vm="1055">
        <v>20.059999999999999</v>
      </c>
      <c r="R110" s="2" vm="1056">
        <v>20.7</v>
      </c>
      <c r="S110" s="2" vm="1057">
        <v>20.079999999999998</v>
      </c>
      <c r="T110" s="2" vm="1058">
        <v>19.61</v>
      </c>
      <c r="U110" s="2" vm="1059">
        <v>21.25</v>
      </c>
      <c r="V110" s="3">
        <v>0.25</v>
      </c>
      <c r="W110" s="3">
        <v>0.25</v>
      </c>
      <c r="X110" s="3">
        <v>0.25</v>
      </c>
      <c r="Y110" s="3">
        <v>0.25</v>
      </c>
      <c r="Z110" s="1">
        <f t="shared" si="24"/>
        <v>0.336842105263158</v>
      </c>
      <c r="AA110" s="1">
        <f t="shared" si="25"/>
        <v>5.9292476332835138E-2</v>
      </c>
      <c r="AB110" s="1">
        <f t="shared" si="26"/>
        <v>-2.8557829604951104E-3</v>
      </c>
      <c r="AC110" s="1">
        <f t="shared" si="27"/>
        <v>3.8647342995169115E-2</v>
      </c>
      <c r="AD110" s="1">
        <f t="shared" si="28"/>
        <v>0.46381578947368429</v>
      </c>
      <c r="AE110" s="1">
        <f t="shared" si="29"/>
        <v>0.19078947368421068</v>
      </c>
      <c r="AF110" s="1">
        <f t="shared" si="30"/>
        <v>6.0773480662983305E-2</v>
      </c>
      <c r="AG110" s="1">
        <f t="shared" si="31"/>
        <v>5.833333333333339E-2</v>
      </c>
      <c r="AH110" s="1">
        <f t="shared" si="32"/>
        <v>-1.0463378176382702E-2</v>
      </c>
      <c r="AI110" s="1">
        <f t="shared" si="33"/>
        <v>2.316213494461233E-2</v>
      </c>
      <c r="AJ110" s="1">
        <f t="shared" si="34"/>
        <v>5.9292476332835138E-2</v>
      </c>
      <c r="AK110" s="1">
        <f t="shared" si="35"/>
        <v>-2.1894336030461724E-2</v>
      </c>
      <c r="AL110" s="1">
        <f t="shared" si="36"/>
        <v>-1.1678832116788418E-2</v>
      </c>
      <c r="AM110" s="1">
        <f t="shared" si="37"/>
        <v>4.4366899302093747E-2</v>
      </c>
      <c r="AN110" s="1">
        <f t="shared" si="38"/>
        <v>-2.9951690821256087E-2</v>
      </c>
      <c r="AO110" s="1">
        <f t="shared" si="39"/>
        <v>-1.0956175298804726E-2</v>
      </c>
      <c r="AP110" s="1">
        <f t="shared" si="40"/>
        <v>9.6379398266190755E-2</v>
      </c>
      <c r="AQ110" s="58">
        <v>2019</v>
      </c>
    </row>
    <row r="111" spans="1:43" ht="16.2" thickBot="1">
      <c r="A111" s="21" t="s">
        <v>236</v>
      </c>
      <c r="B111" s="22" t="s">
        <v>237</v>
      </c>
      <c r="C111" s="25" t="s">
        <v>238</v>
      </c>
      <c r="D111" s="8">
        <v>4938660</v>
      </c>
      <c r="E111" s="3"/>
      <c r="F111" s="37">
        <f t="shared" si="42"/>
        <v>4938660</v>
      </c>
      <c r="G111" s="3">
        <v>1743000000</v>
      </c>
      <c r="H111" s="9">
        <f>F111/G111</f>
        <v>2.8334251290877796E-3</v>
      </c>
      <c r="I111" s="16" cm="1" vm="965">
        <f t="array" aca="1" ref="I111:U111" ca="1">TRANSPOSE(_xlfn.STOCKHISTORY(A111,"1-1-2015","31-01-2016",2,0,2))</f>
        <v>48.274999999999999</v>
      </c>
      <c r="J111" s="17" vm="966">
        <f ca="1"/>
        <v>46.34</v>
      </c>
      <c r="K111" s="17" vm="967">
        <f ca="1"/>
        <v>48.445</v>
      </c>
      <c r="L111" s="17" vm="685">
        <f ca="1"/>
        <v>50</v>
      </c>
      <c r="M111" s="17" vm="968">
        <f ca="1"/>
        <v>49.94</v>
      </c>
      <c r="N111" s="17" vm="969">
        <f ca="1"/>
        <v>50.884999999999998</v>
      </c>
      <c r="O111" s="17" vm="970">
        <f ca="1"/>
        <v>54.475000000000001</v>
      </c>
      <c r="P111" s="17" vm="971">
        <f ca="1"/>
        <v>57.755000000000003</v>
      </c>
      <c r="Q111" s="17" vm="972">
        <f ca="1"/>
        <v>54.49</v>
      </c>
      <c r="R111" s="17" vm="973">
        <f ca="1"/>
        <v>61.58</v>
      </c>
      <c r="S111" s="17" vm="974">
        <f ca="1"/>
        <v>65.864999999999995</v>
      </c>
      <c r="T111" s="17" vm="975">
        <f ca="1"/>
        <v>66.06</v>
      </c>
      <c r="U111" s="17" vm="976">
        <f ca="1"/>
        <v>61.11</v>
      </c>
      <c r="V111" s="3">
        <v>0.18</v>
      </c>
      <c r="W111" s="3">
        <v>0.16</v>
      </c>
      <c r="X111" s="3">
        <v>0.16</v>
      </c>
      <c r="Y111" s="3">
        <v>0.16</v>
      </c>
      <c r="Z111" s="1">
        <f t="shared" ca="1" si="24"/>
        <v>3.9461418953909921E-2</v>
      </c>
      <c r="AA111" s="1">
        <f t="shared" ca="1" si="25"/>
        <v>9.2700000000000032E-2</v>
      </c>
      <c r="AB111" s="1">
        <f t="shared" ca="1" si="26"/>
        <v>0.13336392840752634</v>
      </c>
      <c r="AC111" s="1">
        <f t="shared" ca="1" si="27"/>
        <v>-5.0341019811626963E-3</v>
      </c>
      <c r="AD111" s="1">
        <f t="shared" ca="1" si="28"/>
        <v>0.27954427757638534</v>
      </c>
      <c r="AE111" s="1">
        <f t="shared" ca="1" si="29"/>
        <v>-4.0082858622475299E-2</v>
      </c>
      <c r="AF111" s="1">
        <f t="shared" ca="1" si="30"/>
        <v>4.5425118687958496E-2</v>
      </c>
      <c r="AG111" s="1">
        <f t="shared" ca="1" si="31"/>
        <v>3.5813809474661978E-2</v>
      </c>
      <c r="AH111" s="1">
        <f t="shared" ca="1" si="32"/>
        <v>-1.2000000000000454E-3</v>
      </c>
      <c r="AI111" s="1">
        <f t="shared" ca="1" si="33"/>
        <v>2.2126551862234688E-2</v>
      </c>
      <c r="AJ111" s="1">
        <f t="shared" ca="1" si="34"/>
        <v>7.3695588090793032E-2</v>
      </c>
      <c r="AK111" s="1">
        <f t="shared" ca="1" si="35"/>
        <v>6.0211106011932101E-2</v>
      </c>
      <c r="AL111" s="1">
        <f t="shared" ca="1" si="36"/>
        <v>-5.376157908406199E-2</v>
      </c>
      <c r="AM111" s="1">
        <f t="shared" ca="1" si="37"/>
        <v>0.13305193613507058</v>
      </c>
      <c r="AN111" s="1">
        <f t="shared" ca="1" si="38"/>
        <v>6.9584280610587801E-2</v>
      </c>
      <c r="AO111" s="1">
        <f t="shared" ca="1" si="39"/>
        <v>5.3898124952555596E-3</v>
      </c>
      <c r="AP111" s="1">
        <f t="shared" ca="1" si="40"/>
        <v>-7.2509839539812326E-2</v>
      </c>
      <c r="AQ111">
        <v>2016</v>
      </c>
    </row>
    <row r="112" spans="1:43" ht="16.2" thickBot="1">
      <c r="A112" s="64" t="s">
        <v>191</v>
      </c>
      <c r="B112" s="71" t="s">
        <v>192</v>
      </c>
      <c r="C112" s="12" t="s">
        <v>193</v>
      </c>
      <c r="D112" s="26">
        <v>12281136</v>
      </c>
      <c r="E112" s="26">
        <v>0</v>
      </c>
      <c r="F112" s="31">
        <f t="shared" si="42"/>
        <v>12281136</v>
      </c>
      <c r="G112" s="3">
        <v>4405000000</v>
      </c>
      <c r="H112" s="9">
        <v>2.8E-3</v>
      </c>
      <c r="I112" s="16" cm="1" vm="990">
        <f t="array" aca="1" ref="I112:U112" ca="1">TRANSPOSE(_xlfn.STOCKHISTORY(A112,"1-1-2015","31-01-2016",2,0,2))</f>
        <v>42.26</v>
      </c>
      <c r="J112" s="17" vm="991">
        <f ca="1"/>
        <v>41.21</v>
      </c>
      <c r="K112" s="17" vm="992">
        <f ca="1"/>
        <v>43.12</v>
      </c>
      <c r="L112" s="17" vm="887">
        <f ca="1"/>
        <v>40.79</v>
      </c>
      <c r="M112" s="17" vm="993">
        <f ca="1"/>
        <v>40.58</v>
      </c>
      <c r="N112" s="17" vm="215">
        <f ca="1"/>
        <v>41.36</v>
      </c>
      <c r="O112" s="17" vm="994">
        <f ca="1"/>
        <v>39.380000000000003</v>
      </c>
      <c r="P112" s="17" vm="995">
        <f ca="1"/>
        <v>40.85</v>
      </c>
      <c r="Q112" s="17" vm="996">
        <f ca="1"/>
        <v>38.67</v>
      </c>
      <c r="R112" s="17" vm="742">
        <f ca="1"/>
        <v>40.22</v>
      </c>
      <c r="S112" s="17" vm="997">
        <f ca="1"/>
        <v>42.32</v>
      </c>
      <c r="T112" s="17" vm="998">
        <f ca="1"/>
        <v>42.73</v>
      </c>
      <c r="U112" s="17" vm="999">
        <f ca="1"/>
        <v>42.34</v>
      </c>
      <c r="V112" s="48">
        <v>0.33</v>
      </c>
      <c r="W112" s="48">
        <v>0.33</v>
      </c>
      <c r="X112" s="48">
        <v>0.33</v>
      </c>
      <c r="Y112" s="48">
        <v>0.33</v>
      </c>
      <c r="Z112" s="1">
        <f t="shared" ca="1" si="24"/>
        <v>-2.6975863700899168E-2</v>
      </c>
      <c r="AA112" s="1">
        <f t="shared" ca="1" si="25"/>
        <v>-2.6477077715126172E-2</v>
      </c>
      <c r="AB112" s="1">
        <f t="shared" ca="1" si="26"/>
        <v>2.9710512950736321E-2</v>
      </c>
      <c r="AC112" s="1">
        <f t="shared" ca="1" si="27"/>
        <v>6.0914967677772366E-2</v>
      </c>
      <c r="AD112" s="1">
        <f t="shared" ca="1" si="28"/>
        <v>3.3128253667771071E-2</v>
      </c>
      <c r="AE112" s="1">
        <f t="shared" ca="1" si="29"/>
        <v>-2.484619025082814E-2</v>
      </c>
      <c r="AF112" s="1">
        <f t="shared" ca="1" si="30"/>
        <v>4.6347973792768664E-2</v>
      </c>
      <c r="AG112" s="1">
        <f t="shared" ca="1" si="31"/>
        <v>-4.6382189239332058E-2</v>
      </c>
      <c r="AH112" s="1">
        <f t="shared" ca="1" si="32"/>
        <v>-5.1483206668301263E-3</v>
      </c>
      <c r="AI112" s="1">
        <f t="shared" ca="1" si="33"/>
        <v>2.7353376047313978E-2</v>
      </c>
      <c r="AJ112" s="1">
        <f t="shared" ca="1" si="34"/>
        <v>-3.9893617021276521E-2</v>
      </c>
      <c r="AK112" s="1">
        <f t="shared" ca="1" si="35"/>
        <v>3.7328593194514953E-2</v>
      </c>
      <c r="AL112" s="1">
        <f t="shared" ca="1" si="36"/>
        <v>-4.5287637698898396E-2</v>
      </c>
      <c r="AM112" s="1">
        <f t="shared" ca="1" si="37"/>
        <v>4.8616498577708743E-2</v>
      </c>
      <c r="AN112" s="1">
        <f t="shared" ca="1" si="38"/>
        <v>5.2212829438090538E-2</v>
      </c>
      <c r="AO112" s="1">
        <f t="shared" ca="1" si="39"/>
        <v>1.7485822306238106E-2</v>
      </c>
      <c r="AP112" s="1">
        <f t="shared" ca="1" si="40"/>
        <v>-1.4041656915514498E-3</v>
      </c>
      <c r="AQ112">
        <v>2015</v>
      </c>
    </row>
    <row r="113" spans="1:43" ht="16.2" thickBot="1">
      <c r="A113" s="64" t="s">
        <v>248</v>
      </c>
      <c r="B113" s="71" t="s">
        <v>249</v>
      </c>
      <c r="C113" s="12" t="s">
        <v>250</v>
      </c>
      <c r="D113" s="26">
        <v>1990561</v>
      </c>
      <c r="E113" s="26">
        <v>162668</v>
      </c>
      <c r="F113" s="31">
        <f t="shared" si="42"/>
        <v>1990561</v>
      </c>
      <c r="G113" s="3">
        <v>766000000</v>
      </c>
      <c r="H113" s="9">
        <v>2.8E-3</v>
      </c>
      <c r="I113" s="16" cm="1" vm="1060">
        <f t="array" aca="1" ref="I113:U113" ca="1">TRANSPOSE(_xlfn.STOCKHISTORY(A113,"1-1-2015","31-01-2016",2,0,2))</f>
        <v>79.975399999999993</v>
      </c>
      <c r="J113" s="17" vm="1061">
        <f ca="1"/>
        <v>81.744699999999995</v>
      </c>
      <c r="K113" s="17" vm="1062">
        <f ca="1"/>
        <v>77.826400000000007</v>
      </c>
      <c r="L113" s="17" vm="1063">
        <f ca="1"/>
        <v>74.187899999999999</v>
      </c>
      <c r="M113" s="17" vm="1064">
        <f ca="1"/>
        <v>79.9255</v>
      </c>
      <c r="N113" s="17" vm="1065">
        <f ca="1"/>
        <v>78.855900000000005</v>
      </c>
      <c r="O113" s="17" vm="1066">
        <f ca="1"/>
        <v>77.496499999999997</v>
      </c>
      <c r="P113" s="17" vm="1067">
        <f ca="1"/>
        <v>69.44</v>
      </c>
      <c r="Q113" s="17" vm="1068">
        <f ca="1"/>
        <v>70.939300000000003</v>
      </c>
      <c r="R113" s="17" vm="1069">
        <f ca="1"/>
        <v>67.001000000000005</v>
      </c>
      <c r="S113" s="17" vm="1070">
        <f ca="1"/>
        <v>73.957999999999998</v>
      </c>
      <c r="T113" s="17" vm="1071">
        <f ca="1"/>
        <v>75.647300000000001</v>
      </c>
      <c r="U113" s="17" vm="1072">
        <f ca="1"/>
        <v>67.061000000000007</v>
      </c>
      <c r="V113" s="48">
        <v>0.75</v>
      </c>
      <c r="W113" s="48">
        <v>0.75</v>
      </c>
      <c r="X113" s="48">
        <v>0.75</v>
      </c>
      <c r="Y113" s="48">
        <v>0.72</v>
      </c>
      <c r="Z113" s="1">
        <f t="shared" ca="1" si="24"/>
        <v>-6.2988118846545246E-2</v>
      </c>
      <c r="AA113" s="1">
        <f t="shared" ca="1" si="25"/>
        <v>5.4707034435534617E-2</v>
      </c>
      <c r="AB113" s="1">
        <f t="shared" ca="1" si="26"/>
        <v>-0.12575406631267211</v>
      </c>
      <c r="AC113" s="1">
        <f t="shared" ca="1" si="27"/>
        <v>1.1641617289294222E-2</v>
      </c>
      <c r="AD113" s="1">
        <f t="shared" ca="1" si="28"/>
        <v>-0.12434323554492992</v>
      </c>
      <c r="AE113" s="1">
        <f t="shared" ca="1" si="29"/>
        <v>2.2123052838747933E-2</v>
      </c>
      <c r="AF113" s="1">
        <f t="shared" ca="1" si="30"/>
        <v>-4.7933382837052285E-2</v>
      </c>
      <c r="AG113" s="1">
        <f t="shared" ca="1" si="31"/>
        <v>-3.7114655181275345E-2</v>
      </c>
      <c r="AH113" s="1">
        <f t="shared" ca="1" si="32"/>
        <v>7.7338757398443689E-2</v>
      </c>
      <c r="AI113" s="1">
        <f t="shared" ca="1" si="33"/>
        <v>-3.9987238115494319E-3</v>
      </c>
      <c r="AJ113" s="1">
        <f t="shared" ca="1" si="34"/>
        <v>-7.7280203510454882E-3</v>
      </c>
      <c r="AK113" s="1">
        <f t="shared" ca="1" si="35"/>
        <v>-0.10395953365635867</v>
      </c>
      <c r="AL113" s="1">
        <f t="shared" ca="1" si="36"/>
        <v>3.2391993087557677E-2</v>
      </c>
      <c r="AM113" s="1">
        <f t="shared" ca="1" si="37"/>
        <v>-4.4944057807167509E-2</v>
      </c>
      <c r="AN113" s="1">
        <f t="shared" ca="1" si="38"/>
        <v>0.10383427113028154</v>
      </c>
      <c r="AO113" s="1">
        <f t="shared" ca="1" si="39"/>
        <v>3.2576597528326923E-2</v>
      </c>
      <c r="AP113" s="1">
        <f t="shared" ca="1" si="40"/>
        <v>-0.10398652694808663</v>
      </c>
      <c r="AQ113">
        <v>2015</v>
      </c>
    </row>
    <row r="114" spans="1:43" ht="15.6" thickBot="1">
      <c r="A114" s="62" t="s">
        <v>236</v>
      </c>
      <c r="B114" s="22" t="s">
        <v>462</v>
      </c>
      <c r="C114" s="42" t="s">
        <v>238</v>
      </c>
      <c r="D114" s="8">
        <v>4528704</v>
      </c>
      <c r="E114" s="3">
        <v>90000</v>
      </c>
      <c r="F114" s="37">
        <f t="shared" si="42"/>
        <v>4528704</v>
      </c>
      <c r="G114" s="3">
        <v>1618000000</v>
      </c>
      <c r="H114" s="9">
        <f>F114/G114</f>
        <v>2.7989517923362175E-3</v>
      </c>
      <c r="I114" s="51" vm="465">
        <v>72.790000000000006</v>
      </c>
      <c r="J114" s="2" vm="1073">
        <v>81.83</v>
      </c>
      <c r="K114" s="2" vm="1074">
        <v>86.93</v>
      </c>
      <c r="L114" s="2" vm="1075">
        <v>85.04</v>
      </c>
      <c r="M114" s="2" vm="1076">
        <v>87.73</v>
      </c>
      <c r="N114" s="2" vm="1077">
        <v>77.239999999999995</v>
      </c>
      <c r="O114" s="2" vm="1078">
        <v>84.93</v>
      </c>
      <c r="P114" s="2" vm="1079">
        <v>85.26</v>
      </c>
      <c r="Q114" s="2" vm="718">
        <v>84</v>
      </c>
      <c r="R114" s="2" vm="1080">
        <v>94.13</v>
      </c>
      <c r="S114" s="2" vm="1081">
        <v>90.18</v>
      </c>
      <c r="T114" s="2" vm="1082">
        <v>94.09</v>
      </c>
      <c r="U114" s="2" vm="1083">
        <v>101.36</v>
      </c>
      <c r="V114" s="3">
        <v>0.245</v>
      </c>
      <c r="W114" s="3">
        <v>0.22</v>
      </c>
      <c r="X114" s="3">
        <v>0.22</v>
      </c>
      <c r="Y114" s="3">
        <v>0.22</v>
      </c>
      <c r="Z114" s="1">
        <f t="shared" si="24"/>
        <v>0.17165819480697894</v>
      </c>
      <c r="AA114" s="1">
        <f t="shared" si="25"/>
        <v>1.2935089369708439E-3</v>
      </c>
      <c r="AB114" s="1">
        <f t="shared" si="26"/>
        <v>0.11091487107029305</v>
      </c>
      <c r="AC114" s="1">
        <f t="shared" si="27"/>
        <v>7.914586210559868E-2</v>
      </c>
      <c r="AD114" s="1">
        <f t="shared" si="28"/>
        <v>0.40493199615331765</v>
      </c>
      <c r="AE114" s="1">
        <f t="shared" si="29"/>
        <v>0.12419288363786223</v>
      </c>
      <c r="AF114" s="1">
        <f t="shared" si="30"/>
        <v>6.2324330929976884E-2</v>
      </c>
      <c r="AG114" s="1">
        <f t="shared" si="31"/>
        <v>-1.8923271597837344E-2</v>
      </c>
      <c r="AH114" s="1">
        <f t="shared" si="32"/>
        <v>3.1632173095014079E-2</v>
      </c>
      <c r="AI114" s="1">
        <f t="shared" si="33"/>
        <v>-0.11706371822637647</v>
      </c>
      <c r="AJ114" s="1">
        <f t="shared" si="34"/>
        <v>0.10240807871569151</v>
      </c>
      <c r="AK114" s="1">
        <f t="shared" si="35"/>
        <v>3.8855528081949637E-3</v>
      </c>
      <c r="AL114" s="1">
        <f t="shared" si="36"/>
        <v>-1.2197982641332455E-2</v>
      </c>
      <c r="AM114" s="1">
        <f t="shared" si="37"/>
        <v>0.12321428571428567</v>
      </c>
      <c r="AN114" s="1">
        <f t="shared" si="38"/>
        <v>-4.1963242324444795E-2</v>
      </c>
      <c r="AO114" s="1">
        <f t="shared" si="39"/>
        <v>4.5797294300288269E-2</v>
      </c>
      <c r="AP114" s="1">
        <f t="shared" si="40"/>
        <v>7.9604633861196678E-2</v>
      </c>
      <c r="AQ114" s="58">
        <v>2019</v>
      </c>
    </row>
    <row r="115" spans="1:43" ht="16.2" thickBot="1">
      <c r="A115" s="62" t="s">
        <v>104</v>
      </c>
      <c r="B115" s="22" t="s">
        <v>348</v>
      </c>
      <c r="C115" s="41" t="s">
        <v>106</v>
      </c>
      <c r="D115" s="8">
        <v>2916541</v>
      </c>
      <c r="E115" s="3">
        <v>1416466</v>
      </c>
      <c r="F115" s="37">
        <f t="shared" si="42"/>
        <v>2916541</v>
      </c>
      <c r="G115" s="3">
        <v>1044000000</v>
      </c>
      <c r="H115" s="9">
        <f>F115/G115</f>
        <v>2.7936216475095785E-3</v>
      </c>
      <c r="I115" s="51" vm="189">
        <v>73.06</v>
      </c>
      <c r="J115" s="2" vm="1084">
        <v>78.3</v>
      </c>
      <c r="K115" s="2" vm="1085">
        <v>67.7</v>
      </c>
      <c r="L115" s="2" vm="1086">
        <v>62.06</v>
      </c>
      <c r="M115" s="2" vm="1087">
        <v>69.23</v>
      </c>
      <c r="N115" s="2" vm="1088">
        <v>63.85</v>
      </c>
      <c r="O115" s="2" vm="1089">
        <v>63.94</v>
      </c>
      <c r="P115" s="2" vm="1090">
        <v>65</v>
      </c>
      <c r="Q115" s="2" vm="1091">
        <v>74.98</v>
      </c>
      <c r="R115" s="2" vm="1092">
        <v>79.05</v>
      </c>
      <c r="S115" s="2" vm="1093">
        <v>72.739999999999995</v>
      </c>
      <c r="T115" s="2" vm="1094">
        <v>80.2</v>
      </c>
      <c r="U115" s="2" vm="1095">
        <v>64.86</v>
      </c>
      <c r="V115" s="3">
        <v>0.5</v>
      </c>
      <c r="W115" s="3">
        <v>0.5</v>
      </c>
      <c r="X115" s="3">
        <v>0.5</v>
      </c>
      <c r="Y115" s="3">
        <v>0.5</v>
      </c>
      <c r="Z115" s="1">
        <f t="shared" si="24"/>
        <v>-0.14371749247194088</v>
      </c>
      <c r="AA115" s="1">
        <f t="shared" si="25"/>
        <v>3.8349983886561315E-2</v>
      </c>
      <c r="AB115" s="1">
        <f t="shared" si="26"/>
        <v>0.24413512668126369</v>
      </c>
      <c r="AC115" s="1">
        <f t="shared" si="27"/>
        <v>-0.17318153067678682</v>
      </c>
      <c r="AD115" s="1">
        <f t="shared" si="28"/>
        <v>-8.4861757459622267E-2</v>
      </c>
      <c r="AE115" s="1">
        <f t="shared" si="29"/>
        <v>7.1721872433616135E-2</v>
      </c>
      <c r="AF115" s="1">
        <f t="shared" si="30"/>
        <v>-0.13537675606641117</v>
      </c>
      <c r="AG115" s="1">
        <f t="shared" si="31"/>
        <v>-7.592319054652881E-2</v>
      </c>
      <c r="AH115" s="1">
        <f t="shared" si="32"/>
        <v>0.11553335481791817</v>
      </c>
      <c r="AI115" s="1">
        <f t="shared" si="33"/>
        <v>-7.0489672107467899E-2</v>
      </c>
      <c r="AJ115" s="1">
        <f t="shared" si="34"/>
        <v>9.2404072043852196E-3</v>
      </c>
      <c r="AK115" s="1">
        <f t="shared" si="35"/>
        <v>1.6578041914294687E-2</v>
      </c>
      <c r="AL115" s="1">
        <f t="shared" si="36"/>
        <v>0.16123076923076929</v>
      </c>
      <c r="AM115" s="1">
        <f t="shared" si="37"/>
        <v>6.0949586556414949E-2</v>
      </c>
      <c r="AN115" s="1">
        <f t="shared" si="38"/>
        <v>-7.98228969006958E-2</v>
      </c>
      <c r="AO115" s="1">
        <f t="shared" si="39"/>
        <v>0.10943084960131988</v>
      </c>
      <c r="AP115" s="1">
        <f t="shared" si="40"/>
        <v>-0.18503740648379055</v>
      </c>
      <c r="AQ115">
        <v>2018</v>
      </c>
    </row>
    <row r="116" spans="1:43" ht="16.2" thickBot="1">
      <c r="A116" s="66" t="s">
        <v>104</v>
      </c>
      <c r="B116" s="22" t="s">
        <v>348</v>
      </c>
      <c r="C116" s="33" t="s">
        <v>106</v>
      </c>
      <c r="D116" s="8">
        <v>2814571</v>
      </c>
      <c r="E116" s="3">
        <v>135442</v>
      </c>
      <c r="F116" s="37">
        <f t="shared" si="42"/>
        <v>2814571</v>
      </c>
      <c r="G116" s="3">
        <v>1024000000</v>
      </c>
      <c r="H116" s="9">
        <f>F116/G116</f>
        <v>2.7486044921874999E-3</v>
      </c>
      <c r="I116" s="16" cm="1" vm="1096">
        <f t="array" aca="1" ref="I116:U116" ca="1">TRANSPOSE(_xlfn.STOCKHISTORY(A116,"1-1-2017","01-01-2018",2,0,2))</f>
        <v>79.58</v>
      </c>
      <c r="J116" s="17" vm="1097">
        <f ca="1"/>
        <v>78.650000000000006</v>
      </c>
      <c r="K116" s="17" vm="1098">
        <f ca="1"/>
        <v>81.099999999999994</v>
      </c>
      <c r="L116" s="17" vm="1099">
        <f ca="1"/>
        <v>78.38</v>
      </c>
      <c r="M116" s="17" vm="1100">
        <f ca="1"/>
        <v>82.44</v>
      </c>
      <c r="N116" s="17" vm="1101">
        <f ca="1"/>
        <v>76.84</v>
      </c>
      <c r="O116" s="17" vm="1102">
        <f ca="1"/>
        <v>80.77</v>
      </c>
      <c r="P116" s="17" vm="1103">
        <f ca="1"/>
        <v>79.900000000000006</v>
      </c>
      <c r="Q116" s="17" vm="1104">
        <f ca="1"/>
        <v>77.540000000000006</v>
      </c>
      <c r="R116" s="17" vm="1105">
        <f ca="1"/>
        <v>81.349999999999994</v>
      </c>
      <c r="S116" s="17" vm="1106">
        <f ca="1"/>
        <v>68.819999999999993</v>
      </c>
      <c r="T116" s="17" vm="1107">
        <f ca="1"/>
        <v>75.62</v>
      </c>
      <c r="U116" s="17" vm="189">
        <f ca="1"/>
        <v>73.06</v>
      </c>
      <c r="V116" s="3">
        <v>0.5</v>
      </c>
      <c r="W116" s="3">
        <v>0.5</v>
      </c>
      <c r="X116" s="3">
        <v>0.5</v>
      </c>
      <c r="Y116" s="3">
        <v>0.5</v>
      </c>
      <c r="Z116" s="1">
        <f t="shared" ca="1" si="24"/>
        <v>-8.7961799447097613E-3</v>
      </c>
      <c r="AA116" s="1">
        <f t="shared" ca="1" si="25"/>
        <v>3.687165093136005E-2</v>
      </c>
      <c r="AB116" s="1">
        <f t="shared" ca="1" si="26"/>
        <v>1.3371301225702592E-2</v>
      </c>
      <c r="AC116" s="1">
        <f t="shared" ca="1" si="27"/>
        <v>-9.5759065765211954E-2</v>
      </c>
      <c r="AD116" s="1">
        <f t="shared" ca="1" si="28"/>
        <v>-5.6798190500125613E-2</v>
      </c>
      <c r="AE116" s="1">
        <f t="shared" ca="1" si="29"/>
        <v>-1.1686353355114257E-2</v>
      </c>
      <c r="AF116" s="1">
        <f t="shared" ca="1" si="30"/>
        <v>3.1150667514303731E-2</v>
      </c>
      <c r="AG116" s="1">
        <f t="shared" ca="1" si="31"/>
        <v>-2.7373612823674464E-2</v>
      </c>
      <c r="AH116" s="1">
        <f t="shared" ca="1" si="32"/>
        <v>5.1798928298035243E-2</v>
      </c>
      <c r="AI116" s="1">
        <f t="shared" ca="1" si="33"/>
        <v>-6.1863173216884941E-2</v>
      </c>
      <c r="AJ116" s="1">
        <f t="shared" ca="1" si="34"/>
        <v>5.7652264445601148E-2</v>
      </c>
      <c r="AK116" s="1">
        <f t="shared" ca="1" si="35"/>
        <v>-1.0771325987371429E-2</v>
      </c>
      <c r="AL116" s="1">
        <f t="shared" ca="1" si="36"/>
        <v>-2.3279098873591982E-2</v>
      </c>
      <c r="AM116" s="1">
        <f t="shared" ca="1" si="37"/>
        <v>5.5584214598916527E-2</v>
      </c>
      <c r="AN116" s="1">
        <f t="shared" ca="1" si="38"/>
        <v>-0.15402581438229873</v>
      </c>
      <c r="AO116" s="1">
        <f t="shared" ca="1" si="39"/>
        <v>0.10607381575123528</v>
      </c>
      <c r="AP116" s="1">
        <f t="shared" ca="1" si="40"/>
        <v>-2.7241470510447001E-2</v>
      </c>
      <c r="AQ116">
        <v>2017</v>
      </c>
    </row>
    <row r="117" spans="1:43" ht="16.2" thickBot="1">
      <c r="A117" s="64" t="s">
        <v>242</v>
      </c>
      <c r="B117" s="71" t="s">
        <v>243</v>
      </c>
      <c r="C117" s="12" t="s">
        <v>244</v>
      </c>
      <c r="D117" s="26">
        <v>806596</v>
      </c>
      <c r="E117" s="26">
        <v>0</v>
      </c>
      <c r="F117" s="31">
        <f t="shared" si="42"/>
        <v>806596</v>
      </c>
      <c r="G117" s="3">
        <v>304000000</v>
      </c>
      <c r="H117" s="9">
        <v>2.7000000000000001E-3</v>
      </c>
      <c r="I117" s="16" cm="1" vm="1108">
        <f t="array" aca="1" ref="I117:U117" ca="1">TRANSPOSE(_xlfn.STOCKHISTORY(A117,"1-1-2015","31-01-2016",2,0,2))</f>
        <v>110.7</v>
      </c>
      <c r="J117" s="17" vm="1109">
        <f ca="1"/>
        <v>102.2</v>
      </c>
      <c r="K117" s="17" vm="1110">
        <f ca="1"/>
        <v>109.61</v>
      </c>
      <c r="L117" s="17" vm="1111">
        <f ca="1"/>
        <v>102.65</v>
      </c>
      <c r="M117" s="17" vm="1112">
        <f ca="1"/>
        <v>101.54</v>
      </c>
      <c r="N117" s="17" vm="1113">
        <f ca="1"/>
        <v>92.48</v>
      </c>
      <c r="O117" s="17" vm="1114">
        <f ca="1"/>
        <v>87.88</v>
      </c>
      <c r="P117" s="17" vm="1115">
        <f ca="1"/>
        <v>84.27</v>
      </c>
      <c r="Q117" s="17" vm="1116">
        <f ca="1"/>
        <v>76.23</v>
      </c>
      <c r="R117" s="17" vm="1117">
        <f ca="1"/>
        <v>77.23</v>
      </c>
      <c r="S117" s="17" vm="1118">
        <f ca="1"/>
        <v>79.08</v>
      </c>
      <c r="T117" s="17" vm="1119">
        <f ca="1"/>
        <v>95.2</v>
      </c>
      <c r="U117" s="17" vm="1120">
        <f ca="1"/>
        <v>83.64</v>
      </c>
      <c r="V117" s="48">
        <v>0.59</v>
      </c>
      <c r="W117" s="48">
        <v>0.59</v>
      </c>
      <c r="X117" s="48">
        <v>0.59</v>
      </c>
      <c r="Y117" s="48">
        <v>0.59</v>
      </c>
      <c r="Z117" s="1">
        <f t="shared" ca="1" si="24"/>
        <v>-6.7389340560072244E-2</v>
      </c>
      <c r="AA117" s="1">
        <f t="shared" ca="1" si="25"/>
        <v>-0.13813930832927432</v>
      </c>
      <c r="AB117" s="1">
        <f t="shared" ca="1" si="26"/>
        <v>-0.11447428311333628</v>
      </c>
      <c r="AC117" s="1">
        <f t="shared" ca="1" si="27"/>
        <v>9.0638352971643091E-2</v>
      </c>
      <c r="AD117" s="1">
        <f t="shared" ca="1" si="28"/>
        <v>-0.22312556458897925</v>
      </c>
      <c r="AE117" s="1">
        <f t="shared" ca="1" si="29"/>
        <v>-7.6784101174345074E-2</v>
      </c>
      <c r="AF117" s="1">
        <f t="shared" ca="1" si="30"/>
        <v>7.2504892367906026E-2</v>
      </c>
      <c r="AG117" s="1">
        <f t="shared" ca="1" si="31"/>
        <v>-5.8115135480339329E-2</v>
      </c>
      <c r="AH117" s="1">
        <f t="shared" ca="1" si="32"/>
        <v>-1.0813443740867018E-2</v>
      </c>
      <c r="AI117" s="1">
        <f t="shared" ca="1" si="33"/>
        <v>-8.3415402796927343E-2</v>
      </c>
      <c r="AJ117" s="1">
        <f t="shared" ca="1" si="34"/>
        <v>-4.3360726643598704E-2</v>
      </c>
      <c r="AK117" s="1">
        <f t="shared" ca="1" si="35"/>
        <v>-4.1078743741465633E-2</v>
      </c>
      <c r="AL117" s="1">
        <f t="shared" ca="1" si="36"/>
        <v>-8.8406313041414414E-2</v>
      </c>
      <c r="AM117" s="1">
        <f t="shared" ca="1" si="37"/>
        <v>2.0857929948839036E-2</v>
      </c>
      <c r="AN117" s="1">
        <f t="shared" ca="1" si="38"/>
        <v>2.3954421856791329E-2</v>
      </c>
      <c r="AO117" s="1">
        <f t="shared" ca="1" si="39"/>
        <v>0.21130500758725348</v>
      </c>
      <c r="AP117" s="1">
        <f t="shared" ca="1" si="40"/>
        <v>-0.11523109243697481</v>
      </c>
      <c r="AQ117">
        <v>2015</v>
      </c>
    </row>
    <row r="118" spans="1:43" ht="16.2" thickBot="1">
      <c r="A118" s="64" t="s">
        <v>302</v>
      </c>
      <c r="B118" s="71" t="s">
        <v>303</v>
      </c>
      <c r="C118" s="12" t="s">
        <v>304</v>
      </c>
      <c r="D118" s="26">
        <v>611908</v>
      </c>
      <c r="E118" s="26">
        <v>4125349</v>
      </c>
      <c r="F118" s="31">
        <f t="shared" si="42"/>
        <v>611908</v>
      </c>
      <c r="G118" s="3">
        <v>1772000000</v>
      </c>
      <c r="H118" s="9">
        <v>2.7000000000000001E-3</v>
      </c>
      <c r="I118" s="16" cm="1" vm="1121">
        <f t="array" aca="1" ref="I118:U118" ca="1">TRANSPOSE(_xlfn.STOCKHISTORY(A118,"1-1-2015","31-01-2016",2,0,2))</f>
        <v>45.43</v>
      </c>
      <c r="J118" s="17" vm="1122">
        <f ca="1"/>
        <v>42.2</v>
      </c>
      <c r="K118" s="17" vm="1123">
        <f ca="1"/>
        <v>44.56</v>
      </c>
      <c r="L118" s="17" vm="1124">
        <f ca="1"/>
        <v>43.54</v>
      </c>
      <c r="M118" s="17" vm="1125">
        <f ca="1"/>
        <v>43</v>
      </c>
      <c r="N118" s="17" vm="1126">
        <f ca="1"/>
        <v>43.25</v>
      </c>
      <c r="O118" s="17" vm="1127">
        <f ca="1"/>
        <v>43.92</v>
      </c>
      <c r="P118" s="17" vm="1128">
        <f ca="1"/>
        <v>45.13</v>
      </c>
      <c r="Q118" s="17" vm="1009">
        <f ca="1"/>
        <v>41.34</v>
      </c>
      <c r="R118" s="17" vm="216">
        <f ca="1"/>
        <v>41.02</v>
      </c>
      <c r="S118" s="17" vm="1129">
        <f ca="1"/>
        <v>42.24</v>
      </c>
      <c r="T118" s="17" vm="1130">
        <f ca="1"/>
        <v>44.14</v>
      </c>
      <c r="U118" s="17" vm="1131">
        <f ca="1"/>
        <v>41.75</v>
      </c>
      <c r="V118" s="48">
        <v>0.255</v>
      </c>
      <c r="W118" s="48">
        <v>0.255</v>
      </c>
      <c r="X118" s="48">
        <v>0.255</v>
      </c>
      <c r="Y118" s="48">
        <v>0.245</v>
      </c>
      <c r="Z118" s="1">
        <f t="shared" ca="1" si="24"/>
        <v>-3.5989434294519056E-2</v>
      </c>
      <c r="AA118" s="1">
        <f t="shared" ca="1" si="25"/>
        <v>1.4584290307763035E-2</v>
      </c>
      <c r="AB118" s="1">
        <f t="shared" ca="1" si="26"/>
        <v>-6.0223132969034573E-2</v>
      </c>
      <c r="AC118" s="1">
        <f t="shared" ca="1" si="27"/>
        <v>2.3768893222818058E-2</v>
      </c>
      <c r="AD118" s="1">
        <f t="shared" ca="1" si="28"/>
        <v>-5.8771736737838434E-2</v>
      </c>
      <c r="AE118" s="1">
        <f t="shared" ca="1" si="29"/>
        <v>-7.1098393132291368E-2</v>
      </c>
      <c r="AF118" s="1">
        <f t="shared" ca="1" si="30"/>
        <v>5.5924170616113725E-2</v>
      </c>
      <c r="AG118" s="1">
        <f t="shared" ca="1" si="31"/>
        <v>-1.71678635547577E-2</v>
      </c>
      <c r="AH118" s="1">
        <f t="shared" ca="1" si="32"/>
        <v>-1.2402388608176371E-2</v>
      </c>
      <c r="AI118" s="1">
        <f t="shared" ca="1" si="33"/>
        <v>1.1744186046511628E-2</v>
      </c>
      <c r="AJ118" s="1">
        <f t="shared" ca="1" si="34"/>
        <v>2.1387283236994258E-2</v>
      </c>
      <c r="AK118" s="1">
        <f t="shared" ca="1" si="35"/>
        <v>2.7550091074681256E-2</v>
      </c>
      <c r="AL118" s="1">
        <f t="shared" ca="1" si="36"/>
        <v>-7.8329270994903596E-2</v>
      </c>
      <c r="AM118" s="1">
        <f t="shared" ca="1" si="37"/>
        <v>-1.5723270440251638E-3</v>
      </c>
      <c r="AN118" s="1">
        <f t="shared" ca="1" si="38"/>
        <v>2.9741589468551898E-2</v>
      </c>
      <c r="AO118" s="1">
        <f t="shared" ca="1" si="39"/>
        <v>5.0781249999999965E-2</v>
      </c>
      <c r="AP118" s="1">
        <f t="shared" ca="1" si="40"/>
        <v>-4.8595378341640245E-2</v>
      </c>
      <c r="AQ118">
        <v>2015</v>
      </c>
    </row>
    <row r="119" spans="1:43" ht="16.2" thickBot="1">
      <c r="A119" s="21" t="s">
        <v>155</v>
      </c>
      <c r="B119" s="22" t="s">
        <v>156</v>
      </c>
      <c r="C119" s="25" t="s">
        <v>359</v>
      </c>
      <c r="D119" s="8">
        <v>3542780</v>
      </c>
      <c r="E119" s="3">
        <v>800000</v>
      </c>
      <c r="F119" s="37">
        <f t="shared" si="42"/>
        <v>3542780</v>
      </c>
      <c r="G119" s="3">
        <v>1358000000</v>
      </c>
      <c r="H119" s="9">
        <f>F119/G119</f>
        <v>2.6088217967599409E-3</v>
      </c>
      <c r="I119" s="16" cm="1" vm="566">
        <f t="array" aca="1" ref="I119:U119" ca="1">TRANSPOSE(_xlfn.STOCKHISTORY(A119,"1-1-2015","31-01-2016",2,0,2))</f>
        <v>95.14</v>
      </c>
      <c r="J119" s="17" vm="567">
        <f ca="1"/>
        <v>106.1</v>
      </c>
      <c r="K119" s="17" vm="568">
        <f ca="1"/>
        <v>104.3</v>
      </c>
      <c r="L119" s="17" vm="569">
        <f ca="1"/>
        <v>98.16</v>
      </c>
      <c r="M119" s="17" vm="570">
        <f ca="1"/>
        <v>103.2</v>
      </c>
      <c r="N119" s="17" vm="571">
        <f ca="1"/>
        <v>113.17</v>
      </c>
      <c r="O119" s="17" vm="572">
        <f ca="1"/>
        <v>118.11</v>
      </c>
      <c r="P119" s="17" vm="573">
        <f ca="1"/>
        <v>118.5</v>
      </c>
      <c r="Q119" s="17" vm="574">
        <f ca="1"/>
        <v>102.22</v>
      </c>
      <c r="R119" s="17" vm="575">
        <f ca="1"/>
        <v>98.54</v>
      </c>
      <c r="S119" s="17" vm="576">
        <f ca="1"/>
        <v>108.76</v>
      </c>
      <c r="T119" s="17" vm="577">
        <f ca="1"/>
        <v>106.35</v>
      </c>
      <c r="U119" s="17" vm="578">
        <f ca="1"/>
        <v>99.77</v>
      </c>
      <c r="V119" s="3">
        <v>0.47</v>
      </c>
      <c r="W119" s="3">
        <v>0.47</v>
      </c>
      <c r="X119" s="3">
        <v>0.47</v>
      </c>
      <c r="Y119" s="3">
        <v>0.43</v>
      </c>
      <c r="Z119" s="1">
        <f t="shared" ca="1" si="24"/>
        <v>3.6682783266764725E-2</v>
      </c>
      <c r="AA119" s="1">
        <f t="shared" ca="1" si="25"/>
        <v>0.20802770986145072</v>
      </c>
      <c r="AB119" s="1">
        <f t="shared" ca="1" si="26"/>
        <v>-0.16171365676064681</v>
      </c>
      <c r="AC119" s="1">
        <f t="shared" ca="1" si="27"/>
        <v>1.6845950882890093E-2</v>
      </c>
      <c r="AD119" s="1">
        <f t="shared" ca="1" si="28"/>
        <v>6.8005045196552399E-2</v>
      </c>
      <c r="AE119" s="1">
        <f t="shared" ca="1" si="29"/>
        <v>0.11519865461425262</v>
      </c>
      <c r="AF119" s="1">
        <f t="shared" ca="1" si="30"/>
        <v>-1.6965127238454263E-2</v>
      </c>
      <c r="AG119" s="1">
        <f t="shared" ca="1" si="31"/>
        <v>-5.4362416107382558E-2</v>
      </c>
      <c r="AH119" s="1">
        <f t="shared" ca="1" si="32"/>
        <v>5.1344743276283682E-2</v>
      </c>
      <c r="AI119" s="1">
        <f t="shared" ca="1" si="33"/>
        <v>0.10116279069767441</v>
      </c>
      <c r="AJ119" s="1">
        <f t="shared" ca="1" si="34"/>
        <v>4.7804188389149044E-2</v>
      </c>
      <c r="AK119" s="1">
        <f t="shared" ca="1" si="35"/>
        <v>3.3020066040132128E-3</v>
      </c>
      <c r="AL119" s="1">
        <f t="shared" ca="1" si="36"/>
        <v>-0.13341772151898734</v>
      </c>
      <c r="AM119" s="1">
        <f t="shared" ca="1" si="37"/>
        <v>-3.1402856583838706E-2</v>
      </c>
      <c r="AN119" s="1">
        <f t="shared" ca="1" si="38"/>
        <v>0.1037142277247818</v>
      </c>
      <c r="AO119" s="1">
        <f t="shared" ca="1" si="39"/>
        <v>-1.82052225082752E-2</v>
      </c>
      <c r="AP119" s="1">
        <f t="shared" ca="1" si="40"/>
        <v>-5.7827926657263738E-2</v>
      </c>
      <c r="AQ119">
        <v>2016</v>
      </c>
    </row>
    <row r="120" spans="1:43" ht="16.2" thickBot="1">
      <c r="A120" s="21" t="s">
        <v>107</v>
      </c>
      <c r="B120" s="22" t="s">
        <v>108</v>
      </c>
      <c r="C120" s="25" t="s">
        <v>109</v>
      </c>
      <c r="D120" s="8">
        <v>2435996</v>
      </c>
      <c r="E120" s="3">
        <v>42078</v>
      </c>
      <c r="F120">
        <f>(D120)*2</f>
        <v>4871992</v>
      </c>
      <c r="G120" s="3">
        <v>1873000000</v>
      </c>
      <c r="H120" s="9">
        <f>F120/G120</f>
        <v>2.6011703150026697E-3</v>
      </c>
      <c r="I120" s="16" cm="1" vm="1132">
        <f t="array" aca="1" ref="I120:U120" ca="1">TRANSPOSE(_xlfn.STOCKHISTORY(A120,"1-1-2015","31-01-2016",2,0,2))</f>
        <v>111.63</v>
      </c>
      <c r="J120" s="17" vm="1133">
        <f ca="1"/>
        <v>103.98</v>
      </c>
      <c r="K120" s="17" vm="1134">
        <f ca="1"/>
        <v>106.32</v>
      </c>
      <c r="L120" s="17" vm="1135">
        <f ca="1"/>
        <v>105.77</v>
      </c>
      <c r="M120" s="17" vm="1136">
        <f ca="1"/>
        <v>110.28</v>
      </c>
      <c r="N120" s="17" vm="1137">
        <f ca="1"/>
        <v>103.47</v>
      </c>
      <c r="O120" s="17" vm="1138">
        <f ca="1"/>
        <v>96.3</v>
      </c>
      <c r="P120" s="17" vm="1139">
        <f ca="1"/>
        <v>87.28</v>
      </c>
      <c r="Q120" s="17" vm="1140">
        <f ca="1"/>
        <v>78.760000000000005</v>
      </c>
      <c r="R120" s="17" vm="1141">
        <f ca="1"/>
        <v>79.72</v>
      </c>
      <c r="S120" s="17" vm="1142">
        <f ca="1"/>
        <v>90.61</v>
      </c>
      <c r="T120" s="17" vm="1143">
        <f ca="1"/>
        <v>90.97</v>
      </c>
      <c r="U120" s="17" vm="1144">
        <f ca="1"/>
        <v>89.53</v>
      </c>
      <c r="V120" s="3">
        <v>1.08</v>
      </c>
      <c r="W120" s="3">
        <v>1.07</v>
      </c>
      <c r="X120" s="3">
        <v>1.07</v>
      </c>
      <c r="Y120" s="3">
        <v>1.07</v>
      </c>
      <c r="Z120" s="1">
        <f t="shared" ca="1" si="24"/>
        <v>-4.2820030457762247E-2</v>
      </c>
      <c r="AA120" s="1">
        <f t="shared" ca="1" si="25"/>
        <v>-7.9417604235605552E-2</v>
      </c>
      <c r="AB120" s="1">
        <f t="shared" ca="1" si="26"/>
        <v>-0.16105919003115263</v>
      </c>
      <c r="AC120" s="1">
        <f t="shared" ca="1" si="27"/>
        <v>0.13647767185148021</v>
      </c>
      <c r="AD120" s="1">
        <f t="shared" ca="1" si="28"/>
        <v>-0.15954492519931915</v>
      </c>
      <c r="AE120" s="1">
        <f t="shared" ca="1" si="29"/>
        <v>-6.8529965063154993E-2</v>
      </c>
      <c r="AF120" s="1">
        <f t="shared" ca="1" si="30"/>
        <v>2.250432775533746E-2</v>
      </c>
      <c r="AG120" s="1">
        <f t="shared" ca="1" si="31"/>
        <v>4.9849510910459265E-3</v>
      </c>
      <c r="AH120" s="1">
        <f t="shared" ca="1" si="32"/>
        <v>4.2639689893164461E-2</v>
      </c>
      <c r="AI120" s="1">
        <f t="shared" ca="1" si="33"/>
        <v>-5.2049328980776223E-2</v>
      </c>
      <c r="AJ120" s="1">
        <f t="shared" ca="1" si="34"/>
        <v>-5.8954286266550707E-2</v>
      </c>
      <c r="AK120" s="1">
        <f t="shared" ca="1" si="35"/>
        <v>-9.3665628245067453E-2</v>
      </c>
      <c r="AL120" s="1">
        <f t="shared" ca="1" si="36"/>
        <v>-8.5357470210815717E-2</v>
      </c>
      <c r="AM120" s="1">
        <f t="shared" ca="1" si="37"/>
        <v>2.5774504824784078E-2</v>
      </c>
      <c r="AN120" s="1">
        <f t="shared" ca="1" si="38"/>
        <v>0.13660311088810839</v>
      </c>
      <c r="AO120" s="1">
        <f t="shared" ca="1" si="39"/>
        <v>1.57819225251076E-2</v>
      </c>
      <c r="AP120" s="1">
        <f t="shared" ca="1" si="40"/>
        <v>-4.0672749257996887E-3</v>
      </c>
      <c r="AQ120">
        <v>2016</v>
      </c>
    </row>
    <row r="121" spans="1:43" ht="16.2" thickBot="1">
      <c r="A121" s="64" t="s">
        <v>188</v>
      </c>
      <c r="B121" s="71" t="s">
        <v>189</v>
      </c>
      <c r="C121" s="12" t="s">
        <v>190</v>
      </c>
      <c r="D121" s="26">
        <v>6117982</v>
      </c>
      <c r="E121" s="26">
        <v>3827397</v>
      </c>
      <c r="F121" s="31">
        <f>D121</f>
        <v>6117982</v>
      </c>
      <c r="G121" s="3">
        <v>3774000000</v>
      </c>
      <c r="H121" s="9">
        <v>2.5999999999999999E-3</v>
      </c>
      <c r="I121" s="16" cm="1" vm="1145">
        <f t="array" aca="1" ref="I121:U121" ca="1">TRANSPOSE(_xlfn.STOCKHISTORY(A121,"1-1-2015","31-01-2016",2,0,2))</f>
        <v>62.62</v>
      </c>
      <c r="J121" s="17" vm="1146">
        <f ca="1"/>
        <v>54.53</v>
      </c>
      <c r="K121" s="17" vm="1147">
        <f ca="1"/>
        <v>61.24</v>
      </c>
      <c r="L121" s="17" vm="1148">
        <f ca="1"/>
        <v>60.41</v>
      </c>
      <c r="M121" s="17" vm="1149">
        <f ca="1"/>
        <v>63.7</v>
      </c>
      <c r="N121" s="17" vm="1150">
        <f ca="1"/>
        <v>65.989999999999995</v>
      </c>
      <c r="O121" s="17" vm="1151">
        <f ca="1"/>
        <v>68.12</v>
      </c>
      <c r="P121" s="17" vm="1152">
        <f ca="1"/>
        <v>68.59</v>
      </c>
      <c r="Q121" s="17" vm="453">
        <f ca="1"/>
        <v>62.85</v>
      </c>
      <c r="R121" s="17" vm="1153">
        <f ca="1"/>
        <v>61.12</v>
      </c>
      <c r="S121" s="17" vm="1154">
        <f ca="1"/>
        <v>64.45</v>
      </c>
      <c r="T121" s="17" vm="1155">
        <f ca="1"/>
        <v>67.34</v>
      </c>
      <c r="U121" s="17" vm="1156">
        <f ca="1"/>
        <v>63.95</v>
      </c>
      <c r="V121" s="48">
        <v>0.44</v>
      </c>
      <c r="W121" s="48">
        <v>0.44</v>
      </c>
      <c r="X121" s="48">
        <v>0.4</v>
      </c>
      <c r="Y121" s="48">
        <v>0.4</v>
      </c>
      <c r="Z121" s="1">
        <f t="shared" ca="1" si="24"/>
        <v>-2.8265729798786346E-2</v>
      </c>
      <c r="AA121" s="1">
        <f t="shared" ca="1" si="25"/>
        <v>0.13491143850355913</v>
      </c>
      <c r="AB121" s="1">
        <f t="shared" ca="1" si="26"/>
        <v>-9.6887844979448121E-2</v>
      </c>
      <c r="AC121" s="1">
        <f t="shared" ca="1" si="27"/>
        <v>5.2846858638743548E-2</v>
      </c>
      <c r="AD121" s="1">
        <f t="shared" ca="1" si="28"/>
        <v>4.8067709996806221E-2</v>
      </c>
      <c r="AE121" s="1">
        <f t="shared" ca="1" si="29"/>
        <v>-0.12919195145320977</v>
      </c>
      <c r="AF121" s="1">
        <f t="shared" ca="1" si="30"/>
        <v>0.12305153126719238</v>
      </c>
      <c r="AG121" s="1">
        <f t="shared" ca="1" si="31"/>
        <v>-6.3683866753756592E-3</v>
      </c>
      <c r="AH121" s="1">
        <f t="shared" ca="1" si="32"/>
        <v>5.44611819235227E-2</v>
      </c>
      <c r="AI121" s="1">
        <f t="shared" ca="1" si="33"/>
        <v>4.2857142857142733E-2</v>
      </c>
      <c r="AJ121" s="1">
        <f t="shared" ca="1" si="34"/>
        <v>3.8945294741627667E-2</v>
      </c>
      <c r="AK121" s="1">
        <f t="shared" ca="1" si="35"/>
        <v>6.8995889606576462E-3</v>
      </c>
      <c r="AL121" s="1">
        <f t="shared" ca="1" si="36"/>
        <v>-7.7853914564805379E-2</v>
      </c>
      <c r="AM121" s="1">
        <f t="shared" ca="1" si="37"/>
        <v>-2.1161495624502848E-2</v>
      </c>
      <c r="AN121" s="1">
        <f t="shared" ca="1" si="38"/>
        <v>5.4482984293193808E-2</v>
      </c>
      <c r="AO121" s="1">
        <f t="shared" ca="1" si="39"/>
        <v>5.1047323506594265E-2</v>
      </c>
      <c r="AP121" s="1">
        <f t="shared" ca="1" si="40"/>
        <v>-4.440154440154441E-2</v>
      </c>
      <c r="AQ121">
        <v>2015</v>
      </c>
    </row>
    <row r="122" spans="1:43" ht="16.2" thickBot="1">
      <c r="A122" s="21" t="s">
        <v>104</v>
      </c>
      <c r="B122" s="22" t="s">
        <v>348</v>
      </c>
      <c r="C122" s="25" t="s">
        <v>106</v>
      </c>
      <c r="D122" s="8">
        <v>1391262</v>
      </c>
      <c r="E122" s="3"/>
      <c r="F122">
        <f>(D122)*2</f>
        <v>2782524</v>
      </c>
      <c r="G122" s="3">
        <v>1079000000</v>
      </c>
      <c r="H122" s="9">
        <f t="shared" ref="H122:H127" si="43">F122/G122</f>
        <v>2.5787988878591289E-3</v>
      </c>
      <c r="I122" s="16" cm="1" vm="1157">
        <f t="array" aca="1" ref="I122:U122" ca="1">TRANSPOSE(_xlfn.STOCKHISTORY(A122,"1-1-2015","31-01-2016",2,0,2))</f>
        <v>96.52</v>
      </c>
      <c r="J122" s="17" vm="1158">
        <f ca="1"/>
        <v>98.34</v>
      </c>
      <c r="K122" s="17" vm="1159">
        <f ca="1"/>
        <v>104.1</v>
      </c>
      <c r="L122" s="17" vm="1160">
        <f ca="1"/>
        <v>102.66</v>
      </c>
      <c r="M122" s="17" vm="1161">
        <f ca="1"/>
        <v>100.93</v>
      </c>
      <c r="N122" s="17" vm="1162">
        <f ca="1"/>
        <v>102.9</v>
      </c>
      <c r="O122" s="17" vm="1163">
        <f ca="1"/>
        <v>105.75</v>
      </c>
      <c r="P122" s="17" vm="571">
        <f ca="1"/>
        <v>113.17</v>
      </c>
      <c r="Q122" s="17" vm="1164">
        <f ca="1"/>
        <v>100.64</v>
      </c>
      <c r="R122" s="17" vm="1165">
        <f ca="1"/>
        <v>96.49</v>
      </c>
      <c r="S122" s="17" vm="1166">
        <f ca="1"/>
        <v>99.45</v>
      </c>
      <c r="T122" s="17" vm="1167">
        <f ca="1"/>
        <v>94.67</v>
      </c>
      <c r="U122" s="17" vm="1168">
        <f ca="1"/>
        <v>96.17</v>
      </c>
      <c r="V122" s="3">
        <v>0.42499999999999999</v>
      </c>
      <c r="W122" s="3">
        <v>0.42499999999999999</v>
      </c>
      <c r="X122" s="3">
        <v>0.42499999999999999</v>
      </c>
      <c r="Y122" s="3">
        <v>0.42499999999999999</v>
      </c>
      <c r="Z122" s="1">
        <f t="shared" ca="1" si="24"/>
        <v>6.8016991297140492E-2</v>
      </c>
      <c r="AA122" s="1">
        <f t="shared" ca="1" si="25"/>
        <v>3.4239236314046399E-2</v>
      </c>
      <c r="AB122" s="1">
        <f t="shared" ca="1" si="26"/>
        <v>-8.354609929078019E-2</v>
      </c>
      <c r="AC122" s="1">
        <f t="shared" ca="1" si="27"/>
        <v>1.0881956679449354E-3</v>
      </c>
      <c r="AD122" s="1">
        <f t="shared" ca="1" si="28"/>
        <v>1.3986738499792848E-2</v>
      </c>
      <c r="AE122" s="1">
        <f t="shared" ca="1" si="29"/>
        <v>1.8856195607128135E-2</v>
      </c>
      <c r="AF122" s="1">
        <f t="shared" ca="1" si="30"/>
        <v>5.8572300183038342E-2</v>
      </c>
      <c r="AG122" s="1">
        <f t="shared" ca="1" si="31"/>
        <v>-9.750240153698346E-3</v>
      </c>
      <c r="AH122" s="1">
        <f t="shared" ca="1" si="32"/>
        <v>-1.6851743619715465E-2</v>
      </c>
      <c r="AI122" s="1">
        <f t="shared" ca="1" si="33"/>
        <v>2.3729317348657471E-2</v>
      </c>
      <c r="AJ122" s="1">
        <f t="shared" ca="1" si="34"/>
        <v>3.1827016520894015E-2</v>
      </c>
      <c r="AK122" s="1">
        <f t="shared" ca="1" si="35"/>
        <v>7.0165484633569752E-2</v>
      </c>
      <c r="AL122" s="1">
        <f t="shared" ca="1" si="36"/>
        <v>-0.10696297605372448</v>
      </c>
      <c r="AM122" s="1">
        <f t="shared" ca="1" si="37"/>
        <v>-3.7013116057233765E-2</v>
      </c>
      <c r="AN122" s="1">
        <f t="shared" ca="1" si="38"/>
        <v>3.067675406777913E-2</v>
      </c>
      <c r="AO122" s="1">
        <f t="shared" ca="1" si="39"/>
        <v>-4.3790849673202625E-2</v>
      </c>
      <c r="AP122" s="1">
        <f t="shared" ca="1" si="40"/>
        <v>2.0333791063694942E-2</v>
      </c>
      <c r="AQ122">
        <v>2016</v>
      </c>
    </row>
    <row r="123" spans="1:43" ht="15.6" thickBot="1">
      <c r="A123" s="62" t="s">
        <v>158</v>
      </c>
      <c r="B123" s="22" t="s">
        <v>159</v>
      </c>
      <c r="C123" s="42" t="s">
        <v>360</v>
      </c>
      <c r="D123" s="3">
        <v>3703390</v>
      </c>
      <c r="E123" s="3">
        <v>2655387</v>
      </c>
      <c r="F123" s="37">
        <f t="shared" ref="F123:F130" si="44">D123</f>
        <v>3703390</v>
      </c>
      <c r="G123" s="3">
        <v>1439000000</v>
      </c>
      <c r="H123" s="9">
        <f t="shared" si="43"/>
        <v>2.5735858234885336E-3</v>
      </c>
      <c r="I123" s="51" vm="1169">
        <v>32.85</v>
      </c>
      <c r="J123" s="2" vm="1170">
        <v>38.909999999999997</v>
      </c>
      <c r="K123" s="2" vm="1171">
        <v>39.85</v>
      </c>
      <c r="L123" s="2" vm="1172">
        <v>37.4</v>
      </c>
      <c r="M123" s="2" vm="1173">
        <v>39</v>
      </c>
      <c r="N123" s="2" vm="1174">
        <v>33.35</v>
      </c>
      <c r="O123" s="2" vm="1175">
        <v>38.93</v>
      </c>
      <c r="P123" s="2" vm="1176">
        <v>41.26</v>
      </c>
      <c r="Q123" s="2" vm="1177">
        <v>36.89</v>
      </c>
      <c r="R123" s="2" vm="421">
        <v>37.47</v>
      </c>
      <c r="S123" s="2" vm="1178">
        <v>37.21</v>
      </c>
      <c r="T123" s="2" vm="62">
        <v>36.01</v>
      </c>
      <c r="U123" s="2" vm="1179">
        <v>37</v>
      </c>
      <c r="V123">
        <v>0.38</v>
      </c>
      <c r="W123">
        <v>0.38</v>
      </c>
      <c r="X123">
        <v>0.38</v>
      </c>
      <c r="Y123">
        <v>0.38</v>
      </c>
      <c r="Z123" s="1">
        <f t="shared" si="24"/>
        <v>0.15007610350076095</v>
      </c>
      <c r="AA123" s="1">
        <f t="shared" si="25"/>
        <v>5.1069518716577569E-2</v>
      </c>
      <c r="AB123" s="1">
        <f t="shared" si="26"/>
        <v>-2.7742101207295169E-2</v>
      </c>
      <c r="AC123" s="1">
        <f t="shared" si="27"/>
        <v>-2.4019215372297533E-3</v>
      </c>
      <c r="AD123" s="1">
        <f t="shared" si="28"/>
        <v>0.17260273972602733</v>
      </c>
      <c r="AE123" s="1">
        <f t="shared" si="29"/>
        <v>0.18447488584474869</v>
      </c>
      <c r="AF123" s="1">
        <f t="shared" si="30"/>
        <v>2.4158314058082882E-2</v>
      </c>
      <c r="AG123" s="1">
        <f t="shared" si="31"/>
        <v>-5.1944792973651267E-2</v>
      </c>
      <c r="AH123" s="1">
        <f t="shared" si="32"/>
        <v>4.2780748663101643E-2</v>
      </c>
      <c r="AI123" s="1">
        <f t="shared" si="33"/>
        <v>-0.13512820512820509</v>
      </c>
      <c r="AJ123" s="1">
        <f t="shared" si="34"/>
        <v>0.1787106446776611</v>
      </c>
      <c r="AK123" s="1">
        <f t="shared" si="35"/>
        <v>5.9851014641664479E-2</v>
      </c>
      <c r="AL123" s="1">
        <f t="shared" si="36"/>
        <v>-9.6703829374696987E-2</v>
      </c>
      <c r="AM123" s="1">
        <f t="shared" si="37"/>
        <v>2.6023312550826735E-2</v>
      </c>
      <c r="AN123" s="1">
        <f t="shared" si="38"/>
        <v>-6.9388844408859894E-3</v>
      </c>
      <c r="AO123" s="1">
        <f t="shared" si="39"/>
        <v>-2.2037086804622488E-2</v>
      </c>
      <c r="AP123" s="1">
        <f t="shared" si="40"/>
        <v>3.8044987503471316E-2</v>
      </c>
      <c r="AQ123" s="58">
        <v>2019</v>
      </c>
    </row>
    <row r="124" spans="1:43" ht="15.6" thickBot="1">
      <c r="A124" s="66" t="s">
        <v>375</v>
      </c>
      <c r="B124" s="22" t="s">
        <v>376</v>
      </c>
      <c r="C124" s="34" t="s">
        <v>377</v>
      </c>
      <c r="D124" s="8">
        <v>125389</v>
      </c>
      <c r="E124" s="3">
        <v>42885</v>
      </c>
      <c r="F124" s="37">
        <f t="shared" si="44"/>
        <v>125389</v>
      </c>
      <c r="G124" s="3">
        <v>50000000</v>
      </c>
      <c r="H124" s="9">
        <f t="shared" si="43"/>
        <v>2.5077799999999998E-3</v>
      </c>
      <c r="I124" s="16">
        <v>1586.54</v>
      </c>
      <c r="J124" s="17">
        <v>1575.54</v>
      </c>
      <c r="K124" s="17">
        <v>1733.18</v>
      </c>
      <c r="L124" s="17">
        <v>1779.84</v>
      </c>
      <c r="M124" s="17">
        <v>1779.84</v>
      </c>
      <c r="N124" s="17">
        <v>1903.43</v>
      </c>
      <c r="O124" s="17">
        <v>1877.41</v>
      </c>
      <c r="P124" s="17">
        <v>1918.56</v>
      </c>
      <c r="Q124" s="17">
        <v>1813.04</v>
      </c>
      <c r="R124" s="17">
        <v>1941.1</v>
      </c>
      <c r="S124" s="17">
        <v>1913.43</v>
      </c>
      <c r="T124" s="17">
        <v>1914.13</v>
      </c>
      <c r="U124" s="17">
        <v>1915.34</v>
      </c>
      <c r="V124" s="3">
        <v>0</v>
      </c>
      <c r="W124" s="3">
        <v>0</v>
      </c>
      <c r="X124" s="3">
        <v>0</v>
      </c>
      <c r="Y124" s="3">
        <v>0</v>
      </c>
      <c r="Z124" s="1">
        <f t="shared" si="24"/>
        <v>0.12183745761216229</v>
      </c>
      <c r="AA124" s="1">
        <f t="shared" si="25"/>
        <v>5.4819534340165503E-2</v>
      </c>
      <c r="AB124" s="1">
        <f t="shared" si="26"/>
        <v>3.3924395843209436E-2</v>
      </c>
      <c r="AC124" s="1">
        <f t="shared" si="27"/>
        <v>-1.3270825820411104E-2</v>
      </c>
      <c r="AD124" s="1">
        <f t="shared" si="28"/>
        <v>0.20724343540030504</v>
      </c>
      <c r="AE124" s="1">
        <f t="shared" si="29"/>
        <v>-6.9333266101075297E-3</v>
      </c>
      <c r="AF124" s="1">
        <f t="shared" si="30"/>
        <v>0.10005458445993126</v>
      </c>
      <c r="AG124" s="1">
        <f t="shared" si="31"/>
        <v>2.6921612296472296E-2</v>
      </c>
      <c r="AH124" s="1">
        <f t="shared" si="32"/>
        <v>0</v>
      </c>
      <c r="AI124" s="1">
        <f t="shared" si="33"/>
        <v>6.9438825961884304E-2</v>
      </c>
      <c r="AJ124" s="1">
        <f t="shared" si="34"/>
        <v>-1.3670058788607924E-2</v>
      </c>
      <c r="AK124" s="1">
        <f t="shared" si="35"/>
        <v>2.1918494095589061E-2</v>
      </c>
      <c r="AL124" s="1">
        <f t="shared" si="36"/>
        <v>-5.4999583020598777E-2</v>
      </c>
      <c r="AM124" s="1">
        <f t="shared" si="37"/>
        <v>7.0632749415346571E-2</v>
      </c>
      <c r="AN124" s="1">
        <f t="shared" si="38"/>
        <v>-1.4254803977126293E-2</v>
      </c>
      <c r="AO124" s="1">
        <f t="shared" si="39"/>
        <v>3.6583517557477695E-4</v>
      </c>
      <c r="AP124" s="1">
        <f t="shared" si="40"/>
        <v>6.3214097266110921E-4</v>
      </c>
      <c r="AQ124">
        <v>2017</v>
      </c>
    </row>
    <row r="125" spans="1:43" ht="16.2" thickBot="1">
      <c r="A125" s="21" t="s">
        <v>248</v>
      </c>
      <c r="B125" s="22" t="s">
        <v>249</v>
      </c>
      <c r="C125" s="25" t="s">
        <v>250</v>
      </c>
      <c r="D125" s="8">
        <v>1901627</v>
      </c>
      <c r="E125" s="3">
        <v>162668</v>
      </c>
      <c r="F125" s="37">
        <f t="shared" si="44"/>
        <v>1901627</v>
      </c>
      <c r="G125" s="3">
        <v>764000000</v>
      </c>
      <c r="H125" s="9">
        <f t="shared" si="43"/>
        <v>2.4890405759162302E-3</v>
      </c>
      <c r="I125" s="16" cm="1" vm="1060">
        <f t="array" aca="1" ref="I125:U125" ca="1">TRANSPOSE(_xlfn.STOCKHISTORY(A125,"1-1-2015","31-01-2016",2,0,2))</f>
        <v>79.975399999999993</v>
      </c>
      <c r="J125" s="17" vm="1061">
        <f ca="1"/>
        <v>81.744699999999995</v>
      </c>
      <c r="K125" s="17" vm="1062">
        <f ca="1"/>
        <v>77.826400000000007</v>
      </c>
      <c r="L125" s="17" vm="1063">
        <f ca="1"/>
        <v>74.187899999999999</v>
      </c>
      <c r="M125" s="17" vm="1064">
        <f ca="1"/>
        <v>79.9255</v>
      </c>
      <c r="N125" s="17" vm="1065">
        <f ca="1"/>
        <v>78.855900000000005</v>
      </c>
      <c r="O125" s="17" vm="1066">
        <f ca="1"/>
        <v>77.496499999999997</v>
      </c>
      <c r="P125" s="17" vm="1067">
        <f ca="1"/>
        <v>69.44</v>
      </c>
      <c r="Q125" s="17" vm="1068">
        <f ca="1"/>
        <v>70.939300000000003</v>
      </c>
      <c r="R125" s="17" vm="1069">
        <f ca="1"/>
        <v>67.001000000000005</v>
      </c>
      <c r="S125" s="17" vm="1070">
        <f ca="1"/>
        <v>73.957999999999998</v>
      </c>
      <c r="T125" s="17" vm="1071">
        <f ca="1"/>
        <v>75.647300000000001</v>
      </c>
      <c r="U125" s="17" vm="1072">
        <f ca="1"/>
        <v>67.061000000000007</v>
      </c>
      <c r="V125" s="3">
        <v>0.76</v>
      </c>
      <c r="W125" s="3">
        <v>0.76</v>
      </c>
      <c r="X125" s="3">
        <v>0.75</v>
      </c>
      <c r="Y125" s="3">
        <v>0.75</v>
      </c>
      <c r="Z125" s="1">
        <f t="shared" ca="1" si="24"/>
        <v>-6.2863080397222076E-2</v>
      </c>
      <c r="AA125" s="1">
        <f t="shared" ca="1" si="25"/>
        <v>5.4841827306070103E-2</v>
      </c>
      <c r="AB125" s="1">
        <f t="shared" ca="1" si="26"/>
        <v>-0.12575406631267211</v>
      </c>
      <c r="AC125" s="1">
        <f t="shared" ca="1" si="27"/>
        <v>1.2089371800420922E-2</v>
      </c>
      <c r="AD125" s="1">
        <f t="shared" ca="1" si="28"/>
        <v>-0.12371804329831408</v>
      </c>
      <c r="AE125" s="1">
        <f t="shared" ca="1" si="29"/>
        <v>2.2123052838747933E-2</v>
      </c>
      <c r="AF125" s="1">
        <f t="shared" ca="1" si="30"/>
        <v>-4.7933382837052285E-2</v>
      </c>
      <c r="AG125" s="1">
        <f t="shared" ca="1" si="31"/>
        <v>-3.6986164077999338E-2</v>
      </c>
      <c r="AH125" s="1">
        <f t="shared" ca="1" si="32"/>
        <v>7.7338757398443689E-2</v>
      </c>
      <c r="AI125" s="1">
        <f t="shared" ca="1" si="33"/>
        <v>-3.8736072967950667E-3</v>
      </c>
      <c r="AJ125" s="1">
        <f t="shared" ca="1" si="34"/>
        <v>-7.6012067581500923E-3</v>
      </c>
      <c r="AK125" s="1">
        <f t="shared" ca="1" si="35"/>
        <v>-0.10395953365635867</v>
      </c>
      <c r="AL125" s="1">
        <f t="shared" ca="1" si="36"/>
        <v>3.2391993087557677E-2</v>
      </c>
      <c r="AM125" s="1">
        <f t="shared" ca="1" si="37"/>
        <v>-4.4944057807167509E-2</v>
      </c>
      <c r="AN125" s="1">
        <f t="shared" ca="1" si="38"/>
        <v>0.10383427113028154</v>
      </c>
      <c r="AO125" s="1">
        <f t="shared" ca="1" si="39"/>
        <v>3.298223315936076E-2</v>
      </c>
      <c r="AP125" s="1">
        <f t="shared" ca="1" si="40"/>
        <v>-0.10358994967434389</v>
      </c>
      <c r="AQ125">
        <v>2016</v>
      </c>
    </row>
    <row r="126" spans="1:43" ht="15.6" thickBot="1">
      <c r="A126" s="62" t="s">
        <v>188</v>
      </c>
      <c r="B126" s="22" t="s">
        <v>451</v>
      </c>
      <c r="C126" s="42" t="s">
        <v>190</v>
      </c>
      <c r="D126" s="3">
        <v>7420582</v>
      </c>
      <c r="E126" s="3">
        <v>1493369</v>
      </c>
      <c r="F126" s="37">
        <f t="shared" si="44"/>
        <v>7420582</v>
      </c>
      <c r="G126" s="3">
        <v>3027000000</v>
      </c>
      <c r="H126" s="9">
        <f t="shared" si="43"/>
        <v>2.4514641559299638E-3</v>
      </c>
      <c r="I126" s="51" vm="1180">
        <v>95.95</v>
      </c>
      <c r="J126" s="2" vm="1181">
        <v>104</v>
      </c>
      <c r="K126" s="2" vm="1182">
        <v>105.1</v>
      </c>
      <c r="L126" s="2" vm="1183">
        <v>102.15</v>
      </c>
      <c r="M126" s="2" vm="1184">
        <v>115.72</v>
      </c>
      <c r="N126" s="2" vm="1185">
        <v>105.8</v>
      </c>
      <c r="O126" s="2" vm="1186">
        <v>113.23</v>
      </c>
      <c r="P126" s="2" vm="1187">
        <v>115.33</v>
      </c>
      <c r="Q126" s="2" vm="1188">
        <v>108.98</v>
      </c>
      <c r="R126" s="2" vm="1189">
        <v>118.4</v>
      </c>
      <c r="S126" s="2" vm="1190">
        <v>126.2</v>
      </c>
      <c r="T126" s="2" vm="1191">
        <v>132.31</v>
      </c>
      <c r="U126" s="2" vm="1192">
        <v>139.79</v>
      </c>
      <c r="V126">
        <v>0.9</v>
      </c>
      <c r="W126">
        <v>0.8</v>
      </c>
      <c r="X126">
        <v>0.8</v>
      </c>
      <c r="Y126">
        <v>0.8</v>
      </c>
      <c r="Z126" s="1">
        <f t="shared" si="24"/>
        <v>7.3996873371547714E-2</v>
      </c>
      <c r="AA126" s="1">
        <f t="shared" si="25"/>
        <v>0.11629955947136562</v>
      </c>
      <c r="AB126" s="1">
        <f t="shared" si="26"/>
        <v>5.272454296564516E-2</v>
      </c>
      <c r="AC126" s="1">
        <f t="shared" si="27"/>
        <v>0.18741554054054041</v>
      </c>
      <c r="AD126" s="1">
        <f t="shared" si="28"/>
        <v>0.4912975508077122</v>
      </c>
      <c r="AE126" s="1">
        <f t="shared" si="29"/>
        <v>8.3897863470557554E-2</v>
      </c>
      <c r="AF126" s="1">
        <f t="shared" si="30"/>
        <v>1.0576923076923022E-2</v>
      </c>
      <c r="AG126" s="1">
        <f t="shared" si="31"/>
        <v>-1.9505233111322445E-2</v>
      </c>
      <c r="AH126" s="1">
        <f t="shared" si="32"/>
        <v>0.13284385707293189</v>
      </c>
      <c r="AI126" s="1">
        <f t="shared" si="33"/>
        <v>-7.8810922917386811E-2</v>
      </c>
      <c r="AJ126" s="1">
        <f t="shared" si="34"/>
        <v>7.7788279773156971E-2</v>
      </c>
      <c r="AK126" s="1">
        <f t="shared" si="35"/>
        <v>1.8546321646206784E-2</v>
      </c>
      <c r="AL126" s="1">
        <f t="shared" si="36"/>
        <v>-4.8122778114974375E-2</v>
      </c>
      <c r="AM126" s="1">
        <f t="shared" si="37"/>
        <v>9.377867498623603E-2</v>
      </c>
      <c r="AN126" s="1">
        <f t="shared" si="38"/>
        <v>6.5878378378378358E-2</v>
      </c>
      <c r="AO126" s="1">
        <f t="shared" si="39"/>
        <v>5.475435816164817E-2</v>
      </c>
      <c r="AP126" s="1">
        <f t="shared" si="40"/>
        <v>6.2580303831909836E-2</v>
      </c>
      <c r="AQ126" s="58">
        <v>2019</v>
      </c>
    </row>
    <row r="127" spans="1:43" ht="16.2" thickBot="1">
      <c r="A127" s="66" t="s">
        <v>71</v>
      </c>
      <c r="B127" s="22" t="s">
        <v>338</v>
      </c>
      <c r="C127" s="33" t="s">
        <v>73</v>
      </c>
      <c r="D127" s="8">
        <v>2523873</v>
      </c>
      <c r="E127" s="8"/>
      <c r="F127" s="37">
        <f t="shared" si="44"/>
        <v>2523873</v>
      </c>
      <c r="G127" s="8">
        <v>1040000000</v>
      </c>
      <c r="H127" s="9">
        <f t="shared" si="43"/>
        <v>2.4268009615384615E-3</v>
      </c>
      <c r="I127" s="16" cm="1" vm="1193">
        <f t="array" aca="1" ref="I127:U127" ca="1">TRANSPOSE(_xlfn.STOCKHISTORY(A127,"1-1-2017","01-01-2018",2,0,2))</f>
        <v>48.03</v>
      </c>
      <c r="J127" s="17" vm="1194">
        <f ca="1"/>
        <v>45.07</v>
      </c>
      <c r="K127" s="17" vm="1195">
        <f ca="1"/>
        <v>47.98</v>
      </c>
      <c r="L127" s="17" vm="1196">
        <f ca="1"/>
        <v>47.23</v>
      </c>
      <c r="M127" s="17" vm="1197">
        <f ca="1"/>
        <v>47.25</v>
      </c>
      <c r="N127" s="17" vm="938">
        <f ca="1"/>
        <v>47.21</v>
      </c>
      <c r="O127" s="17" vm="1198">
        <f ca="1"/>
        <v>51.31</v>
      </c>
      <c r="P127" s="17" vm="1199">
        <f ca="1"/>
        <v>53.35</v>
      </c>
      <c r="Q127" s="17" vm="1200">
        <f ca="1"/>
        <v>52.45</v>
      </c>
      <c r="R127" s="17" vm="1201">
        <f ca="1"/>
        <v>52.91</v>
      </c>
      <c r="S127" s="17" vm="1202">
        <f ca="1"/>
        <v>51.67</v>
      </c>
      <c r="T127" s="17" vm="1203">
        <f ca="1"/>
        <v>54.92</v>
      </c>
      <c r="U127" s="17" vm="1204">
        <f ca="1"/>
        <v>54.27</v>
      </c>
      <c r="V127" s="3">
        <v>0.24</v>
      </c>
      <c r="W127" s="3">
        <v>0.24</v>
      </c>
      <c r="X127" s="3">
        <v>0.19</v>
      </c>
      <c r="Y127" s="3">
        <v>0.19</v>
      </c>
      <c r="Z127" s="1">
        <f t="shared" ca="1" si="24"/>
        <v>-1.1659379554445227E-2</v>
      </c>
      <c r="AA127" s="1">
        <f t="shared" ca="1" si="25"/>
        <v>9.1467287740842812E-2</v>
      </c>
      <c r="AB127" s="1">
        <f t="shared" ca="1" si="26"/>
        <v>3.4885987137010216E-2</v>
      </c>
      <c r="AC127" s="1">
        <f t="shared" ca="1" si="27"/>
        <v>2.9295029295029418E-2</v>
      </c>
      <c r="AD127" s="1">
        <f t="shared" ca="1" si="28"/>
        <v>0.14782427649385804</v>
      </c>
      <c r="AE127" s="1">
        <f t="shared" ca="1" si="29"/>
        <v>-6.1628149073495751E-2</v>
      </c>
      <c r="AF127" s="1">
        <f t="shared" ca="1" si="30"/>
        <v>6.4566230308409064E-2</v>
      </c>
      <c r="AG127" s="1">
        <f t="shared" ca="1" si="31"/>
        <v>-1.0629428928720302E-2</v>
      </c>
      <c r="AH127" s="1">
        <f t="shared" ca="1" si="32"/>
        <v>4.2345966546693053E-4</v>
      </c>
      <c r="AI127" s="1">
        <f t="shared" ca="1" si="33"/>
        <v>4.2328042328042504E-3</v>
      </c>
      <c r="AJ127" s="1">
        <f t="shared" ca="1" si="34"/>
        <v>9.1929675916119502E-2</v>
      </c>
      <c r="AK127" s="1">
        <f t="shared" ca="1" si="35"/>
        <v>3.9758331709218456E-2</v>
      </c>
      <c r="AL127" s="1">
        <f t="shared" ca="1" si="36"/>
        <v>-1.3308341143392664E-2</v>
      </c>
      <c r="AM127" s="1">
        <f t="shared" ca="1" si="37"/>
        <v>1.2392755004766323E-2</v>
      </c>
      <c r="AN127" s="1">
        <f t="shared" ca="1" si="38"/>
        <v>-2.3436023436023339E-2</v>
      </c>
      <c r="AO127" s="1">
        <f t="shared" ca="1" si="39"/>
        <v>6.6576349912908839E-2</v>
      </c>
      <c r="AP127" s="1">
        <f t="shared" ca="1" si="40"/>
        <v>-8.3758193736343505E-3</v>
      </c>
      <c r="AQ127">
        <v>2017</v>
      </c>
    </row>
    <row r="128" spans="1:43" ht="16.2" thickBot="1">
      <c r="A128" s="64" t="s">
        <v>176</v>
      </c>
      <c r="B128" s="71" t="s">
        <v>177</v>
      </c>
      <c r="C128" s="12" t="s">
        <v>178</v>
      </c>
      <c r="D128" s="26">
        <v>4419346</v>
      </c>
      <c r="E128" s="26">
        <v>0</v>
      </c>
      <c r="F128" s="31">
        <f t="shared" si="44"/>
        <v>4419346</v>
      </c>
      <c r="G128" s="3">
        <v>1836000000</v>
      </c>
      <c r="H128" s="9">
        <v>2.3999999999999998E-3</v>
      </c>
      <c r="I128" s="16" cm="1" vm="1205">
        <f t="array" aca="1" ref="I128:U128" ca="1">TRANSPOSE(_xlfn.STOCKHISTORY(A128,"1-1-2015","31-01-2016",2,0,2))</f>
        <v>18.1875</v>
      </c>
      <c r="J128" s="17" vm="1206">
        <f ca="1"/>
        <v>16.462299999999999</v>
      </c>
      <c r="K128" s="17" vm="1207">
        <f ca="1"/>
        <v>15.844799999999999</v>
      </c>
      <c r="L128" s="17" vm="1208">
        <f ca="1"/>
        <v>14.460100000000001</v>
      </c>
      <c r="M128" s="17" vm="1209">
        <f ca="1"/>
        <v>15.073</v>
      </c>
      <c r="N128" s="17" vm="1210">
        <f ca="1"/>
        <v>15.1683</v>
      </c>
      <c r="O128" s="17" vm="1211">
        <f ca="1"/>
        <v>13.77</v>
      </c>
      <c r="P128" s="17" vm="1212">
        <f ca="1"/>
        <v>13.888</v>
      </c>
      <c r="Q128" s="17" vm="1213">
        <f ca="1"/>
        <v>12.4352</v>
      </c>
      <c r="R128" s="17" vm="1214">
        <f ca="1"/>
        <v>11.5862</v>
      </c>
      <c r="S128" s="17" vm="1215">
        <f ca="1"/>
        <v>12.47</v>
      </c>
      <c r="T128" s="17" vm="1216">
        <f ca="1"/>
        <v>12.63</v>
      </c>
      <c r="U128" s="17" vm="1217">
        <f ca="1"/>
        <v>11.58</v>
      </c>
      <c r="V128" s="48">
        <v>0.124</v>
      </c>
      <c r="W128" s="48">
        <v>0.17599999999999999</v>
      </c>
      <c r="X128" s="48">
        <v>0.17599999999999999</v>
      </c>
      <c r="Y128" s="48">
        <v>0.16</v>
      </c>
      <c r="Z128" s="1">
        <f t="shared" ca="1" si="24"/>
        <v>-0.19812508591065289</v>
      </c>
      <c r="AA128" s="1">
        <f t="shared" ca="1" si="25"/>
        <v>-3.5553004474381304E-2</v>
      </c>
      <c r="AB128" s="1">
        <f t="shared" ca="1" si="26"/>
        <v>-0.14580973129992736</v>
      </c>
      <c r="AC128" s="1">
        <f t="shared" ca="1" si="27"/>
        <v>1.3274412663340892E-2</v>
      </c>
      <c r="AD128" s="1">
        <f t="shared" ca="1" si="28"/>
        <v>-0.32832989690721648</v>
      </c>
      <c r="AE128" s="1">
        <f t="shared" ca="1" si="29"/>
        <v>-9.4856357388316201E-2</v>
      </c>
      <c r="AF128" s="1">
        <f t="shared" ca="1" si="30"/>
        <v>-3.7509946969742976E-2</v>
      </c>
      <c r="AG128" s="1">
        <f t="shared" ca="1" si="31"/>
        <v>-7.9565535696253575E-2</v>
      </c>
      <c r="AH128" s="1">
        <f t="shared" ca="1" si="32"/>
        <v>4.2385598993091314E-2</v>
      </c>
      <c r="AI128" s="1">
        <f t="shared" ca="1" si="33"/>
        <v>1.799907118689046E-2</v>
      </c>
      <c r="AJ128" s="1">
        <f t="shared" ca="1" si="34"/>
        <v>-8.0582530672521038E-2</v>
      </c>
      <c r="AK128" s="1">
        <f t="shared" ca="1" si="35"/>
        <v>8.5693536673929066E-3</v>
      </c>
      <c r="AL128" s="1">
        <f t="shared" ca="1" si="36"/>
        <v>-9.1935483870967741E-2</v>
      </c>
      <c r="AM128" s="1">
        <f t="shared" ca="1" si="37"/>
        <v>-5.4120560988162654E-2</v>
      </c>
      <c r="AN128" s="1">
        <f t="shared" ca="1" si="38"/>
        <v>7.6280402547858728E-2</v>
      </c>
      <c r="AO128" s="1">
        <f t="shared" ca="1" si="39"/>
        <v>2.5661587810745803E-2</v>
      </c>
      <c r="AP128" s="1">
        <f t="shared" ca="1" si="40"/>
        <v>-7.0467141726049135E-2</v>
      </c>
      <c r="AQ128">
        <v>2015</v>
      </c>
    </row>
    <row r="129" spans="1:43" ht="16.2" thickBot="1">
      <c r="A129" s="66" t="s">
        <v>344</v>
      </c>
      <c r="B129" s="22" t="s">
        <v>345</v>
      </c>
      <c r="C129" s="33" t="s">
        <v>346</v>
      </c>
      <c r="D129" s="8">
        <v>3805227</v>
      </c>
      <c r="E129" s="3">
        <f>129708+117067</f>
        <v>246775</v>
      </c>
      <c r="F129" s="37">
        <f t="shared" si="44"/>
        <v>3805227</v>
      </c>
      <c r="G129" s="3">
        <v>1625000000</v>
      </c>
      <c r="H129" s="9">
        <f>F129/G129</f>
        <v>2.3416781538461539E-3</v>
      </c>
      <c r="I129" s="16">
        <v>114.54</v>
      </c>
      <c r="J129" s="17">
        <v>116.41</v>
      </c>
      <c r="K129" s="17">
        <v>123.74</v>
      </c>
      <c r="L129" s="17">
        <v>124.42</v>
      </c>
      <c r="M129" s="17">
        <v>124.05</v>
      </c>
      <c r="N129" s="17">
        <v>116.41</v>
      </c>
      <c r="O129" s="17">
        <v>130.18</v>
      </c>
      <c r="P129" s="17">
        <v>135.51</v>
      </c>
      <c r="Q129" s="17">
        <v>139.41</v>
      </c>
      <c r="R129" s="17">
        <v>108.05</v>
      </c>
      <c r="S129" s="17">
        <v>102.81</v>
      </c>
      <c r="T129" s="17">
        <v>115.75</v>
      </c>
      <c r="U129" s="17">
        <v>16.43</v>
      </c>
      <c r="V129" s="3">
        <v>0</v>
      </c>
      <c r="W129" s="3">
        <v>0</v>
      </c>
      <c r="X129" s="3">
        <v>0</v>
      </c>
      <c r="Y129" s="3">
        <v>0</v>
      </c>
      <c r="Z129" s="1">
        <f t="shared" si="24"/>
        <v>8.6258075781386376E-2</v>
      </c>
      <c r="AA129" s="1">
        <f t="shared" si="25"/>
        <v>4.6294807908696389E-2</v>
      </c>
      <c r="AB129" s="1">
        <f t="shared" si="26"/>
        <v>-0.16999539099708103</v>
      </c>
      <c r="AC129" s="1">
        <f t="shared" si="27"/>
        <v>-0.84794076816288766</v>
      </c>
      <c r="AD129" s="1">
        <f t="shared" si="28"/>
        <v>-0.8565566614283221</v>
      </c>
      <c r="AE129" s="1">
        <f t="shared" si="29"/>
        <v>1.6326174262266371E-2</v>
      </c>
      <c r="AF129" s="1">
        <f t="shared" si="30"/>
        <v>6.2967099046473657E-2</v>
      </c>
      <c r="AG129" s="1">
        <f t="shared" si="31"/>
        <v>5.495393567156997E-3</v>
      </c>
      <c r="AH129" s="1">
        <f t="shared" si="32"/>
        <v>-2.9737984246906005E-3</v>
      </c>
      <c r="AI129" s="1">
        <f t="shared" si="33"/>
        <v>-6.1588069326884327E-2</v>
      </c>
      <c r="AJ129" s="1">
        <f t="shared" si="34"/>
        <v>0.1182888068035393</v>
      </c>
      <c r="AK129" s="1">
        <f t="shared" si="35"/>
        <v>4.0943309264095742E-2</v>
      </c>
      <c r="AL129" s="1">
        <f t="shared" si="36"/>
        <v>2.8780163825547975E-2</v>
      </c>
      <c r="AM129" s="1">
        <f t="shared" si="37"/>
        <v>-0.22494799512230113</v>
      </c>
      <c r="AN129" s="1">
        <f t="shared" si="38"/>
        <v>-4.8496066635816702E-2</v>
      </c>
      <c r="AO129" s="1">
        <f t="shared" si="39"/>
        <v>0.12586324287520667</v>
      </c>
      <c r="AP129" s="1">
        <f t="shared" si="40"/>
        <v>-0.85805615550755931</v>
      </c>
      <c r="AQ129">
        <v>2017</v>
      </c>
    </row>
    <row r="130" spans="1:43" ht="16.2" thickBot="1">
      <c r="A130" s="64" t="s">
        <v>113</v>
      </c>
      <c r="B130" s="71" t="s">
        <v>114</v>
      </c>
      <c r="C130" s="12" t="s">
        <v>115</v>
      </c>
      <c r="D130" s="26">
        <v>1293898</v>
      </c>
      <c r="E130" s="26">
        <v>2703560</v>
      </c>
      <c r="F130" s="31">
        <f t="shared" si="44"/>
        <v>1293898</v>
      </c>
      <c r="G130" s="3">
        <v>1709000000</v>
      </c>
      <c r="H130" s="9">
        <v>2.3E-3</v>
      </c>
      <c r="I130" s="16" cm="1" vm="1218">
        <f t="array" aca="1" ref="I130:U130" ca="1">TRANSPOSE(_xlfn.STOCKHISTORY(A130,"1-1-2015","31-01-2016",2,0,2))</f>
        <v>94.91</v>
      </c>
      <c r="J130" s="17" vm="1219">
        <f ca="1"/>
        <v>91.3</v>
      </c>
      <c r="K130" s="17" vm="1220">
        <f ca="1"/>
        <v>104.35</v>
      </c>
      <c r="L130" s="17" vm="1221">
        <f ca="1"/>
        <v>105.43</v>
      </c>
      <c r="M130" s="17" vm="1222">
        <f ca="1"/>
        <v>109.95</v>
      </c>
      <c r="N130" s="17" vm="1223">
        <f ca="1"/>
        <v>111.48</v>
      </c>
      <c r="O130" s="17" vm="1224">
        <f ca="1"/>
        <v>114.95</v>
      </c>
      <c r="P130" s="17" vm="1225">
        <f ca="1"/>
        <v>120.88</v>
      </c>
      <c r="Q130" s="17" vm="1226">
        <f ca="1"/>
        <v>99.31</v>
      </c>
      <c r="R130" s="17" vm="1227">
        <f ca="1"/>
        <v>102.97</v>
      </c>
      <c r="S130" s="17" vm="1228">
        <f ca="1"/>
        <v>114.49</v>
      </c>
      <c r="T130" s="17" vm="1229">
        <f ca="1"/>
        <v>114.15</v>
      </c>
      <c r="U130" s="17" vm="1230">
        <f ca="1"/>
        <v>103.12</v>
      </c>
      <c r="V130" s="48">
        <v>0.71</v>
      </c>
      <c r="W130" s="48">
        <v>0.66</v>
      </c>
      <c r="X130" s="47">
        <v>0</v>
      </c>
      <c r="Y130" s="48">
        <v>0</v>
      </c>
      <c r="Z130" s="1">
        <f t="shared" ref="Z130:Z193" ca="1" si="45">((L130-I130)+V130)/I130</f>
        <v>0.11832262143082933</v>
      </c>
      <c r="AA130" s="1">
        <f t="shared" ref="AA130:AA193" ca="1" si="46">((O130-L130)+W130)/L130</f>
        <v>9.6556957222801817E-2</v>
      </c>
      <c r="AB130" s="1">
        <f t="shared" ref="AB130:AB193" ca="1" si="47">((R130-O130)+X130)/O130</f>
        <v>-0.10421922575032626</v>
      </c>
      <c r="AC130" s="1">
        <f t="shared" ref="AC130:AC193" ca="1" si="48">((U130-R130)+Y130)/R130</f>
        <v>1.456734971350934E-3</v>
      </c>
      <c r="AD130" s="1">
        <f t="shared" ref="AD130:AD193" ca="1" si="49">((U130-I130)+SUM(V130:Y130))/I130</f>
        <v>0.10093773048150889</v>
      </c>
      <c r="AE130" s="1">
        <f t="shared" ref="AE130:AE193" ca="1" si="50">(J130-I130)/I130</f>
        <v>-3.8036034137604043E-2</v>
      </c>
      <c r="AF130" s="1">
        <f t="shared" ref="AF130:AF193" ca="1" si="51">(K130-J130)/J130</f>
        <v>0.14293537787513688</v>
      </c>
      <c r="AG130" s="1">
        <f t="shared" ref="AG130:AG193" ca="1" si="52">((L130-K130)+V130)/K130</f>
        <v>1.7153809295639793E-2</v>
      </c>
      <c r="AH130" s="1">
        <f t="shared" ref="AH130:AH193" ca="1" si="53">(M130-L130)/L130</f>
        <v>4.2872047804230255E-2</v>
      </c>
      <c r="AI130" s="1">
        <f t="shared" ref="AI130:AI193" ca="1" si="54">((N130-M130)+W130)/M130</f>
        <v>1.9918144611186916E-2</v>
      </c>
      <c r="AJ130" s="1">
        <f t="shared" ref="AJ130:AJ193" ca="1" si="55">((O130-N130)+W130)/N130</f>
        <v>3.7047003946896293E-2</v>
      </c>
      <c r="AK130" s="1">
        <f t="shared" ref="AK130:AK193" ca="1" si="56">(P130-O130)/O130</f>
        <v>5.1587646802957743E-2</v>
      </c>
      <c r="AL130" s="1">
        <f t="shared" ref="AL130:AL193" ca="1" si="57">((Q130-P130)+X130)/P130</f>
        <v>-0.17844142951687619</v>
      </c>
      <c r="AM130" s="1">
        <f t="shared" ref="AM130:AM193" ca="1" si="58">((R130-Q130)+X130)/Q130</f>
        <v>3.6854294632967438E-2</v>
      </c>
      <c r="AN130" s="1">
        <f t="shared" ref="AN130:AN193" ca="1" si="59">(S130-R130)/R130</f>
        <v>0.11187724579974746</v>
      </c>
      <c r="AO130" s="1">
        <f t="shared" ref="AO130:AO193" ca="1" si="60">((T130-S130)+Y130)/S130</f>
        <v>-2.9696916761288252E-3</v>
      </c>
      <c r="AP130" s="1">
        <f t="shared" ref="AP130:AP193" ca="1" si="61">((U130-T130)+Y130)/T130</f>
        <v>-9.6627244853263253E-2</v>
      </c>
      <c r="AQ130">
        <v>2015</v>
      </c>
    </row>
    <row r="131" spans="1:43" ht="15.6" thickBot="1">
      <c r="A131" s="62" t="s">
        <v>155</v>
      </c>
      <c r="B131" s="22" t="s">
        <v>156</v>
      </c>
      <c r="C131" s="42" t="s">
        <v>359</v>
      </c>
      <c r="D131" s="3">
        <f>F131-E131</f>
        <v>1157347</v>
      </c>
      <c r="E131" s="3">
        <v>1792907</v>
      </c>
      <c r="F131" s="3">
        <v>2950254</v>
      </c>
      <c r="G131" s="3">
        <v>1308000000</v>
      </c>
      <c r="H131" s="9">
        <f>F131/G131</f>
        <v>2.2555458715596329E-3</v>
      </c>
      <c r="I131" s="51" vm="1231">
        <v>41.24</v>
      </c>
      <c r="J131" s="2" vm="1232">
        <v>42.12</v>
      </c>
      <c r="K131" s="2" vm="1233">
        <v>39.590000000000003</v>
      </c>
      <c r="L131" s="2" vm="1234">
        <v>36.1</v>
      </c>
      <c r="M131" s="2" vm="1235">
        <v>36.76</v>
      </c>
      <c r="N131" s="2" vm="1236">
        <v>42.98</v>
      </c>
      <c r="O131" s="2" vm="424">
        <v>39.08</v>
      </c>
      <c r="P131" s="2" vm="1237">
        <v>37.89</v>
      </c>
      <c r="Q131" s="2" vm="1238">
        <v>36</v>
      </c>
      <c r="R131" s="2" vm="1239">
        <v>34.299999999999997</v>
      </c>
      <c r="S131" s="2" vm="1240">
        <v>36.24</v>
      </c>
      <c r="T131" s="2" vm="1173">
        <v>39</v>
      </c>
      <c r="U131" s="2" vm="1169">
        <v>32.85</v>
      </c>
      <c r="V131">
        <v>0.56999999999999995</v>
      </c>
      <c r="W131">
        <v>0.56999999999999995</v>
      </c>
      <c r="X131">
        <v>0.56999999999999995</v>
      </c>
      <c r="Y131">
        <v>0.56999999999999995</v>
      </c>
      <c r="Z131" s="1">
        <f t="shared" si="45"/>
        <v>-0.11081474296799224</v>
      </c>
      <c r="AA131" s="1">
        <f t="shared" si="46"/>
        <v>9.8337950138504063E-2</v>
      </c>
      <c r="AB131" s="1">
        <f t="shared" si="47"/>
        <v>-0.10772773797338794</v>
      </c>
      <c r="AC131" s="1">
        <f t="shared" si="48"/>
        <v>-2.565597667638472E-2</v>
      </c>
      <c r="AD131" s="1">
        <f t="shared" si="49"/>
        <v>-0.14815712900096994</v>
      </c>
      <c r="AE131" s="1">
        <f t="shared" si="50"/>
        <v>2.1338506304558569E-2</v>
      </c>
      <c r="AF131" s="1">
        <f t="shared" si="51"/>
        <v>-6.0066476733143262E-2</v>
      </c>
      <c r="AG131" s="1">
        <f t="shared" si="52"/>
        <v>-7.3755998989643898E-2</v>
      </c>
      <c r="AH131" s="1">
        <f t="shared" si="53"/>
        <v>1.8282548476454198E-2</v>
      </c>
      <c r="AI131" s="1">
        <f t="shared" si="54"/>
        <v>0.18471164309031554</v>
      </c>
      <c r="AJ131" s="1">
        <f t="shared" si="55"/>
        <v>-7.7477896696137721E-2</v>
      </c>
      <c r="AK131" s="1">
        <f t="shared" si="56"/>
        <v>-3.0450358239508642E-2</v>
      </c>
      <c r="AL131" s="1">
        <f t="shared" si="57"/>
        <v>-3.4837688044338892E-2</v>
      </c>
      <c r="AM131" s="1">
        <f t="shared" si="58"/>
        <v>-3.1388888888888973E-2</v>
      </c>
      <c r="AN131" s="1">
        <f t="shared" si="59"/>
        <v>5.6559766763848544E-2</v>
      </c>
      <c r="AO131" s="1">
        <f t="shared" si="60"/>
        <v>9.1887417218542988E-2</v>
      </c>
      <c r="AP131" s="1">
        <f t="shared" si="61"/>
        <v>-0.14307692307692305</v>
      </c>
      <c r="AQ131">
        <v>2018</v>
      </c>
    </row>
    <row r="132" spans="1:43" ht="15.6" thickBot="1">
      <c r="A132" s="62" t="s">
        <v>188</v>
      </c>
      <c r="B132" s="22" t="s">
        <v>451</v>
      </c>
      <c r="C132" s="42" t="s">
        <v>190</v>
      </c>
      <c r="D132" s="8">
        <v>7420582</v>
      </c>
      <c r="E132" s="3">
        <v>1493369</v>
      </c>
      <c r="F132" s="37">
        <f t="shared" ref="F132:F137" si="62">D132</f>
        <v>7420582</v>
      </c>
      <c r="G132" s="3">
        <v>3414000000</v>
      </c>
      <c r="H132" s="9">
        <f>F132/G132</f>
        <v>2.1735741066198008E-3</v>
      </c>
      <c r="I132" s="51" vm="1241">
        <v>78.22</v>
      </c>
      <c r="J132" s="2" vm="1242">
        <v>78.12</v>
      </c>
      <c r="K132" s="2" vm="1243">
        <v>67.14</v>
      </c>
      <c r="L132" s="2" vm="1244">
        <v>61.94</v>
      </c>
      <c r="M132" s="2" vm="1245">
        <v>56.32</v>
      </c>
      <c r="N132" s="2" vm="1246">
        <v>57.64</v>
      </c>
      <c r="O132" s="2" vm="1247">
        <v>62.5</v>
      </c>
      <c r="P132" s="2" vm="397">
        <v>60</v>
      </c>
      <c r="Q132" s="2" vm="1248">
        <v>58.45</v>
      </c>
      <c r="R132" s="2" vm="394">
        <v>55.49</v>
      </c>
      <c r="S132" s="2" vm="1249">
        <v>55.13</v>
      </c>
      <c r="T132" s="2" vm="1250">
        <v>51.4</v>
      </c>
      <c r="U132" s="2" vm="743">
        <v>42.75</v>
      </c>
      <c r="V132" s="3">
        <v>0.8</v>
      </c>
      <c r="W132" s="3">
        <v>0.56000000000000005</v>
      </c>
      <c r="X132" s="3">
        <v>0.56000000000000005</v>
      </c>
      <c r="Y132" s="3">
        <v>0.56000000000000005</v>
      </c>
      <c r="Z132" s="1">
        <f t="shared" si="45"/>
        <v>-0.19790334952697522</v>
      </c>
      <c r="AA132" s="1">
        <f t="shared" si="46"/>
        <v>1.8082014853083667E-2</v>
      </c>
      <c r="AB132" s="1">
        <f t="shared" si="47"/>
        <v>-0.10319999999999996</v>
      </c>
      <c r="AC132" s="1">
        <f t="shared" si="48"/>
        <v>-0.21949900883041992</v>
      </c>
      <c r="AD132" s="1">
        <f t="shared" si="49"/>
        <v>-0.42175914088468419</v>
      </c>
      <c r="AE132" s="1">
        <f t="shared" si="50"/>
        <v>-1.2784454103809042E-3</v>
      </c>
      <c r="AF132" s="1">
        <f t="shared" si="51"/>
        <v>-0.1405529953917051</v>
      </c>
      <c r="AG132" s="1">
        <f t="shared" si="52"/>
        <v>-6.5534703604408745E-2</v>
      </c>
      <c r="AH132" s="1">
        <f t="shared" si="53"/>
        <v>-9.07329673877946E-2</v>
      </c>
      <c r="AI132" s="1">
        <f t="shared" si="54"/>
        <v>3.3380681818181823E-2</v>
      </c>
      <c r="AJ132" s="1">
        <f t="shared" si="55"/>
        <v>9.4031922276197083E-2</v>
      </c>
      <c r="AK132" s="1">
        <f t="shared" si="56"/>
        <v>-0.04</v>
      </c>
      <c r="AL132" s="1">
        <f t="shared" si="57"/>
        <v>-1.6499999999999952E-2</v>
      </c>
      <c r="AM132" s="1">
        <f t="shared" si="58"/>
        <v>-4.1060735671514123E-2</v>
      </c>
      <c r="AN132" s="1">
        <f t="shared" si="59"/>
        <v>-6.4876554334114154E-3</v>
      </c>
      <c r="AO132" s="1">
        <f t="shared" si="60"/>
        <v>-5.7500453473607903E-2</v>
      </c>
      <c r="AP132" s="1">
        <f t="shared" si="61"/>
        <v>-0.15739299610894938</v>
      </c>
      <c r="AQ132">
        <v>2018</v>
      </c>
    </row>
    <row r="133" spans="1:43" ht="15.6" thickBot="1">
      <c r="A133" s="62" t="s">
        <v>506</v>
      </c>
      <c r="B133" s="22" t="s">
        <v>507</v>
      </c>
      <c r="C133" s="42" t="s">
        <v>508</v>
      </c>
      <c r="D133" s="8">
        <v>866246</v>
      </c>
      <c r="E133" s="3">
        <v>582950</v>
      </c>
      <c r="F133" s="37">
        <f t="shared" si="62"/>
        <v>866246</v>
      </c>
      <c r="G133" s="3">
        <v>403000000</v>
      </c>
      <c r="H133" s="9">
        <f>F133/G133</f>
        <v>2.1494937965260545E-3</v>
      </c>
      <c r="I133" s="51" vm="1251">
        <v>219.86</v>
      </c>
      <c r="J133" s="2" vm="1252">
        <v>245.37</v>
      </c>
      <c r="K133" s="2" vm="1253">
        <v>261</v>
      </c>
      <c r="L133" s="2" vm="1254">
        <v>275.14</v>
      </c>
      <c r="M133" s="2" vm="1255">
        <v>277.18</v>
      </c>
      <c r="N133" s="2" vm="1256">
        <v>268.29000000000002</v>
      </c>
      <c r="O133" s="2" vm="1257">
        <v>299.13</v>
      </c>
      <c r="P133" s="2" vm="1258">
        <v>279.45</v>
      </c>
      <c r="Q133" s="2" vm="1259">
        <v>284.43</v>
      </c>
      <c r="R133" s="2" vm="1260">
        <v>291.77999999999997</v>
      </c>
      <c r="S133" s="2" vm="1261">
        <v>305</v>
      </c>
      <c r="T133" s="2" vm="1262">
        <v>315.66000000000003</v>
      </c>
      <c r="U133" s="2" vm="1263">
        <v>326</v>
      </c>
      <c r="V133" s="3">
        <v>0.19</v>
      </c>
      <c r="W133" s="3">
        <v>0.19</v>
      </c>
      <c r="X133" s="3">
        <v>0.19</v>
      </c>
      <c r="Y133" s="3">
        <v>0.19</v>
      </c>
      <c r="Z133" s="1">
        <f t="shared" si="45"/>
        <v>0.25229691621941219</v>
      </c>
      <c r="AA133" s="1">
        <f t="shared" si="46"/>
        <v>8.7882532528894428E-2</v>
      </c>
      <c r="AB133" s="1">
        <f t="shared" si="47"/>
        <v>-2.3936081302443828E-2</v>
      </c>
      <c r="AC133" s="1">
        <f t="shared" si="48"/>
        <v>0.11793131811638916</v>
      </c>
      <c r="AD133" s="1">
        <f t="shared" si="49"/>
        <v>0.48621850268352579</v>
      </c>
      <c r="AE133" s="1">
        <f t="shared" si="50"/>
        <v>0.11602838169744378</v>
      </c>
      <c r="AF133" s="1">
        <f t="shared" si="51"/>
        <v>6.3699718792028348E-2</v>
      </c>
      <c r="AG133" s="1">
        <f t="shared" si="52"/>
        <v>5.4904214559386919E-2</v>
      </c>
      <c r="AH133" s="1">
        <f t="shared" si="53"/>
        <v>7.4144072108745388E-3</v>
      </c>
      <c r="AI133" s="1">
        <f t="shared" si="54"/>
        <v>-3.1387545998989776E-2</v>
      </c>
      <c r="AJ133" s="1">
        <f t="shared" si="55"/>
        <v>0.11565842931156575</v>
      </c>
      <c r="AK133" s="1">
        <f t="shared" si="56"/>
        <v>-6.5790793300571679E-2</v>
      </c>
      <c r="AL133" s="1">
        <f t="shared" si="57"/>
        <v>1.8500626230094897E-2</v>
      </c>
      <c r="AM133" s="1">
        <f t="shared" si="58"/>
        <v>2.65091586682135E-2</v>
      </c>
      <c r="AN133" s="1">
        <f t="shared" si="59"/>
        <v>4.5308108849133007E-2</v>
      </c>
      <c r="AO133" s="1">
        <f t="shared" si="60"/>
        <v>3.557377049180336E-2</v>
      </c>
      <c r="AP133" s="1">
        <f t="shared" si="61"/>
        <v>3.335867705759353E-2</v>
      </c>
      <c r="AQ133" s="58">
        <v>2019</v>
      </c>
    </row>
    <row r="134" spans="1:43" ht="15.6" thickBot="1">
      <c r="A134" s="62" t="s">
        <v>200</v>
      </c>
      <c r="B134" s="22" t="s">
        <v>201</v>
      </c>
      <c r="C134" s="42" t="s">
        <v>202</v>
      </c>
      <c r="D134" s="8">
        <v>1769751</v>
      </c>
      <c r="E134" s="3">
        <v>1019238</v>
      </c>
      <c r="F134" s="37">
        <f t="shared" si="62"/>
        <v>1769751</v>
      </c>
      <c r="G134" s="3">
        <v>840000000</v>
      </c>
      <c r="H134" s="9">
        <f>F134/G134</f>
        <v>2.1068464285714287E-3</v>
      </c>
      <c r="I134" s="51" vm="1264">
        <v>152.01</v>
      </c>
      <c r="J134" s="2" vm="1265">
        <v>172.51</v>
      </c>
      <c r="K134" s="2" vm="1266">
        <v>176.35</v>
      </c>
      <c r="L134" s="2" vm="1267">
        <v>174.64</v>
      </c>
      <c r="M134" s="2" vm="1268">
        <v>178.27</v>
      </c>
      <c r="N134" s="2" vm="1269">
        <v>192.03</v>
      </c>
      <c r="O134" s="2" vm="1270">
        <v>195.74</v>
      </c>
      <c r="P134" s="2" vm="1271">
        <v>199.27</v>
      </c>
      <c r="Q134" s="2" vm="1272">
        <v>215.68</v>
      </c>
      <c r="R134" s="2" vm="1273">
        <v>224.84</v>
      </c>
      <c r="S134" s="2" vm="1274">
        <v>198.89</v>
      </c>
      <c r="T134" s="2" vm="1275">
        <v>206.01</v>
      </c>
      <c r="U134" s="2" vm="1276">
        <v>185.83</v>
      </c>
      <c r="V134" s="3">
        <v>0.48</v>
      </c>
      <c r="W134" s="3">
        <v>0.48</v>
      </c>
      <c r="X134" s="3">
        <v>0.41</v>
      </c>
      <c r="Y134" s="3">
        <v>0.41</v>
      </c>
      <c r="Z134" s="1">
        <f t="shared" si="45"/>
        <v>0.15202947174527989</v>
      </c>
      <c r="AA134" s="1">
        <f t="shared" si="46"/>
        <v>0.12356848373797541</v>
      </c>
      <c r="AB134" s="1">
        <f t="shared" si="47"/>
        <v>0.1507612138551139</v>
      </c>
      <c r="AC134" s="1">
        <f t="shared" si="48"/>
        <v>-0.17167763743106207</v>
      </c>
      <c r="AD134" s="1">
        <f t="shared" si="49"/>
        <v>0.23419511874218818</v>
      </c>
      <c r="AE134" s="1">
        <f t="shared" si="50"/>
        <v>0.13485954871390041</v>
      </c>
      <c r="AF134" s="1">
        <f t="shared" si="51"/>
        <v>2.2259579154831625E-2</v>
      </c>
      <c r="AG134" s="1">
        <f t="shared" si="52"/>
        <v>-6.9747660901616562E-3</v>
      </c>
      <c r="AH134" s="1">
        <f t="shared" si="53"/>
        <v>2.0785616124599313E-2</v>
      </c>
      <c r="AI134" s="1">
        <f t="shared" si="54"/>
        <v>7.9878835474280527E-2</v>
      </c>
      <c r="AJ134" s="1">
        <f t="shared" si="55"/>
        <v>2.181950736864036E-2</v>
      </c>
      <c r="AK134" s="1">
        <f t="shared" si="56"/>
        <v>1.8034126903034641E-2</v>
      </c>
      <c r="AL134" s="1">
        <f t="shared" si="57"/>
        <v>8.44080895267727E-2</v>
      </c>
      <c r="AM134" s="1">
        <f t="shared" si="58"/>
        <v>4.437129080118693E-2</v>
      </c>
      <c r="AN134" s="1">
        <f t="shared" si="59"/>
        <v>-0.115415406511297</v>
      </c>
      <c r="AO134" s="1">
        <f t="shared" si="60"/>
        <v>3.7860123686459878E-2</v>
      </c>
      <c r="AP134" s="1">
        <f t="shared" si="61"/>
        <v>-9.5966215232270183E-2</v>
      </c>
      <c r="AQ134">
        <v>2018</v>
      </c>
    </row>
    <row r="135" spans="1:43" ht="16.2" thickBot="1">
      <c r="A135" s="64" t="s">
        <v>83</v>
      </c>
      <c r="B135" s="71" t="s">
        <v>84</v>
      </c>
      <c r="C135" s="12" t="s">
        <v>85</v>
      </c>
      <c r="D135" s="26">
        <v>230196</v>
      </c>
      <c r="E135" s="26">
        <v>1016126</v>
      </c>
      <c r="F135" s="31">
        <f t="shared" si="62"/>
        <v>230196</v>
      </c>
      <c r="G135" s="3">
        <v>601000000</v>
      </c>
      <c r="H135" s="9">
        <v>2.0999999999999999E-3</v>
      </c>
      <c r="I135" s="16" cm="1" vm="1277">
        <f t="array" aca="1" ref="I135:U135" ca="1">TRANSPOSE(_xlfn.STOCKHISTORY(A135,"1-1-2015","31-01-2016",2,0,2))</f>
        <v>91.77</v>
      </c>
      <c r="J135" s="17" vm="1278">
        <f ca="1"/>
        <v>80.08</v>
      </c>
      <c r="K135" s="17" vm="1279">
        <f ca="1"/>
        <v>82.78</v>
      </c>
      <c r="L135" s="17" vm="1280">
        <f ca="1"/>
        <v>80.03</v>
      </c>
      <c r="M135" s="17" vm="1281">
        <f ca="1"/>
        <v>87.69</v>
      </c>
      <c r="N135" s="17" vm="1282">
        <f ca="1"/>
        <v>86.06</v>
      </c>
      <c r="O135" s="17" vm="1283">
        <f ca="1"/>
        <v>85.39</v>
      </c>
      <c r="P135" s="17" vm="1284">
        <f ca="1"/>
        <v>78.42</v>
      </c>
      <c r="Q135" s="17" vm="1285">
        <f ca="1"/>
        <v>74.5</v>
      </c>
      <c r="R135" s="17" vm="1286">
        <f ca="1"/>
        <v>65.63</v>
      </c>
      <c r="S135" s="17" vm="1287">
        <f ca="1"/>
        <v>73</v>
      </c>
      <c r="T135" s="17" vm="1288">
        <f ca="1"/>
        <v>72.33</v>
      </c>
      <c r="U135" s="17" vm="1289">
        <f ca="1"/>
        <v>66.88</v>
      </c>
      <c r="V135" s="48">
        <v>0.77</v>
      </c>
      <c r="W135" s="48">
        <v>0.77</v>
      </c>
      <c r="X135" s="48">
        <v>0.7</v>
      </c>
      <c r="Y135" s="48">
        <v>0.7</v>
      </c>
      <c r="Z135" s="1">
        <f t="shared" ca="1" si="45"/>
        <v>-0.1195379753732156</v>
      </c>
      <c r="AA135" s="1">
        <f t="shared" ca="1" si="46"/>
        <v>7.6596276396351359E-2</v>
      </c>
      <c r="AB135" s="1">
        <f t="shared" ca="1" si="47"/>
        <v>-0.2232111488464692</v>
      </c>
      <c r="AC135" s="1">
        <f t="shared" ca="1" si="48"/>
        <v>2.9712021941185433E-2</v>
      </c>
      <c r="AD135" s="1">
        <f t="shared" ca="1" si="49"/>
        <v>-0.23918491881878609</v>
      </c>
      <c r="AE135" s="1">
        <f t="shared" ca="1" si="50"/>
        <v>-0.12738367658276123</v>
      </c>
      <c r="AF135" s="1">
        <f t="shared" ca="1" si="51"/>
        <v>3.3716283716283754E-2</v>
      </c>
      <c r="AG135" s="1">
        <f t="shared" ca="1" si="52"/>
        <v>-2.3918820971249092E-2</v>
      </c>
      <c r="AH135" s="1">
        <f t="shared" ca="1" si="53"/>
        <v>9.5714107209796284E-2</v>
      </c>
      <c r="AI135" s="1">
        <f t="shared" ca="1" si="54"/>
        <v>-9.8072756300603883E-3</v>
      </c>
      <c r="AJ135" s="1">
        <f t="shared" ca="1" si="55"/>
        <v>1.1619800139437404E-3</v>
      </c>
      <c r="AK135" s="1">
        <f t="shared" ca="1" si="56"/>
        <v>-8.1625483077643737E-2</v>
      </c>
      <c r="AL135" s="1">
        <f t="shared" ca="1" si="57"/>
        <v>-4.1060953838306574E-2</v>
      </c>
      <c r="AM135" s="1">
        <f t="shared" ca="1" si="58"/>
        <v>-0.10966442953020142</v>
      </c>
      <c r="AN135" s="1">
        <f t="shared" ca="1" si="59"/>
        <v>0.1122962060033522</v>
      </c>
      <c r="AO135" s="1">
        <f t="shared" ca="1" si="60"/>
        <v>4.1095890410956505E-4</v>
      </c>
      <c r="AP135" s="1">
        <f t="shared" ca="1" si="61"/>
        <v>-6.567122908889815E-2</v>
      </c>
      <c r="AQ135">
        <v>2015</v>
      </c>
    </row>
    <row r="136" spans="1:43" ht="16.2" thickBot="1">
      <c r="A136" s="21" t="s">
        <v>200</v>
      </c>
      <c r="B136" s="22" t="s">
        <v>201</v>
      </c>
      <c r="C136" s="25" t="s">
        <v>202</v>
      </c>
      <c r="D136" s="8">
        <v>1938680</v>
      </c>
      <c r="E136" s="3">
        <f ca="1">31491704/I136</f>
        <v>456401.50724637683</v>
      </c>
      <c r="F136" s="37">
        <f t="shared" si="62"/>
        <v>1938680</v>
      </c>
      <c r="G136" s="3">
        <v>929000000</v>
      </c>
      <c r="H136" s="9">
        <f>F136/G136</f>
        <v>2.0868460710441335E-3</v>
      </c>
      <c r="I136" s="16" cm="1" vm="1290">
        <f t="array" aca="1" ref="I136:U136" ca="1">TRANSPOSE(_xlfn.STOCKHISTORY(A136,"1-1-2015","31-01-2016",2,0,2))</f>
        <v>69</v>
      </c>
      <c r="J136" s="17" vm="1291">
        <f ca="1"/>
        <v>67.58</v>
      </c>
      <c r="K136" s="17" vm="1292">
        <f ca="1"/>
        <v>73.52</v>
      </c>
      <c r="L136" s="17" vm="1293">
        <f ca="1"/>
        <v>74.319999999999993</v>
      </c>
      <c r="M136" s="17" vm="454">
        <f ca="1"/>
        <v>67.67</v>
      </c>
      <c r="N136" s="17" vm="1294">
        <f ca="1"/>
        <v>69.959999999999994</v>
      </c>
      <c r="O136" s="17" vm="1295">
        <f ca="1"/>
        <v>67.45</v>
      </c>
      <c r="P136" s="17" vm="816">
        <f ca="1"/>
        <v>69.17</v>
      </c>
      <c r="Q136" s="17" vm="1296">
        <f ca="1"/>
        <v>67.88</v>
      </c>
      <c r="R136" s="17" vm="1297">
        <f ca="1"/>
        <v>69.040000000000006</v>
      </c>
      <c r="S136" s="17" vm="1298">
        <f ca="1"/>
        <v>73.900000000000006</v>
      </c>
      <c r="T136" s="17" vm="1299">
        <f ca="1"/>
        <v>76.91</v>
      </c>
      <c r="U136" s="17" vm="677">
        <f ca="1"/>
        <v>74.69</v>
      </c>
      <c r="V136" s="3">
        <v>0.35</v>
      </c>
      <c r="W136" s="3">
        <v>0.35</v>
      </c>
      <c r="X136" s="3">
        <v>0.28000000000000003</v>
      </c>
      <c r="Y136" s="3">
        <v>0.28000000000000003</v>
      </c>
      <c r="Z136" s="1">
        <f t="shared" ca="1" si="45"/>
        <v>8.2173913043478153E-2</v>
      </c>
      <c r="AA136" s="1">
        <f t="shared" ca="1" si="46"/>
        <v>-8.7728740581270059E-2</v>
      </c>
      <c r="AB136" s="1">
        <f t="shared" ca="1" si="47"/>
        <v>2.7724240177909611E-2</v>
      </c>
      <c r="AC136" s="1">
        <f t="shared" ca="1" si="48"/>
        <v>8.589223638470439E-2</v>
      </c>
      <c r="AD136" s="1">
        <f t="shared" ca="1" si="49"/>
        <v>0.10072463768115938</v>
      </c>
      <c r="AE136" s="1">
        <f t="shared" ca="1" si="50"/>
        <v>-2.0579710144927561E-2</v>
      </c>
      <c r="AF136" s="1">
        <f t="shared" ca="1" si="51"/>
        <v>8.7895827167801088E-2</v>
      </c>
      <c r="AG136" s="1">
        <f t="shared" ca="1" si="52"/>
        <v>1.5642002176278529E-2</v>
      </c>
      <c r="AH136" s="1">
        <f t="shared" ca="1" si="53"/>
        <v>-8.9477933261571482E-2</v>
      </c>
      <c r="AI136" s="1">
        <f t="shared" ca="1" si="54"/>
        <v>3.9012856509531429E-2</v>
      </c>
      <c r="AJ136" s="1">
        <f t="shared" ca="1" si="55"/>
        <v>-3.0874785591766596E-2</v>
      </c>
      <c r="AK136" s="1">
        <f t="shared" ca="1" si="56"/>
        <v>2.5500370644922148E-2</v>
      </c>
      <c r="AL136" s="1">
        <f t="shared" ca="1" si="57"/>
        <v>-1.4601705941882408E-2</v>
      </c>
      <c r="AM136" s="1">
        <f t="shared" ca="1" si="58"/>
        <v>2.12139068945199E-2</v>
      </c>
      <c r="AN136" s="1">
        <f t="shared" ca="1" si="59"/>
        <v>7.0393974507531848E-2</v>
      </c>
      <c r="AO136" s="1">
        <f t="shared" ca="1" si="60"/>
        <v>4.4519621109607457E-2</v>
      </c>
      <c r="AP136" s="1">
        <f t="shared" ca="1" si="61"/>
        <v>-2.5224288128981913E-2</v>
      </c>
      <c r="AQ136">
        <v>2016</v>
      </c>
    </row>
    <row r="137" spans="1:43" ht="16.2" thickBot="1">
      <c r="A137" s="62" t="s">
        <v>335</v>
      </c>
      <c r="B137" s="22" t="s">
        <v>487</v>
      </c>
      <c r="C137" s="41" t="s">
        <v>336</v>
      </c>
      <c r="D137" s="8">
        <v>692641</v>
      </c>
      <c r="E137" s="3">
        <v>53780</v>
      </c>
      <c r="F137" s="37">
        <f t="shared" si="62"/>
        <v>692641</v>
      </c>
      <c r="G137" s="8">
        <v>334000000</v>
      </c>
      <c r="H137" s="9">
        <f>F137/G137</f>
        <v>2.0737754491017965E-3</v>
      </c>
      <c r="I137" s="51" vm="1300">
        <v>81.44</v>
      </c>
      <c r="J137" s="2" vm="1301">
        <v>88.3</v>
      </c>
      <c r="K137" s="2" vm="1302">
        <v>94.77</v>
      </c>
      <c r="L137" s="2" vm="1303">
        <v>94.52</v>
      </c>
      <c r="M137" s="2" vm="1304">
        <v>99.05</v>
      </c>
      <c r="N137" s="2" vm="1305">
        <v>95.33</v>
      </c>
      <c r="O137" s="2" vm="1306">
        <v>102.98</v>
      </c>
      <c r="P137" s="2" vm="1307">
        <v>107.69</v>
      </c>
      <c r="Q137" s="2" vm="1308">
        <v>101.81</v>
      </c>
      <c r="R137" s="2" vm="1309">
        <v>109</v>
      </c>
      <c r="S137" s="2" vm="1310">
        <v>106.98</v>
      </c>
      <c r="T137" s="2" vm="1311">
        <v>111.71</v>
      </c>
      <c r="U137" s="2" vm="1312">
        <v>112.97</v>
      </c>
      <c r="V137" s="3">
        <v>0.5</v>
      </c>
      <c r="W137" s="3">
        <v>0.5</v>
      </c>
      <c r="X137" s="3">
        <v>0.5</v>
      </c>
      <c r="Y137" s="3">
        <v>0.5</v>
      </c>
      <c r="Z137" s="1">
        <f t="shared" si="45"/>
        <v>0.16674852652259331</v>
      </c>
      <c r="AA137" s="1">
        <f t="shared" si="46"/>
        <v>9.4794752433347534E-2</v>
      </c>
      <c r="AB137" s="1">
        <f t="shared" si="47"/>
        <v>6.3313264711594444E-2</v>
      </c>
      <c r="AC137" s="1">
        <f t="shared" si="48"/>
        <v>4.1009174311926598E-2</v>
      </c>
      <c r="AD137" s="1">
        <f t="shared" si="49"/>
        <v>0.41171414538310414</v>
      </c>
      <c r="AE137" s="1">
        <f t="shared" si="50"/>
        <v>8.4233791748526521E-2</v>
      </c>
      <c r="AF137" s="1">
        <f t="shared" si="51"/>
        <v>7.3272933182332939E-2</v>
      </c>
      <c r="AG137" s="1">
        <f t="shared" si="52"/>
        <v>2.6379656009285642E-3</v>
      </c>
      <c r="AH137" s="1">
        <f t="shared" si="53"/>
        <v>4.7926364790520537E-2</v>
      </c>
      <c r="AI137" s="1">
        <f t="shared" si="54"/>
        <v>-3.2508833922261476E-2</v>
      </c>
      <c r="AJ137" s="1">
        <f t="shared" si="55"/>
        <v>8.5492499737753136E-2</v>
      </c>
      <c r="AK137" s="1">
        <f t="shared" si="56"/>
        <v>4.5737036317731537E-2</v>
      </c>
      <c r="AL137" s="1">
        <f t="shared" si="57"/>
        <v>-4.9958213390286894E-2</v>
      </c>
      <c r="AM137" s="1">
        <f t="shared" si="58"/>
        <v>7.553285531873094E-2</v>
      </c>
      <c r="AN137" s="1">
        <f t="shared" si="59"/>
        <v>-1.8532110091743083E-2</v>
      </c>
      <c r="AO137" s="1">
        <f t="shared" si="60"/>
        <v>4.8887642550009248E-2</v>
      </c>
      <c r="AP137" s="1">
        <f t="shared" si="61"/>
        <v>1.5755080118163147E-2</v>
      </c>
      <c r="AQ137" s="58">
        <v>2019</v>
      </c>
    </row>
    <row r="138" spans="1:43" ht="15.6" thickBot="1">
      <c r="A138" s="62" t="s">
        <v>215</v>
      </c>
      <c r="B138" s="22" t="s">
        <v>457</v>
      </c>
      <c r="C138" s="42" t="s">
        <v>217</v>
      </c>
      <c r="D138" s="8">
        <v>1924007</v>
      </c>
      <c r="E138" s="3">
        <v>1611054</v>
      </c>
      <c r="F138" s="37">
        <f>(D138)*1.122</f>
        <v>2158735.8540000003</v>
      </c>
      <c r="G138" s="3">
        <v>1041000000</v>
      </c>
      <c r="H138" s="9">
        <f>F138/G138</f>
        <v>2.0737135965417869E-3</v>
      </c>
      <c r="I138" s="51" vm="1313">
        <v>235.78</v>
      </c>
      <c r="J138" s="2" vm="1314">
        <v>247.44</v>
      </c>
      <c r="K138" s="2" vm="1315">
        <v>236.15</v>
      </c>
      <c r="L138" s="2" vm="1316">
        <v>218.05</v>
      </c>
      <c r="M138" s="2" vm="1317">
        <v>194.03</v>
      </c>
      <c r="N138" s="2" vm="1318">
        <v>198.75</v>
      </c>
      <c r="O138" s="2" vm="1319">
        <v>195.46</v>
      </c>
      <c r="P138" s="2" vm="1320">
        <v>210.98</v>
      </c>
      <c r="Q138" s="2" vm="1321">
        <v>210.55</v>
      </c>
      <c r="R138" s="2" vm="1322">
        <v>212.4</v>
      </c>
      <c r="S138" s="2" vm="1323">
        <v>190.61</v>
      </c>
      <c r="T138" s="2" vm="1324">
        <v>211.21</v>
      </c>
      <c r="U138" s="2" vm="1325">
        <v>187.82</v>
      </c>
      <c r="V138" s="3">
        <v>0.42</v>
      </c>
      <c r="W138" s="3">
        <v>0.42</v>
      </c>
      <c r="X138" s="3">
        <v>0.42</v>
      </c>
      <c r="Y138" s="3">
        <v>0.4</v>
      </c>
      <c r="Z138" s="1">
        <f t="shared" si="45"/>
        <v>-7.3415896174399808E-2</v>
      </c>
      <c r="AA138" s="1">
        <f t="shared" si="46"/>
        <v>-0.10167392799816556</v>
      </c>
      <c r="AB138" s="1">
        <f t="shared" si="47"/>
        <v>8.8816126061598277E-2</v>
      </c>
      <c r="AC138" s="1">
        <f t="shared" si="48"/>
        <v>-0.11384180790960458</v>
      </c>
      <c r="AD138" s="1">
        <f t="shared" si="49"/>
        <v>-0.19636949698871833</v>
      </c>
      <c r="AE138" s="1">
        <f t="shared" si="50"/>
        <v>4.9452879803206361E-2</v>
      </c>
      <c r="AF138" s="1">
        <f t="shared" si="51"/>
        <v>-4.5627222761073359E-2</v>
      </c>
      <c r="AG138" s="1">
        <f t="shared" si="52"/>
        <v>-7.4867668854541575E-2</v>
      </c>
      <c r="AH138" s="1">
        <f t="shared" si="53"/>
        <v>-0.11015822059160747</v>
      </c>
      <c r="AI138" s="1">
        <f t="shared" si="54"/>
        <v>2.6490748853270105E-2</v>
      </c>
      <c r="AJ138" s="1">
        <f t="shared" si="55"/>
        <v>-1.4440251572327005E-2</v>
      </c>
      <c r="AK138" s="1">
        <f t="shared" si="56"/>
        <v>7.9402435280875788E-2</v>
      </c>
      <c r="AL138" s="1">
        <f t="shared" si="57"/>
        <v>-4.7397857616733415E-5</v>
      </c>
      <c r="AM138" s="1">
        <f t="shared" si="58"/>
        <v>1.0781287105200637E-2</v>
      </c>
      <c r="AN138" s="1">
        <f t="shared" si="59"/>
        <v>-0.10258945386064026</v>
      </c>
      <c r="AO138" s="1">
        <f t="shared" si="60"/>
        <v>0.11017260374586849</v>
      </c>
      <c r="AP138" s="1">
        <f t="shared" si="61"/>
        <v>-0.10884901283083194</v>
      </c>
      <c r="AQ138">
        <v>2018</v>
      </c>
    </row>
    <row r="139" spans="1:43" ht="15.6" thickBot="1">
      <c r="A139" s="66" t="s">
        <v>152</v>
      </c>
      <c r="B139" s="22" t="s">
        <v>153</v>
      </c>
      <c r="C139" s="34" t="s">
        <v>154</v>
      </c>
      <c r="D139" s="8">
        <v>2221434</v>
      </c>
      <c r="E139" s="3">
        <v>1100000</v>
      </c>
      <c r="F139" s="37">
        <f t="shared" ref="F139:F150" si="63">D139</f>
        <v>2221434</v>
      </c>
      <c r="G139" s="3">
        <v>1086000000</v>
      </c>
      <c r="H139" s="9">
        <f>F139/G139</f>
        <v>2.0455193370165748E-3</v>
      </c>
      <c r="I139" s="16" cm="1" vm="1326">
        <f t="array" aca="1" ref="I139:U139" ca="1">TRANSPOSE(_xlfn.STOCKHISTORY(A139,"1-1-2017","01-01-2018",2,0,2))</f>
        <v>190.04580000000001</v>
      </c>
      <c r="J139" s="17" vm="1327">
        <f ca="1"/>
        <v>178.4042</v>
      </c>
      <c r="K139" s="17" vm="1328">
        <f ca="1"/>
        <v>179.90440000000001</v>
      </c>
      <c r="L139" s="17" vm="1329">
        <f ca="1"/>
        <v>178.58420000000001</v>
      </c>
      <c r="M139" s="17" vm="1330">
        <f ca="1"/>
        <v>174.08359999999999</v>
      </c>
      <c r="N139" s="17" vm="1331">
        <f ca="1"/>
        <v>165.08240000000001</v>
      </c>
      <c r="O139" s="17" vm="1332">
        <f ca="1"/>
        <v>162.9821</v>
      </c>
      <c r="P139" s="17" vm="1333">
        <f ca="1"/>
        <v>153.80090000000001</v>
      </c>
      <c r="Q139" s="17" vm="1334">
        <f ca="1"/>
        <v>147.62</v>
      </c>
      <c r="R139" s="17" vm="1335">
        <f ca="1"/>
        <v>145.33969999999999</v>
      </c>
      <c r="S139" s="17" vm="1336">
        <f ca="1"/>
        <v>120.4363</v>
      </c>
      <c r="T139" s="17" vm="1337">
        <f ca="1"/>
        <v>109.6949</v>
      </c>
      <c r="U139" s="17" vm="1338">
        <f ca="1"/>
        <v>105.4943</v>
      </c>
      <c r="V139" s="3">
        <v>1.8461540000000001</v>
      </c>
      <c r="W139" s="3">
        <v>1.8461540000000001</v>
      </c>
      <c r="X139" s="3"/>
      <c r="Y139" s="3"/>
      <c r="Z139" s="1">
        <f t="shared" ca="1" si="45"/>
        <v>-5.0595414368536443E-2</v>
      </c>
      <c r="AA139" s="1">
        <f t="shared" ca="1" si="46"/>
        <v>-7.7027788572561331E-2</v>
      </c>
      <c r="AB139" s="1">
        <f t="shared" ca="1" si="47"/>
        <v>-0.10824747012095198</v>
      </c>
      <c r="AC139" s="1">
        <f t="shared" ca="1" si="48"/>
        <v>-0.27415358639105486</v>
      </c>
      <c r="AD139" s="1">
        <f t="shared" ca="1" si="49"/>
        <v>-0.42547213355938418</v>
      </c>
      <c r="AE139" s="1">
        <f t="shared" ca="1" si="50"/>
        <v>-6.1256812831433319E-2</v>
      </c>
      <c r="AF139" s="1">
        <f t="shared" ca="1" si="51"/>
        <v>8.4089948555023178E-3</v>
      </c>
      <c r="AG139" s="1">
        <f t="shared" ca="1" si="52"/>
        <v>2.9235193802930903E-3</v>
      </c>
      <c r="AH139" s="1">
        <f t="shared" ca="1" si="53"/>
        <v>-2.5201557584601658E-2</v>
      </c>
      <c r="AI139" s="1">
        <f t="shared" ca="1" si="54"/>
        <v>-4.1101206546739516E-2</v>
      </c>
      <c r="AJ139" s="1">
        <f t="shared" ca="1" si="55"/>
        <v>-1.5395099659321902E-3</v>
      </c>
      <c r="AK139" s="1">
        <f t="shared" ca="1" si="56"/>
        <v>-5.6332566582465125E-2</v>
      </c>
      <c r="AL139" s="1">
        <f t="shared" ca="1" si="57"/>
        <v>-4.0187671203484557E-2</v>
      </c>
      <c r="AM139" s="1">
        <f t="shared" ca="1" si="58"/>
        <v>-1.5447093889716915E-2</v>
      </c>
      <c r="AN139" s="1">
        <f t="shared" ca="1" si="59"/>
        <v>-0.17134616350522253</v>
      </c>
      <c r="AO139" s="1">
        <f t="shared" ca="1" si="60"/>
        <v>-8.9187396158799281E-2</v>
      </c>
      <c r="AP139" s="1">
        <f t="shared" ca="1" si="61"/>
        <v>-3.8293484929563804E-2</v>
      </c>
      <c r="AQ139">
        <v>2017</v>
      </c>
    </row>
    <row r="140" spans="1:43" ht="16.2" thickBot="1">
      <c r="A140" s="64" t="s">
        <v>104</v>
      </c>
      <c r="B140" s="71" t="s">
        <v>105</v>
      </c>
      <c r="C140" s="12" t="s">
        <v>106</v>
      </c>
      <c r="D140" s="26">
        <v>2276302</v>
      </c>
      <c r="E140" s="26">
        <v>0</v>
      </c>
      <c r="F140" s="31">
        <f t="shared" si="63"/>
        <v>2276302</v>
      </c>
      <c r="G140" s="3">
        <v>1126000000</v>
      </c>
      <c r="H140" s="9">
        <v>2E-3</v>
      </c>
      <c r="I140" s="16" cm="1" vm="1157">
        <f t="array" aca="1" ref="I140:U140" ca="1">TRANSPOSE(_xlfn.STOCKHISTORY(A140,"1-1-2015","31-01-2016",2,0,2))</f>
        <v>96.52</v>
      </c>
      <c r="J140" s="17" vm="1158">
        <f ca="1"/>
        <v>98.34</v>
      </c>
      <c r="K140" s="17" vm="1159">
        <f ca="1"/>
        <v>104.1</v>
      </c>
      <c r="L140" s="17" vm="1160">
        <f ca="1"/>
        <v>102.66</v>
      </c>
      <c r="M140" s="17" vm="1161">
        <f ca="1"/>
        <v>100.93</v>
      </c>
      <c r="N140" s="17" vm="1162">
        <f ca="1"/>
        <v>102.9</v>
      </c>
      <c r="O140" s="17" vm="1163">
        <f ca="1"/>
        <v>105.75</v>
      </c>
      <c r="P140" s="17" vm="571">
        <f ca="1"/>
        <v>113.17</v>
      </c>
      <c r="Q140" s="17" vm="1164">
        <f ca="1"/>
        <v>100.64</v>
      </c>
      <c r="R140" s="17" vm="1165">
        <f ca="1"/>
        <v>96.49</v>
      </c>
      <c r="S140" s="17" vm="1166">
        <f ca="1"/>
        <v>99.45</v>
      </c>
      <c r="T140" s="17" vm="1167">
        <f ca="1"/>
        <v>94.67</v>
      </c>
      <c r="U140" s="17" vm="1168">
        <f ca="1"/>
        <v>96.17</v>
      </c>
      <c r="V140" s="48">
        <v>0.35</v>
      </c>
      <c r="W140" s="48">
        <v>0.35</v>
      </c>
      <c r="X140" s="48">
        <v>0.35</v>
      </c>
      <c r="Y140" s="48">
        <v>0.35</v>
      </c>
      <c r="Z140" s="1">
        <f t="shared" ca="1" si="45"/>
        <v>6.7239950269374224E-2</v>
      </c>
      <c r="AA140" s="1">
        <f t="shared" ca="1" si="46"/>
        <v>3.3508669394116536E-2</v>
      </c>
      <c r="AB140" s="1">
        <f t="shared" ca="1" si="47"/>
        <v>-8.425531914893622E-2</v>
      </c>
      <c r="AC140" s="1">
        <f t="shared" ca="1" si="48"/>
        <v>3.1091304798431754E-4</v>
      </c>
      <c r="AD140" s="1">
        <f t="shared" ca="1" si="49"/>
        <v>1.0878574388727783E-2</v>
      </c>
      <c r="AE140" s="1">
        <f t="shared" ca="1" si="50"/>
        <v>1.8856195607128135E-2</v>
      </c>
      <c r="AF140" s="1">
        <f t="shared" ca="1" si="51"/>
        <v>5.8572300183038342E-2</v>
      </c>
      <c r="AG140" s="1">
        <f t="shared" ca="1" si="52"/>
        <v>-1.0470701248799209E-2</v>
      </c>
      <c r="AH140" s="1">
        <f t="shared" ca="1" si="53"/>
        <v>-1.6851743619715465E-2</v>
      </c>
      <c r="AI140" s="1">
        <f t="shared" ca="1" si="54"/>
        <v>2.2986228078866529E-2</v>
      </c>
      <c r="AJ140" s="1">
        <f t="shared" ca="1" si="55"/>
        <v>3.1098153547133082E-2</v>
      </c>
      <c r="AK140" s="1">
        <f t="shared" ca="1" si="56"/>
        <v>7.0165484633569752E-2</v>
      </c>
      <c r="AL140" s="1">
        <f t="shared" ca="1" si="57"/>
        <v>-0.10762569585579218</v>
      </c>
      <c r="AM140" s="1">
        <f t="shared" ca="1" si="58"/>
        <v>-3.7758346581876052E-2</v>
      </c>
      <c r="AN140" s="1">
        <f t="shared" ca="1" si="59"/>
        <v>3.067675406777913E-2</v>
      </c>
      <c r="AO140" s="1">
        <f t="shared" ca="1" si="60"/>
        <v>-4.4544997486173972E-2</v>
      </c>
      <c r="AP140" s="1">
        <f t="shared" ca="1" si="61"/>
        <v>1.9541565437836698E-2</v>
      </c>
      <c r="AQ140">
        <v>2015</v>
      </c>
    </row>
    <row r="141" spans="1:43" ht="16.2" thickBot="1">
      <c r="A141" s="68" t="s">
        <v>251</v>
      </c>
      <c r="B141" s="72" t="s">
        <v>252</v>
      </c>
      <c r="C141" s="12" t="s">
        <v>253</v>
      </c>
      <c r="D141" s="26">
        <v>2848362</v>
      </c>
      <c r="E141" s="26">
        <v>49624</v>
      </c>
      <c r="F141" s="31">
        <f t="shared" si="63"/>
        <v>2848362</v>
      </c>
      <c r="G141" s="3">
        <v>1485000000</v>
      </c>
      <c r="H141" s="9">
        <v>2E-3</v>
      </c>
      <c r="I141" s="16" cm="1" vm="1339">
        <f t="array" aca="1" ref="I141:U141" ca="1">TRANSPOSE(_xlfn.STOCKHISTORY(A141,"1-1-2015","31-01-2016",2,0,2))</f>
        <v>94.93</v>
      </c>
      <c r="J141" s="17" vm="1340">
        <f ca="1"/>
        <v>93.86</v>
      </c>
      <c r="K141" s="17" vm="1341">
        <f ca="1"/>
        <v>98.9</v>
      </c>
      <c r="L141" s="17" vm="1342">
        <f ca="1"/>
        <v>95.16</v>
      </c>
      <c r="M141" s="17" vm="1342">
        <f ca="1"/>
        <v>95.16</v>
      </c>
      <c r="N141" s="17" vm="1343">
        <f ca="1"/>
        <v>96.59</v>
      </c>
      <c r="O141" s="17" vm="1344">
        <f ca="1"/>
        <v>93.8</v>
      </c>
      <c r="P141" s="17" vm="1345">
        <f ca="1"/>
        <v>96.19</v>
      </c>
      <c r="Q141" s="17" vm="1346">
        <f ca="1"/>
        <v>91.12</v>
      </c>
      <c r="R141" s="17" vm="1347">
        <f ca="1"/>
        <v>94.2</v>
      </c>
      <c r="S141" s="17" vm="1348">
        <f ca="1"/>
        <v>102.14</v>
      </c>
      <c r="T141" s="17" vm="1349">
        <f ca="1"/>
        <v>100.11</v>
      </c>
      <c r="U141" s="17" vm="1350">
        <f ca="1"/>
        <v>98.56</v>
      </c>
      <c r="V141" s="48">
        <v>0.70250000000000001</v>
      </c>
      <c r="W141" s="48">
        <v>0.70250000000000001</v>
      </c>
      <c r="X141" s="48">
        <v>0.70250000000000001</v>
      </c>
      <c r="Y141" s="48">
        <v>0.65500000000000003</v>
      </c>
      <c r="Z141" s="1">
        <f t="shared" ca="1" si="45"/>
        <v>9.8230274939427962E-3</v>
      </c>
      <c r="AA141" s="1">
        <f t="shared" ca="1" si="46"/>
        <v>-6.9094157208911249E-3</v>
      </c>
      <c r="AB141" s="1">
        <f t="shared" ca="1" si="47"/>
        <v>1.1753731343283644E-2</v>
      </c>
      <c r="AC141" s="1">
        <f t="shared" ca="1" si="48"/>
        <v>5.3237791932059443E-2</v>
      </c>
      <c r="AD141" s="1">
        <f t="shared" ca="1" si="49"/>
        <v>6.7339091962498626E-2</v>
      </c>
      <c r="AE141" s="1">
        <f t="shared" ca="1" si="50"/>
        <v>-1.127146318339837E-2</v>
      </c>
      <c r="AF141" s="1">
        <f t="shared" ca="1" si="51"/>
        <v>5.3696995525250438E-2</v>
      </c>
      <c r="AG141" s="1">
        <f t="shared" ca="1" si="52"/>
        <v>-3.0712841253791798E-2</v>
      </c>
      <c r="AH141" s="1">
        <f t="shared" ca="1" si="53"/>
        <v>0</v>
      </c>
      <c r="AI141" s="1">
        <f t="shared" ca="1" si="54"/>
        <v>2.2409625893232525E-2</v>
      </c>
      <c r="AJ141" s="1">
        <f t="shared" ca="1" si="55"/>
        <v>-2.1611968112641124E-2</v>
      </c>
      <c r="AK141" s="1">
        <f t="shared" ca="1" si="56"/>
        <v>2.547974413646056E-2</v>
      </c>
      <c r="AL141" s="1">
        <f t="shared" ca="1" si="57"/>
        <v>-4.5404927747167E-2</v>
      </c>
      <c r="AM141" s="1">
        <f t="shared" ca="1" si="58"/>
        <v>4.1511194029850727E-2</v>
      </c>
      <c r="AN141" s="1">
        <f t="shared" ca="1" si="59"/>
        <v>8.4288747346072154E-2</v>
      </c>
      <c r="AO141" s="1">
        <f t="shared" ca="1" si="60"/>
        <v>-1.346191501860193E-2</v>
      </c>
      <c r="AP141" s="1">
        <f t="shared" ca="1" si="61"/>
        <v>-8.9401658176006104E-3</v>
      </c>
      <c r="AQ141">
        <v>2015</v>
      </c>
    </row>
    <row r="142" spans="1:43" ht="16.2" thickBot="1">
      <c r="A142" s="64" t="s">
        <v>263</v>
      </c>
      <c r="B142" s="71" t="s">
        <v>264</v>
      </c>
      <c r="C142" s="12" t="s">
        <v>265</v>
      </c>
      <c r="D142" s="26">
        <v>2344151</v>
      </c>
      <c r="E142" s="26">
        <v>1009272.552</v>
      </c>
      <c r="F142" s="31">
        <f t="shared" si="63"/>
        <v>2344151</v>
      </c>
      <c r="G142" s="3">
        <v>1639000000</v>
      </c>
      <c r="H142" s="9">
        <v>2E-3</v>
      </c>
      <c r="I142" s="16" cm="1" vm="1351">
        <f t="array" aca="1" ref="I142:U142" ca="1">TRANSPOSE(_xlfn.STOCKHISTORY(A142,"1-1-2015","31-01-2016",2,0,2))</f>
        <v>74.510000000000005</v>
      </c>
      <c r="J142" s="17" vm="1352">
        <f ca="1"/>
        <v>62.49</v>
      </c>
      <c r="K142" s="17" vm="1353">
        <f ca="1"/>
        <v>71.8</v>
      </c>
      <c r="L142" s="17" vm="1354">
        <f ca="1"/>
        <v>68.47</v>
      </c>
      <c r="M142" s="17" vm="1355">
        <f ca="1"/>
        <v>68.31</v>
      </c>
      <c r="N142" s="17" vm="1356">
        <f ca="1"/>
        <v>69.510000000000005</v>
      </c>
      <c r="O142" s="17" vm="1357">
        <f ca="1"/>
        <v>63.1</v>
      </c>
      <c r="P142" s="17" vm="1358">
        <f ca="1"/>
        <v>64.349999999999994</v>
      </c>
      <c r="Q142" s="17" vm="1359">
        <f ca="1"/>
        <v>55.25</v>
      </c>
      <c r="R142" s="17" vm="1360">
        <f ca="1"/>
        <v>53.6</v>
      </c>
      <c r="S142" s="17" vm="1361">
        <f ca="1"/>
        <v>59.7</v>
      </c>
      <c r="T142" s="17" vm="1006">
        <f ca="1"/>
        <v>48.75</v>
      </c>
      <c r="U142" s="17" vm="1362">
        <f ca="1"/>
        <v>49.43</v>
      </c>
      <c r="V142" s="48">
        <v>0.48</v>
      </c>
      <c r="W142" s="48">
        <v>0.48</v>
      </c>
      <c r="X142" s="48">
        <v>0.48</v>
      </c>
      <c r="Y142" s="48">
        <v>0.42</v>
      </c>
      <c r="Z142" s="1">
        <f t="shared" ca="1" si="45"/>
        <v>-7.4620856260904644E-2</v>
      </c>
      <c r="AA142" s="1">
        <f t="shared" ca="1" si="46"/>
        <v>-7.1418139331093866E-2</v>
      </c>
      <c r="AB142" s="1">
        <f t="shared" ca="1" si="47"/>
        <v>-0.14294770206022187</v>
      </c>
      <c r="AC142" s="1">
        <f t="shared" ca="1" si="48"/>
        <v>-6.9962686567164215E-2</v>
      </c>
      <c r="AD142" s="1">
        <f t="shared" ca="1" si="49"/>
        <v>-0.31163602201046847</v>
      </c>
      <c r="AE142" s="1">
        <f t="shared" ca="1" si="50"/>
        <v>-0.16132062810361028</v>
      </c>
      <c r="AF142" s="1">
        <f t="shared" ca="1" si="51"/>
        <v>0.14898383741398616</v>
      </c>
      <c r="AG142" s="1">
        <f t="shared" ca="1" si="52"/>
        <v>-3.9693593314763208E-2</v>
      </c>
      <c r="AH142" s="1">
        <f t="shared" ca="1" si="53"/>
        <v>-2.3367898349641683E-3</v>
      </c>
      <c r="AI142" s="1">
        <f t="shared" ca="1" si="54"/>
        <v>2.4593763724198546E-2</v>
      </c>
      <c r="AJ142" s="1">
        <f t="shared" ca="1" si="55"/>
        <v>-8.5311465976118592E-2</v>
      </c>
      <c r="AK142" s="1">
        <f t="shared" ca="1" si="56"/>
        <v>1.9809825673533961E-2</v>
      </c>
      <c r="AL142" s="1">
        <f t="shared" ca="1" si="57"/>
        <v>-0.13395493395493388</v>
      </c>
      <c r="AM142" s="1">
        <f t="shared" ca="1" si="58"/>
        <v>-2.1176470588235269E-2</v>
      </c>
      <c r="AN142" s="1">
        <f t="shared" ca="1" si="59"/>
        <v>0.11380597014925375</v>
      </c>
      <c r="AO142" s="1">
        <f t="shared" ca="1" si="60"/>
        <v>-0.17638190954773875</v>
      </c>
      <c r="AP142" s="1">
        <f t="shared" ca="1" si="61"/>
        <v>2.2564102564102555E-2</v>
      </c>
      <c r="AQ142">
        <v>2015</v>
      </c>
    </row>
    <row r="143" spans="1:43" ht="15.6" thickBot="1">
      <c r="A143" s="66" t="s">
        <v>188</v>
      </c>
      <c r="B143" s="22" t="s">
        <v>189</v>
      </c>
      <c r="C143" s="34" t="s">
        <v>190</v>
      </c>
      <c r="D143" s="8">
        <v>6856729</v>
      </c>
      <c r="E143" s="3">
        <v>3493369</v>
      </c>
      <c r="F143" s="37">
        <f t="shared" si="63"/>
        <v>6856729</v>
      </c>
      <c r="G143" s="3">
        <v>3577000000</v>
      </c>
      <c r="H143" s="9">
        <f>F143/G143</f>
        <v>1.9168937657254683E-3</v>
      </c>
      <c r="I143" s="16" cm="1" vm="1363">
        <f t="array" aca="1" ref="I143:U143" ca="1">TRANSPOSE(_xlfn.STOCKHISTORY(A143,"1-1-2017","01-01-2018",2,0,2))</f>
        <v>87.34</v>
      </c>
      <c r="J143" s="17" vm="1364">
        <f ca="1"/>
        <v>85.54</v>
      </c>
      <c r="K143" s="17" vm="1365">
        <f ca="1"/>
        <v>92.79</v>
      </c>
      <c r="L143" s="17" vm="1366">
        <f ca="1"/>
        <v>87.99</v>
      </c>
      <c r="M143" s="17" vm="1367">
        <f ca="1"/>
        <v>87.36</v>
      </c>
      <c r="N143" s="17" vm="1368">
        <f ca="1"/>
        <v>82.46</v>
      </c>
      <c r="O143" s="17" vm="1369">
        <f ca="1"/>
        <v>91.56</v>
      </c>
      <c r="P143" s="17" vm="1370">
        <f ca="1"/>
        <v>92.49</v>
      </c>
      <c r="Q143" s="17" vm="1371">
        <f ca="1"/>
        <v>91.25</v>
      </c>
      <c r="R143" s="17" vm="1372">
        <f ca="1"/>
        <v>95.77</v>
      </c>
      <c r="S143" s="17" vm="1373">
        <f ca="1"/>
        <v>101.1</v>
      </c>
      <c r="T143" s="17" vm="1374">
        <f ca="1"/>
        <v>104.9</v>
      </c>
      <c r="U143" s="17" vm="1375">
        <f ca="1"/>
        <v>107.63</v>
      </c>
      <c r="V143" s="3">
        <v>0.56000000000000005</v>
      </c>
      <c r="W143" s="3">
        <v>0.5</v>
      </c>
      <c r="X143" s="3">
        <v>0.5</v>
      </c>
      <c r="Y143" s="3">
        <v>0.48</v>
      </c>
      <c r="Z143" s="1">
        <f t="shared" ca="1" si="45"/>
        <v>1.3853904282115772E-2</v>
      </c>
      <c r="AA143" s="1">
        <f t="shared" ca="1" si="46"/>
        <v>4.6255256279122713E-2</v>
      </c>
      <c r="AB143" s="1">
        <f t="shared" ca="1" si="47"/>
        <v>5.144167758846651E-2</v>
      </c>
      <c r="AC143" s="1">
        <f t="shared" ca="1" si="48"/>
        <v>0.12885037067975358</v>
      </c>
      <c r="AD143" s="1">
        <f t="shared" ca="1" si="49"/>
        <v>0.25566750629722912</v>
      </c>
      <c r="AE143" s="1">
        <f t="shared" ca="1" si="50"/>
        <v>-2.0609113808106219E-2</v>
      </c>
      <c r="AF143" s="1">
        <f t="shared" ca="1" si="51"/>
        <v>8.4755669862052838E-2</v>
      </c>
      <c r="AG143" s="1">
        <f t="shared" ca="1" si="52"/>
        <v>-4.5694579157236882E-2</v>
      </c>
      <c r="AH143" s="1">
        <f t="shared" ca="1" si="53"/>
        <v>-7.1599045346061544E-3</v>
      </c>
      <c r="AI143" s="1">
        <f t="shared" ca="1" si="54"/>
        <v>-5.036630036630043E-2</v>
      </c>
      <c r="AJ143" s="1">
        <f t="shared" ca="1" si="55"/>
        <v>0.11642008246422519</v>
      </c>
      <c r="AK143" s="1">
        <f t="shared" ca="1" si="56"/>
        <v>1.0157273918741728E-2</v>
      </c>
      <c r="AL143" s="1">
        <f t="shared" ca="1" si="57"/>
        <v>-8.0008649583738229E-3</v>
      </c>
      <c r="AM143" s="1">
        <f t="shared" ca="1" si="58"/>
        <v>5.5013698630136942E-2</v>
      </c>
      <c r="AN143" s="1">
        <f t="shared" ca="1" si="59"/>
        <v>5.5654171452438117E-2</v>
      </c>
      <c r="AO143" s="1">
        <f t="shared" ca="1" si="60"/>
        <v>4.2334322453016937E-2</v>
      </c>
      <c r="AP143" s="1">
        <f t="shared" ca="1" si="61"/>
        <v>3.0600571973307813E-2</v>
      </c>
      <c r="AQ143">
        <v>2017</v>
      </c>
    </row>
    <row r="144" spans="1:43" ht="16.2" thickBot="1">
      <c r="A144" s="21" t="s">
        <v>152</v>
      </c>
      <c r="B144" s="22" t="s">
        <v>153</v>
      </c>
      <c r="C144" s="25" t="s">
        <v>154</v>
      </c>
      <c r="D144" s="8">
        <v>2178684</v>
      </c>
      <c r="E144" s="3">
        <v>500000</v>
      </c>
      <c r="F144" s="37">
        <f t="shared" si="63"/>
        <v>2178684</v>
      </c>
      <c r="G144" s="3">
        <v>1141000000</v>
      </c>
      <c r="H144" s="9">
        <f>F144/G144</f>
        <v>1.9094513584574934E-3</v>
      </c>
      <c r="I144" s="16" cm="1" vm="765">
        <f t="array" aca="1" ref="I144:U144" ca="1">TRANSPOSE(_xlfn.STOCKHISTORY(A144,"1-1-2015","31-01-2016",2,0,2))</f>
        <v>152.06059999999999</v>
      </c>
      <c r="J144" s="17" vm="766">
        <f ca="1"/>
        <v>144.0196</v>
      </c>
      <c r="K144" s="17" vm="767">
        <f ca="1"/>
        <v>155.30109999999999</v>
      </c>
      <c r="L144" s="17" vm="768">
        <f ca="1"/>
        <v>148.34010000000001</v>
      </c>
      <c r="M144" s="17" vm="769">
        <f ca="1"/>
        <v>162.56209999999999</v>
      </c>
      <c r="N144" s="17" vm="770">
        <f ca="1"/>
        <v>163.5822</v>
      </c>
      <c r="O144" s="17" vm="771">
        <f ca="1"/>
        <v>160.04169999999999</v>
      </c>
      <c r="P144" s="17" vm="772">
        <f ca="1"/>
        <v>156.7413</v>
      </c>
      <c r="Q144" s="17" vm="773">
        <f ca="1"/>
        <v>145.4597</v>
      </c>
      <c r="R144" s="17" vm="774">
        <f ca="1"/>
        <v>150.9205</v>
      </c>
      <c r="S144" s="17" vm="775">
        <f ca="1"/>
        <v>173.6636</v>
      </c>
      <c r="T144" s="17" vm="776">
        <f ca="1"/>
        <v>179.96440000000001</v>
      </c>
      <c r="U144" s="17" vm="777">
        <f ca="1"/>
        <v>183.32490000000001</v>
      </c>
      <c r="V144" s="3">
        <v>1.8461540000000001</v>
      </c>
      <c r="W144" s="3">
        <v>1.769231</v>
      </c>
      <c r="X144" s="3">
        <v>1.769231</v>
      </c>
      <c r="Y144" s="3">
        <v>1.769231</v>
      </c>
      <c r="Z144" s="1">
        <f t="shared" ca="1" si="45"/>
        <v>-1.2326309379286858E-2</v>
      </c>
      <c r="AA144" s="1">
        <f t="shared" ca="1" si="46"/>
        <v>9.0810448422240411E-2</v>
      </c>
      <c r="AB144" s="1">
        <f t="shared" ca="1" si="47"/>
        <v>-4.593783370209132E-2</v>
      </c>
      <c r="AC144" s="1">
        <f t="shared" ca="1" si="48"/>
        <v>0.22643465268137866</v>
      </c>
      <c r="AD144" s="1">
        <f t="shared" ca="1" si="49"/>
        <v>0.25265023944401127</v>
      </c>
      <c r="AE144" s="1">
        <f t="shared" ca="1" si="50"/>
        <v>-5.2880233275417805E-2</v>
      </c>
      <c r="AF144" s="1">
        <f t="shared" ca="1" si="51"/>
        <v>7.8333087996356007E-2</v>
      </c>
      <c r="AG144" s="1">
        <f t="shared" ca="1" si="52"/>
        <v>-3.2935027504634444E-2</v>
      </c>
      <c r="AH144" s="1">
        <f t="shared" ca="1" si="53"/>
        <v>9.5874278094729468E-2</v>
      </c>
      <c r="AI144" s="1">
        <f t="shared" ca="1" si="54"/>
        <v>1.7158556637740369E-2</v>
      </c>
      <c r="AJ144" s="1">
        <f t="shared" ca="1" si="55"/>
        <v>-1.0828005736565522E-2</v>
      </c>
      <c r="AK144" s="1">
        <f t="shared" ca="1" si="56"/>
        <v>-2.0622125358578398E-2</v>
      </c>
      <c r="AL144" s="1">
        <f t="shared" ca="1" si="57"/>
        <v>-6.0688338044918591E-2</v>
      </c>
      <c r="AM144" s="1">
        <f t="shared" ca="1" si="58"/>
        <v>4.970470171463303E-2</v>
      </c>
      <c r="AN144" s="1">
        <f t="shared" ca="1" si="59"/>
        <v>0.15069589618375237</v>
      </c>
      <c r="AO144" s="1">
        <f t="shared" ca="1" si="60"/>
        <v>4.6469329208884351E-2</v>
      </c>
      <c r="AP144" s="1">
        <f t="shared" ca="1" si="61"/>
        <v>2.8504143041623794E-2</v>
      </c>
      <c r="AQ144">
        <v>2016</v>
      </c>
    </row>
    <row r="145" spans="1:43" ht="15" thickBot="1">
      <c r="A145" s="64" t="s">
        <v>74</v>
      </c>
      <c r="B145" s="71" t="s">
        <v>75</v>
      </c>
      <c r="C145" s="3" t="s">
        <v>76</v>
      </c>
      <c r="D145" s="26">
        <v>1849409</v>
      </c>
      <c r="E145" s="26">
        <v>1324335</v>
      </c>
      <c r="F145" s="31">
        <f t="shared" si="63"/>
        <v>1849409</v>
      </c>
      <c r="G145" s="8">
        <v>1669459090</v>
      </c>
      <c r="H145" s="9">
        <v>1.9E-3</v>
      </c>
      <c r="I145" s="16" cm="1" vm="1376">
        <f t="array" aca="1" ref="I145:U145" ca="1">TRANSPOSE(_xlfn.STOCKHISTORY(A145,"1-1-2015","31-01-2016",2,0,2))</f>
        <v>59.43</v>
      </c>
      <c r="J145" s="17" vm="1377">
        <f ca="1"/>
        <v>60.71</v>
      </c>
      <c r="K145" s="17" vm="1153">
        <f ca="1"/>
        <v>61.12</v>
      </c>
      <c r="L145" s="17" vm="1378">
        <f ca="1"/>
        <v>64.2</v>
      </c>
      <c r="M145" s="17" vm="1379">
        <f ca="1"/>
        <v>64.28</v>
      </c>
      <c r="N145" s="17" vm="1380">
        <f ca="1"/>
        <v>66.63</v>
      </c>
      <c r="O145" s="17" vm="1381">
        <f ca="1"/>
        <v>66.45</v>
      </c>
      <c r="P145" s="17" vm="1382">
        <f ca="1"/>
        <v>65.95</v>
      </c>
      <c r="Q145" s="17" vm="1383">
        <f ca="1"/>
        <v>58.55</v>
      </c>
      <c r="R145" s="17" vm="798">
        <f ca="1"/>
        <v>59.26</v>
      </c>
      <c r="S145" s="17" vm="1384">
        <f ca="1"/>
        <v>66.56</v>
      </c>
      <c r="T145" s="17" vm="1385">
        <f ca="1"/>
        <v>67.540000000000006</v>
      </c>
      <c r="U145" s="17" vm="1295">
        <f ca="1"/>
        <v>67.45</v>
      </c>
      <c r="V145" s="48">
        <v>0.38</v>
      </c>
      <c r="W145" s="48">
        <v>0.37</v>
      </c>
      <c r="X145" s="48">
        <v>0.37</v>
      </c>
      <c r="Y145" s="48">
        <v>0.37</v>
      </c>
      <c r="Z145" s="1">
        <f t="shared" ca="1" si="45"/>
        <v>8.665657075551074E-2</v>
      </c>
      <c r="AA145" s="1">
        <f t="shared" ca="1" si="46"/>
        <v>4.0809968847352024E-2</v>
      </c>
      <c r="AB145" s="1">
        <f t="shared" ca="1" si="47"/>
        <v>-0.10263355906696771</v>
      </c>
      <c r="AC145" s="1">
        <f t="shared" ca="1" si="48"/>
        <v>0.14444819439757009</v>
      </c>
      <c r="AD145" s="1">
        <f t="shared" ca="1" si="49"/>
        <v>0.16002019182231203</v>
      </c>
      <c r="AE145" s="1">
        <f t="shared" ca="1" si="50"/>
        <v>2.1537943799427917E-2</v>
      </c>
      <c r="AF145" s="1">
        <f t="shared" ca="1" si="51"/>
        <v>6.7534178883214722E-3</v>
      </c>
      <c r="AG145" s="1">
        <f t="shared" ca="1" si="52"/>
        <v>5.6609947643979149E-2</v>
      </c>
      <c r="AH145" s="1">
        <f t="shared" ca="1" si="53"/>
        <v>1.2461059190030886E-3</v>
      </c>
      <c r="AI145" s="1">
        <f t="shared" ca="1" si="54"/>
        <v>4.2314872433105076E-2</v>
      </c>
      <c r="AJ145" s="1">
        <f t="shared" ca="1" si="55"/>
        <v>2.8515683625995407E-3</v>
      </c>
      <c r="AK145" s="1">
        <f t="shared" ca="1" si="56"/>
        <v>-7.5244544770504138E-3</v>
      </c>
      <c r="AL145" s="1">
        <f t="shared" ca="1" si="57"/>
        <v>-0.10659590598938598</v>
      </c>
      <c r="AM145" s="1">
        <f t="shared" ca="1" si="58"/>
        <v>1.844577284372333E-2</v>
      </c>
      <c r="AN145" s="1">
        <f t="shared" ca="1" si="59"/>
        <v>0.12318596017549788</v>
      </c>
      <c r="AO145" s="1">
        <f t="shared" ca="1" si="60"/>
        <v>2.0282451923076983E-2</v>
      </c>
      <c r="AP145" s="1">
        <f t="shared" ca="1" si="61"/>
        <v>4.1456914421083291E-3</v>
      </c>
      <c r="AQ145">
        <v>2015</v>
      </c>
    </row>
    <row r="146" spans="1:43" ht="15.6" thickBot="1">
      <c r="A146" s="62" t="s">
        <v>215</v>
      </c>
      <c r="B146" s="22" t="s">
        <v>457</v>
      </c>
      <c r="C146" s="42" t="s">
        <v>217</v>
      </c>
      <c r="D146" s="8">
        <v>1751672</v>
      </c>
      <c r="E146" s="3">
        <v>1288795</v>
      </c>
      <c r="F146" s="37">
        <f t="shared" si="63"/>
        <v>1751672</v>
      </c>
      <c r="G146" s="3">
        <v>944000000</v>
      </c>
      <c r="H146" s="9">
        <f>F146/G146</f>
        <v>1.855584745762712E-3</v>
      </c>
      <c r="I146" s="51" vm="56">
        <v>40.61</v>
      </c>
      <c r="J146" s="2" vm="1386">
        <v>45.92</v>
      </c>
      <c r="K146" s="2" vm="1387">
        <v>45.64</v>
      </c>
      <c r="L146" s="2" vm="743">
        <v>42.75</v>
      </c>
      <c r="M146" s="2" vm="1388">
        <v>46.03</v>
      </c>
      <c r="N146" s="2" vm="1389">
        <v>46.02</v>
      </c>
      <c r="O146" s="2" vm="1390">
        <v>50.04</v>
      </c>
      <c r="P146" s="2" vm="1391">
        <v>49.85</v>
      </c>
      <c r="Q146" s="2" vm="1392">
        <v>43.86</v>
      </c>
      <c r="R146" s="2" vm="342">
        <v>47.57</v>
      </c>
      <c r="S146" s="2" vm="1393">
        <v>47.01</v>
      </c>
      <c r="T146" s="2" vm="1394">
        <v>50.17</v>
      </c>
      <c r="U146" s="2" vm="1395">
        <v>51.28</v>
      </c>
      <c r="V146" s="3">
        <v>0.44</v>
      </c>
      <c r="W146" s="3">
        <v>0.44</v>
      </c>
      <c r="X146" s="3">
        <v>0.44</v>
      </c>
      <c r="Y146" s="3">
        <v>0.42</v>
      </c>
      <c r="Z146" s="1">
        <f t="shared" si="45"/>
        <v>6.3531149963063305E-2</v>
      </c>
      <c r="AA146" s="1">
        <f t="shared" si="46"/>
        <v>0.18081871345029238</v>
      </c>
      <c r="AB146" s="1">
        <f t="shared" si="47"/>
        <v>-4.0567545963229396E-2</v>
      </c>
      <c r="AC146" s="1">
        <f t="shared" si="48"/>
        <v>8.6819424006726945E-2</v>
      </c>
      <c r="AD146" s="1">
        <f t="shared" si="49"/>
        <v>0.30558975621768042</v>
      </c>
      <c r="AE146" s="1">
        <f t="shared" si="50"/>
        <v>0.13075597143560705</v>
      </c>
      <c r="AF146" s="1">
        <f t="shared" si="51"/>
        <v>-6.0975609756097806E-3</v>
      </c>
      <c r="AG146" s="1">
        <f t="shared" si="52"/>
        <v>-5.3680981595092041E-2</v>
      </c>
      <c r="AH146" s="1">
        <f t="shared" si="53"/>
        <v>7.6725146198830432E-2</v>
      </c>
      <c r="AI146" s="1">
        <f t="shared" si="54"/>
        <v>9.3417336519661526E-3</v>
      </c>
      <c r="AJ146" s="1">
        <f t="shared" si="55"/>
        <v>9.691438504997818E-2</v>
      </c>
      <c r="AK146" s="1">
        <f t="shared" si="56"/>
        <v>-3.7969624300559098E-3</v>
      </c>
      <c r="AL146" s="1">
        <f t="shared" si="57"/>
        <v>-0.11133400200601808</v>
      </c>
      <c r="AM146" s="1">
        <f t="shared" si="58"/>
        <v>9.4619243046055665E-2</v>
      </c>
      <c r="AN146" s="1">
        <f t="shared" si="59"/>
        <v>-1.1772125289047766E-2</v>
      </c>
      <c r="AO146" s="1">
        <f t="shared" si="60"/>
        <v>7.6154009785152174E-2</v>
      </c>
      <c r="AP146" s="1">
        <f t="shared" si="61"/>
        <v>3.0496312537372918E-2</v>
      </c>
      <c r="AQ146" s="58">
        <v>2019</v>
      </c>
    </row>
    <row r="147" spans="1:43" ht="16.2" thickBot="1">
      <c r="A147" s="66" t="s">
        <v>329</v>
      </c>
      <c r="B147" s="22" t="s">
        <v>33</v>
      </c>
      <c r="C147" s="33" t="s">
        <v>34</v>
      </c>
      <c r="D147" s="3">
        <v>3159604</v>
      </c>
      <c r="E147" s="3">
        <v>4479130</v>
      </c>
      <c r="F147" s="37">
        <f t="shared" si="63"/>
        <v>3159604</v>
      </c>
      <c r="G147" s="3">
        <v>1749000000</v>
      </c>
      <c r="H147" s="9">
        <f>F147/G147</f>
        <v>1.8065202973127502E-3</v>
      </c>
      <c r="I147" s="16" cm="1" vm="1396">
        <f t="array" aca="1" ref="I147:U147" ca="1">TRANSPOSE(_xlfn.STOCKHISTORY(A147,"1-1-2017","01-01-2018",2,0,2))</f>
        <v>38.633400000000002</v>
      </c>
      <c r="J147" s="17" vm="1397">
        <f ca="1"/>
        <v>41.51</v>
      </c>
      <c r="K147" s="17" vm="1398">
        <f ca="1"/>
        <v>45.37</v>
      </c>
      <c r="L147" s="17" vm="1399">
        <f ca="1"/>
        <v>44.42</v>
      </c>
      <c r="M147" s="17" vm="1400">
        <f ca="1"/>
        <v>43.57</v>
      </c>
      <c r="N147" s="17" vm="746">
        <f ca="1"/>
        <v>45.52</v>
      </c>
      <c r="O147" s="17" vm="1401">
        <f ca="1"/>
        <v>48.73</v>
      </c>
      <c r="P147" s="17" vm="84">
        <f ca="1"/>
        <v>49.21</v>
      </c>
      <c r="Q147" s="17" vm="1402">
        <f ca="1"/>
        <v>51.03</v>
      </c>
      <c r="R147" s="17" vm="1403">
        <f ca="1"/>
        <v>53.64</v>
      </c>
      <c r="S147" s="17" vm="1404">
        <f ca="1"/>
        <v>53.89</v>
      </c>
      <c r="T147" s="17" vm="697">
        <f ca="1"/>
        <v>56.3</v>
      </c>
      <c r="U147" s="17" vm="1405">
        <f ca="1"/>
        <v>58.2</v>
      </c>
      <c r="V147" s="3">
        <v>0.26500000000000001</v>
      </c>
      <c r="W147" s="3">
        <v>0.26500000000000001</v>
      </c>
      <c r="X147" s="3">
        <v>0.26500000000000001</v>
      </c>
      <c r="Y147" s="3">
        <v>0.26500000000000001</v>
      </c>
      <c r="Z147" s="1">
        <f t="shared" ca="1" si="45"/>
        <v>0.15664166239575081</v>
      </c>
      <c r="AA147" s="1">
        <f t="shared" ca="1" si="46"/>
        <v>0.10299414678072928</v>
      </c>
      <c r="AB147" s="1">
        <f t="shared" ca="1" si="47"/>
        <v>0.10619741432382523</v>
      </c>
      <c r="AC147" s="1">
        <f t="shared" ca="1" si="48"/>
        <v>8.9951528709918002E-2</v>
      </c>
      <c r="AD147" s="1">
        <f t="shared" ca="1" si="49"/>
        <v>0.53390589489923224</v>
      </c>
      <c r="AE147" s="1">
        <f t="shared" ca="1" si="50"/>
        <v>7.4458887905283933E-2</v>
      </c>
      <c r="AF147" s="1">
        <f t="shared" ca="1" si="51"/>
        <v>9.2989641050349306E-2</v>
      </c>
      <c r="AG147" s="1">
        <f t="shared" ca="1" si="52"/>
        <v>-1.5098082433325893E-2</v>
      </c>
      <c r="AH147" s="1">
        <f t="shared" ca="1" si="53"/>
        <v>-1.9135524538496203E-2</v>
      </c>
      <c r="AI147" s="1">
        <f t="shared" ca="1" si="54"/>
        <v>5.0837732384668419E-2</v>
      </c>
      <c r="AJ147" s="1">
        <f t="shared" ca="1" si="55"/>
        <v>7.634007029876963E-2</v>
      </c>
      <c r="AK147" s="1">
        <f t="shared" ca="1" si="56"/>
        <v>9.8501949517751687E-3</v>
      </c>
      <c r="AL147" s="1">
        <f t="shared" ca="1" si="57"/>
        <v>4.2369437106279217E-2</v>
      </c>
      <c r="AM147" s="1">
        <f t="shared" ca="1" si="58"/>
        <v>5.6339408191260036E-2</v>
      </c>
      <c r="AN147" s="1">
        <f t="shared" ca="1" si="59"/>
        <v>4.6607009694258012E-3</v>
      </c>
      <c r="AO147" s="1">
        <f t="shared" ca="1" si="60"/>
        <v>4.9638151790684669E-2</v>
      </c>
      <c r="AP147" s="1">
        <f t="shared" ca="1" si="61"/>
        <v>3.8454706927175945E-2</v>
      </c>
      <c r="AQ147">
        <v>2017</v>
      </c>
    </row>
    <row r="148" spans="1:43" ht="16.2" thickBot="1">
      <c r="A148" s="64" t="s">
        <v>200</v>
      </c>
      <c r="B148" s="71" t="s">
        <v>201</v>
      </c>
      <c r="C148" s="12" t="s">
        <v>202</v>
      </c>
      <c r="D148" s="26">
        <v>1753045</v>
      </c>
      <c r="E148" s="26">
        <v>0</v>
      </c>
      <c r="F148" s="31">
        <f t="shared" si="63"/>
        <v>1753045</v>
      </c>
      <c r="G148" s="3">
        <v>990000000</v>
      </c>
      <c r="H148" s="9">
        <v>1.8E-3</v>
      </c>
      <c r="I148" s="16" cm="1" vm="1290">
        <f t="array" aca="1" ref="I148:U148" ca="1">TRANSPOSE(_xlfn.STOCKHISTORY(A148,"1-1-2015","31-01-2016",2,0,2))</f>
        <v>69</v>
      </c>
      <c r="J148" s="17" vm="1291">
        <f ca="1"/>
        <v>67.58</v>
      </c>
      <c r="K148" s="17" vm="1292">
        <f ca="1"/>
        <v>73.52</v>
      </c>
      <c r="L148" s="17" vm="1293">
        <f ca="1"/>
        <v>74.319999999999993</v>
      </c>
      <c r="M148" s="17" vm="454">
        <f ca="1"/>
        <v>67.67</v>
      </c>
      <c r="N148" s="17" vm="1294">
        <f ca="1"/>
        <v>69.959999999999994</v>
      </c>
      <c r="O148" s="17" vm="1295">
        <f ca="1"/>
        <v>67.45</v>
      </c>
      <c r="P148" s="17" vm="816">
        <f ca="1"/>
        <v>69.17</v>
      </c>
      <c r="Q148" s="17" vm="1296">
        <f ca="1"/>
        <v>67.88</v>
      </c>
      <c r="R148" s="17" vm="1297">
        <f ca="1"/>
        <v>69.040000000000006</v>
      </c>
      <c r="S148" s="17" vm="1298">
        <f ca="1"/>
        <v>73.900000000000006</v>
      </c>
      <c r="T148" s="17" vm="1299">
        <f ca="1"/>
        <v>76.91</v>
      </c>
      <c r="U148" s="17" vm="677">
        <f ca="1"/>
        <v>74.69</v>
      </c>
      <c r="V148" s="48">
        <v>0.28000000000000003</v>
      </c>
      <c r="W148" s="48">
        <v>0.28000000000000003</v>
      </c>
      <c r="X148" s="48">
        <v>0.23</v>
      </c>
      <c r="Y148" s="48">
        <v>0.23</v>
      </c>
      <c r="Z148" s="1">
        <f t="shared" ca="1" si="45"/>
        <v>8.1159420289854983E-2</v>
      </c>
      <c r="AA148" s="1">
        <f t="shared" ca="1" si="46"/>
        <v>-8.8670613562970818E-2</v>
      </c>
      <c r="AB148" s="1">
        <f t="shared" ca="1" si="47"/>
        <v>2.6982950333580478E-2</v>
      </c>
      <c r="AC148" s="1">
        <f t="shared" ca="1" si="48"/>
        <v>8.51680185399767E-2</v>
      </c>
      <c r="AD148" s="1">
        <f t="shared" ca="1" si="49"/>
        <v>9.7246376811594162E-2</v>
      </c>
      <c r="AE148" s="1">
        <f t="shared" ca="1" si="50"/>
        <v>-2.0579710144927561E-2</v>
      </c>
      <c r="AF148" s="1">
        <f t="shared" ca="1" si="51"/>
        <v>8.7895827167801088E-2</v>
      </c>
      <c r="AG148" s="1">
        <f t="shared" ca="1" si="52"/>
        <v>1.4689880304678962E-2</v>
      </c>
      <c r="AH148" s="1">
        <f t="shared" ca="1" si="53"/>
        <v>-8.9477933261571482E-2</v>
      </c>
      <c r="AI148" s="1">
        <f t="shared" ca="1" si="54"/>
        <v>3.797842470814234E-2</v>
      </c>
      <c r="AJ148" s="1">
        <f t="shared" ca="1" si="55"/>
        <v>-3.1875357347055329E-2</v>
      </c>
      <c r="AK148" s="1">
        <f t="shared" ca="1" si="56"/>
        <v>2.5500370644922148E-2</v>
      </c>
      <c r="AL148" s="1">
        <f t="shared" ca="1" si="57"/>
        <v>-1.5324562671678563E-2</v>
      </c>
      <c r="AM148" s="1">
        <f t="shared" ca="1" si="58"/>
        <v>2.0477312905126853E-2</v>
      </c>
      <c r="AN148" s="1">
        <f t="shared" ca="1" si="59"/>
        <v>7.0393974507531848E-2</v>
      </c>
      <c r="AO148" s="1">
        <f t="shared" ca="1" si="60"/>
        <v>4.3843031123139253E-2</v>
      </c>
      <c r="AP148" s="1">
        <f t="shared" ca="1" si="61"/>
        <v>-2.5874398647770108E-2</v>
      </c>
      <c r="AQ148">
        <v>2015</v>
      </c>
    </row>
    <row r="149" spans="1:43" ht="16.2" thickBot="1">
      <c r="A149" s="62" t="s">
        <v>86</v>
      </c>
      <c r="B149" s="22" t="s">
        <v>434</v>
      </c>
      <c r="C149" s="41" t="s">
        <v>88</v>
      </c>
      <c r="D149" s="8">
        <v>1491735</v>
      </c>
      <c r="E149" s="3">
        <v>2877713</v>
      </c>
      <c r="F149" s="37">
        <f t="shared" si="63"/>
        <v>1491735</v>
      </c>
      <c r="G149" s="3">
        <v>837000000</v>
      </c>
      <c r="H149" s="9">
        <f t="shared" ref="H149:H156" si="64">F149/G149</f>
        <v>1.7822401433691757E-3</v>
      </c>
      <c r="I149" s="51" vm="1406">
        <v>75.430000000000007</v>
      </c>
      <c r="J149" s="2" vm="1407">
        <v>74.33</v>
      </c>
      <c r="K149" s="2" vm="1408">
        <v>68.87</v>
      </c>
      <c r="L149" s="2" vm="1409">
        <v>71.319999999999993</v>
      </c>
      <c r="M149" s="2" vm="1410">
        <v>64.78</v>
      </c>
      <c r="N149" s="2" vm="1411">
        <v>63.25</v>
      </c>
      <c r="O149" s="2" vm="1412">
        <v>64.599999999999994</v>
      </c>
      <c r="P149" s="2" vm="1413">
        <v>66.83</v>
      </c>
      <c r="Q149" s="2" vm="1414">
        <v>65.739999999999995</v>
      </c>
      <c r="R149" s="2" vm="1415">
        <v>66.959999999999994</v>
      </c>
      <c r="S149" s="2" vm="1416">
        <v>59.63</v>
      </c>
      <c r="T149" s="2" vm="1417">
        <v>63.46</v>
      </c>
      <c r="U149" s="2" vm="1418">
        <v>59.24</v>
      </c>
      <c r="V149" s="3">
        <v>0.42</v>
      </c>
      <c r="W149" s="3">
        <v>0.42</v>
      </c>
      <c r="X149" s="3">
        <v>0.42</v>
      </c>
      <c r="Y149" s="3">
        <v>0.4</v>
      </c>
      <c r="Z149" s="1">
        <f t="shared" si="45"/>
        <v>-4.8919528039241857E-2</v>
      </c>
      <c r="AA149" s="1">
        <f t="shared" si="46"/>
        <v>-8.8334268087492979E-2</v>
      </c>
      <c r="AB149" s="1">
        <f t="shared" si="47"/>
        <v>4.3034055727554171E-2</v>
      </c>
      <c r="AC149" s="1">
        <f t="shared" si="48"/>
        <v>-0.10931899641577049</v>
      </c>
      <c r="AD149" s="1">
        <f t="shared" si="49"/>
        <v>-0.1926289274824341</v>
      </c>
      <c r="AE149" s="1">
        <f t="shared" si="50"/>
        <v>-1.4583057139069447E-2</v>
      </c>
      <c r="AF149" s="1">
        <f t="shared" si="51"/>
        <v>-7.345620879860075E-2</v>
      </c>
      <c r="AG149" s="1">
        <f t="shared" si="52"/>
        <v>4.167271671264685E-2</v>
      </c>
      <c r="AH149" s="1">
        <f t="shared" si="53"/>
        <v>-9.169938306225453E-2</v>
      </c>
      <c r="AI149" s="1">
        <f t="shared" si="54"/>
        <v>-1.7134918184624901E-2</v>
      </c>
      <c r="AJ149" s="1">
        <f t="shared" si="55"/>
        <v>2.7984189723320067E-2</v>
      </c>
      <c r="AK149" s="1">
        <f t="shared" si="56"/>
        <v>3.4520123839009355E-2</v>
      </c>
      <c r="AL149" s="1">
        <f t="shared" si="57"/>
        <v>-1.0025437677689713E-2</v>
      </c>
      <c r="AM149" s="1">
        <f t="shared" si="58"/>
        <v>2.4946759963492531E-2</v>
      </c>
      <c r="AN149" s="1">
        <f t="shared" si="59"/>
        <v>-0.10946833930704886</v>
      </c>
      <c r="AO149" s="1">
        <f t="shared" si="60"/>
        <v>7.0937447593493186E-2</v>
      </c>
      <c r="AP149" s="1">
        <f t="shared" si="61"/>
        <v>-6.019539867633153E-2</v>
      </c>
      <c r="AQ149">
        <v>2018</v>
      </c>
    </row>
    <row r="150" spans="1:43" ht="16.2" thickBot="1">
      <c r="A150" s="62" t="s">
        <v>329</v>
      </c>
      <c r="B150" s="22" t="s">
        <v>33</v>
      </c>
      <c r="C150" s="41" t="s">
        <v>34</v>
      </c>
      <c r="D150" s="3">
        <v>3160054</v>
      </c>
      <c r="E150" s="3">
        <v>232260</v>
      </c>
      <c r="F150" s="37">
        <f t="shared" si="63"/>
        <v>3160054</v>
      </c>
      <c r="G150" s="3">
        <v>1781000000</v>
      </c>
      <c r="H150" s="9">
        <f t="shared" si="64"/>
        <v>1.774314430095452E-3</v>
      </c>
      <c r="I150" s="51" vm="818">
        <v>70.39</v>
      </c>
      <c r="J150" s="2" vm="1419">
        <v>73.02</v>
      </c>
      <c r="K150" s="2" vm="1420">
        <v>77.989999999999995</v>
      </c>
      <c r="L150" s="2" vm="1421">
        <v>80.67</v>
      </c>
      <c r="M150" s="2" vm="1422">
        <v>79.349999999999994</v>
      </c>
      <c r="N150" s="2" vm="1423">
        <v>76.25</v>
      </c>
      <c r="O150" s="2" vm="1424">
        <v>84.74</v>
      </c>
      <c r="P150" s="2" vm="1425">
        <v>87.18</v>
      </c>
      <c r="Q150" s="2" vm="199">
        <v>84.43</v>
      </c>
      <c r="R150" s="2" vm="1426">
        <v>84.03</v>
      </c>
      <c r="S150" s="2" vm="1427">
        <v>84.09</v>
      </c>
      <c r="T150" s="2" vm="1428">
        <v>85.57</v>
      </c>
      <c r="U150" s="2" vm="1282">
        <v>86.06</v>
      </c>
      <c r="V150" s="3">
        <v>0.32</v>
      </c>
      <c r="W150" s="3">
        <v>0.32</v>
      </c>
      <c r="X150" s="3">
        <v>0.32</v>
      </c>
      <c r="Y150" s="3">
        <v>0.32</v>
      </c>
      <c r="Z150" s="1">
        <f t="shared" si="45"/>
        <v>0.1505895723824407</v>
      </c>
      <c r="AA150" s="1">
        <f t="shared" si="46"/>
        <v>5.4419238874426595E-2</v>
      </c>
      <c r="AB150" s="1">
        <f t="shared" si="47"/>
        <v>-4.6023129572810217E-3</v>
      </c>
      <c r="AC150" s="1">
        <f t="shared" si="48"/>
        <v>2.796620254670952E-2</v>
      </c>
      <c r="AD150" s="1">
        <f t="shared" si="49"/>
        <v>0.24080125017758208</v>
      </c>
      <c r="AE150" s="1">
        <f t="shared" si="50"/>
        <v>3.7363261826963992E-2</v>
      </c>
      <c r="AF150" s="1">
        <f t="shared" si="51"/>
        <v>6.8063544234456305E-2</v>
      </c>
      <c r="AG150" s="1">
        <f t="shared" si="52"/>
        <v>3.8466470060264227E-2</v>
      </c>
      <c r="AH150" s="1">
        <f t="shared" si="53"/>
        <v>-1.636296020825595E-2</v>
      </c>
      <c r="AI150" s="1">
        <f t="shared" si="54"/>
        <v>-3.5034656584751037E-2</v>
      </c>
      <c r="AJ150" s="1">
        <f t="shared" si="55"/>
        <v>0.11554098360655732</v>
      </c>
      <c r="AK150" s="1">
        <f t="shared" si="56"/>
        <v>2.8793957989143405E-2</v>
      </c>
      <c r="AL150" s="1">
        <f t="shared" si="57"/>
        <v>-2.7873365450791467E-2</v>
      </c>
      <c r="AM150" s="1">
        <f t="shared" si="58"/>
        <v>-9.4753049863799204E-4</v>
      </c>
      <c r="AN150" s="1">
        <f t="shared" si="59"/>
        <v>7.140307033202698E-4</v>
      </c>
      <c r="AO150" s="1">
        <f t="shared" si="60"/>
        <v>2.1405636817695205E-2</v>
      </c>
      <c r="AP150" s="1">
        <f t="shared" si="61"/>
        <v>9.4659343227767815E-3</v>
      </c>
      <c r="AQ150" s="58">
        <v>2019</v>
      </c>
    </row>
    <row r="151" spans="1:43" ht="15.6" thickBot="1">
      <c r="A151" s="66" t="s">
        <v>215</v>
      </c>
      <c r="B151" s="22" t="s">
        <v>216</v>
      </c>
      <c r="C151" s="34" t="s">
        <v>217</v>
      </c>
      <c r="D151" s="26">
        <v>1706114</v>
      </c>
      <c r="E151" s="26">
        <v>1452675</v>
      </c>
      <c r="F151" s="37">
        <f>(D151)*1.122</f>
        <v>1914259.9080000003</v>
      </c>
      <c r="G151" s="3">
        <v>1079000000</v>
      </c>
      <c r="H151" s="9">
        <f t="shared" si="64"/>
        <v>1.7741055681186285E-3</v>
      </c>
      <c r="I151" s="16" cm="1" vm="1429">
        <f t="array" aca="1" ref="I151:U151" ca="1">TRANSPOSE(_xlfn.STOCKHISTORY(A151,"1-1-2017","01-01-2018",2,0,2))</f>
        <v>48.5764</v>
      </c>
      <c r="J151" s="17" vm="1430">
        <f ca="1"/>
        <v>49.1111</v>
      </c>
      <c r="K151" s="17" vm="1431">
        <f ca="1"/>
        <v>47.578299999999999</v>
      </c>
      <c r="L151" s="17" vm="1432">
        <f ca="1"/>
        <v>47.141599999999997</v>
      </c>
      <c r="M151" s="17" vm="1433">
        <f ca="1"/>
        <v>46.366300000000003</v>
      </c>
      <c r="N151" s="17" vm="1434">
        <f ca="1"/>
        <v>45.314799999999998</v>
      </c>
      <c r="O151" s="17" vm="1435">
        <f ca="1"/>
        <v>49.333799999999997</v>
      </c>
      <c r="P151" s="17" vm="1436">
        <f ca="1"/>
        <v>49.458599999999997</v>
      </c>
      <c r="Q151" s="17" vm="1437">
        <f ca="1"/>
        <v>47.05</v>
      </c>
      <c r="R151" s="17" vm="698">
        <f ca="1"/>
        <v>51.94</v>
      </c>
      <c r="S151" s="17" vm="1438">
        <f ca="1"/>
        <v>53.99</v>
      </c>
      <c r="T151" s="17" vm="1439">
        <f ca="1"/>
        <v>53.97</v>
      </c>
      <c r="U151" s="17" vm="1440">
        <f ca="1"/>
        <v>50.81</v>
      </c>
      <c r="V151" s="3">
        <v>0.4</v>
      </c>
      <c r="W151" s="3">
        <v>0.4</v>
      </c>
      <c r="X151" s="3">
        <v>0.4</v>
      </c>
      <c r="Y151" s="3">
        <v>0.4</v>
      </c>
      <c r="Z151" s="1">
        <f t="shared" ca="1" si="45"/>
        <v>-2.1302525506212953E-2</v>
      </c>
      <c r="AA151" s="1">
        <f t="shared" ca="1" si="46"/>
        <v>5.4987526940112337E-2</v>
      </c>
      <c r="AB151" s="1">
        <f t="shared" ca="1" si="47"/>
        <v>6.0935910065715623E-2</v>
      </c>
      <c r="AC151" s="1">
        <f t="shared" ca="1" si="48"/>
        <v>-1.4054678475163562E-2</v>
      </c>
      <c r="AD151" s="1">
        <f t="shared" ca="1" si="49"/>
        <v>7.8918981233685556E-2</v>
      </c>
      <c r="AE151" s="1">
        <f t="shared" ca="1" si="50"/>
        <v>1.1007402771716324E-2</v>
      </c>
      <c r="AF151" s="1">
        <f t="shared" ca="1" si="51"/>
        <v>-3.1210866789788901E-2</v>
      </c>
      <c r="AG151" s="1">
        <f t="shared" ca="1" si="52"/>
        <v>-7.7136005279721724E-4</v>
      </c>
      <c r="AH151" s="1">
        <f t="shared" ca="1" si="53"/>
        <v>-1.6446196140987884E-2</v>
      </c>
      <c r="AI151" s="1">
        <f t="shared" ca="1" si="54"/>
        <v>-1.4051153531767776E-2</v>
      </c>
      <c r="AJ151" s="1">
        <f t="shared" ca="1" si="55"/>
        <v>9.7517808751224747E-2</v>
      </c>
      <c r="AK151" s="1">
        <f t="shared" ca="1" si="56"/>
        <v>2.5297058000802791E-3</v>
      </c>
      <c r="AL151" s="1">
        <f t="shared" ca="1" si="57"/>
        <v>-4.0611743963638279E-2</v>
      </c>
      <c r="AM151" s="1">
        <f t="shared" ca="1" si="58"/>
        <v>0.11243358129649311</v>
      </c>
      <c r="AN151" s="1">
        <f t="shared" ca="1" si="59"/>
        <v>3.9468617635733623E-2</v>
      </c>
      <c r="AO151" s="1">
        <f t="shared" ca="1" si="60"/>
        <v>7.0383404334135374E-3</v>
      </c>
      <c r="AP151" s="1">
        <f t="shared" ca="1" si="61"/>
        <v>-5.1139521956642515E-2</v>
      </c>
      <c r="AQ151">
        <v>2017</v>
      </c>
    </row>
    <row r="152" spans="1:43" ht="16.2" thickBot="1">
      <c r="A152" s="62" t="s">
        <v>329</v>
      </c>
      <c r="B152" s="22" t="s">
        <v>33</v>
      </c>
      <c r="C152" s="41" t="s">
        <v>34</v>
      </c>
      <c r="D152" s="3">
        <v>3138480</v>
      </c>
      <c r="E152" s="3">
        <v>227814</v>
      </c>
      <c r="F152" s="37">
        <f t="shared" ref="F152:F168" si="65">D152</f>
        <v>3138480</v>
      </c>
      <c r="G152" s="3">
        <v>1770000000</v>
      </c>
      <c r="H152" s="9">
        <f t="shared" si="64"/>
        <v>1.7731525423728813E-3</v>
      </c>
      <c r="I152" s="51" vm="1405">
        <v>58.2</v>
      </c>
      <c r="J152" s="2" vm="1441">
        <v>61.75</v>
      </c>
      <c r="K152" s="2" vm="1442">
        <v>60.16</v>
      </c>
      <c r="L152" s="2" vm="1443">
        <v>59.82</v>
      </c>
      <c r="M152" s="2" vm="1444">
        <v>57.7</v>
      </c>
      <c r="N152" s="2" vm="1445">
        <v>61.96</v>
      </c>
      <c r="O152" s="2" vm="1000">
        <v>60.63</v>
      </c>
      <c r="P152" s="2" vm="1446">
        <v>65.349999999999994</v>
      </c>
      <c r="Q152" s="2" vm="1447">
        <v>66.739999999999995</v>
      </c>
      <c r="R152" s="2" vm="1448">
        <v>73.81</v>
      </c>
      <c r="S152" s="2" vm="1449">
        <v>69.09</v>
      </c>
      <c r="T152" s="2" vm="1450">
        <v>74.290000000000006</v>
      </c>
      <c r="U152" s="2" vm="818">
        <v>70.39</v>
      </c>
      <c r="V152" s="3">
        <v>0.28000000000000003</v>
      </c>
      <c r="W152" s="3">
        <v>0.28000000000000003</v>
      </c>
      <c r="X152" s="3">
        <v>0.28000000000000003</v>
      </c>
      <c r="Y152" s="3">
        <v>0.28000000000000003</v>
      </c>
      <c r="Z152" s="1">
        <f t="shared" si="45"/>
        <v>3.2646048109965589E-2</v>
      </c>
      <c r="AA152" s="1">
        <f t="shared" si="46"/>
        <v>1.8221330658642634E-2</v>
      </c>
      <c r="AB152" s="1">
        <f t="shared" si="47"/>
        <v>0.22200230908791024</v>
      </c>
      <c r="AC152" s="1">
        <f t="shared" si="48"/>
        <v>-4.2541661021541818E-2</v>
      </c>
      <c r="AD152" s="1">
        <f t="shared" si="49"/>
        <v>0.22869415807560134</v>
      </c>
      <c r="AE152" s="1">
        <f t="shared" si="50"/>
        <v>6.0996563573883111E-2</v>
      </c>
      <c r="AF152" s="1">
        <f t="shared" si="51"/>
        <v>-2.5748987854251067E-2</v>
      </c>
      <c r="AG152" s="1">
        <f t="shared" si="52"/>
        <v>-9.9734042553185302E-4</v>
      </c>
      <c r="AH152" s="1">
        <f t="shared" si="53"/>
        <v>-3.5439652290203905E-2</v>
      </c>
      <c r="AI152" s="1">
        <f t="shared" si="54"/>
        <v>7.868284228769494E-2</v>
      </c>
      <c r="AJ152" s="1">
        <f t="shared" si="55"/>
        <v>-1.6946417043253684E-2</v>
      </c>
      <c r="AK152" s="1">
        <f t="shared" si="56"/>
        <v>7.7849249546429022E-2</v>
      </c>
      <c r="AL152" s="1">
        <f t="shared" si="57"/>
        <v>2.5554705432287692E-2</v>
      </c>
      <c r="AM152" s="1">
        <f t="shared" si="58"/>
        <v>0.11012885825591862</v>
      </c>
      <c r="AN152" s="1">
        <f t="shared" si="59"/>
        <v>-6.3947974529196566E-2</v>
      </c>
      <c r="AO152" s="1">
        <f t="shared" si="60"/>
        <v>7.9316833116225255E-2</v>
      </c>
      <c r="AP152" s="1">
        <f t="shared" si="61"/>
        <v>-4.8727958002423008E-2</v>
      </c>
      <c r="AQ152">
        <v>2018</v>
      </c>
    </row>
    <row r="153" spans="1:43" ht="16.2" thickBot="1">
      <c r="A153" s="62" t="s">
        <v>335</v>
      </c>
      <c r="B153" s="22" t="s">
        <v>42</v>
      </c>
      <c r="C153" s="41" t="s">
        <v>336</v>
      </c>
      <c r="D153" s="8">
        <v>612730</v>
      </c>
      <c r="E153" s="8">
        <v>2138705</v>
      </c>
      <c r="F153" s="37">
        <f t="shared" si="65"/>
        <v>612730</v>
      </c>
      <c r="G153" s="8">
        <v>353000000</v>
      </c>
      <c r="H153" s="9">
        <f t="shared" si="64"/>
        <v>1.7357790368271954E-3</v>
      </c>
      <c r="I153" s="51" vm="539">
        <v>104.07</v>
      </c>
      <c r="J153" s="2" vm="1451">
        <v>98.57</v>
      </c>
      <c r="K153" s="2" vm="1452">
        <v>92.33</v>
      </c>
      <c r="L153" s="2" vm="1453">
        <v>95.94</v>
      </c>
      <c r="M153" s="2" vm="1454">
        <v>97.6</v>
      </c>
      <c r="N153" s="2" vm="1455">
        <v>94.25</v>
      </c>
      <c r="O153" s="2" vm="1456">
        <v>91.04</v>
      </c>
      <c r="P153" s="2" vm="1457">
        <v>95.15</v>
      </c>
      <c r="Q153" s="2" vm="1458">
        <v>100.59</v>
      </c>
      <c r="R153" s="2" vm="1459">
        <v>99.13</v>
      </c>
      <c r="S153" s="2" vm="1460">
        <v>91</v>
      </c>
      <c r="T153" s="2" vm="1461">
        <v>89.68</v>
      </c>
      <c r="U153" s="2" vm="1300">
        <v>81.44</v>
      </c>
      <c r="V153" s="3">
        <v>0.46</v>
      </c>
      <c r="W153" s="3">
        <v>0.46</v>
      </c>
      <c r="X153" s="3">
        <v>0.46</v>
      </c>
      <c r="Y153" s="3">
        <v>0.46</v>
      </c>
      <c r="Z153" s="1">
        <f t="shared" si="45"/>
        <v>-7.3700393965600033E-2</v>
      </c>
      <c r="AA153" s="1">
        <f t="shared" si="46"/>
        <v>-4.627892432770473E-2</v>
      </c>
      <c r="AB153" s="1">
        <f t="shared" si="47"/>
        <v>9.3914762741651905E-2</v>
      </c>
      <c r="AC153" s="1">
        <f t="shared" si="48"/>
        <v>-0.17381216584283263</v>
      </c>
      <c r="AD153" s="1">
        <f t="shared" si="49"/>
        <v>-0.19976938599019889</v>
      </c>
      <c r="AE153" s="1">
        <f t="shared" si="50"/>
        <v>-5.284904391275104E-2</v>
      </c>
      <c r="AF153" s="1">
        <f t="shared" si="51"/>
        <v>-6.3305265293699856E-2</v>
      </c>
      <c r="AG153" s="1">
        <f t="shared" si="52"/>
        <v>4.4081013755009203E-2</v>
      </c>
      <c r="AH153" s="1">
        <f t="shared" si="53"/>
        <v>1.7302480717114828E-2</v>
      </c>
      <c r="AI153" s="1">
        <f t="shared" si="54"/>
        <v>-2.9610655737704862E-2</v>
      </c>
      <c r="AJ153" s="1">
        <f t="shared" si="55"/>
        <v>-2.9177718832891181E-2</v>
      </c>
      <c r="AK153" s="1">
        <f t="shared" si="56"/>
        <v>4.5144991212653772E-2</v>
      </c>
      <c r="AL153" s="1">
        <f t="shared" si="57"/>
        <v>6.2007356805044642E-2</v>
      </c>
      <c r="AM153" s="1">
        <f t="shared" si="58"/>
        <v>-9.941346058256367E-3</v>
      </c>
      <c r="AN153" s="1">
        <f t="shared" si="59"/>
        <v>-8.2013517603147346E-2</v>
      </c>
      <c r="AO153" s="1">
        <f t="shared" si="60"/>
        <v>-9.4505494505493764E-3</v>
      </c>
      <c r="AP153" s="1">
        <f t="shared" si="61"/>
        <v>-8.6752899197145503E-2</v>
      </c>
      <c r="AQ153">
        <v>2018</v>
      </c>
    </row>
    <row r="154" spans="1:43" ht="15.6" thickBot="1">
      <c r="A154" s="62" t="s">
        <v>167</v>
      </c>
      <c r="B154" s="22" t="s">
        <v>168</v>
      </c>
      <c r="C154" s="42" t="s">
        <v>169</v>
      </c>
      <c r="D154" s="8">
        <v>1455623</v>
      </c>
      <c r="E154" s="3">
        <v>115847</v>
      </c>
      <c r="F154" s="37">
        <f t="shared" si="65"/>
        <v>1455623</v>
      </c>
      <c r="G154" s="3">
        <v>877000000</v>
      </c>
      <c r="H154" s="9">
        <f t="shared" si="64"/>
        <v>1.659775370581528E-3</v>
      </c>
      <c r="I154" s="51" vm="1462">
        <v>190.21</v>
      </c>
      <c r="J154" s="2" vm="1463">
        <v>199.34</v>
      </c>
      <c r="K154" s="2" vm="1464">
        <v>182.75</v>
      </c>
      <c r="L154" s="2" vm="1465">
        <v>177.15</v>
      </c>
      <c r="M154" s="2" vm="1466">
        <v>184.73</v>
      </c>
      <c r="N154" s="2" vm="1467">
        <v>187.21</v>
      </c>
      <c r="O154" s="2" vm="1468">
        <v>193.82</v>
      </c>
      <c r="P154" s="2" vm="1469">
        <v>196.86</v>
      </c>
      <c r="Q154" s="2" vm="1470">
        <v>200.69</v>
      </c>
      <c r="R154" s="2" vm="1471">
        <v>208.52</v>
      </c>
      <c r="S154" s="2" vm="1472">
        <v>176.84</v>
      </c>
      <c r="T154" s="2" vm="1473">
        <v>183.29</v>
      </c>
      <c r="U154" s="2" vm="1474">
        <v>169.71</v>
      </c>
      <c r="V154" s="3">
        <v>0.18</v>
      </c>
      <c r="W154" s="3">
        <v>0.18</v>
      </c>
      <c r="X154" s="3">
        <v>0.18</v>
      </c>
      <c r="Y154" s="3"/>
      <c r="Z154" s="1">
        <f t="shared" si="45"/>
        <v>-6.771463119709796E-2</v>
      </c>
      <c r="AA154" s="1">
        <f t="shared" si="46"/>
        <v>9.5117132373694541E-2</v>
      </c>
      <c r="AB154" s="1">
        <f t="shared" si="47"/>
        <v>7.67722629243629E-2</v>
      </c>
      <c r="AC154" s="1">
        <f t="shared" si="48"/>
        <v>-0.18612123537310571</v>
      </c>
      <c r="AD154" s="1">
        <f t="shared" si="49"/>
        <v>-0.10493664896693129</v>
      </c>
      <c r="AE154" s="1">
        <f t="shared" si="50"/>
        <v>4.7999579412228564E-2</v>
      </c>
      <c r="AF154" s="1">
        <f t="shared" si="51"/>
        <v>-8.3224641316343953E-2</v>
      </c>
      <c r="AG154" s="1">
        <f t="shared" si="52"/>
        <v>-2.9658002735978083E-2</v>
      </c>
      <c r="AH154" s="1">
        <f t="shared" si="53"/>
        <v>4.2788597233982407E-2</v>
      </c>
      <c r="AI154" s="1">
        <f t="shared" si="54"/>
        <v>1.4399393709738638E-2</v>
      </c>
      <c r="AJ154" s="1">
        <f t="shared" si="55"/>
        <v>3.6269430051813392E-2</v>
      </c>
      <c r="AK154" s="1">
        <f t="shared" si="56"/>
        <v>1.5684655866267778E-2</v>
      </c>
      <c r="AL154" s="1">
        <f t="shared" si="57"/>
        <v>2.0369805953469388E-2</v>
      </c>
      <c r="AM154" s="1">
        <f t="shared" si="58"/>
        <v>3.9912302556181237E-2</v>
      </c>
      <c r="AN154" s="1">
        <f t="shared" si="59"/>
        <v>-0.151927872626127</v>
      </c>
      <c r="AO154" s="1">
        <f t="shared" si="60"/>
        <v>3.6473648495815358E-2</v>
      </c>
      <c r="AP154" s="1">
        <f t="shared" si="61"/>
        <v>-7.4090239511157105E-2</v>
      </c>
      <c r="AQ154">
        <v>2018</v>
      </c>
    </row>
    <row r="155" spans="1:43" ht="16.2" thickBot="1">
      <c r="A155" s="21" t="s">
        <v>251</v>
      </c>
      <c r="B155" s="22" t="s">
        <v>252</v>
      </c>
      <c r="C155" s="25" t="s">
        <v>378</v>
      </c>
      <c r="D155" s="8">
        <v>2398877</v>
      </c>
      <c r="E155" s="3">
        <v>51021</v>
      </c>
      <c r="F155" s="37">
        <f t="shared" si="65"/>
        <v>2398877</v>
      </c>
      <c r="G155" s="3">
        <v>1452000000</v>
      </c>
      <c r="H155" s="9">
        <f t="shared" si="64"/>
        <v>1.6521191460055096E-3</v>
      </c>
      <c r="I155" s="16" cm="1" vm="1339">
        <f t="array" aca="1" ref="I155:U155" ca="1">TRANSPOSE(_xlfn.STOCKHISTORY(A155,"1-1-2015","31-01-2016",2,0,2))</f>
        <v>94.93</v>
      </c>
      <c r="J155" s="17" vm="1340">
        <f ca="1"/>
        <v>93.86</v>
      </c>
      <c r="K155" s="17" vm="1341">
        <f ca="1"/>
        <v>98.9</v>
      </c>
      <c r="L155" s="17" vm="1342">
        <f ca="1"/>
        <v>95.16</v>
      </c>
      <c r="M155" s="17" vm="1342">
        <f ca="1"/>
        <v>95.16</v>
      </c>
      <c r="N155" s="17" vm="1343">
        <f ca="1"/>
        <v>96.59</v>
      </c>
      <c r="O155" s="17" vm="1344">
        <f ca="1"/>
        <v>93.8</v>
      </c>
      <c r="P155" s="17" vm="1345">
        <f ca="1"/>
        <v>96.19</v>
      </c>
      <c r="Q155" s="17" vm="1346">
        <f ca="1"/>
        <v>91.12</v>
      </c>
      <c r="R155" s="17" vm="1347">
        <f ca="1"/>
        <v>94.2</v>
      </c>
      <c r="S155" s="17" vm="1348">
        <f ca="1"/>
        <v>102.14</v>
      </c>
      <c r="T155" s="17" vm="1349">
        <f ca="1"/>
        <v>100.11</v>
      </c>
      <c r="U155" s="17" vm="1350">
        <f ca="1"/>
        <v>98.56</v>
      </c>
      <c r="V155" s="3">
        <v>0.75249999999999995</v>
      </c>
      <c r="W155" s="3">
        <v>0.75249999999999995</v>
      </c>
      <c r="X155" s="3">
        <v>0.753</v>
      </c>
      <c r="Y155" s="3">
        <v>0.70250000000000001</v>
      </c>
      <c r="Z155" s="1">
        <f t="shared" ca="1" si="45"/>
        <v>1.0349731381017482E-2</v>
      </c>
      <c r="AA155" s="1">
        <f t="shared" ca="1" si="46"/>
        <v>-6.3839848675914194E-3</v>
      </c>
      <c r="AB155" s="1">
        <f t="shared" ca="1" si="47"/>
        <v>1.2292110874200488E-2</v>
      </c>
      <c r="AC155" s="1">
        <f t="shared" ca="1" si="48"/>
        <v>5.3742038216560498E-2</v>
      </c>
      <c r="AD155" s="1">
        <f t="shared" ca="1" si="49"/>
        <v>6.9424839355314391E-2</v>
      </c>
      <c r="AE155" s="1">
        <f t="shared" ca="1" si="50"/>
        <v>-1.127146318339837E-2</v>
      </c>
      <c r="AF155" s="1">
        <f t="shared" ca="1" si="51"/>
        <v>5.3696995525250438E-2</v>
      </c>
      <c r="AG155" s="1">
        <f t="shared" ca="1" si="52"/>
        <v>-3.0207280080889878E-2</v>
      </c>
      <c r="AH155" s="1">
        <f t="shared" ca="1" si="53"/>
        <v>0</v>
      </c>
      <c r="AI155" s="1">
        <f t="shared" ca="1" si="54"/>
        <v>2.2935056746532227E-2</v>
      </c>
      <c r="AJ155" s="1">
        <f t="shared" ca="1" si="55"/>
        <v>-2.1094316181799421E-2</v>
      </c>
      <c r="AK155" s="1">
        <f t="shared" ca="1" si="56"/>
        <v>2.547974413646056E-2</v>
      </c>
      <c r="AL155" s="1">
        <f t="shared" ca="1" si="57"/>
        <v>-4.4879925148144227E-2</v>
      </c>
      <c r="AM155" s="1">
        <f t="shared" ca="1" si="58"/>
        <v>4.2065408252853362E-2</v>
      </c>
      <c r="AN155" s="1">
        <f t="shared" ca="1" si="59"/>
        <v>8.4288747346072154E-2</v>
      </c>
      <c r="AO155" s="1">
        <f t="shared" ca="1" si="60"/>
        <v>-1.2996867045232044E-2</v>
      </c>
      <c r="AP155" s="1">
        <f t="shared" ca="1" si="61"/>
        <v>-8.4656877434821417E-3</v>
      </c>
      <c r="AQ155">
        <v>2016</v>
      </c>
    </row>
    <row r="156" spans="1:43" ht="15.6" thickBot="1">
      <c r="A156" s="66" t="s">
        <v>401</v>
      </c>
      <c r="B156" s="22" t="s">
        <v>402</v>
      </c>
      <c r="C156" s="34" t="s">
        <v>118</v>
      </c>
      <c r="D156" s="8">
        <v>859385</v>
      </c>
      <c r="E156" s="3">
        <v>4405189</v>
      </c>
      <c r="F156" s="37">
        <f t="shared" si="65"/>
        <v>859385</v>
      </c>
      <c r="G156" s="3">
        <v>533000000</v>
      </c>
      <c r="H156" s="9">
        <f t="shared" si="64"/>
        <v>1.6123545966228892E-3</v>
      </c>
      <c r="I156" s="16">
        <v>83.43</v>
      </c>
      <c r="J156" s="17">
        <v>84.311999999999998</v>
      </c>
      <c r="K156" s="17">
        <v>90.48</v>
      </c>
      <c r="L156" s="17">
        <v>91.41</v>
      </c>
      <c r="M156" s="17">
        <v>93.54</v>
      </c>
      <c r="N156" s="17">
        <v>94.89</v>
      </c>
      <c r="O156" s="17">
        <v>87.53</v>
      </c>
      <c r="P156" s="17">
        <v>86.34</v>
      </c>
      <c r="Q156" s="17">
        <v>87.53</v>
      </c>
      <c r="R156" s="17">
        <v>88.19</v>
      </c>
      <c r="S156" s="17">
        <v>102.32</v>
      </c>
      <c r="T156" s="17">
        <v>101.89</v>
      </c>
      <c r="U156" s="17">
        <v>102.2</v>
      </c>
      <c r="V156" s="3">
        <v>0.85499999999999998</v>
      </c>
      <c r="W156" s="3">
        <v>0.85499999999999998</v>
      </c>
      <c r="X156" s="3">
        <v>0.82499999999999996</v>
      </c>
      <c r="Y156" s="3">
        <v>0.82499999999999996</v>
      </c>
      <c r="Z156" s="1">
        <f t="shared" si="45"/>
        <v>0.10589715929521742</v>
      </c>
      <c r="AA156" s="1">
        <f t="shared" si="46"/>
        <v>-3.3092659446450012E-2</v>
      </c>
      <c r="AB156" s="1">
        <f t="shared" si="47"/>
        <v>1.6965611790243307E-2</v>
      </c>
      <c r="AC156" s="1">
        <f t="shared" si="48"/>
        <v>0.16821635106021096</v>
      </c>
      <c r="AD156" s="1">
        <f t="shared" si="49"/>
        <v>0.26525230732350463</v>
      </c>
      <c r="AE156" s="1">
        <f t="shared" si="50"/>
        <v>1.0571736785328908E-2</v>
      </c>
      <c r="AF156" s="1">
        <f t="shared" si="51"/>
        <v>7.3156846000569389E-2</v>
      </c>
      <c r="AG156" s="1">
        <f t="shared" si="52"/>
        <v>1.9728116710875248E-2</v>
      </c>
      <c r="AH156" s="1">
        <f t="shared" si="53"/>
        <v>2.3301608139153371E-2</v>
      </c>
      <c r="AI156" s="1">
        <f t="shared" si="54"/>
        <v>2.3572803078896667E-2</v>
      </c>
      <c r="AJ156" s="1">
        <f t="shared" si="55"/>
        <v>-6.855306143956158E-2</v>
      </c>
      <c r="AK156" s="1">
        <f t="shared" si="56"/>
        <v>-1.3595338741003058E-2</v>
      </c>
      <c r="AL156" s="1">
        <f t="shared" si="57"/>
        <v>2.3337966180217717E-2</v>
      </c>
      <c r="AM156" s="1">
        <f t="shared" si="58"/>
        <v>1.6965611790243307E-2</v>
      </c>
      <c r="AN156" s="1">
        <f t="shared" si="59"/>
        <v>0.16022224742034238</v>
      </c>
      <c r="AO156" s="1">
        <f t="shared" si="60"/>
        <v>3.8604378420641844E-3</v>
      </c>
      <c r="AP156" s="1">
        <f t="shared" si="61"/>
        <v>1.1139464127981178E-2</v>
      </c>
      <c r="AQ156">
        <v>2017</v>
      </c>
    </row>
    <row r="157" spans="1:43" ht="16.2" thickBot="1">
      <c r="A157" s="64" t="s">
        <v>122</v>
      </c>
      <c r="B157" s="71" t="s">
        <v>123</v>
      </c>
      <c r="C157" s="12" t="s">
        <v>124</v>
      </c>
      <c r="D157" s="26">
        <v>1988573</v>
      </c>
      <c r="E157" s="26">
        <v>0</v>
      </c>
      <c r="F157" s="31">
        <f t="shared" si="65"/>
        <v>1988573</v>
      </c>
      <c r="G157" s="3">
        <v>1220000000</v>
      </c>
      <c r="H157" s="9">
        <v>1.6000000000000001E-3</v>
      </c>
      <c r="I157" s="16" cm="1" vm="1475">
        <f t="array" aca="1" ref="I157:U157" ca="1">TRANSPOSE(_xlfn.STOCKHISTORY(A157,"1-1-2015","31-01-2016",2,0,2))</f>
        <v>23.729099999999999</v>
      </c>
      <c r="J157" s="17" vm="1476">
        <f ca="1"/>
        <v>22.352799999999998</v>
      </c>
      <c r="K157" s="17" vm="1477">
        <f ca="1"/>
        <v>24.221499999999999</v>
      </c>
      <c r="L157" s="17" vm="1478">
        <f ca="1"/>
        <v>24.128900000000002</v>
      </c>
      <c r="M157" s="17" vm="1479">
        <f ca="1"/>
        <v>24.520399999999999</v>
      </c>
      <c r="N157" s="17" vm="1480">
        <f ca="1"/>
        <v>25.905000000000001</v>
      </c>
      <c r="O157" s="17" vm="1481">
        <f ca="1"/>
        <v>25.6693</v>
      </c>
      <c r="P157" s="17" vm="1482">
        <f ca="1"/>
        <v>28.09</v>
      </c>
      <c r="Q157" s="17" vm="1483">
        <f ca="1"/>
        <v>26.54</v>
      </c>
      <c r="R157" s="17" vm="1484">
        <f ca="1"/>
        <v>24.5</v>
      </c>
      <c r="S157" s="17" vm="1485">
        <f ca="1"/>
        <v>27.73</v>
      </c>
      <c r="T157" s="17" vm="1486">
        <f ca="1"/>
        <v>29.75</v>
      </c>
      <c r="U157" s="17" vm="1487">
        <f ca="1"/>
        <v>27.11</v>
      </c>
      <c r="V157" s="47">
        <v>0</v>
      </c>
      <c r="W157" s="47">
        <v>0</v>
      </c>
      <c r="X157" s="47">
        <v>0</v>
      </c>
      <c r="Y157" s="47">
        <v>0</v>
      </c>
      <c r="Z157" s="1">
        <f t="shared" ca="1" si="45"/>
        <v>1.6848510900118529E-2</v>
      </c>
      <c r="AA157" s="1">
        <f t="shared" ca="1" si="46"/>
        <v>6.3840456879509552E-2</v>
      </c>
      <c r="AB157" s="1">
        <f t="shared" ca="1" si="47"/>
        <v>-4.5552469292111583E-2</v>
      </c>
      <c r="AC157" s="1">
        <f t="shared" ca="1" si="48"/>
        <v>0.10653061224489793</v>
      </c>
      <c r="AD157" s="1">
        <f t="shared" ca="1" si="49"/>
        <v>0.14247906578842015</v>
      </c>
      <c r="AE157" s="1">
        <f t="shared" ca="1" si="50"/>
        <v>-5.8000514136650805E-2</v>
      </c>
      <c r="AF157" s="1">
        <f t="shared" ca="1" si="51"/>
        <v>8.3600264843777986E-2</v>
      </c>
      <c r="AG157" s="1">
        <f t="shared" ca="1" si="52"/>
        <v>-3.8230497698324775E-3</v>
      </c>
      <c r="AH157" s="1">
        <f t="shared" ca="1" si="53"/>
        <v>1.6225356315455616E-2</v>
      </c>
      <c r="AI157" s="1">
        <f t="shared" ca="1" si="54"/>
        <v>5.6467268070667792E-2</v>
      </c>
      <c r="AJ157" s="1">
        <f t="shared" ca="1" si="55"/>
        <v>-9.0986296081838006E-3</v>
      </c>
      <c r="AK157" s="1">
        <f t="shared" ca="1" si="56"/>
        <v>9.430331173814635E-2</v>
      </c>
      <c r="AL157" s="1">
        <f t="shared" ca="1" si="57"/>
        <v>-5.5179779280882905E-2</v>
      </c>
      <c r="AM157" s="1">
        <f t="shared" ca="1" si="58"/>
        <v>-7.6865109269027856E-2</v>
      </c>
      <c r="AN157" s="1">
        <f t="shared" ca="1" si="59"/>
        <v>0.13183673469387758</v>
      </c>
      <c r="AO157" s="1">
        <f t="shared" ca="1" si="60"/>
        <v>7.2845293905517472E-2</v>
      </c>
      <c r="AP157" s="1">
        <f t="shared" ca="1" si="61"/>
        <v>-8.8739495798319343E-2</v>
      </c>
      <c r="AQ157">
        <v>2015</v>
      </c>
    </row>
    <row r="158" spans="1:43" ht="16.2" thickBot="1">
      <c r="A158" s="66" t="s">
        <v>107</v>
      </c>
      <c r="B158" s="22" t="s">
        <v>108</v>
      </c>
      <c r="C158" s="33" t="s">
        <v>109</v>
      </c>
      <c r="D158" s="8">
        <v>2969252</v>
      </c>
      <c r="E158" s="3">
        <v>44285</v>
      </c>
      <c r="F158" s="37">
        <f t="shared" si="65"/>
        <v>2969252</v>
      </c>
      <c r="G158" s="3">
        <v>1898000000</v>
      </c>
      <c r="H158" s="9">
        <f>F158/G158</f>
        <v>1.5644109589041096E-3</v>
      </c>
      <c r="I158" s="16" cm="1" vm="1488">
        <f t="array" aca="1" ref="I158:U158" ca="1">TRANSPOSE(_xlfn.STOCKHISTORY(A158,"1-1-2017","01-01-2018",2,0,2))</f>
        <v>118.38</v>
      </c>
      <c r="J158" s="17" vm="1489">
        <f ca="1"/>
        <v>111.2</v>
      </c>
      <c r="K158" s="17" vm="1490">
        <f ca="1"/>
        <v>112.92</v>
      </c>
      <c r="L158" s="17" vm="1491">
        <f ca="1"/>
        <v>107.22</v>
      </c>
      <c r="M158" s="17" vm="1492">
        <f ca="1"/>
        <v>106.26</v>
      </c>
      <c r="N158" s="17" vm="1493">
        <f ca="1"/>
        <v>103.69</v>
      </c>
      <c r="O158" s="17" vm="1494">
        <f ca="1"/>
        <v>104.24</v>
      </c>
      <c r="P158" s="17" vm="1495">
        <f ca="1"/>
        <v>109.54</v>
      </c>
      <c r="Q158" s="17" vm="1496">
        <f ca="1"/>
        <v>107.68</v>
      </c>
      <c r="R158" s="17" vm="1497">
        <f ca="1"/>
        <v>116.42</v>
      </c>
      <c r="S158" s="17" vm="1498">
        <f ca="1"/>
        <v>116.3</v>
      </c>
      <c r="T158" s="17" vm="1499">
        <f ca="1"/>
        <v>119.81</v>
      </c>
      <c r="U158" s="17" vm="1500">
        <f ca="1"/>
        <v>125.71</v>
      </c>
      <c r="V158" s="3">
        <v>1.08</v>
      </c>
      <c r="W158" s="3">
        <v>1.08</v>
      </c>
      <c r="X158" s="3">
        <v>1.08</v>
      </c>
      <c r="Y158" s="3">
        <v>1.08</v>
      </c>
      <c r="Z158" s="1">
        <f t="shared" ca="1" si="45"/>
        <v>-8.5149518499746557E-2</v>
      </c>
      <c r="AA158" s="1">
        <f t="shared" ca="1" si="46"/>
        <v>-1.7720574519679202E-2</v>
      </c>
      <c r="AB158" s="1">
        <f t="shared" ca="1" si="47"/>
        <v>0.12720644666155034</v>
      </c>
      <c r="AC158" s="1">
        <f t="shared" ca="1" si="48"/>
        <v>8.9074042260779862E-2</v>
      </c>
      <c r="AD158" s="1">
        <f t="shared" ca="1" si="49"/>
        <v>9.8411893900996777E-2</v>
      </c>
      <c r="AE158" s="1">
        <f t="shared" ca="1" si="50"/>
        <v>-6.0652137185335298E-2</v>
      </c>
      <c r="AF158" s="1">
        <f t="shared" ca="1" si="51"/>
        <v>1.5467625899280565E-2</v>
      </c>
      <c r="AG158" s="1">
        <f t="shared" ca="1" si="52"/>
        <v>-4.0913921360255075E-2</v>
      </c>
      <c r="AH158" s="1">
        <f t="shared" ca="1" si="53"/>
        <v>-8.9535534415220459E-3</v>
      </c>
      <c r="AI158" s="1">
        <f t="shared" ca="1" si="54"/>
        <v>-1.4022209674383656E-2</v>
      </c>
      <c r="AJ158" s="1">
        <f t="shared" ca="1" si="55"/>
        <v>1.5719934419905462E-2</v>
      </c>
      <c r="AK158" s="1">
        <f t="shared" ca="1" si="56"/>
        <v>5.0844205679201955E-2</v>
      </c>
      <c r="AL158" s="1">
        <f t="shared" ca="1" si="57"/>
        <v>-7.1206865072119714E-3</v>
      </c>
      <c r="AM158" s="1">
        <f t="shared" ca="1" si="58"/>
        <v>9.1196136701337249E-2</v>
      </c>
      <c r="AN158" s="1">
        <f t="shared" ca="1" si="59"/>
        <v>-1.0307507301151396E-3</v>
      </c>
      <c r="AO158" s="1">
        <f t="shared" ca="1" si="60"/>
        <v>3.9466895958727474E-2</v>
      </c>
      <c r="AP158" s="1">
        <f t="shared" ca="1" si="61"/>
        <v>5.8258909940739435E-2</v>
      </c>
      <c r="AQ158">
        <v>2017</v>
      </c>
    </row>
    <row r="159" spans="1:43" ht="15.6" thickBot="1">
      <c r="A159" s="62" t="s">
        <v>149</v>
      </c>
      <c r="B159" s="22" t="s">
        <v>150</v>
      </c>
      <c r="C159" s="42" t="s">
        <v>151</v>
      </c>
      <c r="D159" s="8">
        <v>450929</v>
      </c>
      <c r="E159" s="3">
        <v>1874280</v>
      </c>
      <c r="F159" s="37">
        <f t="shared" si="65"/>
        <v>450929</v>
      </c>
      <c r="G159" s="3">
        <v>291000000</v>
      </c>
      <c r="H159" s="9">
        <f>F159/G159</f>
        <v>1.5495841924398626E-3</v>
      </c>
      <c r="I159" s="51" vm="1501">
        <v>155.32</v>
      </c>
      <c r="J159" s="2" vm="1502">
        <v>171.38</v>
      </c>
      <c r="K159" s="2" vm="1503">
        <v>171</v>
      </c>
      <c r="L159" s="2" vm="1504">
        <v>170.25</v>
      </c>
      <c r="M159" s="2" vm="1505">
        <v>179.12</v>
      </c>
      <c r="N159" s="2" vm="1506">
        <v>161.37</v>
      </c>
      <c r="O159" s="2" vm="1507">
        <v>183.33</v>
      </c>
      <c r="P159" s="2" vm="1508">
        <v>185.59</v>
      </c>
      <c r="Q159" s="2" vm="1509">
        <v>190.04</v>
      </c>
      <c r="R159" s="2" vm="1510">
        <v>183.84</v>
      </c>
      <c r="S159" s="2" vm="1511">
        <v>178.03</v>
      </c>
      <c r="T159" s="2" vm="1512">
        <v>182.03</v>
      </c>
      <c r="U159" s="2" vm="1513">
        <v>177.45</v>
      </c>
      <c r="V159" s="3">
        <v>1.02</v>
      </c>
      <c r="W159" s="3">
        <v>1.02</v>
      </c>
      <c r="X159" s="3">
        <v>1.02</v>
      </c>
      <c r="Y159" s="3">
        <v>1.02</v>
      </c>
      <c r="Z159" s="1">
        <f t="shared" si="45"/>
        <v>0.10269121813031167</v>
      </c>
      <c r="AA159" s="1">
        <f t="shared" si="46"/>
        <v>8.2819383259911963E-2</v>
      </c>
      <c r="AB159" s="1">
        <f t="shared" si="47"/>
        <v>8.3456062837505632E-3</v>
      </c>
      <c r="AC159" s="1">
        <f t="shared" si="48"/>
        <v>-2.9210182767624104E-2</v>
      </c>
      <c r="AD159" s="1">
        <f t="shared" si="49"/>
        <v>0.16874839041977849</v>
      </c>
      <c r="AE159" s="1">
        <f t="shared" si="50"/>
        <v>0.10339943342776206</v>
      </c>
      <c r="AF159" s="1">
        <f t="shared" si="51"/>
        <v>-2.217294900221703E-3</v>
      </c>
      <c r="AG159" s="1">
        <f t="shared" si="52"/>
        <v>1.5789473684210528E-3</v>
      </c>
      <c r="AH159" s="1">
        <f t="shared" si="53"/>
        <v>5.2099853157121907E-2</v>
      </c>
      <c r="AI159" s="1">
        <f t="shared" si="54"/>
        <v>-9.3401071907101382E-2</v>
      </c>
      <c r="AJ159" s="1">
        <f t="shared" si="55"/>
        <v>0.14240565160810564</v>
      </c>
      <c r="AK159" s="1">
        <f t="shared" si="56"/>
        <v>1.2327496863579286E-2</v>
      </c>
      <c r="AL159" s="1">
        <f t="shared" si="57"/>
        <v>2.9473570774287344E-2</v>
      </c>
      <c r="AM159" s="1">
        <f t="shared" si="58"/>
        <v>-2.7257419490633494E-2</v>
      </c>
      <c r="AN159" s="1">
        <f t="shared" si="59"/>
        <v>-3.1603568320278518E-2</v>
      </c>
      <c r="AO159" s="1">
        <f t="shared" si="60"/>
        <v>2.8197494804246472E-2</v>
      </c>
      <c r="AP159" s="1">
        <f t="shared" si="61"/>
        <v>-1.9557215843542343E-2</v>
      </c>
      <c r="AQ159" s="58">
        <v>2019</v>
      </c>
    </row>
    <row r="160" spans="1:43" ht="16.2" thickBot="1">
      <c r="A160" s="62" t="s">
        <v>56</v>
      </c>
      <c r="B160" s="22" t="s">
        <v>425</v>
      </c>
      <c r="C160" s="41" t="s">
        <v>58</v>
      </c>
      <c r="D160" s="8">
        <v>1313567</v>
      </c>
      <c r="E160" s="3">
        <v>1299417</v>
      </c>
      <c r="F160" s="37">
        <f t="shared" si="65"/>
        <v>1313567</v>
      </c>
      <c r="G160" s="8">
        <v>859000000</v>
      </c>
      <c r="H160" s="9">
        <f>F160/G160</f>
        <v>1.5291816065192085E-3</v>
      </c>
      <c r="I160" s="51" vm="1514">
        <v>99.73</v>
      </c>
      <c r="J160" s="2" vm="1515">
        <v>98.95</v>
      </c>
      <c r="K160" s="2" vm="1516">
        <v>97.82</v>
      </c>
      <c r="L160" s="2" vm="1517">
        <v>93.14</v>
      </c>
      <c r="M160" s="2" vm="1518">
        <v>98.82</v>
      </c>
      <c r="N160" s="2" vm="1519">
        <v>99.34</v>
      </c>
      <c r="O160" s="2" vm="1520">
        <v>97.4</v>
      </c>
      <c r="P160" s="2" vm="1521">
        <v>99.9</v>
      </c>
      <c r="Q160" s="2" vm="577">
        <v>106.35</v>
      </c>
      <c r="R160" s="2" vm="1522">
        <v>107.81</v>
      </c>
      <c r="S160" s="2" vm="1523">
        <v>103.26</v>
      </c>
      <c r="T160" s="2" vm="1524">
        <v>113.99</v>
      </c>
      <c r="U160" s="2" vm="1525">
        <v>93.91</v>
      </c>
      <c r="V160" s="3">
        <v>0.39</v>
      </c>
      <c r="W160" s="3">
        <v>0.35</v>
      </c>
      <c r="X160" s="3">
        <v>0.35</v>
      </c>
      <c r="Y160" s="3">
        <v>0.35</v>
      </c>
      <c r="Z160" s="1">
        <f t="shared" si="45"/>
        <v>-6.2167853203649891E-2</v>
      </c>
      <c r="AA160" s="1">
        <f t="shared" si="46"/>
        <v>4.9495383293966126E-2</v>
      </c>
      <c r="AB160" s="1">
        <f t="shared" si="47"/>
        <v>0.11047227926078024</v>
      </c>
      <c r="AC160" s="1">
        <f t="shared" si="48"/>
        <v>-0.1256840738335962</v>
      </c>
      <c r="AD160" s="1">
        <f t="shared" si="49"/>
        <v>-4.3918580166449492E-2</v>
      </c>
      <c r="AE160" s="1">
        <f t="shared" si="50"/>
        <v>-7.8211170159430566E-3</v>
      </c>
      <c r="AF160" s="1">
        <f t="shared" si="51"/>
        <v>-1.1419909044972306E-2</v>
      </c>
      <c r="AG160" s="1">
        <f t="shared" si="52"/>
        <v>-4.3856062154978462E-2</v>
      </c>
      <c r="AH160" s="1">
        <f t="shared" si="53"/>
        <v>6.0983465750483065E-2</v>
      </c>
      <c r="AI160" s="1">
        <f t="shared" si="54"/>
        <v>8.8038858530662852E-3</v>
      </c>
      <c r="AJ160" s="1">
        <f t="shared" si="55"/>
        <v>-1.6005637205556651E-2</v>
      </c>
      <c r="AK160" s="1">
        <f t="shared" si="56"/>
        <v>2.5667351129363448E-2</v>
      </c>
      <c r="AL160" s="1">
        <f t="shared" si="57"/>
        <v>6.806806806806795E-2</v>
      </c>
      <c r="AM160" s="1">
        <f t="shared" si="58"/>
        <v>1.7019275975552497E-2</v>
      </c>
      <c r="AN160" s="1">
        <f t="shared" si="59"/>
        <v>-4.2203877191355134E-2</v>
      </c>
      <c r="AO160" s="1">
        <f t="shared" si="60"/>
        <v>0.1073019562269997</v>
      </c>
      <c r="AP160" s="1">
        <f t="shared" si="61"/>
        <v>-0.17308535836476882</v>
      </c>
      <c r="AQ160">
        <v>2018</v>
      </c>
    </row>
    <row r="161" spans="1:43" ht="16.2" thickBot="1">
      <c r="A161" s="66" t="s">
        <v>86</v>
      </c>
      <c r="B161" s="22" t="s">
        <v>87</v>
      </c>
      <c r="C161" s="33" t="s">
        <v>88</v>
      </c>
      <c r="D161" s="3">
        <v>1351451</v>
      </c>
      <c r="E161" s="3">
        <v>2904148</v>
      </c>
      <c r="F161" s="37">
        <f t="shared" si="65"/>
        <v>1351451</v>
      </c>
      <c r="G161" s="3">
        <v>888000000</v>
      </c>
      <c r="H161" s="9">
        <f>F161/G161</f>
        <v>1.5219042792792793E-3</v>
      </c>
      <c r="I161" s="16" cm="1" vm="1526">
        <f t="array" aca="1" ref="I161:U161" ca="1">TRANSPOSE(_xlfn.STOCKHISTORY(A161,"1-1-2017","01-01-2018",2,0,2))</f>
        <v>65.56</v>
      </c>
      <c r="J161" s="17" vm="1527">
        <f ca="1"/>
        <v>64.5</v>
      </c>
      <c r="K161" s="17" vm="1528">
        <f ca="1"/>
        <v>73.05</v>
      </c>
      <c r="L161" s="17" vm="1529">
        <f ca="1"/>
        <v>73.099999999999994</v>
      </c>
      <c r="M161" s="17" vm="1530">
        <f ca="1"/>
        <v>72.290000000000006</v>
      </c>
      <c r="N161" s="17" vm="460">
        <f ca="1"/>
        <v>76.5</v>
      </c>
      <c r="O161" s="17" vm="1531">
        <f ca="1"/>
        <v>74.34</v>
      </c>
      <c r="P161" s="17" vm="1532">
        <f ca="1"/>
        <v>72.11</v>
      </c>
      <c r="Q161" s="17" vm="1533">
        <f ca="1"/>
        <v>71.66</v>
      </c>
      <c r="R161" s="17" vm="1419">
        <f ca="1"/>
        <v>73.02</v>
      </c>
      <c r="S161" s="17" vm="1534">
        <f ca="1"/>
        <v>70.72</v>
      </c>
      <c r="T161" s="17" vm="1535">
        <f ca="1"/>
        <v>72.510000000000005</v>
      </c>
      <c r="U161" s="17" vm="1406">
        <f ca="1"/>
        <v>75.430000000000007</v>
      </c>
      <c r="V161" s="3">
        <v>0.4</v>
      </c>
      <c r="W161" s="3">
        <v>0.4</v>
      </c>
      <c r="X161" s="3">
        <v>0.4</v>
      </c>
      <c r="Y161" s="3">
        <v>0.39</v>
      </c>
      <c r="Z161" s="1">
        <f t="shared" ca="1" si="45"/>
        <v>0.12111043319096998</v>
      </c>
      <c r="AA161" s="1">
        <f t="shared" ca="1" si="46"/>
        <v>2.2435020519835966E-2</v>
      </c>
      <c r="AB161" s="1">
        <f t="shared" ca="1" si="47"/>
        <v>-1.2375571697605694E-2</v>
      </c>
      <c r="AC161" s="1">
        <f t="shared" ca="1" si="48"/>
        <v>3.8345658723637509E-2</v>
      </c>
      <c r="AD161" s="1">
        <f t="shared" ca="1" si="49"/>
        <v>0.17480170835875539</v>
      </c>
      <c r="AE161" s="1">
        <f t="shared" ca="1" si="50"/>
        <v>-1.6168395363026271E-2</v>
      </c>
      <c r="AF161" s="1">
        <f t="shared" ca="1" si="51"/>
        <v>0.13255813953488368</v>
      </c>
      <c r="AG161" s="1">
        <f t="shared" ca="1" si="52"/>
        <v>6.16016427104719E-3</v>
      </c>
      <c r="AH161" s="1">
        <f t="shared" ca="1" si="53"/>
        <v>-1.1080711354309002E-2</v>
      </c>
      <c r="AI161" s="1">
        <f t="shared" ca="1" si="54"/>
        <v>6.3770922672568731E-2</v>
      </c>
      <c r="AJ161" s="1">
        <f t="shared" ca="1" si="55"/>
        <v>-2.3006535947712375E-2</v>
      </c>
      <c r="AK161" s="1">
        <f t="shared" ca="1" si="56"/>
        <v>-2.999730965832666E-2</v>
      </c>
      <c r="AL161" s="1">
        <f t="shared" ca="1" si="57"/>
        <v>-6.9338510608796039E-4</v>
      </c>
      <c r="AM161" s="1">
        <f t="shared" ca="1" si="58"/>
        <v>2.4560424225509341E-2</v>
      </c>
      <c r="AN161" s="1">
        <f t="shared" ca="1" si="59"/>
        <v>-3.1498219665844936E-2</v>
      </c>
      <c r="AO161" s="1">
        <f t="shared" ca="1" si="60"/>
        <v>3.0825791855203712E-2</v>
      </c>
      <c r="AP161" s="1">
        <f t="shared" ca="1" si="61"/>
        <v>4.564887601710111E-2</v>
      </c>
      <c r="AQ161">
        <v>2017</v>
      </c>
    </row>
    <row r="162" spans="1:43" ht="16.2" thickBot="1">
      <c r="A162" s="64" t="s">
        <v>128</v>
      </c>
      <c r="B162" s="71" t="s">
        <v>129</v>
      </c>
      <c r="C162" s="12" t="s">
        <v>130</v>
      </c>
      <c r="D162" s="26">
        <v>442644</v>
      </c>
      <c r="E162" s="26">
        <v>574046</v>
      </c>
      <c r="F162" s="31">
        <f t="shared" si="65"/>
        <v>442644</v>
      </c>
      <c r="G162" s="3">
        <v>677000000</v>
      </c>
      <c r="H162" s="9">
        <v>1.5E-3</v>
      </c>
      <c r="I162" s="16" cm="1" vm="929">
        <f t="array" aca="1" ref="I162:U162" ca="1">TRANSPOSE(_xlfn.STOCKHISTORY(A162,"1-1-2015","31-01-2016",2,0,2))</f>
        <v>61.84</v>
      </c>
      <c r="J162" s="17" vm="930">
        <f ca="1"/>
        <v>57.06</v>
      </c>
      <c r="K162" s="17" vm="931">
        <f ca="1"/>
        <v>58.01</v>
      </c>
      <c r="L162" s="17" vm="932">
        <f ca="1"/>
        <v>56.26</v>
      </c>
      <c r="M162" s="17" vm="933">
        <f ca="1"/>
        <v>59.04</v>
      </c>
      <c r="N162" s="17" vm="934">
        <f ca="1"/>
        <v>60.64</v>
      </c>
      <c r="O162" s="17" vm="935">
        <f ca="1"/>
        <v>55.67</v>
      </c>
      <c r="P162" s="17" vm="936">
        <f ca="1"/>
        <v>51.58</v>
      </c>
      <c r="Q162" s="17" vm="937">
        <f ca="1"/>
        <v>46.67</v>
      </c>
      <c r="R162" s="17" vm="667">
        <f ca="1"/>
        <v>43.94</v>
      </c>
      <c r="S162" s="17" vm="938">
        <f ca="1"/>
        <v>47.21</v>
      </c>
      <c r="T162" s="17" vm="939">
        <f ca="1"/>
        <v>50.22</v>
      </c>
      <c r="U162" s="17" vm="940">
        <f ca="1"/>
        <v>47.32</v>
      </c>
      <c r="V162" s="48">
        <v>0.47499999999999998</v>
      </c>
      <c r="W162" s="48">
        <v>0.47</v>
      </c>
      <c r="X162" s="48">
        <v>0.47</v>
      </c>
      <c r="Y162" s="48">
        <v>0.47</v>
      </c>
      <c r="Z162" s="1">
        <f t="shared" ca="1" si="45"/>
        <v>-8.255174644243217E-2</v>
      </c>
      <c r="AA162" s="1">
        <f t="shared" ca="1" si="46"/>
        <v>-2.1329541414858927E-3</v>
      </c>
      <c r="AB162" s="1">
        <f t="shared" ca="1" si="47"/>
        <v>-0.20226333752469916</v>
      </c>
      <c r="AC162" s="1">
        <f t="shared" ca="1" si="48"/>
        <v>8.7619481110605427E-2</v>
      </c>
      <c r="AD162" s="1">
        <f t="shared" ca="1" si="49"/>
        <v>-0.20431759379042694</v>
      </c>
      <c r="AE162" s="1">
        <f t="shared" ca="1" si="50"/>
        <v>-7.7296248382923691E-2</v>
      </c>
      <c r="AF162" s="1">
        <f t="shared" ca="1" si="51"/>
        <v>1.6649141254819411E-2</v>
      </c>
      <c r="AG162" s="1">
        <f t="shared" ca="1" si="52"/>
        <v>-2.1978969143251162E-2</v>
      </c>
      <c r="AH162" s="1">
        <f t="shared" ca="1" si="53"/>
        <v>4.9413437611091383E-2</v>
      </c>
      <c r="AI162" s="1">
        <f t="shared" ca="1" si="54"/>
        <v>3.5060975609756115E-2</v>
      </c>
      <c r="AJ162" s="1">
        <f t="shared" ca="1" si="55"/>
        <v>-7.4208443271767788E-2</v>
      </c>
      <c r="AK162" s="1">
        <f t="shared" ca="1" si="56"/>
        <v>-7.3468654571582595E-2</v>
      </c>
      <c r="AL162" s="1">
        <f t="shared" ca="1" si="57"/>
        <v>-8.607987592089951E-2</v>
      </c>
      <c r="AM162" s="1">
        <f t="shared" ca="1" si="58"/>
        <v>-4.8425112491964947E-2</v>
      </c>
      <c r="AN162" s="1">
        <f t="shared" ca="1" si="59"/>
        <v>7.4419663177059697E-2</v>
      </c>
      <c r="AO162" s="1">
        <f t="shared" ca="1" si="60"/>
        <v>7.3713196356704036E-2</v>
      </c>
      <c r="AP162" s="1">
        <f t="shared" ca="1" si="61"/>
        <v>-4.8387096774193526E-2</v>
      </c>
      <c r="AQ162">
        <v>2015</v>
      </c>
    </row>
    <row r="163" spans="1:43" ht="16.2" thickBot="1">
      <c r="A163" s="64" t="s">
        <v>308</v>
      </c>
      <c r="B163" s="71" t="s">
        <v>309</v>
      </c>
      <c r="C163" s="12" t="s">
        <v>310</v>
      </c>
      <c r="D163" s="26">
        <v>223844</v>
      </c>
      <c r="E163" s="26">
        <v>772912</v>
      </c>
      <c r="F163" s="31">
        <f t="shared" si="65"/>
        <v>223844</v>
      </c>
      <c r="G163" s="3">
        <v>2724000000</v>
      </c>
      <c r="H163" s="9">
        <v>1.5E-3</v>
      </c>
      <c r="I163" s="16" cm="1" vm="1536">
        <f t="array" aca="1" ref="I163:U163" ca="1">TRANSPOSE(_xlfn.STOCKHISTORY(A163,"1-1-2015","31-01-2016",2,0,2))</f>
        <v>65.844999999999999</v>
      </c>
      <c r="J163" s="17" vm="1537">
        <f ca="1"/>
        <v>64.077500000000001</v>
      </c>
      <c r="K163" s="17" vm="1538">
        <f ca="1"/>
        <v>69.177499999999995</v>
      </c>
      <c r="L163" s="17" vm="1539">
        <f ca="1"/>
        <v>65.45</v>
      </c>
      <c r="M163" s="17" vm="1540">
        <f ca="1"/>
        <v>65.22</v>
      </c>
      <c r="N163" s="17" vm="1541">
        <f ca="1"/>
        <v>69.13</v>
      </c>
      <c r="O163" s="17" vm="1542">
        <f ca="1"/>
        <v>67.94</v>
      </c>
      <c r="P163" s="17" vm="1543">
        <f ca="1"/>
        <v>75.59</v>
      </c>
      <c r="Q163" s="17" vm="1544">
        <f ca="1"/>
        <v>69.41</v>
      </c>
      <c r="R163" s="17" vm="1545">
        <f ca="1"/>
        <v>70.09</v>
      </c>
      <c r="S163" s="17" vm="1546">
        <f ca="1"/>
        <v>75.19</v>
      </c>
      <c r="T163" s="17" vm="1547">
        <f ca="1"/>
        <v>79.53</v>
      </c>
      <c r="U163" s="17" vm="1548">
        <f ca="1"/>
        <v>76.06</v>
      </c>
      <c r="V163" s="48">
        <v>0.14000000000000001</v>
      </c>
      <c r="W163" s="48">
        <v>0.12</v>
      </c>
      <c r="X163" s="48">
        <v>0.12</v>
      </c>
      <c r="Y163" s="48">
        <v>0.48</v>
      </c>
      <c r="Z163" s="1">
        <f t="shared" ca="1" si="45"/>
        <v>-3.8727314146859444E-3</v>
      </c>
      <c r="AA163" s="1">
        <f t="shared" ca="1" si="46"/>
        <v>3.9877769289533918E-2</v>
      </c>
      <c r="AB163" s="1">
        <f t="shared" ca="1" si="47"/>
        <v>3.3411833971151099E-2</v>
      </c>
      <c r="AC163" s="1">
        <f t="shared" ca="1" si="48"/>
        <v>9.2024539877300596E-2</v>
      </c>
      <c r="AD163" s="1">
        <f t="shared" ca="1" si="49"/>
        <v>0.16819804085351966</v>
      </c>
      <c r="AE163" s="1">
        <f t="shared" ca="1" si="50"/>
        <v>-2.6843344217480421E-2</v>
      </c>
      <c r="AF163" s="1">
        <f t="shared" ca="1" si="51"/>
        <v>7.9591120127969942E-2</v>
      </c>
      <c r="AG163" s="1">
        <f t="shared" ca="1" si="52"/>
        <v>-5.1859347331140795E-2</v>
      </c>
      <c r="AH163" s="1">
        <f t="shared" ca="1" si="53"/>
        <v>-3.5141329258976924E-3</v>
      </c>
      <c r="AI163" s="1">
        <f t="shared" ca="1" si="54"/>
        <v>6.1790861698865329E-2</v>
      </c>
      <c r="AJ163" s="1">
        <f t="shared" ca="1" si="55"/>
        <v>-1.5478084767828694E-2</v>
      </c>
      <c r="AK163" s="1">
        <f t="shared" ca="1" si="56"/>
        <v>0.11259935236973809</v>
      </c>
      <c r="AL163" s="1">
        <f t="shared" ca="1" si="57"/>
        <v>-8.0169334568064646E-2</v>
      </c>
      <c r="AM163" s="1">
        <f t="shared" ca="1" si="58"/>
        <v>1.1525716755510833E-2</v>
      </c>
      <c r="AN163" s="1">
        <f t="shared" ca="1" si="59"/>
        <v>7.2763589670423651E-2</v>
      </c>
      <c r="AO163" s="1">
        <f t="shared" ca="1" si="60"/>
        <v>6.4104269184732068E-2</v>
      </c>
      <c r="AP163" s="1">
        <f t="shared" ca="1" si="61"/>
        <v>-3.7595875770149612E-2</v>
      </c>
      <c r="AQ163">
        <v>2015</v>
      </c>
    </row>
    <row r="164" spans="1:43" ht="15.6" thickBot="1">
      <c r="A164" s="62" t="s">
        <v>212</v>
      </c>
      <c r="B164" s="22" t="s">
        <v>456</v>
      </c>
      <c r="C164" s="42" t="s">
        <v>214</v>
      </c>
      <c r="D164" s="8">
        <v>2031847</v>
      </c>
      <c r="E164" s="3">
        <v>1852821</v>
      </c>
      <c r="F164" s="37">
        <f t="shared" si="65"/>
        <v>2031847</v>
      </c>
      <c r="G164" s="3">
        <v>1358000000</v>
      </c>
      <c r="H164" s="9">
        <f>F164/G164</f>
        <v>1.4962054491899854E-3</v>
      </c>
      <c r="I164" s="51" vm="1144">
        <v>89.53</v>
      </c>
      <c r="J164" s="2" vm="1549">
        <v>88.87</v>
      </c>
      <c r="K164" s="2" vm="1550">
        <v>91.18</v>
      </c>
      <c r="L164" s="2" vm="1551">
        <v>91.63</v>
      </c>
      <c r="M164" s="2" vm="1552">
        <v>88.82</v>
      </c>
      <c r="N164" s="2" vm="1553">
        <v>92.78</v>
      </c>
      <c r="O164" s="2" vm="1554">
        <v>98.29</v>
      </c>
      <c r="P164" s="2" vm="1555">
        <v>101.86</v>
      </c>
      <c r="Q164" s="2" vm="1556">
        <v>107.24</v>
      </c>
      <c r="R164" s="2" vm="1557">
        <v>108.84</v>
      </c>
      <c r="S164" s="2" vm="1558">
        <v>109.2</v>
      </c>
      <c r="T164" s="2" vm="1489">
        <v>111.2</v>
      </c>
      <c r="U164" s="2" vm="1559">
        <v>114.46</v>
      </c>
      <c r="V164" s="3">
        <v>0.54</v>
      </c>
      <c r="W164" s="3">
        <v>0.54</v>
      </c>
      <c r="X164" s="3">
        <v>0.54</v>
      </c>
      <c r="Y164" s="3">
        <v>0.5</v>
      </c>
      <c r="Z164" s="1">
        <f t="shared" si="45"/>
        <v>2.9487322685133412E-2</v>
      </c>
      <c r="AA164" s="1">
        <f t="shared" si="46"/>
        <v>7.8576885299574503E-2</v>
      </c>
      <c r="AB164" s="1">
        <f t="shared" si="47"/>
        <v>0.11282938243971916</v>
      </c>
      <c r="AC164" s="1">
        <f t="shared" si="48"/>
        <v>5.6229327453142137E-2</v>
      </c>
      <c r="AD164" s="1">
        <f t="shared" si="49"/>
        <v>0.30213336311850769</v>
      </c>
      <c r="AE164" s="1">
        <f t="shared" si="50"/>
        <v>-7.3718306712833304E-3</v>
      </c>
      <c r="AF164" s="1">
        <f t="shared" si="51"/>
        <v>2.5993023517497493E-2</v>
      </c>
      <c r="AG164" s="1">
        <f t="shared" si="52"/>
        <v>1.0857644220223608E-2</v>
      </c>
      <c r="AH164" s="1">
        <f t="shared" si="53"/>
        <v>-3.0666812179417247E-2</v>
      </c>
      <c r="AI164" s="1">
        <f t="shared" si="54"/>
        <v>5.0664264805224145E-2</v>
      </c>
      <c r="AJ164" s="1">
        <f t="shared" si="55"/>
        <v>6.5208018969605569E-2</v>
      </c>
      <c r="AK164" s="1">
        <f t="shared" si="56"/>
        <v>3.6321090650116926E-2</v>
      </c>
      <c r="AL164" s="1">
        <f t="shared" si="57"/>
        <v>5.8118986844688747E-2</v>
      </c>
      <c r="AM164" s="1">
        <f t="shared" si="58"/>
        <v>1.9955240581872518E-2</v>
      </c>
      <c r="AN164" s="1">
        <f t="shared" si="59"/>
        <v>3.3076074972436553E-3</v>
      </c>
      <c r="AO164" s="1">
        <f t="shared" si="60"/>
        <v>2.2893772893772892E-2</v>
      </c>
      <c r="AP164" s="1">
        <f t="shared" si="61"/>
        <v>3.3812949640287686E-2</v>
      </c>
      <c r="AQ164" s="58">
        <v>2019</v>
      </c>
    </row>
    <row r="165" spans="1:43" ht="15.6" thickBot="1">
      <c r="A165" s="66" t="s">
        <v>167</v>
      </c>
      <c r="B165" s="22" t="s">
        <v>168</v>
      </c>
      <c r="C165" s="34" t="s">
        <v>169</v>
      </c>
      <c r="D165" s="8">
        <v>1289544</v>
      </c>
      <c r="E165" s="3">
        <v>71469</v>
      </c>
      <c r="F165" s="37">
        <f t="shared" si="65"/>
        <v>1289544</v>
      </c>
      <c r="G165" s="3">
        <v>870000000</v>
      </c>
      <c r="H165" s="9">
        <f>F165/G165</f>
        <v>1.4822344827586206E-3</v>
      </c>
      <c r="I165" s="16" cm="1" vm="1560">
        <f t="array" aca="1" ref="I165:U165" ca="1">TRANSPOSE(_xlfn.STOCKHISTORY(A165,"1-1-2017","01-01-2018",2,0,2))</f>
        <v>54.96</v>
      </c>
      <c r="J165" s="17" vm="1561">
        <f ca="1"/>
        <v>57.18</v>
      </c>
      <c r="K165" s="17" vm="1439">
        <f ca="1"/>
        <v>53.97</v>
      </c>
      <c r="L165" s="17" vm="1562">
        <f ca="1"/>
        <v>49.46</v>
      </c>
      <c r="M165" s="17" vm="1563">
        <f ca="1"/>
        <v>45.94</v>
      </c>
      <c r="N165" s="17" vm="1564">
        <f ca="1"/>
        <v>45.3</v>
      </c>
      <c r="O165" s="17" vm="1020">
        <f ca="1"/>
        <v>42.94</v>
      </c>
      <c r="P165" s="17" vm="1565">
        <f ca="1"/>
        <v>42.5</v>
      </c>
      <c r="Q165" s="17" vm="1566">
        <f ca="1"/>
        <v>38.99</v>
      </c>
      <c r="R165" s="17" vm="1567">
        <f ca="1"/>
        <v>45.23</v>
      </c>
      <c r="S165" s="17" vm="1568">
        <f ca="1"/>
        <v>43.15</v>
      </c>
      <c r="T165" s="17" vm="962">
        <f ca="1"/>
        <v>41.87</v>
      </c>
      <c r="U165" s="17" vm="680">
        <f ca="1"/>
        <v>48.92</v>
      </c>
      <c r="V165" s="3">
        <v>0.18</v>
      </c>
      <c r="W165" s="3">
        <v>0.18</v>
      </c>
      <c r="X165" s="3">
        <v>0.18</v>
      </c>
      <c r="Y165" s="3">
        <v>0.18</v>
      </c>
      <c r="Z165" s="1">
        <f t="shared" ca="1" si="45"/>
        <v>-9.6797671033478902E-2</v>
      </c>
      <c r="AA165" s="1">
        <f t="shared" ca="1" si="46"/>
        <v>-0.12818439142741617</v>
      </c>
      <c r="AB165" s="1">
        <f t="shared" ca="1" si="47"/>
        <v>5.7522123893805295E-2</v>
      </c>
      <c r="AC165" s="1">
        <f t="shared" ca="1" si="48"/>
        <v>8.556267963740892E-2</v>
      </c>
      <c r="AD165" s="1">
        <f t="shared" ca="1" si="49"/>
        <v>-9.6797671033478888E-2</v>
      </c>
      <c r="AE165" s="1">
        <f t="shared" ca="1" si="50"/>
        <v>4.0393013100436657E-2</v>
      </c>
      <c r="AF165" s="1">
        <f t="shared" ca="1" si="51"/>
        <v>-5.6138509968520475E-2</v>
      </c>
      <c r="AG165" s="1">
        <f t="shared" ca="1" si="52"/>
        <v>-8.0229757272558794E-2</v>
      </c>
      <c r="AH165" s="1">
        <f t="shared" ca="1" si="53"/>
        <v>-7.1168621107966096E-2</v>
      </c>
      <c r="AI165" s="1">
        <f t="shared" ca="1" si="54"/>
        <v>-1.0013060513713552E-2</v>
      </c>
      <c r="AJ165" s="1">
        <f t="shared" ca="1" si="55"/>
        <v>-4.8123620309050756E-2</v>
      </c>
      <c r="AK165" s="1">
        <f t="shared" ca="1" si="56"/>
        <v>-1.0246856078248667E-2</v>
      </c>
      <c r="AL165" s="1">
        <f t="shared" ca="1" si="57"/>
        <v>-7.8352941176470542E-2</v>
      </c>
      <c r="AM165" s="1">
        <f t="shared" ca="1" si="58"/>
        <v>0.16465760451397779</v>
      </c>
      <c r="AN165" s="1">
        <f t="shared" ca="1" si="59"/>
        <v>-4.5987176652664129E-2</v>
      </c>
      <c r="AO165" s="1">
        <f t="shared" ca="1" si="60"/>
        <v>-2.5492468134414862E-2</v>
      </c>
      <c r="AP165" s="1">
        <f t="shared" ca="1" si="61"/>
        <v>0.17267733460711737</v>
      </c>
      <c r="AQ165">
        <v>2017</v>
      </c>
    </row>
    <row r="166" spans="1:43" ht="16.2" thickBot="1">
      <c r="A166" s="64" t="s">
        <v>131</v>
      </c>
      <c r="B166" s="71" t="s">
        <v>132</v>
      </c>
      <c r="C166" s="12" t="s">
        <v>133</v>
      </c>
      <c r="D166" s="26">
        <v>867680</v>
      </c>
      <c r="E166" s="26">
        <v>5773</v>
      </c>
      <c r="F166" s="31">
        <f t="shared" si="65"/>
        <v>867680</v>
      </c>
      <c r="G166" s="3">
        <v>893000000</v>
      </c>
      <c r="H166" s="9">
        <v>1.4E-3</v>
      </c>
      <c r="I166" s="16" cm="1" vm="1569">
        <f t="array" aca="1" ref="I166:U166" ca="1">TRANSPOSE(_xlfn.STOCKHISTORY(A166,"1-1-2015","31-01-2016",2,0,2))</f>
        <v>26.626000000000001</v>
      </c>
      <c r="J166" s="17" vm="1570">
        <f ca="1"/>
        <v>25.670500000000001</v>
      </c>
      <c r="K166" s="17" vm="1571">
        <f ca="1"/>
        <v>24.144600000000001</v>
      </c>
      <c r="L166" s="17" vm="1572">
        <f ca="1"/>
        <v>23.260300000000001</v>
      </c>
      <c r="M166" s="17" vm="1573">
        <f ca="1"/>
        <v>24.287199999999999</v>
      </c>
      <c r="N166" s="17" vm="1574">
        <f ca="1"/>
        <v>24.2515</v>
      </c>
      <c r="O166" s="17" vm="1575">
        <f ca="1"/>
        <v>22.468800000000002</v>
      </c>
      <c r="P166" s="17" vm="1576">
        <f ca="1"/>
        <v>22.868200000000002</v>
      </c>
      <c r="Q166" s="17" vm="1577">
        <f ca="1"/>
        <v>21.6845</v>
      </c>
      <c r="R166" s="17" vm="1578">
        <f ca="1"/>
        <v>21.1568</v>
      </c>
      <c r="S166" s="17" vm="1579">
        <f ca="1"/>
        <v>19.944600000000001</v>
      </c>
      <c r="T166" s="17" vm="1580">
        <f ca="1"/>
        <v>19.595199999999998</v>
      </c>
      <c r="U166" s="17" vm="1580">
        <f ca="1"/>
        <v>19.595199999999998</v>
      </c>
      <c r="V166" s="48">
        <v>0.31</v>
      </c>
      <c r="W166" s="48">
        <v>0.31</v>
      </c>
      <c r="X166" s="48">
        <v>0.31</v>
      </c>
      <c r="Y166" s="48">
        <v>0.31</v>
      </c>
      <c r="Z166" s="1">
        <f t="shared" ca="1" si="45"/>
        <v>-0.11476376474123039</v>
      </c>
      <c r="AA166" s="1">
        <f t="shared" ca="1" si="46"/>
        <v>-2.0700506872224314E-2</v>
      </c>
      <c r="AB166" s="1">
        <f t="shared" ca="1" si="47"/>
        <v>-4.4595171971800941E-2</v>
      </c>
      <c r="AC166" s="1">
        <f t="shared" ca="1" si="48"/>
        <v>-5.9158284806776165E-2</v>
      </c>
      <c r="AD166" s="1">
        <f t="shared" ca="1" si="49"/>
        <v>-0.21748666716743043</v>
      </c>
      <c r="AE166" s="1">
        <f t="shared" ca="1" si="50"/>
        <v>-3.588597611357322E-2</v>
      </c>
      <c r="AF166" s="1">
        <f t="shared" ca="1" si="51"/>
        <v>-5.9441771683449877E-2</v>
      </c>
      <c r="AG166" s="1">
        <f t="shared" ca="1" si="52"/>
        <v>-2.3785856878970849E-2</v>
      </c>
      <c r="AH166" s="1">
        <f t="shared" ca="1" si="53"/>
        <v>4.414818381534192E-2</v>
      </c>
      <c r="AI166" s="1">
        <f t="shared" ca="1" si="54"/>
        <v>1.1294014954379324E-2</v>
      </c>
      <c r="AJ166" s="1">
        <f t="shared" ca="1" si="55"/>
        <v>-6.0726140651093677E-2</v>
      </c>
      <c r="AK166" s="1">
        <f t="shared" ca="1" si="56"/>
        <v>1.7775760165206864E-2</v>
      </c>
      <c r="AL166" s="1">
        <f t="shared" ca="1" si="57"/>
        <v>-3.8205892899310027E-2</v>
      </c>
      <c r="AM166" s="1">
        <f t="shared" ca="1" si="58"/>
        <v>-1.0039429085291309E-2</v>
      </c>
      <c r="AN166" s="1">
        <f t="shared" ca="1" si="59"/>
        <v>-5.7295999394993538E-2</v>
      </c>
      <c r="AO166" s="1">
        <f t="shared" ca="1" si="60"/>
        <v>-1.9754720575996922E-3</v>
      </c>
      <c r="AP166" s="1">
        <f t="shared" ca="1" si="61"/>
        <v>1.5820200865518087E-2</v>
      </c>
      <c r="AQ166">
        <v>2015</v>
      </c>
    </row>
    <row r="167" spans="1:43" ht="16.2" thickBot="1">
      <c r="A167" s="64" t="s">
        <v>161</v>
      </c>
      <c r="B167" s="71" t="s">
        <v>162</v>
      </c>
      <c r="C167" s="12" t="s">
        <v>163</v>
      </c>
      <c r="D167" s="26">
        <v>89000</v>
      </c>
      <c r="E167" s="26">
        <v>20946898</v>
      </c>
      <c r="F167" s="31">
        <f t="shared" si="65"/>
        <v>89000</v>
      </c>
      <c r="G167" s="3">
        <v>14894000000</v>
      </c>
      <c r="H167" s="9">
        <v>1.4E-3</v>
      </c>
      <c r="I167" s="16" cm="1" vm="367">
        <f t="array" aca="1" ref="I167:U167" ca="1">TRANSPOSE(_xlfn.STOCKHISTORY(A167,"1-1-2015","31-01-2016",2,0,2))</f>
        <v>26.3781</v>
      </c>
      <c r="J167" s="17" vm="368">
        <f ca="1"/>
        <v>26.5137</v>
      </c>
      <c r="K167" s="17" vm="369">
        <f ca="1"/>
        <v>27.9498</v>
      </c>
      <c r="L167" s="17" vm="370">
        <f ca="1"/>
        <v>27.354900000000001</v>
      </c>
      <c r="M167" s="17" vm="371">
        <f ca="1"/>
        <v>26.921500000000002</v>
      </c>
      <c r="N167" s="17" vm="372">
        <f ca="1"/>
        <v>26.839500000000001</v>
      </c>
      <c r="O167" s="17" vm="373">
        <f ca="1"/>
        <v>26.236499999999999</v>
      </c>
      <c r="P167" s="17" vm="374">
        <f ca="1"/>
        <v>31.266999999999999</v>
      </c>
      <c r="Q167" s="17" vm="375">
        <f ca="1"/>
        <v>30.117999999999999</v>
      </c>
      <c r="R167" s="17" vm="376">
        <f ca="1"/>
        <v>30.418500000000002</v>
      </c>
      <c r="S167" s="17" vm="377">
        <f ca="1"/>
        <v>35.552999999999997</v>
      </c>
      <c r="T167" s="17" vm="378">
        <f ca="1"/>
        <v>37.355499999999999</v>
      </c>
      <c r="U167" s="17" vm="379">
        <f ca="1"/>
        <v>37.15</v>
      </c>
      <c r="V167" s="47">
        <v>0</v>
      </c>
      <c r="W167" s="47">
        <v>0</v>
      </c>
      <c r="X167" s="47">
        <v>0</v>
      </c>
      <c r="Y167" s="47">
        <v>0</v>
      </c>
      <c r="Z167" s="1">
        <f t="shared" ca="1" si="45"/>
        <v>3.7030718664346589E-2</v>
      </c>
      <c r="AA167" s="1">
        <f t="shared" ca="1" si="46"/>
        <v>-4.0884814055251566E-2</v>
      </c>
      <c r="AB167" s="1">
        <f t="shared" ca="1" si="47"/>
        <v>0.15939626093419482</v>
      </c>
      <c r="AC167" s="1">
        <f t="shared" ca="1" si="48"/>
        <v>0.2212962506369478</v>
      </c>
      <c r="AD167" s="1">
        <f t="shared" ca="1" si="49"/>
        <v>0.40836527270728362</v>
      </c>
      <c r="AE167" s="1">
        <f t="shared" ca="1" si="50"/>
        <v>5.1406280209719485E-3</v>
      </c>
      <c r="AF167" s="1">
        <f t="shared" ca="1" si="51"/>
        <v>5.416445083107977E-2</v>
      </c>
      <c r="AG167" s="1">
        <f t="shared" ca="1" si="52"/>
        <v>-2.1284588798488688E-2</v>
      </c>
      <c r="AH167" s="1">
        <f t="shared" ca="1" si="53"/>
        <v>-1.5843596576847252E-2</v>
      </c>
      <c r="AI167" s="1">
        <f t="shared" ca="1" si="54"/>
        <v>-3.0458926880003244E-3</v>
      </c>
      <c r="AJ167" s="1">
        <f t="shared" ca="1" si="55"/>
        <v>-2.2466886491924274E-2</v>
      </c>
      <c r="AK167" s="1">
        <f t="shared" ca="1" si="56"/>
        <v>0.19173670268519047</v>
      </c>
      <c r="AL167" s="1">
        <f t="shared" ca="1" si="57"/>
        <v>-3.6748009083058843E-2</v>
      </c>
      <c r="AM167" s="1">
        <f t="shared" ca="1" si="58"/>
        <v>9.9774221395844045E-3</v>
      </c>
      <c r="AN167" s="1">
        <f t="shared" ca="1" si="59"/>
        <v>0.16879530548843616</v>
      </c>
      <c r="AO167" s="1">
        <f t="shared" ca="1" si="60"/>
        <v>5.0698956487497601E-2</v>
      </c>
      <c r="AP167" s="1">
        <f t="shared" ca="1" si="61"/>
        <v>-5.5011979494318294E-3</v>
      </c>
      <c r="AQ167">
        <v>2015</v>
      </c>
    </row>
    <row r="168" spans="1:43" ht="16.2" thickBot="1">
      <c r="A168" s="21" t="s">
        <v>86</v>
      </c>
      <c r="B168" s="22" t="s">
        <v>87</v>
      </c>
      <c r="C168" s="25" t="s">
        <v>88</v>
      </c>
      <c r="D168" s="8">
        <v>1255053</v>
      </c>
      <c r="E168" s="3">
        <v>71789</v>
      </c>
      <c r="F168" s="37">
        <f t="shared" si="65"/>
        <v>1255053</v>
      </c>
      <c r="G168" s="3">
        <v>898000000</v>
      </c>
      <c r="H168" s="9">
        <f t="shared" ref="H168:H173" si="66">F168/G168</f>
        <v>1.3976091314031179E-3</v>
      </c>
      <c r="I168" s="16" cm="1" vm="816">
        <f t="array" aca="1" ref="I168:U168" ca="1">TRANSPOSE(_xlfn.STOCKHISTORY(A168,"1-1-2015","31-01-2016",2,0,2))</f>
        <v>69.17</v>
      </c>
      <c r="J168" s="17" vm="817">
        <f ca="1"/>
        <v>67.36</v>
      </c>
      <c r="K168" s="17" vm="818">
        <f ca="1"/>
        <v>70.39</v>
      </c>
      <c r="L168" s="17" vm="819">
        <f ca="1"/>
        <v>69.34</v>
      </c>
      <c r="M168" s="17" vm="820">
        <f ca="1"/>
        <v>67.28</v>
      </c>
      <c r="N168" s="17" vm="821">
        <f ca="1"/>
        <v>66.709999999999994</v>
      </c>
      <c r="O168" s="17" vm="822">
        <f ca="1"/>
        <v>65.59</v>
      </c>
      <c r="P168" s="17" vm="823">
        <f ca="1"/>
        <v>67.66</v>
      </c>
      <c r="Q168" s="17" vm="824">
        <f ca="1"/>
        <v>61.62</v>
      </c>
      <c r="R168" s="17" vm="825">
        <f ca="1"/>
        <v>63.58</v>
      </c>
      <c r="S168" s="17" vm="826">
        <f ca="1"/>
        <v>66.77</v>
      </c>
      <c r="T168" s="17" vm="827">
        <f ca="1"/>
        <v>65.77</v>
      </c>
      <c r="U168" s="17" vm="828">
        <f ca="1"/>
        <v>65.400000000000006</v>
      </c>
      <c r="V168" s="3">
        <v>0.39</v>
      </c>
      <c r="W168" s="3">
        <v>0.39</v>
      </c>
      <c r="X168" s="3">
        <v>0.39</v>
      </c>
      <c r="Y168" s="3">
        <v>0.38</v>
      </c>
      <c r="Z168" s="1">
        <f t="shared" ca="1" si="45"/>
        <v>8.0959953737169531E-3</v>
      </c>
      <c r="AA168" s="1">
        <f t="shared" ca="1" si="46"/>
        <v>-4.8456879146235934E-2</v>
      </c>
      <c r="AB168" s="1">
        <f t="shared" ca="1" si="47"/>
        <v>-2.4698887025461275E-2</v>
      </c>
      <c r="AC168" s="1">
        <f t="shared" ca="1" si="48"/>
        <v>3.4602076124567588E-2</v>
      </c>
      <c r="AD168" s="1">
        <f t="shared" ca="1" si="49"/>
        <v>-3.2094838802949201E-2</v>
      </c>
      <c r="AE168" s="1">
        <f t="shared" ca="1" si="50"/>
        <v>-2.6167413618620822E-2</v>
      </c>
      <c r="AF168" s="1">
        <f t="shared" ca="1" si="51"/>
        <v>4.4982185273159163E-2</v>
      </c>
      <c r="AG168" s="1">
        <f t="shared" ca="1" si="52"/>
        <v>-9.3763318653217378E-3</v>
      </c>
      <c r="AH168" s="1">
        <f t="shared" ca="1" si="53"/>
        <v>-2.9708681857513731E-2</v>
      </c>
      <c r="AI168" s="1">
        <f t="shared" ca="1" si="54"/>
        <v>-2.6753864447087898E-3</v>
      </c>
      <c r="AJ168" s="1">
        <f t="shared" ca="1" si="55"/>
        <v>-1.0942887123369665E-2</v>
      </c>
      <c r="AK168" s="1">
        <f t="shared" ca="1" si="56"/>
        <v>3.1559688976978091E-2</v>
      </c>
      <c r="AL168" s="1">
        <f t="shared" ca="1" si="57"/>
        <v>-8.35057641146911E-2</v>
      </c>
      <c r="AM168" s="1">
        <f t="shared" ca="1" si="58"/>
        <v>3.8136968516715372E-2</v>
      </c>
      <c r="AN168" s="1">
        <f t="shared" ca="1" si="59"/>
        <v>5.0173010380622801E-2</v>
      </c>
      <c r="AO168" s="1">
        <f t="shared" ca="1" si="60"/>
        <v>-9.2856073086715601E-3</v>
      </c>
      <c r="AP168" s="1">
        <f t="shared" ca="1" si="61"/>
        <v>1.5204500532172219E-4</v>
      </c>
      <c r="AQ168">
        <v>2016</v>
      </c>
    </row>
    <row r="169" spans="1:43" ht="16.2" thickBot="1">
      <c r="A169" s="21" t="s">
        <v>215</v>
      </c>
      <c r="B169" s="22" t="s">
        <v>216</v>
      </c>
      <c r="C169" s="25" t="s">
        <v>217</v>
      </c>
      <c r="D169" s="8">
        <v>1375161</v>
      </c>
      <c r="E169" s="3">
        <v>170266</v>
      </c>
      <c r="F169">
        <f>(D169)*1.122</f>
        <v>1542930.6420000002</v>
      </c>
      <c r="G169" s="3">
        <v>1109000000</v>
      </c>
      <c r="H169" s="9">
        <f t="shared" si="66"/>
        <v>1.3912810117222725E-3</v>
      </c>
      <c r="I169" s="16" cm="1" vm="1581">
        <f t="array" aca="1" ref="I169:U169" ca="1">TRANSPOSE(_xlfn.STOCKHISTORY(A169,"1-1-2015","31-01-2016",2,0,2))</f>
        <v>48.549599999999998</v>
      </c>
      <c r="J169" s="17" vm="1582">
        <f ca="1"/>
        <v>41.625399999999999</v>
      </c>
      <c r="K169" s="17" vm="1583">
        <f ca="1"/>
        <v>45.145499999999998</v>
      </c>
      <c r="L169" s="17" vm="1584">
        <f ca="1"/>
        <v>44.780099999999997</v>
      </c>
      <c r="M169" s="17" vm="1585">
        <f ca="1"/>
        <v>46.116799999999998</v>
      </c>
      <c r="N169" s="17" vm="1586">
        <f ca="1"/>
        <v>46.419800000000002</v>
      </c>
      <c r="O169" s="17" vm="1587">
        <f ca="1"/>
        <v>50.795299999999997</v>
      </c>
      <c r="P169" s="17" vm="1588">
        <f ca="1"/>
        <v>49.770499999999998</v>
      </c>
      <c r="Q169" s="17" vm="1589">
        <f ca="1"/>
        <v>43.184899999999999</v>
      </c>
      <c r="R169" s="17" vm="1590">
        <f ca="1"/>
        <v>42.382899999999999</v>
      </c>
      <c r="S169" s="17" vm="1591">
        <f ca="1"/>
        <v>45.091999999999999</v>
      </c>
      <c r="T169" s="17" vm="1592">
        <f ca="1"/>
        <v>45.644500000000001</v>
      </c>
      <c r="U169" s="17" vm="1593">
        <f ca="1"/>
        <v>41.9908</v>
      </c>
      <c r="V169" s="3">
        <v>0.4</v>
      </c>
      <c r="W169" s="3">
        <v>0.4</v>
      </c>
      <c r="X169" s="3">
        <v>0.4</v>
      </c>
      <c r="Y169" s="3">
        <v>0.375</v>
      </c>
      <c r="Z169" s="1">
        <f t="shared" ca="1" si="45"/>
        <v>-6.9403249460345734E-2</v>
      </c>
      <c r="AA169" s="1">
        <f t="shared" ca="1" si="46"/>
        <v>0.14326006418029438</v>
      </c>
      <c r="AB169" s="1">
        <f t="shared" ca="1" si="47"/>
        <v>-0.15773900341173294</v>
      </c>
      <c r="AC169" s="1">
        <f t="shared" ca="1" si="48"/>
        <v>-4.0346460482881602E-4</v>
      </c>
      <c r="AD169" s="1">
        <f t="shared" ca="1" si="49"/>
        <v>-0.10265378087564055</v>
      </c>
      <c r="AE169" s="1">
        <f t="shared" ca="1" si="50"/>
        <v>-0.14262115444823437</v>
      </c>
      <c r="AF169" s="1">
        <f t="shared" ca="1" si="51"/>
        <v>8.4566154319237766E-2</v>
      </c>
      <c r="AG169" s="1">
        <f t="shared" ca="1" si="52"/>
        <v>7.6641082721420667E-4</v>
      </c>
      <c r="AH169" s="1">
        <f t="shared" ca="1" si="53"/>
        <v>2.9850312973843305E-2</v>
      </c>
      <c r="AI169" s="1">
        <f t="shared" ca="1" si="54"/>
        <v>1.5243902439024487E-2</v>
      </c>
      <c r="AJ169" s="1">
        <f t="shared" ca="1" si="55"/>
        <v>0.10287635879516921</v>
      </c>
      <c r="AK169" s="1">
        <f t="shared" ca="1" si="56"/>
        <v>-2.0175094939886153E-2</v>
      </c>
      <c r="AL169" s="1">
        <f t="shared" ca="1" si="57"/>
        <v>-0.12428245647522125</v>
      </c>
      <c r="AM169" s="1">
        <f t="shared" ca="1" si="58"/>
        <v>-9.3088093291868127E-3</v>
      </c>
      <c r="AN169" s="1">
        <f t="shared" ca="1" si="59"/>
        <v>6.3919646838701438E-2</v>
      </c>
      <c r="AO169" s="1">
        <f t="shared" ca="1" si="60"/>
        <v>2.0569058813093278E-2</v>
      </c>
      <c r="AP169" s="1">
        <f t="shared" ca="1" si="61"/>
        <v>-7.1831217342724768E-2</v>
      </c>
      <c r="AQ169">
        <v>2016</v>
      </c>
    </row>
    <row r="170" spans="1:43" ht="16.2" thickBot="1">
      <c r="A170" s="21" t="s">
        <v>167</v>
      </c>
      <c r="B170" s="22" t="s">
        <v>168</v>
      </c>
      <c r="C170" s="25" t="s">
        <v>363</v>
      </c>
      <c r="D170" s="8">
        <v>1192514</v>
      </c>
      <c r="E170" s="3">
        <v>98570</v>
      </c>
      <c r="F170" s="37">
        <f t="shared" ref="F170:F187" si="67">D170</f>
        <v>1192514</v>
      </c>
      <c r="G170" s="3">
        <v>861000000</v>
      </c>
      <c r="H170" s="9">
        <f t="shared" si="66"/>
        <v>1.3850336817653891E-3</v>
      </c>
      <c r="I170" s="16" cm="1" vm="1594">
        <f t="array" aca="1" ref="I170:U170" ca="1">TRANSPOSE(_xlfn.STOCKHISTORY(A170,"1-1-2015","31-01-2016",2,0,2))</f>
        <v>39.17</v>
      </c>
      <c r="J170" s="17" vm="1595">
        <f ca="1"/>
        <v>40.92</v>
      </c>
      <c r="K170" s="17" vm="1596">
        <f ca="1"/>
        <v>42.56</v>
      </c>
      <c r="L170" s="17" vm="1597">
        <f ca="1"/>
        <v>44.29</v>
      </c>
      <c r="M170" s="17" vm="1598">
        <f ca="1"/>
        <v>48.89</v>
      </c>
      <c r="N170" s="17" vm="1599">
        <f ca="1"/>
        <v>45.35</v>
      </c>
      <c r="O170" s="17" vm="882">
        <f ca="1"/>
        <v>43.23</v>
      </c>
      <c r="P170" s="17" vm="1600">
        <f ca="1"/>
        <v>41.3</v>
      </c>
      <c r="Q170" s="17" vm="439">
        <f ca="1"/>
        <v>38.1</v>
      </c>
      <c r="R170" s="17" vm="1601">
        <f ca="1"/>
        <v>35.869999999999997</v>
      </c>
      <c r="S170" s="17" vm="1602">
        <f ca="1"/>
        <v>38.21</v>
      </c>
      <c r="T170" s="17" vm="1603">
        <f ca="1"/>
        <v>39.5</v>
      </c>
      <c r="U170" s="17" vm="1604">
        <f ca="1"/>
        <v>33.86</v>
      </c>
      <c r="V170" s="3">
        <v>0.18</v>
      </c>
      <c r="W170" s="3">
        <v>0.18</v>
      </c>
      <c r="X170" s="3">
        <v>0.18</v>
      </c>
      <c r="Y170" s="3">
        <v>0.18</v>
      </c>
      <c r="Z170" s="1">
        <f t="shared" ca="1" si="45"/>
        <v>0.13530763339290267</v>
      </c>
      <c r="AA170" s="1">
        <f t="shared" ca="1" si="46"/>
        <v>-1.9869044931135751E-2</v>
      </c>
      <c r="AB170" s="1">
        <f t="shared" ca="1" si="47"/>
        <v>-0.16608836456164702</v>
      </c>
      <c r="AC170" s="1">
        <f t="shared" ca="1" si="48"/>
        <v>-5.1017563423473605E-2</v>
      </c>
      <c r="AD170" s="1">
        <f t="shared" ca="1" si="49"/>
        <v>-0.11718151646668375</v>
      </c>
      <c r="AE170" s="1">
        <f t="shared" ca="1" si="50"/>
        <v>4.4677048761807503E-2</v>
      </c>
      <c r="AF170" s="1">
        <f t="shared" ca="1" si="51"/>
        <v>4.0078201368523962E-2</v>
      </c>
      <c r="AG170" s="1">
        <f t="shared" ca="1" si="52"/>
        <v>4.48778195488721E-2</v>
      </c>
      <c r="AH170" s="1">
        <f t="shared" ca="1" si="53"/>
        <v>0.10386091668548209</v>
      </c>
      <c r="AI170" s="1">
        <f t="shared" ca="1" si="54"/>
        <v>-6.8725710779300453E-2</v>
      </c>
      <c r="AJ170" s="1">
        <f t="shared" ca="1" si="55"/>
        <v>-4.2778390297684772E-2</v>
      </c>
      <c r="AK170" s="1">
        <f t="shared" ca="1" si="56"/>
        <v>-4.4644922507517927E-2</v>
      </c>
      <c r="AL170" s="1">
        <f t="shared" ca="1" si="57"/>
        <v>-7.3123486682808617E-2</v>
      </c>
      <c r="AM170" s="1">
        <f t="shared" ca="1" si="58"/>
        <v>-5.3805774278215319E-2</v>
      </c>
      <c r="AN170" s="1">
        <f t="shared" ca="1" si="59"/>
        <v>6.5235572902146738E-2</v>
      </c>
      <c r="AO170" s="1">
        <f t="shared" ca="1" si="60"/>
        <v>3.8471604292070111E-2</v>
      </c>
      <c r="AP170" s="1">
        <f t="shared" ca="1" si="61"/>
        <v>-0.13822784810126584</v>
      </c>
      <c r="AQ170">
        <v>2016</v>
      </c>
    </row>
    <row r="171" spans="1:43" ht="15.6" thickBot="1">
      <c r="A171" s="62" t="s">
        <v>362</v>
      </c>
      <c r="B171" s="22" t="s">
        <v>448</v>
      </c>
      <c r="C171" s="42" t="s">
        <v>163</v>
      </c>
      <c r="D171" s="8">
        <v>19952558</v>
      </c>
      <c r="E171" s="3"/>
      <c r="F171" s="37">
        <f t="shared" si="67"/>
        <v>19952558</v>
      </c>
      <c r="G171" s="3">
        <v>15003000000</v>
      </c>
      <c r="H171" s="9">
        <f t="shared" si="66"/>
        <v>1.3299045524228488E-3</v>
      </c>
      <c r="I171" s="51" vm="630">
        <v>257.77</v>
      </c>
      <c r="J171" s="2" vm="1605">
        <v>266.14999999999998</v>
      </c>
      <c r="K171" s="2" vm="1606">
        <v>262.61</v>
      </c>
      <c r="L171" s="2" vm="1607">
        <v>251.26</v>
      </c>
      <c r="M171" s="2" vm="1608">
        <v>237.51</v>
      </c>
      <c r="N171" s="2" vm="1609">
        <v>228.4</v>
      </c>
      <c r="O171" s="2" vm="1610">
        <v>219.75</v>
      </c>
      <c r="P171" s="2" vm="1611">
        <v>238.5</v>
      </c>
      <c r="Q171" s="2" vm="1612">
        <v>237.76</v>
      </c>
      <c r="R171" s="2" vm="1613">
        <v>226.22</v>
      </c>
      <c r="S171" s="2" vm="1614">
        <v>225.76</v>
      </c>
      <c r="T171" s="2" vm="1615">
        <v>194</v>
      </c>
      <c r="U171" s="2" vm="1616">
        <v>164.33</v>
      </c>
      <c r="V171" s="3">
        <v>0</v>
      </c>
      <c r="W171" s="3">
        <v>0</v>
      </c>
      <c r="X171" s="3">
        <v>0</v>
      </c>
      <c r="Y171" s="3">
        <v>0</v>
      </c>
      <c r="Z171" s="1">
        <f t="shared" si="45"/>
        <v>-2.525507235132091E-2</v>
      </c>
      <c r="AA171" s="1">
        <f t="shared" si="46"/>
        <v>-0.12540794396242932</v>
      </c>
      <c r="AB171" s="1">
        <f t="shared" si="47"/>
        <v>2.9442548350398175E-2</v>
      </c>
      <c r="AC171" s="1">
        <f t="shared" si="48"/>
        <v>-0.27358323755636099</v>
      </c>
      <c r="AD171" s="1">
        <f t="shared" si="49"/>
        <v>-0.36249369593048059</v>
      </c>
      <c r="AE171" s="1">
        <f t="shared" si="50"/>
        <v>3.2509601582806365E-2</v>
      </c>
      <c r="AF171" s="1">
        <f t="shared" si="51"/>
        <v>-1.3300770242344407E-2</v>
      </c>
      <c r="AG171" s="1">
        <f t="shared" si="52"/>
        <v>-4.3219984006702038E-2</v>
      </c>
      <c r="AH171" s="1">
        <f t="shared" si="53"/>
        <v>-5.4724190081986791E-2</v>
      </c>
      <c r="AI171" s="1">
        <f t="shared" si="54"/>
        <v>-3.835627973559002E-2</v>
      </c>
      <c r="AJ171" s="1">
        <f t="shared" si="55"/>
        <v>-3.7872154115586712E-2</v>
      </c>
      <c r="AK171" s="1">
        <f t="shared" si="56"/>
        <v>8.5324232081911269E-2</v>
      </c>
      <c r="AL171" s="1">
        <f t="shared" si="57"/>
        <v>-3.1027253668763485E-3</v>
      </c>
      <c r="AM171" s="1">
        <f t="shared" si="58"/>
        <v>-4.8536339165545055E-2</v>
      </c>
      <c r="AN171" s="1">
        <f t="shared" si="59"/>
        <v>-2.0334187958624701E-3</v>
      </c>
      <c r="AO171" s="1">
        <f t="shared" si="60"/>
        <v>-0.14068036853295532</v>
      </c>
      <c r="AP171" s="1">
        <f t="shared" si="61"/>
        <v>-0.15293814432989683</v>
      </c>
      <c r="AQ171">
        <v>2018</v>
      </c>
    </row>
    <row r="172" spans="1:43" ht="15.6" thickBot="1">
      <c r="A172" s="66" t="s">
        <v>161</v>
      </c>
      <c r="B172" s="22" t="s">
        <v>361</v>
      </c>
      <c r="C172" s="34" t="s">
        <v>163</v>
      </c>
      <c r="D172" s="3">
        <v>19952558</v>
      </c>
      <c r="E172" s="3"/>
      <c r="F172" s="37">
        <f t="shared" si="67"/>
        <v>19952558</v>
      </c>
      <c r="G172" s="3">
        <v>15015000000</v>
      </c>
      <c r="H172" s="9">
        <f t="shared" si="66"/>
        <v>1.3288416916416917E-3</v>
      </c>
      <c r="I172" s="16" cm="1" vm="1617">
        <f t="array" aca="1" ref="I172:U172" ca="1">TRANSPOSE(_xlfn.STOCKHISTORY(A172,"1-1-2017","01-01-2018",2,0,2))</f>
        <v>38.9405</v>
      </c>
      <c r="J172" s="17" vm="1618">
        <f ca="1"/>
        <v>39.984000000000002</v>
      </c>
      <c r="K172" s="17" vm="1619">
        <f ca="1"/>
        <v>41.442500000000003</v>
      </c>
      <c r="L172" s="17" vm="1620">
        <f ca="1"/>
        <v>41.460999999999999</v>
      </c>
      <c r="M172" s="17" vm="1621">
        <f ca="1"/>
        <v>45.097000000000001</v>
      </c>
      <c r="N172" s="17" vm="1622">
        <f ca="1"/>
        <v>48.447499999999998</v>
      </c>
      <c r="O172" s="17" vm="1623">
        <f ca="1"/>
        <v>45.609000000000002</v>
      </c>
      <c r="P172" s="17" vm="1624">
        <f ca="1"/>
        <v>46.619</v>
      </c>
      <c r="Q172" s="17" vm="1625">
        <f ca="1"/>
        <v>47.0565</v>
      </c>
      <c r="R172" s="17" vm="1626">
        <f ca="1"/>
        <v>47.999000000000002</v>
      </c>
      <c r="S172" s="17" vm="1627">
        <f ca="1"/>
        <v>50.860500000000002</v>
      </c>
      <c r="T172" s="17" vm="1628">
        <f ca="1"/>
        <v>50.79</v>
      </c>
      <c r="U172" s="17" vm="1629">
        <f ca="1"/>
        <v>52.417000000000002</v>
      </c>
      <c r="V172" s="3">
        <v>0</v>
      </c>
      <c r="W172" s="3">
        <v>0</v>
      </c>
      <c r="X172" s="3">
        <v>0</v>
      </c>
      <c r="Y172" s="3">
        <v>0</v>
      </c>
      <c r="Z172" s="1">
        <f t="shared" ca="1" si="45"/>
        <v>6.4726955226563562E-2</v>
      </c>
      <c r="AA172" s="1">
        <f t="shared" ca="1" si="46"/>
        <v>0.10004582619811397</v>
      </c>
      <c r="AB172" s="1">
        <f t="shared" ca="1" si="47"/>
        <v>5.2401938213949013E-2</v>
      </c>
      <c r="AC172" s="1">
        <f t="shared" ca="1" si="48"/>
        <v>9.2043584241338336E-2</v>
      </c>
      <c r="AD172" s="1">
        <f t="shared" ca="1" si="49"/>
        <v>0.34607927479102735</v>
      </c>
      <c r="AE172" s="1">
        <f t="shared" ca="1" si="50"/>
        <v>2.6797293306454761E-2</v>
      </c>
      <c r="AF172" s="1">
        <f t="shared" ca="1" si="51"/>
        <v>3.6477090836334554E-2</v>
      </c>
      <c r="AG172" s="1">
        <f t="shared" ca="1" si="52"/>
        <v>4.4640164082755538E-4</v>
      </c>
      <c r="AH172" s="1">
        <f t="shared" ca="1" si="53"/>
        <v>8.7696871759002509E-2</v>
      </c>
      <c r="AI172" s="1">
        <f t="shared" ca="1" si="54"/>
        <v>7.4295407676785524E-2</v>
      </c>
      <c r="AJ172" s="1">
        <f t="shared" ca="1" si="55"/>
        <v>-5.8589194488879642E-2</v>
      </c>
      <c r="AK172" s="1">
        <f t="shared" ca="1" si="56"/>
        <v>2.2144752132254555E-2</v>
      </c>
      <c r="AL172" s="1">
        <f t="shared" ca="1" si="57"/>
        <v>9.3845856839486052E-3</v>
      </c>
      <c r="AM172" s="1">
        <f t="shared" ca="1" si="58"/>
        <v>2.0029113937500717E-2</v>
      </c>
      <c r="AN172" s="1">
        <f t="shared" ca="1" si="59"/>
        <v>5.9615825329694352E-2</v>
      </c>
      <c r="AO172" s="1">
        <f t="shared" ca="1" si="60"/>
        <v>-1.3861444539476149E-3</v>
      </c>
      <c r="AP172" s="1">
        <f t="shared" ca="1" si="61"/>
        <v>3.2033864934042186E-2</v>
      </c>
      <c r="AQ172">
        <v>2017</v>
      </c>
    </row>
    <row r="173" spans="1:43" ht="15.6" thickBot="1">
      <c r="A173" s="66" t="s">
        <v>362</v>
      </c>
      <c r="B173" s="22" t="s">
        <v>361</v>
      </c>
      <c r="C173" s="34" t="s">
        <v>163</v>
      </c>
      <c r="D173" s="3">
        <v>19952558</v>
      </c>
      <c r="E173" s="3"/>
      <c r="F173" s="37">
        <f t="shared" si="67"/>
        <v>19952558</v>
      </c>
      <c r="G173" s="3">
        <v>15015000000</v>
      </c>
      <c r="H173" s="9">
        <f t="shared" si="66"/>
        <v>1.3288416916416917E-3</v>
      </c>
      <c r="I173" s="16" cm="1" vm="1630">
        <f t="array" aca="1" ref="I173:U173" ca="1">TRANSPOSE(_xlfn.STOCKHISTORY(A173,"1-1-2017","01-01-2018",2,0,2))</f>
        <v>40.030999999999999</v>
      </c>
      <c r="J173" s="17" vm="898">
        <f ca="1"/>
        <v>41.2</v>
      </c>
      <c r="K173" s="17" vm="1631">
        <f ca="1"/>
        <v>42.569000000000003</v>
      </c>
      <c r="L173" s="17" vm="1632">
        <f ca="1"/>
        <v>42.4375</v>
      </c>
      <c r="M173" s="17" vm="1633">
        <f ca="1"/>
        <v>46.207500000000003</v>
      </c>
      <c r="N173" s="17" vm="1634">
        <f ca="1"/>
        <v>49.548000000000002</v>
      </c>
      <c r="O173" s="17" vm="1635">
        <f ca="1"/>
        <v>46.661000000000001</v>
      </c>
      <c r="P173" s="17" vm="1636">
        <f ca="1"/>
        <v>47.390500000000003</v>
      </c>
      <c r="Q173" s="17" vm="1637">
        <f ca="1"/>
        <v>47.8735</v>
      </c>
      <c r="R173" s="17" vm="1638">
        <f ca="1"/>
        <v>48.782499999999999</v>
      </c>
      <c r="S173" s="17" vm="1639">
        <f ca="1"/>
        <v>51.815800000000003</v>
      </c>
      <c r="T173" s="17" vm="1640">
        <f ca="1"/>
        <v>51.520499999999998</v>
      </c>
      <c r="U173" s="17" vm="1641">
        <f ca="1"/>
        <v>52.651000000000003</v>
      </c>
      <c r="V173" s="3">
        <v>0</v>
      </c>
      <c r="W173" s="3">
        <v>0</v>
      </c>
      <c r="X173" s="3">
        <v>0</v>
      </c>
      <c r="Y173" s="3">
        <v>0</v>
      </c>
      <c r="Z173" s="1">
        <f t="shared" ca="1" si="45"/>
        <v>6.0115910169618578E-2</v>
      </c>
      <c r="AA173" s="1">
        <f t="shared" ca="1" si="46"/>
        <v>9.9522827687776177E-2</v>
      </c>
      <c r="AB173" s="1">
        <f t="shared" ca="1" si="47"/>
        <v>4.5466235185701066E-2</v>
      </c>
      <c r="AC173" s="1">
        <f t="shared" ca="1" si="48"/>
        <v>7.930097883462317E-2</v>
      </c>
      <c r="AD173" s="1">
        <f t="shared" ca="1" si="49"/>
        <v>0.31525567685044104</v>
      </c>
      <c r="AE173" s="1">
        <f t="shared" ca="1" si="50"/>
        <v>2.920236816467248E-2</v>
      </c>
      <c r="AF173" s="1">
        <f t="shared" ca="1" si="51"/>
        <v>3.3228155339805818E-2</v>
      </c>
      <c r="AG173" s="1">
        <f t="shared" ca="1" si="52"/>
        <v>-3.0891023984590338E-3</v>
      </c>
      <c r="AH173" s="1">
        <f t="shared" ca="1" si="53"/>
        <v>8.8836524300441894E-2</v>
      </c>
      <c r="AI173" s="1">
        <f t="shared" ca="1" si="54"/>
        <v>7.2293458854082102E-2</v>
      </c>
      <c r="AJ173" s="1">
        <f t="shared" ca="1" si="55"/>
        <v>-5.8266731250504571E-2</v>
      </c>
      <c r="AK173" s="1">
        <f t="shared" ca="1" si="56"/>
        <v>1.5634041276440743E-2</v>
      </c>
      <c r="AL173" s="1">
        <f t="shared" ca="1" si="57"/>
        <v>1.0191916101328261E-2</v>
      </c>
      <c r="AM173" s="1">
        <f t="shared" ca="1" si="58"/>
        <v>1.8987540079584718E-2</v>
      </c>
      <c r="AN173" s="1">
        <f t="shared" ca="1" si="59"/>
        <v>6.2180085071490886E-2</v>
      </c>
      <c r="AO173" s="1">
        <f t="shared" ca="1" si="60"/>
        <v>-5.6990338854172769E-3</v>
      </c>
      <c r="AP173" s="1">
        <f t="shared" ca="1" si="61"/>
        <v>2.194272182917489E-2</v>
      </c>
      <c r="AQ173">
        <v>2017</v>
      </c>
    </row>
    <row r="174" spans="1:43" ht="15" thickBot="1">
      <c r="A174" s="64" t="s">
        <v>53</v>
      </c>
      <c r="B174" s="71" t="s">
        <v>54</v>
      </c>
      <c r="C174" s="3" t="s">
        <v>55</v>
      </c>
      <c r="D174" s="26">
        <v>219786</v>
      </c>
      <c r="E174" s="26">
        <v>442499</v>
      </c>
      <c r="F174" s="31">
        <f t="shared" si="67"/>
        <v>219786</v>
      </c>
      <c r="G174" s="8">
        <v>508438647</v>
      </c>
      <c r="H174" s="9">
        <v>1.2999999999999999E-3</v>
      </c>
      <c r="I174" s="16" cm="1" vm="1642">
        <f t="array" aca="1" ref="I174:U174" ca="1">TRANSPOSE(_xlfn.STOCKHISTORY(A174,"1-1-2015","31-01-2016",2,0,2))</f>
        <v>1.85</v>
      </c>
      <c r="J174" s="17" vm="1642">
        <f ca="1"/>
        <v>1.85</v>
      </c>
      <c r="K174" s="17" vm="1643">
        <f ca="1"/>
        <v>1.55</v>
      </c>
      <c r="L174" s="17" vm="1642">
        <f ca="1"/>
        <v>1.85</v>
      </c>
      <c r="M174" s="17" vm="1644">
        <f ca="1"/>
        <v>2.35</v>
      </c>
      <c r="N174" s="17" vm="1645">
        <f ca="1"/>
        <v>1.75</v>
      </c>
      <c r="O174" s="17" vm="1646">
        <f ca="1"/>
        <v>1.45</v>
      </c>
      <c r="P174" s="17" vm="1647">
        <f ca="1"/>
        <v>1.1000000000000001</v>
      </c>
      <c r="Q174" s="17" vm="1648">
        <f ca="1"/>
        <v>1.2</v>
      </c>
      <c r="R174" s="17" vm="1647">
        <f ca="1"/>
        <v>1.1000000000000001</v>
      </c>
      <c r="S174" s="17" vm="1649">
        <f ca="1"/>
        <v>1</v>
      </c>
      <c r="T174" s="17" vm="1650">
        <f ca="1"/>
        <v>0.8</v>
      </c>
      <c r="U174" s="17" vm="1651">
        <f ca="1"/>
        <v>0.5</v>
      </c>
      <c r="V174" s="47">
        <v>0</v>
      </c>
      <c r="W174" s="47">
        <v>0</v>
      </c>
      <c r="X174" s="47">
        <v>0</v>
      </c>
      <c r="Y174" s="47">
        <v>0</v>
      </c>
      <c r="Z174" s="1">
        <f t="shared" ca="1" si="45"/>
        <v>0</v>
      </c>
      <c r="AA174" s="1">
        <f t="shared" ca="1" si="46"/>
        <v>-0.21621621621621628</v>
      </c>
      <c r="AB174" s="1">
        <f t="shared" ca="1" si="47"/>
        <v>-0.24137931034482751</v>
      </c>
      <c r="AC174" s="1">
        <f t="shared" ca="1" si="48"/>
        <v>-0.54545454545454553</v>
      </c>
      <c r="AD174" s="1">
        <f t="shared" ca="1" si="49"/>
        <v>-0.72972972972972971</v>
      </c>
      <c r="AE174" s="1">
        <f t="shared" ca="1" si="50"/>
        <v>0</v>
      </c>
      <c r="AF174" s="1">
        <f t="shared" ca="1" si="51"/>
        <v>-0.16216216216216217</v>
      </c>
      <c r="AG174" s="1">
        <f t="shared" ca="1" si="52"/>
        <v>0.19354838709677422</v>
      </c>
      <c r="AH174" s="1">
        <f t="shared" ca="1" si="53"/>
        <v>0.27027027027027023</v>
      </c>
      <c r="AI174" s="1">
        <f t="shared" ca="1" si="54"/>
        <v>-0.25531914893617025</v>
      </c>
      <c r="AJ174" s="1">
        <f t="shared" ca="1" si="55"/>
        <v>-0.17142857142857146</v>
      </c>
      <c r="AK174" s="1">
        <f t="shared" ca="1" si="56"/>
        <v>-0.24137931034482751</v>
      </c>
      <c r="AL174" s="1">
        <f t="shared" ca="1" si="57"/>
        <v>9.0909090909090787E-2</v>
      </c>
      <c r="AM174" s="1">
        <f t="shared" ca="1" si="58"/>
        <v>-8.3333333333333232E-2</v>
      </c>
      <c r="AN174" s="1">
        <f t="shared" ca="1" si="59"/>
        <v>-9.0909090909090981E-2</v>
      </c>
      <c r="AO174" s="1">
        <f t="shared" ca="1" si="60"/>
        <v>-0.19999999999999996</v>
      </c>
      <c r="AP174" s="1">
        <f t="shared" ca="1" si="61"/>
        <v>-0.37500000000000006</v>
      </c>
      <c r="AQ174">
        <v>2015</v>
      </c>
    </row>
    <row r="175" spans="1:43" ht="16.2" thickBot="1">
      <c r="A175" s="64" t="s">
        <v>218</v>
      </c>
      <c r="B175" s="71" t="s">
        <v>219</v>
      </c>
      <c r="C175" s="12" t="s">
        <v>220</v>
      </c>
      <c r="D175" s="26">
        <v>774500</v>
      </c>
      <c r="E175" s="26">
        <v>39372</v>
      </c>
      <c r="F175" s="31">
        <f t="shared" si="67"/>
        <v>774500</v>
      </c>
      <c r="G175" s="3">
        <v>637000000</v>
      </c>
      <c r="H175" s="9">
        <v>1.2999999999999999E-3</v>
      </c>
      <c r="I175" s="16" cm="1" vm="1652">
        <f t="array" aca="1" ref="I175:U175" ca="1">TRANSPOSE(_xlfn.STOCKHISTORY(A175,"1-1-2015","31-01-2016",2,0,2))</f>
        <v>164.71</v>
      </c>
      <c r="J175" s="17" vm="1653">
        <f ca="1"/>
        <v>162.12</v>
      </c>
      <c r="K175" s="17" vm="1654">
        <f ca="1"/>
        <v>168.16</v>
      </c>
      <c r="L175" s="17" vm="1655">
        <f ca="1"/>
        <v>164.29</v>
      </c>
      <c r="M175" s="17" vm="1656">
        <f ca="1"/>
        <v>156.79</v>
      </c>
      <c r="N175" s="17" vm="1657">
        <f ca="1"/>
        <v>159.1</v>
      </c>
      <c r="O175" s="17" vm="1658">
        <f ca="1"/>
        <v>156.13</v>
      </c>
      <c r="P175" s="17" vm="1659">
        <f ca="1"/>
        <v>150.79</v>
      </c>
      <c r="Q175" s="17" vm="1660">
        <f ca="1"/>
        <v>139.47999999999999</v>
      </c>
      <c r="R175" s="17" vm="1661">
        <f ca="1"/>
        <v>142.21</v>
      </c>
      <c r="S175" s="17" vm="1662">
        <f ca="1"/>
        <v>157.51</v>
      </c>
      <c r="T175" s="17" vm="1663">
        <f ca="1"/>
        <v>156.41</v>
      </c>
      <c r="U175" s="17" vm="1664">
        <f ca="1"/>
        <v>148.05000000000001</v>
      </c>
      <c r="V175" s="48">
        <v>1.0249999999999999</v>
      </c>
      <c r="W175" s="48">
        <v>1.0249999999999999</v>
      </c>
      <c r="X175" s="48">
        <v>1.0249999999999999</v>
      </c>
      <c r="Y175" s="48">
        <v>1.0249999999999999</v>
      </c>
      <c r="Z175" s="1">
        <f t="shared" ca="1" si="45"/>
        <v>3.6731224576527469E-3</v>
      </c>
      <c r="AA175" s="1">
        <f t="shared" ca="1" si="46"/>
        <v>-4.3429301844299696E-2</v>
      </c>
      <c r="AB175" s="1">
        <f t="shared" ca="1" si="47"/>
        <v>-8.259143021840766E-2</v>
      </c>
      <c r="AC175" s="1">
        <f t="shared" ca="1" si="48"/>
        <v>4.8273679769355204E-2</v>
      </c>
      <c r="AD175" s="1">
        <f t="shared" ca="1" si="49"/>
        <v>-7.6255236476230934E-2</v>
      </c>
      <c r="AE175" s="1">
        <f t="shared" ca="1" si="50"/>
        <v>-1.5724606884827901E-2</v>
      </c>
      <c r="AF175" s="1">
        <f t="shared" ca="1" si="51"/>
        <v>3.7256353318529431E-2</v>
      </c>
      <c r="AG175" s="1">
        <f t="shared" ca="1" si="52"/>
        <v>-1.6918411037107544E-2</v>
      </c>
      <c r="AH175" s="1">
        <f t="shared" ca="1" si="53"/>
        <v>-4.5650983017834317E-2</v>
      </c>
      <c r="AI175" s="1">
        <f t="shared" ca="1" si="54"/>
        <v>2.1270489189361582E-2</v>
      </c>
      <c r="AJ175" s="1">
        <f t="shared" ca="1" si="55"/>
        <v>-1.2225015713387801E-2</v>
      </c>
      <c r="AK175" s="1">
        <f t="shared" ca="1" si="56"/>
        <v>-3.4202267341318156E-2</v>
      </c>
      <c r="AL175" s="1">
        <f t="shared" ca="1" si="57"/>
        <v>-6.8207440811724931E-2</v>
      </c>
      <c r="AM175" s="1">
        <f t="shared" ca="1" si="58"/>
        <v>2.6921422426154418E-2</v>
      </c>
      <c r="AN175" s="1">
        <f t="shared" ca="1" si="59"/>
        <v>0.10758737078967712</v>
      </c>
      <c r="AO175" s="1">
        <f t="shared" ca="1" si="60"/>
        <v>-4.7616024379400933E-4</v>
      </c>
      <c r="AP175" s="1">
        <f t="shared" ca="1" si="61"/>
        <v>-4.6895978517997476E-2</v>
      </c>
      <c r="AQ175">
        <v>2015</v>
      </c>
    </row>
    <row r="176" spans="1:43" ht="16.2" thickBot="1">
      <c r="A176" s="64" t="s">
        <v>296</v>
      </c>
      <c r="B176" s="71" t="s">
        <v>297</v>
      </c>
      <c r="C176" s="12" t="s">
        <v>298</v>
      </c>
      <c r="D176" s="26">
        <v>1106570</v>
      </c>
      <c r="E176" s="32">
        <v>0</v>
      </c>
      <c r="F176" s="31">
        <f t="shared" si="67"/>
        <v>1106570</v>
      </c>
      <c r="G176" s="3">
        <v>869000000</v>
      </c>
      <c r="H176" s="9">
        <v>1.2999999999999999E-3</v>
      </c>
      <c r="I176" s="16" cm="1" vm="1665">
        <f t="array" aca="1" ref="I176:U176" ca="1">TRANSPOSE(_xlfn.STOCKHISTORY(A176,"1-1-2015","31-01-2016",2,0,2))</f>
        <v>119.93</v>
      </c>
      <c r="J176" s="17" vm="1666">
        <f ca="1"/>
        <v>118.13</v>
      </c>
      <c r="K176" s="17" vm="1667">
        <f ca="1"/>
        <v>120.26</v>
      </c>
      <c r="L176" s="17" vm="1668">
        <f ca="1"/>
        <v>107.76</v>
      </c>
      <c r="M176" s="17" vm="1669">
        <f ca="1"/>
        <v>106.66</v>
      </c>
      <c r="N176" s="17" vm="1670">
        <f ca="1"/>
        <v>101.16</v>
      </c>
      <c r="O176" s="17" vm="1671">
        <f ca="1"/>
        <v>96.34</v>
      </c>
      <c r="P176" s="17" vm="1672">
        <f ca="1"/>
        <v>97.56</v>
      </c>
      <c r="Q176" s="17" vm="1673">
        <f ca="1"/>
        <v>83.63</v>
      </c>
      <c r="R176" s="17" vm="1674">
        <f ca="1"/>
        <v>89.24</v>
      </c>
      <c r="S176" s="17" vm="1675">
        <f ca="1"/>
        <v>89.36</v>
      </c>
      <c r="T176" s="17" vm="1676">
        <f ca="1"/>
        <v>83.95</v>
      </c>
      <c r="U176" s="17" vm="1677">
        <f ca="1"/>
        <v>76.87</v>
      </c>
      <c r="V176" s="48">
        <v>0.55000000000000004</v>
      </c>
      <c r="W176" s="48">
        <v>0.55000000000000004</v>
      </c>
      <c r="X176" s="48">
        <v>0.55000000000000004</v>
      </c>
      <c r="Y176" s="48">
        <v>0.55000000000000004</v>
      </c>
      <c r="Z176" s="1">
        <f t="shared" ca="1" si="45"/>
        <v>-9.6889852413908115E-2</v>
      </c>
      <c r="AA176" s="1">
        <f t="shared" ca="1" si="46"/>
        <v>-0.10087230883444692</v>
      </c>
      <c r="AB176" s="1">
        <f t="shared" ca="1" si="47"/>
        <v>-6.7988374506954621E-2</v>
      </c>
      <c r="AC176" s="1">
        <f t="shared" ca="1" si="48"/>
        <v>-0.13245181532944858</v>
      </c>
      <c r="AD176" s="1">
        <f t="shared" ca="1" si="49"/>
        <v>-0.34069874093221042</v>
      </c>
      <c r="AE176" s="1">
        <f t="shared" ca="1" si="50"/>
        <v>-1.500875510714593E-2</v>
      </c>
      <c r="AF176" s="1">
        <f t="shared" ca="1" si="51"/>
        <v>1.803098281554228E-2</v>
      </c>
      <c r="AG176" s="1">
        <f t="shared" ca="1" si="52"/>
        <v>-9.9368035922168627E-2</v>
      </c>
      <c r="AH176" s="1">
        <f t="shared" ca="1" si="53"/>
        <v>-1.0207869339272537E-2</v>
      </c>
      <c r="AI176" s="1">
        <f t="shared" ca="1" si="54"/>
        <v>-4.6409150571910744E-2</v>
      </c>
      <c r="AJ176" s="1">
        <f t="shared" ca="1" si="55"/>
        <v>-4.2210359826018125E-2</v>
      </c>
      <c r="AK176" s="1">
        <f t="shared" ca="1" si="56"/>
        <v>1.2663483495951824E-2</v>
      </c>
      <c r="AL176" s="1">
        <f t="shared" ca="1" si="57"/>
        <v>-0.13714637146371469</v>
      </c>
      <c r="AM176" s="1">
        <f t="shared" ca="1" si="58"/>
        <v>7.3657778309219171E-2</v>
      </c>
      <c r="AN176" s="1">
        <f t="shared" ca="1" si="59"/>
        <v>1.3446884805020682E-3</v>
      </c>
      <c r="AO176" s="1">
        <f t="shared" ca="1" si="60"/>
        <v>-5.438675022381375E-2</v>
      </c>
      <c r="AP176" s="1">
        <f t="shared" ca="1" si="61"/>
        <v>-7.778439547349611E-2</v>
      </c>
      <c r="AQ176">
        <v>2015</v>
      </c>
    </row>
    <row r="177" spans="1:43" ht="15.6" thickBot="1">
      <c r="A177" s="62" t="s">
        <v>272</v>
      </c>
      <c r="B177" s="22" t="s">
        <v>273</v>
      </c>
      <c r="C177" s="42" t="s">
        <v>274</v>
      </c>
      <c r="D177" s="8">
        <v>1733556</v>
      </c>
      <c r="E177" s="3"/>
      <c r="F177" s="37">
        <f t="shared" si="67"/>
        <v>1733556</v>
      </c>
      <c r="G177" s="3">
        <v>1385000000</v>
      </c>
      <c r="H177" s="9">
        <f t="shared" ref="H177:H182" si="68">F177/G177</f>
        <v>1.2516649819494586E-3</v>
      </c>
      <c r="I177" s="51" vm="1678">
        <v>35.49</v>
      </c>
      <c r="J177" s="2" vm="79">
        <v>44.4</v>
      </c>
      <c r="K177" s="2" vm="663">
        <v>44.22</v>
      </c>
      <c r="L177" s="2" vm="1679">
        <v>43.98</v>
      </c>
      <c r="M177" s="2" vm="1680">
        <v>42.63</v>
      </c>
      <c r="N177" s="2" vm="1681">
        <v>34.99</v>
      </c>
      <c r="O177" s="2" vm="1682">
        <v>40.42</v>
      </c>
      <c r="P177" s="2" vm="994">
        <v>39.380000000000003</v>
      </c>
      <c r="Q177" s="2" vm="1683">
        <v>31.18</v>
      </c>
      <c r="R177" s="2" vm="1684">
        <v>34.36</v>
      </c>
      <c r="S177" s="2" vm="1685">
        <v>33.049999999999997</v>
      </c>
      <c r="T177" s="2" vm="1686">
        <v>36.450000000000003</v>
      </c>
      <c r="U177" s="2" vm="1687">
        <v>40.520000000000003</v>
      </c>
      <c r="V177" s="3">
        <v>0.5</v>
      </c>
      <c r="W177" s="3">
        <v>0.5</v>
      </c>
      <c r="X177" s="3">
        <v>0.5</v>
      </c>
      <c r="Y177" s="3">
        <v>0.5</v>
      </c>
      <c r="Z177" s="1">
        <f t="shared" si="45"/>
        <v>0.25331079177233007</v>
      </c>
      <c r="AA177" s="1">
        <f t="shared" si="46"/>
        <v>-6.9577080491132232E-2</v>
      </c>
      <c r="AB177" s="1">
        <f t="shared" si="47"/>
        <v>-0.13755566551212275</v>
      </c>
      <c r="AC177" s="1">
        <f t="shared" si="48"/>
        <v>0.19383003492433074</v>
      </c>
      <c r="AD177" s="1">
        <f t="shared" si="49"/>
        <v>0.19808396731473657</v>
      </c>
      <c r="AE177" s="1">
        <f t="shared" si="50"/>
        <v>0.25105663567202019</v>
      </c>
      <c r="AF177" s="1">
        <f t="shared" si="51"/>
        <v>-4.0540540540540482E-3</v>
      </c>
      <c r="AG177" s="1">
        <f t="shared" si="52"/>
        <v>5.879692446856581E-3</v>
      </c>
      <c r="AH177" s="1">
        <f t="shared" si="53"/>
        <v>-3.0695770804911197E-2</v>
      </c>
      <c r="AI177" s="1">
        <f t="shared" si="54"/>
        <v>-0.16748768472906403</v>
      </c>
      <c r="AJ177" s="1">
        <f t="shared" si="55"/>
        <v>0.16947699342669331</v>
      </c>
      <c r="AK177" s="1">
        <f t="shared" si="56"/>
        <v>-2.5729836714497752E-2</v>
      </c>
      <c r="AL177" s="1">
        <f t="shared" si="57"/>
        <v>-0.19553072625698331</v>
      </c>
      <c r="AM177" s="1">
        <f t="shared" si="58"/>
        <v>0.11802437459910198</v>
      </c>
      <c r="AN177" s="1">
        <f t="shared" si="59"/>
        <v>-3.8125727590221252E-2</v>
      </c>
      <c r="AO177" s="1">
        <f t="shared" si="60"/>
        <v>0.11800302571860835</v>
      </c>
      <c r="AP177" s="1">
        <f t="shared" si="61"/>
        <v>0.12537722908093279</v>
      </c>
      <c r="AQ177" s="58">
        <v>2019</v>
      </c>
    </row>
    <row r="178" spans="1:43" ht="15.6" thickBot="1">
      <c r="A178" s="66" t="s">
        <v>251</v>
      </c>
      <c r="B178" s="22" t="s">
        <v>252</v>
      </c>
      <c r="C178" s="34" t="s">
        <v>378</v>
      </c>
      <c r="D178" s="8">
        <v>1791956</v>
      </c>
      <c r="E178" s="3">
        <v>52427</v>
      </c>
      <c r="F178" s="37">
        <f t="shared" si="67"/>
        <v>1791956</v>
      </c>
      <c r="G178" s="3">
        <v>1438000000</v>
      </c>
      <c r="H178" s="9">
        <f t="shared" si="68"/>
        <v>1.2461446453407511E-3</v>
      </c>
      <c r="I178" s="16" cm="1" vm="1688">
        <f t="array" aca="1" ref="I178:U178" ca="1">TRANSPOSE(_xlfn.STOCKHISTORY(A178,"1-1-2017","01-01-2018",2,0,2))</f>
        <v>104.94</v>
      </c>
      <c r="J178" s="17" vm="1689">
        <f ca="1"/>
        <v>103.61</v>
      </c>
      <c r="K178" s="17" vm="1690">
        <f ca="1"/>
        <v>109.6</v>
      </c>
      <c r="L178" s="17" vm="1691">
        <f ca="1"/>
        <v>111.95</v>
      </c>
      <c r="M178" s="17" vm="1692">
        <f ca="1"/>
        <v>112.93</v>
      </c>
      <c r="N178" s="17" vm="1693">
        <f ca="1"/>
        <v>116.8</v>
      </c>
      <c r="O178" s="17" vm="1694">
        <f ca="1"/>
        <v>115.55</v>
      </c>
      <c r="P178" s="17" vm="1695">
        <f ca="1"/>
        <v>116.69</v>
      </c>
      <c r="Q178" s="17" vm="1696">
        <f ca="1"/>
        <v>115.38</v>
      </c>
      <c r="R178" s="17" vm="1697">
        <f ca="1"/>
        <v>109.91</v>
      </c>
      <c r="S178" s="17" vm="1698">
        <f ca="1"/>
        <v>109.76</v>
      </c>
      <c r="T178" s="17" vm="1699">
        <f ca="1"/>
        <v>116.5</v>
      </c>
      <c r="U178" s="17" vm="1665">
        <f ca="1"/>
        <v>119.93</v>
      </c>
      <c r="V178" s="3">
        <v>0.80500000000000005</v>
      </c>
      <c r="W178" s="3">
        <v>0.80500000000000005</v>
      </c>
      <c r="X178" s="3">
        <v>0.80500000000000005</v>
      </c>
      <c r="Y178" s="3">
        <v>0.753</v>
      </c>
      <c r="Z178" s="1">
        <f t="shared" ca="1" si="45"/>
        <v>7.447112635791886E-2</v>
      </c>
      <c r="AA178" s="1">
        <f t="shared" ca="1" si="46"/>
        <v>3.9347923179991015E-2</v>
      </c>
      <c r="AB178" s="1">
        <f t="shared" ca="1" si="47"/>
        <v>-4.1843357853742977E-2</v>
      </c>
      <c r="AC178" s="1">
        <f t="shared" ca="1" si="48"/>
        <v>9.801655900282058E-2</v>
      </c>
      <c r="AD178" s="1">
        <f t="shared" ca="1" si="49"/>
        <v>0.17303220888126558</v>
      </c>
      <c r="AE178" s="1">
        <f t="shared" ca="1" si="50"/>
        <v>-1.2673908900323978E-2</v>
      </c>
      <c r="AF178" s="1">
        <f t="shared" ca="1" si="51"/>
        <v>5.7812952417720248E-2</v>
      </c>
      <c r="AG178" s="1">
        <f t="shared" ca="1" si="52"/>
        <v>2.8786496350365044E-2</v>
      </c>
      <c r="AH178" s="1">
        <f t="shared" ca="1" si="53"/>
        <v>8.7539079946405002E-3</v>
      </c>
      <c r="AI178" s="1">
        <f t="shared" ca="1" si="54"/>
        <v>4.1397325777029925E-2</v>
      </c>
      <c r="AJ178" s="1">
        <f t="shared" ca="1" si="55"/>
        <v>-3.8099315068493146E-3</v>
      </c>
      <c r="AK178" s="1">
        <f t="shared" ca="1" si="56"/>
        <v>9.8658589355257523E-3</v>
      </c>
      <c r="AL178" s="1">
        <f t="shared" ca="1" si="57"/>
        <v>-4.3277058873939693E-3</v>
      </c>
      <c r="AM178" s="1">
        <f t="shared" ca="1" si="58"/>
        <v>-4.0431617264690585E-2</v>
      </c>
      <c r="AN178" s="1">
        <f t="shared" ca="1" si="59"/>
        <v>-1.3647529797105949E-3</v>
      </c>
      <c r="AO178" s="1">
        <f t="shared" ca="1" si="60"/>
        <v>6.8267128279883335E-2</v>
      </c>
      <c r="AP178" s="1">
        <f t="shared" ca="1" si="61"/>
        <v>3.5905579399141692E-2</v>
      </c>
      <c r="AQ178">
        <v>2017</v>
      </c>
    </row>
    <row r="179" spans="1:43" ht="16.2" thickBot="1">
      <c r="A179" s="62" t="s">
        <v>331</v>
      </c>
      <c r="B179" s="22" t="s">
        <v>332</v>
      </c>
      <c r="C179" s="41" t="s">
        <v>333</v>
      </c>
      <c r="D179" s="8">
        <v>119222</v>
      </c>
      <c r="E179" s="3">
        <v>349349</v>
      </c>
      <c r="F179" s="37">
        <f t="shared" si="67"/>
        <v>119222</v>
      </c>
      <c r="G179" s="8">
        <v>96000000</v>
      </c>
      <c r="H179" s="9">
        <f t="shared" si="68"/>
        <v>1.2418958333333333E-3</v>
      </c>
      <c r="I179" s="51" vm="1700">
        <v>5.3360000000000003</v>
      </c>
      <c r="J179" s="2" vm="1701">
        <v>5.5460000000000003</v>
      </c>
      <c r="K179" s="2" vm="1702">
        <v>5.7039999999999997</v>
      </c>
      <c r="L179" s="2" vm="1703">
        <v>5.42</v>
      </c>
      <c r="M179" s="2" vm="1704">
        <v>6.0860000000000003</v>
      </c>
      <c r="N179" s="2" vm="1705">
        <v>5.3940000000000001</v>
      </c>
      <c r="O179" s="2" vm="1706">
        <v>5.09</v>
      </c>
      <c r="P179" s="2" vm="1707">
        <v>5.6420000000000003</v>
      </c>
      <c r="Q179" s="2" vm="1708">
        <v>5.1580000000000004</v>
      </c>
      <c r="R179" s="2" vm="1709">
        <v>5.5919999999999996</v>
      </c>
      <c r="S179" s="2" vm="1710">
        <v>5.4320000000000004</v>
      </c>
      <c r="T179" s="2" vm="1711">
        <v>5.032</v>
      </c>
      <c r="U179" s="2" vm="1712">
        <v>4.03</v>
      </c>
      <c r="V179">
        <v>0.72</v>
      </c>
      <c r="W179">
        <v>0.72</v>
      </c>
      <c r="X179">
        <v>0.72</v>
      </c>
      <c r="Y179">
        <v>0.72</v>
      </c>
      <c r="Z179" s="1">
        <f t="shared" si="45"/>
        <v>0.15067466266866558</v>
      </c>
      <c r="AA179" s="1">
        <f t="shared" si="46"/>
        <v>7.1955719557195555E-2</v>
      </c>
      <c r="AB179" s="1">
        <f t="shared" si="47"/>
        <v>0.24007858546168956</v>
      </c>
      <c r="AC179" s="1">
        <f t="shared" si="48"/>
        <v>-0.15057224606580821</v>
      </c>
      <c r="AD179" s="1">
        <f t="shared" si="49"/>
        <v>0.29497751124437777</v>
      </c>
      <c r="AE179" s="1">
        <f t="shared" si="50"/>
        <v>3.9355322338830573E-2</v>
      </c>
      <c r="AF179" s="1">
        <f t="shared" si="51"/>
        <v>2.8489001081860706E-2</v>
      </c>
      <c r="AG179" s="1">
        <f t="shared" si="52"/>
        <v>7.6437587657784037E-2</v>
      </c>
      <c r="AH179" s="1">
        <f t="shared" si="53"/>
        <v>0.12287822878228789</v>
      </c>
      <c r="AI179" s="1">
        <f t="shared" si="54"/>
        <v>4.6007229707525146E-3</v>
      </c>
      <c r="AJ179" s="1">
        <f t="shared" si="55"/>
        <v>7.7122728958101544E-2</v>
      </c>
      <c r="AK179" s="1">
        <f t="shared" si="56"/>
        <v>0.10844793713163074</v>
      </c>
      <c r="AL179" s="1">
        <f t="shared" si="57"/>
        <v>4.182913860333215E-2</v>
      </c>
      <c r="AM179" s="1">
        <f t="shared" si="58"/>
        <v>0.22373012795657216</v>
      </c>
      <c r="AN179" s="1">
        <f t="shared" si="59"/>
        <v>-2.8612303290414746E-2</v>
      </c>
      <c r="AO179" s="1">
        <f t="shared" si="60"/>
        <v>5.8910162002945431E-2</v>
      </c>
      <c r="AP179" s="1">
        <f t="shared" si="61"/>
        <v>-5.6041335453100118E-2</v>
      </c>
      <c r="AQ179">
        <v>2018</v>
      </c>
    </row>
    <row r="180" spans="1:43" ht="15.6" thickBot="1">
      <c r="A180" s="62" t="s">
        <v>398</v>
      </c>
      <c r="B180" s="22" t="s">
        <v>399</v>
      </c>
      <c r="C180" s="42" t="s">
        <v>400</v>
      </c>
      <c r="D180" s="3">
        <v>277573</v>
      </c>
      <c r="E180" s="3">
        <v>668378</v>
      </c>
      <c r="F180" s="37">
        <f t="shared" si="67"/>
        <v>277573</v>
      </c>
      <c r="G180" s="3">
        <v>224000000</v>
      </c>
      <c r="H180" s="9">
        <f t="shared" si="68"/>
        <v>1.2391651785714287E-3</v>
      </c>
      <c r="I180" s="51" vm="865">
        <v>279.89</v>
      </c>
      <c r="J180" s="2" vm="1713">
        <v>331.87</v>
      </c>
      <c r="K180" s="2" vm="1714">
        <v>347.52</v>
      </c>
      <c r="L180" s="2" vm="1715">
        <v>349.81</v>
      </c>
      <c r="M180" s="2" vm="1716">
        <v>373.13</v>
      </c>
      <c r="N180" s="2" vm="1717">
        <v>376.34</v>
      </c>
      <c r="O180" s="2" vm="1718">
        <v>400</v>
      </c>
      <c r="P180" s="2" vm="1719">
        <v>385.94</v>
      </c>
      <c r="Q180" s="2" vm="1720">
        <v>408.08</v>
      </c>
      <c r="R180" s="2" vm="1721">
        <v>412.53</v>
      </c>
      <c r="S180" s="2" vm="1722">
        <v>469.97</v>
      </c>
      <c r="T180" s="2" vm="1723">
        <v>469.32</v>
      </c>
      <c r="U180" s="2" vm="1724">
        <v>487.41</v>
      </c>
      <c r="V180" s="3">
        <v>0</v>
      </c>
      <c r="W180" s="3">
        <v>0</v>
      </c>
      <c r="X180" s="3">
        <v>0</v>
      </c>
      <c r="Y180" s="3">
        <v>0</v>
      </c>
      <c r="Z180" s="1">
        <f t="shared" si="45"/>
        <v>0.24981242631033626</v>
      </c>
      <c r="AA180" s="1">
        <f t="shared" si="46"/>
        <v>0.14347788799634087</v>
      </c>
      <c r="AB180" s="1">
        <f t="shared" si="47"/>
        <v>3.1324999999999929E-2</v>
      </c>
      <c r="AC180" s="1">
        <f t="shared" si="48"/>
        <v>0.18151407170387623</v>
      </c>
      <c r="AD180" s="1">
        <f t="shared" si="49"/>
        <v>0.74143413483868681</v>
      </c>
      <c r="AE180" s="1">
        <f t="shared" si="50"/>
        <v>0.18571581692807895</v>
      </c>
      <c r="AF180" s="1">
        <f t="shared" si="51"/>
        <v>4.7157019314791868E-2</v>
      </c>
      <c r="AG180" s="1">
        <f t="shared" si="52"/>
        <v>6.5895488029466525E-3</v>
      </c>
      <c r="AH180" s="1">
        <f t="shared" si="53"/>
        <v>6.6664760870186648E-2</v>
      </c>
      <c r="AI180" s="1">
        <f t="shared" si="54"/>
        <v>8.6028997936375522E-3</v>
      </c>
      <c r="AJ180" s="1">
        <f t="shared" si="55"/>
        <v>6.2868682574268017E-2</v>
      </c>
      <c r="AK180" s="1">
        <f t="shared" si="56"/>
        <v>-3.5150000000000008E-2</v>
      </c>
      <c r="AL180" s="1">
        <f t="shared" si="57"/>
        <v>5.7366430015028211E-2</v>
      </c>
      <c r="AM180" s="1">
        <f t="shared" si="58"/>
        <v>1.090472456381099E-2</v>
      </c>
      <c r="AN180" s="1">
        <f t="shared" si="59"/>
        <v>0.13923835842241791</v>
      </c>
      <c r="AO180" s="1">
        <f t="shared" si="60"/>
        <v>-1.3830670042769412E-3</v>
      </c>
      <c r="AP180" s="1">
        <f t="shared" si="61"/>
        <v>3.8545129122986514E-2</v>
      </c>
      <c r="AQ180" s="58">
        <v>2019</v>
      </c>
    </row>
    <row r="181" spans="1:43" ht="16.2" thickBot="1">
      <c r="A181" s="66" t="s">
        <v>56</v>
      </c>
      <c r="B181" s="22" t="s">
        <v>57</v>
      </c>
      <c r="C181" s="33" t="s">
        <v>58</v>
      </c>
      <c r="D181" s="8">
        <v>1096390</v>
      </c>
      <c r="E181" s="3">
        <v>2289640</v>
      </c>
      <c r="F181" s="37">
        <f t="shared" si="67"/>
        <v>1096390</v>
      </c>
      <c r="G181" s="8">
        <v>886000000</v>
      </c>
      <c r="H181" s="9">
        <f t="shared" si="68"/>
        <v>1.2374604966139955E-3</v>
      </c>
      <c r="I181" s="16" cm="1" vm="1725">
        <f t="array" aca="1" ref="I181:U181" ca="1">TRANSPOSE(_xlfn.STOCKHISTORY(A181,"1-1-2017","01-01-2018",2,0,2))</f>
        <v>74.89</v>
      </c>
      <c r="J181" s="17" vm="1726">
        <f ca="1"/>
        <v>76.849999999999994</v>
      </c>
      <c r="K181" s="17" vm="1727">
        <f ca="1"/>
        <v>81.05</v>
      </c>
      <c r="L181" s="17" vm="1728">
        <f ca="1"/>
        <v>79.17</v>
      </c>
      <c r="M181" s="17" vm="1729">
        <f ca="1"/>
        <v>79.22</v>
      </c>
      <c r="N181" s="17" vm="1117">
        <f ca="1"/>
        <v>77.23</v>
      </c>
      <c r="O181" s="17" vm="1730">
        <f ca="1"/>
        <v>84.69</v>
      </c>
      <c r="P181" s="17" vm="1731">
        <f ca="1"/>
        <v>85.72</v>
      </c>
      <c r="Q181" s="17" vm="1732">
        <f ca="1"/>
        <v>86.31</v>
      </c>
      <c r="R181" s="17" vm="1733">
        <f ca="1"/>
        <v>90.44</v>
      </c>
      <c r="S181" s="17" vm="1734">
        <f ca="1"/>
        <v>96.29</v>
      </c>
      <c r="T181" s="17" vm="1735">
        <f ca="1"/>
        <v>98.08</v>
      </c>
      <c r="U181" s="17" vm="1514">
        <f ca="1"/>
        <v>99.73</v>
      </c>
      <c r="V181" s="3">
        <v>0.35</v>
      </c>
      <c r="W181" s="3">
        <v>0.32</v>
      </c>
      <c r="X181" s="3">
        <v>0.32</v>
      </c>
      <c r="Y181" s="3">
        <v>0.32</v>
      </c>
      <c r="Z181" s="1">
        <f t="shared" ca="1" si="45"/>
        <v>6.1824008545867282E-2</v>
      </c>
      <c r="AA181" s="1">
        <f t="shared" ca="1" si="46"/>
        <v>7.3765315144625435E-2</v>
      </c>
      <c r="AB181" s="1">
        <f t="shared" ca="1" si="47"/>
        <v>7.1673160939898464E-2</v>
      </c>
      <c r="AC181" s="1">
        <f t="shared" ca="1" si="48"/>
        <v>0.10625829279080061</v>
      </c>
      <c r="AD181" s="1">
        <f t="shared" ca="1" si="49"/>
        <v>0.3491787955668314</v>
      </c>
      <c r="AE181" s="1">
        <f t="shared" ca="1" si="50"/>
        <v>2.6171718520496646E-2</v>
      </c>
      <c r="AF181" s="1">
        <f t="shared" ca="1" si="51"/>
        <v>5.465191932335723E-2</v>
      </c>
      <c r="AG181" s="1">
        <f t="shared" ca="1" si="52"/>
        <v>-1.8877236273904939E-2</v>
      </c>
      <c r="AH181" s="1">
        <f t="shared" ca="1" si="53"/>
        <v>6.3155235569025076E-4</v>
      </c>
      <c r="AI181" s="1">
        <f t="shared" ca="1" si="54"/>
        <v>-2.1080535218379132E-2</v>
      </c>
      <c r="AJ181" s="1">
        <f t="shared" ca="1" si="55"/>
        <v>0.10073805515991187</v>
      </c>
      <c r="AK181" s="1">
        <f t="shared" ca="1" si="56"/>
        <v>1.2162002597709307E-2</v>
      </c>
      <c r="AL181" s="1">
        <f t="shared" ca="1" si="57"/>
        <v>1.0615958936070969E-2</v>
      </c>
      <c r="AM181" s="1">
        <f t="shared" ca="1" si="58"/>
        <v>5.1558336229869023E-2</v>
      </c>
      <c r="AN181" s="1">
        <f t="shared" ca="1" si="59"/>
        <v>6.4683768244139864E-2</v>
      </c>
      <c r="AO181" s="1">
        <f t="shared" ca="1" si="60"/>
        <v>2.1912971232734363E-2</v>
      </c>
      <c r="AP181" s="1">
        <f t="shared" ca="1" si="61"/>
        <v>2.0085644371941332E-2</v>
      </c>
      <c r="AQ181">
        <v>2017</v>
      </c>
    </row>
    <row r="182" spans="1:43" ht="16.2" thickBot="1">
      <c r="A182" s="62" t="s">
        <v>44</v>
      </c>
      <c r="B182" s="22" t="s">
        <v>45</v>
      </c>
      <c r="C182" s="41" t="s">
        <v>46</v>
      </c>
      <c r="D182" s="3">
        <v>738507</v>
      </c>
      <c r="E182" s="3">
        <v>10184</v>
      </c>
      <c r="F182" s="37">
        <f t="shared" si="67"/>
        <v>738507</v>
      </c>
      <c r="G182" s="8">
        <v>609000000</v>
      </c>
      <c r="H182" s="9">
        <f t="shared" si="68"/>
        <v>1.2126551724137931E-3</v>
      </c>
      <c r="I182" s="51" vm="1736">
        <v>192.52</v>
      </c>
      <c r="J182" s="2" vm="1737">
        <v>186.51</v>
      </c>
      <c r="K182" s="2" vm="1738">
        <v>191.39</v>
      </c>
      <c r="L182" s="2" vm="1739">
        <v>191.14</v>
      </c>
      <c r="M182" s="2" vm="1740">
        <v>175.4</v>
      </c>
      <c r="N182" s="2" vm="1741">
        <v>172</v>
      </c>
      <c r="O182" s="2" vm="1742">
        <v>186.88</v>
      </c>
      <c r="P182" s="2" vm="1743">
        <v>186.4</v>
      </c>
      <c r="Q182" s="2" vm="1744">
        <v>207.3</v>
      </c>
      <c r="R182" s="2" vm="1745">
        <v>192.58</v>
      </c>
      <c r="S182" s="2" vm="1746">
        <v>214.26</v>
      </c>
      <c r="T182" s="2" vm="1747">
        <v>234.54</v>
      </c>
      <c r="U182" s="2" vm="1748">
        <v>243</v>
      </c>
      <c r="V182" s="3">
        <v>1.45</v>
      </c>
      <c r="W182" s="3">
        <v>1.45</v>
      </c>
      <c r="X182" s="3">
        <v>1.45</v>
      </c>
      <c r="Y182" s="3">
        <v>1.45</v>
      </c>
      <c r="Z182" s="1">
        <f t="shared" si="45"/>
        <v>3.6359858715965133E-4</v>
      </c>
      <c r="AA182" s="1">
        <f t="shared" si="46"/>
        <v>-1.4701266087684373E-2</v>
      </c>
      <c r="AB182" s="1">
        <f t="shared" si="47"/>
        <v>3.8259845890411051E-2</v>
      </c>
      <c r="AC182" s="1">
        <f t="shared" si="48"/>
        <v>0.26934261086301792</v>
      </c>
      <c r="AD182" s="1">
        <f t="shared" si="49"/>
        <v>0.29233326407645949</v>
      </c>
      <c r="AE182" s="1">
        <f t="shared" si="50"/>
        <v>-3.1217535840432263E-2</v>
      </c>
      <c r="AF182" s="1">
        <f t="shared" si="51"/>
        <v>2.6164816899898104E-2</v>
      </c>
      <c r="AG182" s="1">
        <f t="shared" si="52"/>
        <v>6.2699200585192537E-3</v>
      </c>
      <c r="AH182" s="1">
        <f t="shared" si="53"/>
        <v>-8.2348017160196615E-2</v>
      </c>
      <c r="AI182" s="1">
        <f t="shared" si="54"/>
        <v>-1.1117445838084411E-2</v>
      </c>
      <c r="AJ182" s="1">
        <f t="shared" si="55"/>
        <v>9.4941860465116254E-2</v>
      </c>
      <c r="AK182" s="1">
        <f t="shared" si="56"/>
        <v>-2.5684931506848767E-3</v>
      </c>
      <c r="AL182" s="1">
        <f t="shared" si="57"/>
        <v>0.11990343347639487</v>
      </c>
      <c r="AM182" s="1">
        <f t="shared" si="58"/>
        <v>-6.4013506994693672E-2</v>
      </c>
      <c r="AN182" s="1">
        <f t="shared" si="59"/>
        <v>0.11257659154637022</v>
      </c>
      <c r="AO182" s="1">
        <f t="shared" si="60"/>
        <v>0.10141883692709792</v>
      </c>
      <c r="AP182" s="1">
        <f t="shared" si="61"/>
        <v>4.2252920610556868E-2</v>
      </c>
      <c r="AQ182" s="58">
        <v>2019</v>
      </c>
    </row>
    <row r="183" spans="1:43" ht="16.2" thickBot="1">
      <c r="A183" s="64" t="s">
        <v>167</v>
      </c>
      <c r="B183" s="71" t="s">
        <v>168</v>
      </c>
      <c r="C183" s="12" t="s">
        <v>169</v>
      </c>
      <c r="D183" s="26">
        <v>993711</v>
      </c>
      <c r="E183" s="26">
        <v>0</v>
      </c>
      <c r="F183" s="31">
        <f t="shared" si="67"/>
        <v>993711</v>
      </c>
      <c r="G183" s="3">
        <v>853000000</v>
      </c>
      <c r="H183" s="9">
        <v>1.1999999999999999E-3</v>
      </c>
      <c r="I183" s="16" cm="1" vm="1594">
        <f t="array" aca="1" ref="I183:U183" ca="1">TRANSPOSE(_xlfn.STOCKHISTORY(A183,"1-1-2015","31-01-2016",2,0,2))</f>
        <v>39.17</v>
      </c>
      <c r="J183" s="17" vm="1595">
        <f ca="1"/>
        <v>40.92</v>
      </c>
      <c r="K183" s="17" vm="1596">
        <f ca="1"/>
        <v>42.56</v>
      </c>
      <c r="L183" s="17" vm="1597">
        <f ca="1"/>
        <v>44.29</v>
      </c>
      <c r="M183" s="17" vm="1598">
        <f ca="1"/>
        <v>48.89</v>
      </c>
      <c r="N183" s="17" vm="1599">
        <f ca="1"/>
        <v>45.35</v>
      </c>
      <c r="O183" s="17" vm="882">
        <f ca="1"/>
        <v>43.23</v>
      </c>
      <c r="P183" s="17" vm="1600">
        <f ca="1"/>
        <v>41.3</v>
      </c>
      <c r="Q183" s="17" vm="439">
        <f ca="1"/>
        <v>38.1</v>
      </c>
      <c r="R183" s="17" vm="1601">
        <f ca="1"/>
        <v>35.869999999999997</v>
      </c>
      <c r="S183" s="17" vm="1602">
        <f ca="1"/>
        <v>38.21</v>
      </c>
      <c r="T183" s="17" vm="1603">
        <f ca="1"/>
        <v>39.5</v>
      </c>
      <c r="U183" s="17" vm="1604">
        <f ca="1"/>
        <v>33.86</v>
      </c>
      <c r="V183" s="48">
        <v>0.18</v>
      </c>
      <c r="W183" s="48">
        <v>0.18</v>
      </c>
      <c r="X183" s="48">
        <v>0.18</v>
      </c>
      <c r="Y183" s="48">
        <v>0.18</v>
      </c>
      <c r="Z183" s="1">
        <f t="shared" ca="1" si="45"/>
        <v>0.13530763339290267</v>
      </c>
      <c r="AA183" s="1">
        <f t="shared" ca="1" si="46"/>
        <v>-1.9869044931135751E-2</v>
      </c>
      <c r="AB183" s="1">
        <f t="shared" ca="1" si="47"/>
        <v>-0.16608836456164702</v>
      </c>
      <c r="AC183" s="1">
        <f t="shared" ca="1" si="48"/>
        <v>-5.1017563423473605E-2</v>
      </c>
      <c r="AD183" s="1">
        <f t="shared" ca="1" si="49"/>
        <v>-0.11718151646668375</v>
      </c>
      <c r="AE183" s="1">
        <f t="shared" ca="1" si="50"/>
        <v>4.4677048761807503E-2</v>
      </c>
      <c r="AF183" s="1">
        <f t="shared" ca="1" si="51"/>
        <v>4.0078201368523962E-2</v>
      </c>
      <c r="AG183" s="1">
        <f t="shared" ca="1" si="52"/>
        <v>4.48778195488721E-2</v>
      </c>
      <c r="AH183" s="1">
        <f t="shared" ca="1" si="53"/>
        <v>0.10386091668548209</v>
      </c>
      <c r="AI183" s="1">
        <f t="shared" ca="1" si="54"/>
        <v>-6.8725710779300453E-2</v>
      </c>
      <c r="AJ183" s="1">
        <f t="shared" ca="1" si="55"/>
        <v>-4.2778390297684772E-2</v>
      </c>
      <c r="AK183" s="1">
        <f t="shared" ca="1" si="56"/>
        <v>-4.4644922507517927E-2</v>
      </c>
      <c r="AL183" s="1">
        <f t="shared" ca="1" si="57"/>
        <v>-7.3123486682808617E-2</v>
      </c>
      <c r="AM183" s="1">
        <f t="shared" ca="1" si="58"/>
        <v>-5.3805774278215319E-2</v>
      </c>
      <c r="AN183" s="1">
        <f t="shared" ca="1" si="59"/>
        <v>6.5235572902146738E-2</v>
      </c>
      <c r="AO183" s="1">
        <f t="shared" ca="1" si="60"/>
        <v>3.8471604292070111E-2</v>
      </c>
      <c r="AP183" s="1">
        <f t="shared" ca="1" si="61"/>
        <v>-0.13822784810126584</v>
      </c>
      <c r="AQ183">
        <v>2015</v>
      </c>
    </row>
    <row r="184" spans="1:43" ht="16.2" thickBot="1">
      <c r="A184" s="64" t="s">
        <v>215</v>
      </c>
      <c r="B184" s="71" t="s">
        <v>216</v>
      </c>
      <c r="C184" s="12" t="s">
        <v>217</v>
      </c>
      <c r="D184" s="26">
        <v>1108093</v>
      </c>
      <c r="E184" s="26">
        <v>82202</v>
      </c>
      <c r="F184" s="31">
        <f t="shared" si="67"/>
        <v>1108093</v>
      </c>
      <c r="G184" s="3">
        <v>1128000000</v>
      </c>
      <c r="H184" s="9">
        <v>1.1999999999999999E-3</v>
      </c>
      <c r="I184" s="16" cm="1" vm="1581">
        <f t="array" aca="1" ref="I184:U184" ca="1">TRANSPOSE(_xlfn.STOCKHISTORY(A184,"1-1-2015","31-01-2016",2,0,2))</f>
        <v>48.549599999999998</v>
      </c>
      <c r="J184" s="17" vm="1582">
        <f ca="1"/>
        <v>41.625399999999999</v>
      </c>
      <c r="K184" s="17" vm="1583">
        <f ca="1"/>
        <v>45.145499999999998</v>
      </c>
      <c r="L184" s="17" vm="1584">
        <f ca="1"/>
        <v>44.780099999999997</v>
      </c>
      <c r="M184" s="17" vm="1585">
        <f ca="1"/>
        <v>46.116799999999998</v>
      </c>
      <c r="N184" s="17" vm="1586">
        <f ca="1"/>
        <v>46.419800000000002</v>
      </c>
      <c r="O184" s="17" vm="1587">
        <f ca="1"/>
        <v>50.795299999999997</v>
      </c>
      <c r="P184" s="17" vm="1588">
        <f ca="1"/>
        <v>49.770499999999998</v>
      </c>
      <c r="Q184" s="17" vm="1589">
        <f ca="1"/>
        <v>43.184899999999999</v>
      </c>
      <c r="R184" s="17" vm="1590">
        <f ca="1"/>
        <v>42.382899999999999</v>
      </c>
      <c r="S184" s="17" vm="1591">
        <f ca="1"/>
        <v>45.091999999999999</v>
      </c>
      <c r="T184" s="17" vm="1592">
        <f ca="1"/>
        <v>45.644500000000001</v>
      </c>
      <c r="U184" s="17" vm="1593">
        <f ca="1"/>
        <v>41.9908</v>
      </c>
      <c r="V184" s="48">
        <v>0.375</v>
      </c>
      <c r="W184" s="48">
        <v>0.375</v>
      </c>
      <c r="X184" s="48">
        <v>0.375</v>
      </c>
      <c r="Y184" s="48">
        <v>0.35</v>
      </c>
      <c r="Z184" s="1">
        <f t="shared" ca="1" si="45"/>
        <v>-6.9918186761579931E-2</v>
      </c>
      <c r="AA184" s="1">
        <f t="shared" ca="1" si="46"/>
        <v>0.14270178047838214</v>
      </c>
      <c r="AB184" s="1">
        <f t="shared" ca="1" si="47"/>
        <v>-0.1582311749315389</v>
      </c>
      <c r="AC184" s="1">
        <f t="shared" ca="1" si="48"/>
        <v>-9.9332513820430519E-4</v>
      </c>
      <c r="AD184" s="1">
        <f t="shared" ca="1" si="49"/>
        <v>-0.10471353008057736</v>
      </c>
      <c r="AE184" s="1">
        <f t="shared" ca="1" si="50"/>
        <v>-0.14262115444823437</v>
      </c>
      <c r="AF184" s="1">
        <f t="shared" ca="1" si="51"/>
        <v>8.4566154319237766E-2</v>
      </c>
      <c r="AG184" s="1">
        <f t="shared" ca="1" si="52"/>
        <v>2.1264577864901136E-4</v>
      </c>
      <c r="AH184" s="1">
        <f t="shared" ca="1" si="53"/>
        <v>2.9850312973843305E-2</v>
      </c>
      <c r="AI184" s="1">
        <f t="shared" ca="1" si="54"/>
        <v>1.4701800645318071E-2</v>
      </c>
      <c r="AJ184" s="1">
        <f t="shared" ca="1" si="55"/>
        <v>0.10233779550967465</v>
      </c>
      <c r="AK184" s="1">
        <f t="shared" ca="1" si="56"/>
        <v>-2.0175094939886153E-2</v>
      </c>
      <c r="AL184" s="1">
        <f t="shared" ca="1" si="57"/>
        <v>-0.1247847620578455</v>
      </c>
      <c r="AM184" s="1">
        <f t="shared" ca="1" si="58"/>
        <v>-9.8877153819969393E-3</v>
      </c>
      <c r="AN184" s="1">
        <f t="shared" ca="1" si="59"/>
        <v>6.3919646838701438E-2</v>
      </c>
      <c r="AO184" s="1">
        <f t="shared" ca="1" si="60"/>
        <v>2.0014636742659495E-2</v>
      </c>
      <c r="AP184" s="1">
        <f t="shared" ca="1" si="61"/>
        <v>-7.237892845797414E-2</v>
      </c>
      <c r="AQ184">
        <v>2015</v>
      </c>
    </row>
    <row r="185" spans="1:43" ht="16.2" thickBot="1">
      <c r="A185" s="64" t="s">
        <v>230</v>
      </c>
      <c r="B185" s="71" t="s">
        <v>231</v>
      </c>
      <c r="C185" s="12" t="s">
        <v>232</v>
      </c>
      <c r="D185" s="26">
        <v>507967</v>
      </c>
      <c r="E185" s="26">
        <v>1766655</v>
      </c>
      <c r="F185" s="31">
        <f t="shared" si="67"/>
        <v>507967</v>
      </c>
      <c r="G185" s="3">
        <v>1953000000</v>
      </c>
      <c r="H185" s="9">
        <v>1.1999999999999999E-3</v>
      </c>
      <c r="I185" s="16" cm="1" vm="60">
        <f t="array" aca="1" ref="I185:U185" ca="1">TRANSPOSE(_xlfn.STOCKHISTORY(A185,"1-1-2015","31-01-2016",2,0,2))</f>
        <v>39.049999999999997</v>
      </c>
      <c r="J185" s="17" vm="1749">
        <f ca="1"/>
        <v>33.96</v>
      </c>
      <c r="K185" s="17" vm="1750">
        <f ca="1"/>
        <v>35.64</v>
      </c>
      <c r="L185" s="17" vm="1751">
        <f ca="1"/>
        <v>35.72</v>
      </c>
      <c r="M185" s="17" vm="1752">
        <f ca="1"/>
        <v>37.5</v>
      </c>
      <c r="N185" s="17" vm="1753">
        <f ca="1"/>
        <v>38.42</v>
      </c>
      <c r="O185" s="17" vm="1754">
        <f ca="1"/>
        <v>39.46</v>
      </c>
      <c r="P185" s="17" vm="1755">
        <f ca="1"/>
        <v>38.96</v>
      </c>
      <c r="Q185" s="17" vm="1756">
        <f ca="1"/>
        <v>33.42</v>
      </c>
      <c r="R185" s="17" vm="1757">
        <f ca="1"/>
        <v>31.42</v>
      </c>
      <c r="S185" s="17" vm="1758">
        <f ca="1"/>
        <v>33.1</v>
      </c>
      <c r="T185" s="17" vm="1759">
        <f ca="1"/>
        <v>34.6</v>
      </c>
      <c r="U185" s="17" vm="1760">
        <f ca="1"/>
        <v>30.7</v>
      </c>
      <c r="V185" s="48">
        <v>0.15</v>
      </c>
      <c r="W185" s="48">
        <v>0.15</v>
      </c>
      <c r="X185" s="48">
        <v>0.15</v>
      </c>
      <c r="Y185" s="48">
        <v>0.1</v>
      </c>
      <c r="Z185" s="1">
        <f t="shared" ca="1" si="45"/>
        <v>-8.1434058898847597E-2</v>
      </c>
      <c r="AA185" s="1">
        <f t="shared" ca="1" si="46"/>
        <v>0.10890257558790599</v>
      </c>
      <c r="AB185" s="1">
        <f t="shared" ca="1" si="47"/>
        <v>-0.19994931576279773</v>
      </c>
      <c r="AC185" s="1">
        <f t="shared" ca="1" si="48"/>
        <v>-1.9732654360280152E-2</v>
      </c>
      <c r="AD185" s="1">
        <f t="shared" ca="1" si="49"/>
        <v>-0.19974391805377717</v>
      </c>
      <c r="AE185" s="1">
        <f t="shared" ca="1" si="50"/>
        <v>-0.13034571062740069</v>
      </c>
      <c r="AF185" s="1">
        <f t="shared" ca="1" si="51"/>
        <v>4.9469964664310945E-2</v>
      </c>
      <c r="AG185" s="1">
        <f t="shared" ca="1" si="52"/>
        <v>6.4534231200897383E-3</v>
      </c>
      <c r="AH185" s="1">
        <f t="shared" ca="1" si="53"/>
        <v>4.9832026875699924E-2</v>
      </c>
      <c r="AI185" s="1">
        <f t="shared" ca="1" si="54"/>
        <v>2.8533333333333376E-2</v>
      </c>
      <c r="AJ185" s="1">
        <f t="shared" ca="1" si="55"/>
        <v>3.0973451327433604E-2</v>
      </c>
      <c r="AK185" s="1">
        <f t="shared" ca="1" si="56"/>
        <v>-1.2671059300557527E-2</v>
      </c>
      <c r="AL185" s="1">
        <f t="shared" ca="1" si="57"/>
        <v>-0.13834702258726897</v>
      </c>
      <c r="AM185" s="1">
        <f t="shared" ca="1" si="58"/>
        <v>-5.5356074207061637E-2</v>
      </c>
      <c r="AN185" s="1">
        <f t="shared" ca="1" si="59"/>
        <v>5.3469127943984708E-2</v>
      </c>
      <c r="AO185" s="1">
        <f t="shared" ca="1" si="60"/>
        <v>4.8338368580060423E-2</v>
      </c>
      <c r="AP185" s="1">
        <f t="shared" ca="1" si="61"/>
        <v>-0.10982658959537578</v>
      </c>
      <c r="AQ185">
        <v>2015</v>
      </c>
    </row>
    <row r="186" spans="1:43" ht="16.2" thickBot="1">
      <c r="A186" s="64" t="s">
        <v>239</v>
      </c>
      <c r="B186" s="71" t="s">
        <v>240</v>
      </c>
      <c r="C186" s="12" t="s">
        <v>241</v>
      </c>
      <c r="D186" s="26">
        <v>124004</v>
      </c>
      <c r="E186" s="26">
        <v>326906</v>
      </c>
      <c r="F186" s="31">
        <f t="shared" si="67"/>
        <v>124004</v>
      </c>
      <c r="G186" s="3">
        <v>387000000</v>
      </c>
      <c r="H186" s="9">
        <v>1.1999999999999999E-3</v>
      </c>
      <c r="I186" s="16" cm="1" vm="1761">
        <f t="array" aca="1" ref="I186:U186" ca="1">TRANSPOSE(_xlfn.STOCKHISTORY(A186,"1-1-2015","31-01-2016",2,0,2))</f>
        <v>64.97</v>
      </c>
      <c r="J186" s="17" vm="1762">
        <f ca="1"/>
        <v>55.16</v>
      </c>
      <c r="K186" s="17" vm="1763">
        <f ca="1"/>
        <v>54.25</v>
      </c>
      <c r="L186" s="17" vm="1764">
        <f ca="1"/>
        <v>50.19</v>
      </c>
      <c r="M186" s="17" vm="1765">
        <f ca="1"/>
        <v>54.35</v>
      </c>
      <c r="N186" s="17" vm="1766">
        <f ca="1"/>
        <v>49.16</v>
      </c>
      <c r="O186" s="17" vm="1767">
        <f ca="1"/>
        <v>48.26</v>
      </c>
      <c r="P186" s="17" vm="1768">
        <f ca="1"/>
        <v>41.74</v>
      </c>
      <c r="Q186" s="17" vm="426">
        <f ca="1"/>
        <v>40.770000000000003</v>
      </c>
      <c r="R186" s="17" vm="1769">
        <f ca="1"/>
        <v>38.299999999999997</v>
      </c>
      <c r="S186" s="17" vm="1770">
        <f ca="1"/>
        <v>37.28</v>
      </c>
      <c r="T186" s="17" vm="1771">
        <f ca="1"/>
        <v>37.39</v>
      </c>
      <c r="U186" s="17" vm="1772">
        <f ca="1"/>
        <v>33.51</v>
      </c>
      <c r="V186" s="48">
        <v>0.46</v>
      </c>
      <c r="W186" s="48">
        <v>0.46</v>
      </c>
      <c r="X186" s="47">
        <v>0.46</v>
      </c>
      <c r="Y186" s="47">
        <v>0.46</v>
      </c>
      <c r="Z186" s="1">
        <f t="shared" ca="1" si="45"/>
        <v>-0.22040941973218409</v>
      </c>
      <c r="AA186" s="1">
        <f t="shared" ca="1" si="46"/>
        <v>-2.928870292887029E-2</v>
      </c>
      <c r="AB186" s="1">
        <f t="shared" ca="1" si="47"/>
        <v>-0.19685039370078741</v>
      </c>
      <c r="AC186" s="1">
        <f t="shared" ca="1" si="48"/>
        <v>-0.11305483028720625</v>
      </c>
      <c r="AD186" s="1">
        <f t="shared" ca="1" si="49"/>
        <v>-0.45590272433430817</v>
      </c>
      <c r="AE186" s="1">
        <f t="shared" ca="1" si="50"/>
        <v>-0.15099276589195018</v>
      </c>
      <c r="AF186" s="1">
        <f t="shared" ca="1" si="51"/>
        <v>-1.6497461928933949E-2</v>
      </c>
      <c r="AG186" s="1">
        <f t="shared" ca="1" si="52"/>
        <v>-6.6359447004608343E-2</v>
      </c>
      <c r="AH186" s="1">
        <f t="shared" ca="1" si="53"/>
        <v>8.2885036859932329E-2</v>
      </c>
      <c r="AI186" s="1">
        <f t="shared" ca="1" si="54"/>
        <v>-8.7028518859245715E-2</v>
      </c>
      <c r="AJ186" s="1">
        <f t="shared" ca="1" si="55"/>
        <v>-8.9503661513425266E-3</v>
      </c>
      <c r="AK186" s="1">
        <f t="shared" ca="1" si="56"/>
        <v>-0.1351015333609614</v>
      </c>
      <c r="AL186" s="1">
        <f t="shared" ca="1" si="57"/>
        <v>-1.2218495448011473E-2</v>
      </c>
      <c r="AM186" s="1">
        <f t="shared" ca="1" si="58"/>
        <v>-4.9300956585724941E-2</v>
      </c>
      <c r="AN186" s="1">
        <f t="shared" ca="1" si="59"/>
        <v>-2.6631853785900682E-2</v>
      </c>
      <c r="AO186" s="1">
        <f t="shared" ca="1" si="60"/>
        <v>1.5289699570815433E-2</v>
      </c>
      <c r="AP186" s="1">
        <f t="shared" ca="1" si="61"/>
        <v>-9.146830703396637E-2</v>
      </c>
      <c r="AQ186">
        <v>2015</v>
      </c>
    </row>
    <row r="187" spans="1:43" ht="15.6" thickBot="1">
      <c r="A187" s="66" t="s">
        <v>134</v>
      </c>
      <c r="B187" s="22" t="s">
        <v>135</v>
      </c>
      <c r="C187" s="34" t="s">
        <v>136</v>
      </c>
      <c r="D187" s="8">
        <v>4653818</v>
      </c>
      <c r="E187" s="3">
        <v>9144</v>
      </c>
      <c r="F187" s="37">
        <f t="shared" si="67"/>
        <v>4653818</v>
      </c>
      <c r="G187" s="3">
        <v>3998000000</v>
      </c>
      <c r="H187" s="9">
        <f>F187/G187</f>
        <v>1.1640365182591296E-3</v>
      </c>
      <c r="I187" s="16" cm="1" vm="1773">
        <f t="array" aca="1" ref="I187:U187" ca="1">TRANSPOSE(_xlfn.STOCKHISTORY(A187,"1-1-2017","01-01-2018",2,0,2))</f>
        <v>12.0639</v>
      </c>
      <c r="J187" s="17" vm="1774">
        <f ca="1"/>
        <v>12.3111</v>
      </c>
      <c r="K187" s="17" vm="1775">
        <f ca="1"/>
        <v>12.518700000000001</v>
      </c>
      <c r="L187" s="17" vm="1776">
        <f ca="1"/>
        <v>11.5101</v>
      </c>
      <c r="M187" s="17" vm="1777">
        <f ca="1"/>
        <v>11.361800000000001</v>
      </c>
      <c r="N187" s="17" vm="1778">
        <f ca="1"/>
        <v>11.124499999999999</v>
      </c>
      <c r="O187" s="17" vm="1779">
        <f ca="1"/>
        <v>11.2332</v>
      </c>
      <c r="P187" s="17" vm="1780">
        <f ca="1"/>
        <v>10.986000000000001</v>
      </c>
      <c r="Q187" s="17" vm="1781">
        <f ca="1"/>
        <v>11.055199999999999</v>
      </c>
      <c r="R187" s="17" vm="1782">
        <f ca="1"/>
        <v>11.866099999999999</v>
      </c>
      <c r="S187" s="17" vm="1783">
        <f ca="1"/>
        <v>12.2616</v>
      </c>
      <c r="T187" s="17" vm="1784">
        <f ca="1"/>
        <v>12.479200000000001</v>
      </c>
      <c r="U187" s="17" vm="1785">
        <f ca="1"/>
        <v>12.3803</v>
      </c>
      <c r="V187">
        <v>0.15</v>
      </c>
      <c r="W187">
        <v>0.15</v>
      </c>
      <c r="X187">
        <v>0.15</v>
      </c>
      <c r="Y187">
        <v>0.15</v>
      </c>
      <c r="Z187" s="1">
        <f t="shared" ca="1" si="45"/>
        <v>-3.3471762862755883E-2</v>
      </c>
      <c r="AA187" s="1">
        <f t="shared" ca="1" si="46"/>
        <v>-1.1025099695050391E-2</v>
      </c>
      <c r="AB187" s="1">
        <f t="shared" ca="1" si="47"/>
        <v>6.969518926040659E-2</v>
      </c>
      <c r="AC187" s="1">
        <f t="shared" ca="1" si="48"/>
        <v>5.5974583055932503E-2</v>
      </c>
      <c r="AD187" s="1">
        <f t="shared" ca="1" si="49"/>
        <v>7.5962168121420079E-2</v>
      </c>
      <c r="AE187" s="1">
        <f t="shared" ca="1" si="50"/>
        <v>2.0490886031880189E-2</v>
      </c>
      <c r="AF187" s="1">
        <f t="shared" ca="1" si="51"/>
        <v>1.686283110363827E-2</v>
      </c>
      <c r="AG187" s="1">
        <f t="shared" ca="1" si="52"/>
        <v>-6.858539624721427E-2</v>
      </c>
      <c r="AH187" s="1">
        <f t="shared" ca="1" si="53"/>
        <v>-1.2884336365452862E-2</v>
      </c>
      <c r="AI187" s="1">
        <f t="shared" ca="1" si="54"/>
        <v>-7.6836416764950255E-3</v>
      </c>
      <c r="AJ187" s="1">
        <f t="shared" ca="1" si="55"/>
        <v>2.3254977751809135E-2</v>
      </c>
      <c r="AK187" s="1">
        <f t="shared" ca="1" si="56"/>
        <v>-2.2006195919239347E-2</v>
      </c>
      <c r="AL187" s="1">
        <f t="shared" ca="1" si="57"/>
        <v>1.99526670307663E-2</v>
      </c>
      <c r="AM187" s="1">
        <f t="shared" ca="1" si="58"/>
        <v>8.6918373254215239E-2</v>
      </c>
      <c r="AN187" s="1">
        <f t="shared" ca="1" si="59"/>
        <v>3.333024329813504E-2</v>
      </c>
      <c r="AO187" s="1">
        <f t="shared" ca="1" si="60"/>
        <v>2.997977425458349E-2</v>
      </c>
      <c r="AP187" s="1">
        <f t="shared" ca="1" si="61"/>
        <v>4.0948137701134332E-3</v>
      </c>
      <c r="AQ187">
        <v>2017</v>
      </c>
    </row>
    <row r="188" spans="1:43" ht="16.2" thickBot="1">
      <c r="A188" s="21" t="s">
        <v>98</v>
      </c>
      <c r="B188" s="22" t="s">
        <v>99</v>
      </c>
      <c r="C188" s="25" t="s">
        <v>100</v>
      </c>
      <c r="D188" s="8">
        <v>253752</v>
      </c>
      <c r="E188" s="3">
        <v>35190</v>
      </c>
      <c r="F188">
        <f>(D188)*2</f>
        <v>507504</v>
      </c>
      <c r="G188" s="3">
        <v>441000000</v>
      </c>
      <c r="H188" s="9">
        <f>F188/G188</f>
        <v>1.1508027210884353E-3</v>
      </c>
      <c r="I188" s="16" cm="1" vm="1786">
        <f t="array" aca="1" ref="I188:U188" ca="1">TRANSPOSE(_xlfn.STOCKHISTORY(A188,"1-1-2015","31-01-2016",2,0,2))</f>
        <v>131.9862</v>
      </c>
      <c r="J188" s="17" vm="1787">
        <f ca="1"/>
        <v>133.96780000000001</v>
      </c>
      <c r="K188" s="17" vm="1788">
        <f ca="1"/>
        <v>141.59719999999999</v>
      </c>
      <c r="L188" s="17" vm="1789">
        <f ca="1"/>
        <v>145.93199999999999</v>
      </c>
      <c r="M188" s="17" vm="1790">
        <f ca="1"/>
        <v>137.88720000000001</v>
      </c>
      <c r="N188" s="17" vm="1791">
        <f ca="1"/>
        <v>137.4931</v>
      </c>
      <c r="O188" s="17" vm="1792">
        <f ca="1"/>
        <v>130.51509999999999</v>
      </c>
      <c r="P188" s="17" vm="1793">
        <f ca="1"/>
        <v>140.11699999999999</v>
      </c>
      <c r="Q188" s="17" vm="1794">
        <f ca="1"/>
        <v>132.23560000000001</v>
      </c>
      <c r="R188" s="17" vm="1795">
        <f ca="1"/>
        <v>139.22319999999999</v>
      </c>
      <c r="S188" s="17" vm="1796">
        <f ca="1"/>
        <v>152.81389999999999</v>
      </c>
      <c r="T188" s="17" vm="1797">
        <f ca="1"/>
        <v>155.72620000000001</v>
      </c>
      <c r="U188" s="17" vm="1798">
        <f ca="1"/>
        <v>153.602</v>
      </c>
      <c r="V188" s="3">
        <v>0.45</v>
      </c>
      <c r="W188" s="3">
        <v>0.45</v>
      </c>
      <c r="X188" s="3">
        <v>0.45</v>
      </c>
      <c r="Y188" s="3">
        <v>0.4</v>
      </c>
      <c r="Z188" s="1">
        <f t="shared" ca="1" si="45"/>
        <v>0.10907049373343571</v>
      </c>
      <c r="AA188" s="1">
        <f t="shared" ca="1" si="46"/>
        <v>-0.10256078173395829</v>
      </c>
      <c r="AB188" s="1">
        <f t="shared" ca="1" si="47"/>
        <v>7.0168892335063154E-2</v>
      </c>
      <c r="AC188" s="1">
        <f t="shared" ca="1" si="48"/>
        <v>0.10615184825517596</v>
      </c>
      <c r="AD188" s="1">
        <f t="shared" ca="1" si="49"/>
        <v>0.17703214426962824</v>
      </c>
      <c r="AE188" s="1">
        <f t="shared" ca="1" si="50"/>
        <v>1.5013690825253053E-2</v>
      </c>
      <c r="AF188" s="1">
        <f t="shared" ca="1" si="51"/>
        <v>5.6949505776761097E-2</v>
      </c>
      <c r="AG188" s="1">
        <f t="shared" ca="1" si="52"/>
        <v>3.3791628648024125E-2</v>
      </c>
      <c r="AH188" s="1">
        <f t="shared" ca="1" si="53"/>
        <v>-5.5127045473233979E-2</v>
      </c>
      <c r="AI188" s="1">
        <f t="shared" ca="1" si="54"/>
        <v>4.0540383733944288E-4</v>
      </c>
      <c r="AJ188" s="1">
        <f t="shared" ca="1" si="55"/>
        <v>-4.7478746206173317E-2</v>
      </c>
      <c r="AK188" s="1">
        <f t="shared" ca="1" si="56"/>
        <v>7.3569265165486605E-2</v>
      </c>
      <c r="AL188" s="1">
        <f t="shared" ca="1" si="57"/>
        <v>-5.3037104705353277E-2</v>
      </c>
      <c r="AM188" s="1">
        <f t="shared" ca="1" si="58"/>
        <v>5.6245065625292932E-2</v>
      </c>
      <c r="AN188" s="1">
        <f t="shared" ca="1" si="59"/>
        <v>9.761806940222606E-2</v>
      </c>
      <c r="AO188" s="1">
        <f t="shared" ca="1" si="60"/>
        <v>2.1675384241878627E-2</v>
      </c>
      <c r="AP188" s="1">
        <f t="shared" ca="1" si="61"/>
        <v>-1.1071996876569273E-2</v>
      </c>
      <c r="AQ188">
        <v>2016</v>
      </c>
    </row>
    <row r="189" spans="1:43" ht="15.6" thickBot="1">
      <c r="A189" s="66" t="s">
        <v>287</v>
      </c>
      <c r="B189" s="22" t="s">
        <v>288</v>
      </c>
      <c r="C189" s="34" t="s">
        <v>417</v>
      </c>
      <c r="D189" s="8">
        <v>658335</v>
      </c>
      <c r="E189" s="3"/>
      <c r="F189" s="37">
        <f t="shared" ref="F189:F203" si="69">D189</f>
        <v>658335</v>
      </c>
      <c r="G189" s="3">
        <v>576000000</v>
      </c>
      <c r="H189" s="9">
        <f>F189/G189</f>
        <v>1.1429427083333333E-3</v>
      </c>
      <c r="I189" s="16">
        <v>97.54</v>
      </c>
      <c r="J189" s="17">
        <v>96.54</v>
      </c>
      <c r="K189" s="17">
        <v>99.9</v>
      </c>
      <c r="L189" s="17">
        <v>98.71</v>
      </c>
      <c r="M189" s="17">
        <v>99.06</v>
      </c>
      <c r="N189" s="17">
        <v>99.7</v>
      </c>
      <c r="O189" s="17">
        <v>100.41</v>
      </c>
      <c r="P189" s="17">
        <v>102.42</v>
      </c>
      <c r="Q189" s="17">
        <v>101.1</v>
      </c>
      <c r="R189" s="17">
        <v>103.8</v>
      </c>
      <c r="S189" s="17">
        <v>94.7</v>
      </c>
      <c r="T189" s="17">
        <v>91.47</v>
      </c>
      <c r="U189" s="17">
        <v>92.83</v>
      </c>
      <c r="V189" s="3">
        <v>0.40250000000000002</v>
      </c>
      <c r="W189" s="3">
        <v>0.40250000000000002</v>
      </c>
      <c r="X189" s="3">
        <v>0.40250000000000002</v>
      </c>
      <c r="Y189" s="3">
        <v>0.40250000000000002</v>
      </c>
      <c r="Z189" s="1">
        <f t="shared" si="45"/>
        <v>1.6121591142095423E-2</v>
      </c>
      <c r="AA189" s="1">
        <f t="shared" si="46"/>
        <v>2.1299766994225536E-2</v>
      </c>
      <c r="AB189" s="1">
        <f t="shared" si="47"/>
        <v>3.777014241609402E-2</v>
      </c>
      <c r="AC189" s="1">
        <f t="shared" si="48"/>
        <v>-0.10180635838150288</v>
      </c>
      <c r="AD189" s="1">
        <f t="shared" si="49"/>
        <v>-3.1781833094115308E-2</v>
      </c>
      <c r="AE189" s="1">
        <f t="shared" si="50"/>
        <v>-1.0252204223908139E-2</v>
      </c>
      <c r="AF189" s="1">
        <f t="shared" si="51"/>
        <v>3.4804226227470474E-2</v>
      </c>
      <c r="AG189" s="1">
        <f t="shared" si="52"/>
        <v>-7.8828828828830019E-3</v>
      </c>
      <c r="AH189" s="1">
        <f t="shared" si="53"/>
        <v>3.5457400466012414E-3</v>
      </c>
      <c r="AI189" s="1">
        <f t="shared" si="54"/>
        <v>1.0523924894003641E-2</v>
      </c>
      <c r="AJ189" s="1">
        <f t="shared" si="55"/>
        <v>1.1158475426278774E-2</v>
      </c>
      <c r="AK189" s="1">
        <f t="shared" si="56"/>
        <v>2.0017926501344541E-2</v>
      </c>
      <c r="AL189" s="1">
        <f t="shared" si="57"/>
        <v>-8.9582112868581074E-3</v>
      </c>
      <c r="AM189" s="1">
        <f t="shared" si="58"/>
        <v>3.0687438180019812E-2</v>
      </c>
      <c r="AN189" s="1">
        <f t="shared" si="59"/>
        <v>-8.7668593448940221E-2</v>
      </c>
      <c r="AO189" s="1">
        <f t="shared" si="60"/>
        <v>-2.9857444561774065E-2</v>
      </c>
      <c r="AP189" s="1">
        <f t="shared" si="61"/>
        <v>1.9268612659888482E-2</v>
      </c>
      <c r="AQ189">
        <v>2017</v>
      </c>
    </row>
    <row r="190" spans="1:43" ht="16.2" thickBot="1">
      <c r="A190" s="21" t="s">
        <v>305</v>
      </c>
      <c r="B190" s="22" t="s">
        <v>306</v>
      </c>
      <c r="C190" s="25" t="s">
        <v>390</v>
      </c>
      <c r="D190" s="8">
        <v>419474</v>
      </c>
      <c r="E190" s="3"/>
      <c r="F190" s="37">
        <f t="shared" si="69"/>
        <v>419474</v>
      </c>
      <c r="G190" s="3">
        <v>376000000</v>
      </c>
      <c r="H190" s="9">
        <f>F190/G190</f>
        <v>1.1156223404255319E-3</v>
      </c>
      <c r="I190" s="16">
        <v>50.49</v>
      </c>
      <c r="J190" s="17">
        <v>51.64</v>
      </c>
      <c r="K190" s="17">
        <v>56.06</v>
      </c>
      <c r="L190" s="17">
        <v>59.04</v>
      </c>
      <c r="M190" s="17">
        <v>61.56</v>
      </c>
      <c r="N190" s="17">
        <v>59.19</v>
      </c>
      <c r="O190" s="17">
        <v>60.59</v>
      </c>
      <c r="P190" s="17">
        <v>63.07</v>
      </c>
      <c r="Q190" s="17">
        <v>62.77</v>
      </c>
      <c r="R190" s="17">
        <v>60.41</v>
      </c>
      <c r="S190" s="17">
        <v>60.17</v>
      </c>
      <c r="T190" s="17">
        <v>64.66</v>
      </c>
      <c r="U190" s="17">
        <v>64.66</v>
      </c>
      <c r="V190" s="3">
        <v>0.66</v>
      </c>
      <c r="W190" s="3">
        <v>0.66</v>
      </c>
      <c r="X190" s="3">
        <v>0.66</v>
      </c>
      <c r="Y190" s="3">
        <v>0.64</v>
      </c>
      <c r="Z190" s="1">
        <f t="shared" si="45"/>
        <v>0.18241235888294705</v>
      </c>
      <c r="AA190" s="1">
        <f t="shared" si="46"/>
        <v>3.7432249322493297E-2</v>
      </c>
      <c r="AB190" s="1">
        <f t="shared" si="47"/>
        <v>7.9220993563293152E-3</v>
      </c>
      <c r="AC190" s="1">
        <f t="shared" si="48"/>
        <v>8.0946863102135405E-2</v>
      </c>
      <c r="AD190" s="1">
        <f t="shared" si="49"/>
        <v>0.3325410972469795</v>
      </c>
      <c r="AE190" s="1">
        <f t="shared" si="50"/>
        <v>2.2776787482669807E-2</v>
      </c>
      <c r="AF190" s="1">
        <f t="shared" si="51"/>
        <v>8.5592563903950453E-2</v>
      </c>
      <c r="AG190" s="1">
        <f t="shared" si="52"/>
        <v>6.4930431680342432E-2</v>
      </c>
      <c r="AH190" s="1">
        <f t="shared" si="53"/>
        <v>4.2682926829268344E-2</v>
      </c>
      <c r="AI190" s="1">
        <f t="shared" si="54"/>
        <v>-2.7777777777777849E-2</v>
      </c>
      <c r="AJ190" s="1">
        <f t="shared" si="55"/>
        <v>3.4803176212198104E-2</v>
      </c>
      <c r="AK190" s="1">
        <f t="shared" si="56"/>
        <v>4.0930846674368651E-2</v>
      </c>
      <c r="AL190" s="1">
        <f t="shared" si="57"/>
        <v>5.7079435547804482E-3</v>
      </c>
      <c r="AM190" s="1">
        <f t="shared" si="58"/>
        <v>-2.7083001433806059E-2</v>
      </c>
      <c r="AN190" s="1">
        <f t="shared" si="59"/>
        <v>-3.9728521767918371E-3</v>
      </c>
      <c r="AO190" s="1">
        <f t="shared" si="60"/>
        <v>8.5258434435765237E-2</v>
      </c>
      <c r="AP190" s="1">
        <f t="shared" si="61"/>
        <v>9.8979276214042691E-3</v>
      </c>
      <c r="AQ190">
        <v>2016</v>
      </c>
    </row>
    <row r="191" spans="1:43" ht="16.2" thickBot="1">
      <c r="A191" s="64" t="s">
        <v>107</v>
      </c>
      <c r="B191" s="71" t="s">
        <v>108</v>
      </c>
      <c r="C191" s="12" t="s">
        <v>109</v>
      </c>
      <c r="D191" s="26">
        <v>1973846</v>
      </c>
      <c r="E191" s="26">
        <v>40157</v>
      </c>
      <c r="F191" s="31">
        <f t="shared" si="69"/>
        <v>1973846</v>
      </c>
      <c r="G191" s="3">
        <v>1875000000</v>
      </c>
      <c r="H191" s="9">
        <v>1.1000000000000001E-3</v>
      </c>
      <c r="I191" s="16" cm="1" vm="1132">
        <f t="array" aca="1" ref="I191:U191" ca="1">TRANSPOSE(_xlfn.STOCKHISTORY(A191,"1-1-2015","31-01-2016",2,0,2))</f>
        <v>111.63</v>
      </c>
      <c r="J191" s="17" vm="1133">
        <f ca="1"/>
        <v>103.98</v>
      </c>
      <c r="K191" s="17" vm="1134">
        <f ca="1"/>
        <v>106.32</v>
      </c>
      <c r="L191" s="17" vm="1135">
        <f ca="1"/>
        <v>105.77</v>
      </c>
      <c r="M191" s="17" vm="1136">
        <f ca="1"/>
        <v>110.28</v>
      </c>
      <c r="N191" s="17" vm="1137">
        <f ca="1"/>
        <v>103.47</v>
      </c>
      <c r="O191" s="17" vm="1138">
        <f ca="1"/>
        <v>96.3</v>
      </c>
      <c r="P191" s="17" vm="1139">
        <f ca="1"/>
        <v>87.28</v>
      </c>
      <c r="Q191" s="17" vm="1140">
        <f ca="1"/>
        <v>78.760000000000005</v>
      </c>
      <c r="R191" s="17" vm="1141">
        <f ca="1"/>
        <v>79.72</v>
      </c>
      <c r="S191" s="17" vm="1142">
        <f ca="1"/>
        <v>90.61</v>
      </c>
      <c r="T191" s="17" vm="1143">
        <f ca="1"/>
        <v>90.97</v>
      </c>
      <c r="U191" s="17" vm="1144">
        <f ca="1"/>
        <v>89.53</v>
      </c>
      <c r="V191" s="47">
        <v>0</v>
      </c>
      <c r="W191" s="47">
        <v>0</v>
      </c>
      <c r="X191" s="47">
        <v>0</v>
      </c>
      <c r="Y191" s="47">
        <v>0</v>
      </c>
      <c r="Z191" s="1">
        <f t="shared" ca="1" si="45"/>
        <v>-5.2494849054913549E-2</v>
      </c>
      <c r="AA191" s="1">
        <f t="shared" ca="1" si="46"/>
        <v>-8.9533894298950548E-2</v>
      </c>
      <c r="AB191" s="1">
        <f t="shared" ca="1" si="47"/>
        <v>-0.17217030114226375</v>
      </c>
      <c r="AC191" s="1">
        <f t="shared" ca="1" si="48"/>
        <v>0.12305569493226295</v>
      </c>
      <c r="AD191" s="1">
        <f t="shared" ca="1" si="49"/>
        <v>-0.19797545462689237</v>
      </c>
      <c r="AE191" s="1">
        <f t="shared" ca="1" si="50"/>
        <v>-6.8529965063154993E-2</v>
      </c>
      <c r="AF191" s="1">
        <f t="shared" ca="1" si="51"/>
        <v>2.250432775533746E-2</v>
      </c>
      <c r="AG191" s="1">
        <f t="shared" ca="1" si="52"/>
        <v>-5.1730624529721329E-3</v>
      </c>
      <c r="AH191" s="1">
        <f t="shared" ca="1" si="53"/>
        <v>4.2639689893164461E-2</v>
      </c>
      <c r="AI191" s="1">
        <f t="shared" ca="1" si="54"/>
        <v>-6.1751904243743216E-2</v>
      </c>
      <c r="AJ191" s="1">
        <f t="shared" ca="1" si="55"/>
        <v>-6.9295447955929276E-2</v>
      </c>
      <c r="AK191" s="1">
        <f t="shared" ca="1" si="56"/>
        <v>-9.3665628245067453E-2</v>
      </c>
      <c r="AL191" s="1">
        <f t="shared" ca="1" si="57"/>
        <v>-9.7616865261228189E-2</v>
      </c>
      <c r="AM191" s="1">
        <f t="shared" ca="1" si="58"/>
        <v>1.2188928390045628E-2</v>
      </c>
      <c r="AN191" s="1">
        <f t="shared" ca="1" si="59"/>
        <v>0.13660311088810839</v>
      </c>
      <c r="AO191" s="1">
        <f t="shared" ca="1" si="60"/>
        <v>3.9730714049221877E-3</v>
      </c>
      <c r="AP191" s="1">
        <f t="shared" ca="1" si="61"/>
        <v>-1.5829394305815078E-2</v>
      </c>
      <c r="AQ191">
        <v>2015</v>
      </c>
    </row>
    <row r="192" spans="1:43" ht="16.2" thickBot="1">
      <c r="A192" s="64" t="s">
        <v>134</v>
      </c>
      <c r="B192" s="71" t="s">
        <v>135</v>
      </c>
      <c r="C192" s="12" t="s">
        <v>136</v>
      </c>
      <c r="D192" s="26">
        <v>4301269</v>
      </c>
      <c r="E192" s="26">
        <v>8242</v>
      </c>
      <c r="F192" s="31">
        <f t="shared" si="69"/>
        <v>4301269</v>
      </c>
      <c r="G192" s="3">
        <v>3969000000</v>
      </c>
      <c r="H192" s="9">
        <v>1.1000000000000001E-3</v>
      </c>
      <c r="I192" s="16" cm="1" vm="1799">
        <f t="array" aca="1" ref="I192:U192" ca="1">TRANSPOSE(_xlfn.STOCKHISTORY(A192,"1-1-2015","31-01-2016",2,0,2))</f>
        <v>15.416</v>
      </c>
      <c r="J192" s="17" vm="1800">
        <f ca="1"/>
        <v>14.5854</v>
      </c>
      <c r="K192" s="17" vm="1801">
        <f ca="1"/>
        <v>16.226900000000001</v>
      </c>
      <c r="L192" s="17" vm="1802">
        <f ca="1"/>
        <v>15.979699999999999</v>
      </c>
      <c r="M192" s="17" vm="1803">
        <f ca="1"/>
        <v>15.7226</v>
      </c>
      <c r="N192" s="17" vm="1804">
        <f ca="1"/>
        <v>15.158899999999999</v>
      </c>
      <c r="O192" s="17" vm="1805">
        <f ca="1"/>
        <v>14.9711</v>
      </c>
      <c r="P192" s="17" vm="1806">
        <f ca="1"/>
        <v>14.802899999999999</v>
      </c>
      <c r="Q192" s="17" vm="1807">
        <f ca="1"/>
        <v>13.789400000000001</v>
      </c>
      <c r="R192" s="17" vm="1808">
        <f ca="1"/>
        <v>13.6065</v>
      </c>
      <c r="S192" s="17" vm="1809">
        <f ca="1"/>
        <v>14.625</v>
      </c>
      <c r="T192" s="17" vm="1810">
        <f ca="1"/>
        <v>14.1602</v>
      </c>
      <c r="U192" s="17" vm="1811">
        <f ca="1"/>
        <v>13.715199999999999</v>
      </c>
      <c r="V192" s="48">
        <v>0.15</v>
      </c>
      <c r="W192" s="48">
        <v>0.15</v>
      </c>
      <c r="X192" s="48">
        <v>0.15</v>
      </c>
      <c r="Y192" s="48">
        <v>0.15</v>
      </c>
      <c r="Z192" s="1">
        <f t="shared" ca="1" si="45"/>
        <v>4.6296056045666771E-2</v>
      </c>
      <c r="AA192" s="1">
        <f t="shared" ca="1" si="46"/>
        <v>-5.3730670788562959E-2</v>
      </c>
      <c r="AB192" s="1">
        <f t="shared" ca="1" si="47"/>
        <v>-8.112964311239651E-2</v>
      </c>
      <c r="AC192" s="1">
        <f t="shared" ca="1" si="48"/>
        <v>1.9012971741447022E-2</v>
      </c>
      <c r="AD192" s="1">
        <f t="shared" ca="1" si="49"/>
        <v>-7.1406331084587493E-2</v>
      </c>
      <c r="AE192" s="1">
        <f t="shared" ca="1" si="50"/>
        <v>-5.3879086663207086E-2</v>
      </c>
      <c r="AF192" s="1">
        <f t="shared" ca="1" si="51"/>
        <v>0.11254405090021533</v>
      </c>
      <c r="AG192" s="1">
        <f t="shared" ca="1" si="52"/>
        <v>-5.990053553050872E-3</v>
      </c>
      <c r="AH192" s="1">
        <f t="shared" ca="1" si="53"/>
        <v>-1.6089163125715719E-2</v>
      </c>
      <c r="AI192" s="1">
        <f t="shared" ca="1" si="54"/>
        <v>-2.6312441962525329E-2</v>
      </c>
      <c r="AJ192" s="1">
        <f t="shared" ca="1" si="55"/>
        <v>-2.4935846268528262E-3</v>
      </c>
      <c r="AK192" s="1">
        <f t="shared" ca="1" si="56"/>
        <v>-1.1234979393631769E-2</v>
      </c>
      <c r="AL192" s="1">
        <f t="shared" ca="1" si="57"/>
        <v>-5.8333164447506823E-2</v>
      </c>
      <c r="AM192" s="1">
        <f t="shared" ca="1" si="58"/>
        <v>-2.3858906116292272E-3</v>
      </c>
      <c r="AN192" s="1">
        <f t="shared" ca="1" si="59"/>
        <v>7.4853930106934141E-2</v>
      </c>
      <c r="AO192" s="1">
        <f t="shared" ca="1" si="60"/>
        <v>-2.1524786324786344E-2</v>
      </c>
      <c r="AP192" s="1">
        <f t="shared" ca="1" si="61"/>
        <v>-2.0833039081368927E-2</v>
      </c>
      <c r="AQ192">
        <v>2015</v>
      </c>
    </row>
    <row r="193" spans="1:43" ht="16.2" thickBot="1">
      <c r="A193" s="21" t="s">
        <v>116</v>
      </c>
      <c r="B193" s="22" t="s">
        <v>117</v>
      </c>
      <c r="C193" s="25" t="s">
        <v>118</v>
      </c>
      <c r="D193" s="8">
        <v>815861</v>
      </c>
      <c r="E193" s="3"/>
      <c r="F193" s="37">
        <f t="shared" si="69"/>
        <v>815861</v>
      </c>
      <c r="G193" s="3">
        <v>745000000</v>
      </c>
      <c r="H193" s="9">
        <f>F193/G193</f>
        <v>1.0951154362416108E-3</v>
      </c>
      <c r="I193" s="16">
        <v>50.72</v>
      </c>
      <c r="J193" s="17">
        <v>50.98</v>
      </c>
      <c r="K193" s="17">
        <v>43.22</v>
      </c>
      <c r="L193" s="17">
        <v>48.39</v>
      </c>
      <c r="M193" s="17">
        <v>42.79</v>
      </c>
      <c r="N193" s="17">
        <v>45.56</v>
      </c>
      <c r="O193" s="17">
        <v>47.98</v>
      </c>
      <c r="P193" s="17">
        <v>44.35</v>
      </c>
      <c r="Q193" s="17">
        <v>46.24</v>
      </c>
      <c r="R193" s="17">
        <v>51.32</v>
      </c>
      <c r="S193" s="17">
        <v>48.98</v>
      </c>
      <c r="T193" s="17">
        <v>50.43</v>
      </c>
      <c r="U193" s="17">
        <v>51.52</v>
      </c>
      <c r="V193" s="3">
        <v>0</v>
      </c>
      <c r="W193" s="3">
        <v>0</v>
      </c>
      <c r="X193" s="3">
        <v>0</v>
      </c>
      <c r="Y193" s="3">
        <v>0</v>
      </c>
      <c r="Z193" s="1">
        <f t="shared" si="45"/>
        <v>-4.5938485804416368E-2</v>
      </c>
      <c r="AA193" s="1">
        <f t="shared" si="46"/>
        <v>-8.4728249638355794E-3</v>
      </c>
      <c r="AB193" s="1">
        <f t="shared" si="47"/>
        <v>6.9612338474364391E-2</v>
      </c>
      <c r="AC193" s="1">
        <f t="shared" si="48"/>
        <v>3.8971161340608505E-3</v>
      </c>
      <c r="AD193" s="1">
        <f t="shared" si="49"/>
        <v>1.5772870662460654E-2</v>
      </c>
      <c r="AE193" s="1">
        <f t="shared" si="50"/>
        <v>5.1261829652996457E-3</v>
      </c>
      <c r="AF193" s="1">
        <f t="shared" si="51"/>
        <v>-0.15221655551196545</v>
      </c>
      <c r="AG193" s="1">
        <f t="shared" si="52"/>
        <v>0.11962054604349842</v>
      </c>
      <c r="AH193" s="1">
        <f t="shared" si="53"/>
        <v>-0.11572638974994837</v>
      </c>
      <c r="AI193" s="1">
        <f t="shared" si="54"/>
        <v>6.4734751110072528E-2</v>
      </c>
      <c r="AJ193" s="1">
        <f t="shared" si="55"/>
        <v>5.3116769095697861E-2</v>
      </c>
      <c r="AK193" s="1">
        <f t="shared" si="56"/>
        <v>-7.5656523551479699E-2</v>
      </c>
      <c r="AL193" s="1">
        <f t="shared" si="57"/>
        <v>4.2615558060879383E-2</v>
      </c>
      <c r="AM193" s="1">
        <f t="shared" si="58"/>
        <v>0.10986159169550169</v>
      </c>
      <c r="AN193" s="1">
        <f t="shared" si="59"/>
        <v>-4.5596258768511366E-2</v>
      </c>
      <c r="AO193" s="1">
        <f t="shared" si="60"/>
        <v>2.9603919967333664E-2</v>
      </c>
      <c r="AP193" s="1">
        <f t="shared" si="61"/>
        <v>2.161411858021026E-2</v>
      </c>
      <c r="AQ193">
        <v>2016</v>
      </c>
    </row>
    <row r="194" spans="1:43" ht="16.2" thickBot="1">
      <c r="A194" s="21" t="s">
        <v>287</v>
      </c>
      <c r="B194" s="22" t="s">
        <v>288</v>
      </c>
      <c r="C194" s="25" t="s">
        <v>387</v>
      </c>
      <c r="D194" s="8">
        <v>658335</v>
      </c>
      <c r="E194" s="3"/>
      <c r="F194" s="37">
        <f t="shared" si="69"/>
        <v>658335</v>
      </c>
      <c r="G194" s="3">
        <v>610000000</v>
      </c>
      <c r="H194" s="9">
        <f>F194/G194</f>
        <v>1.0792377049180328E-3</v>
      </c>
      <c r="I194" s="16">
        <v>71.930000000000007</v>
      </c>
      <c r="J194" s="17">
        <v>72.349999999999994</v>
      </c>
      <c r="K194" s="17">
        <v>66.8</v>
      </c>
      <c r="L194" s="17">
        <v>72.55</v>
      </c>
      <c r="M194" s="17">
        <v>75.14</v>
      </c>
      <c r="N194" s="17">
        <v>76.11</v>
      </c>
      <c r="O194" s="17">
        <v>74.31</v>
      </c>
      <c r="P194" s="17">
        <v>76.739999999999995</v>
      </c>
      <c r="Q194" s="17">
        <v>78.41</v>
      </c>
      <c r="R194" s="17">
        <v>79.41</v>
      </c>
      <c r="S194" s="17">
        <v>88.99</v>
      </c>
      <c r="T194" s="17">
        <v>96.69</v>
      </c>
      <c r="U194" s="17">
        <v>96.7</v>
      </c>
      <c r="V194" s="3">
        <v>0.40250000000000002</v>
      </c>
      <c r="W194" s="3">
        <v>0.40250000000000002</v>
      </c>
      <c r="X194" s="3">
        <v>0.40250000000000002</v>
      </c>
      <c r="Y194" s="3">
        <v>0.40250000000000002</v>
      </c>
      <c r="Z194" s="1">
        <f t="shared" ref="Z194:Z257" si="70">((L194-I194)+V194)/I194</f>
        <v>1.4215209231196863E-2</v>
      </c>
      <c r="AA194" s="1">
        <f t="shared" ref="AA194:AA257" si="71">((O194-L194)+W194)/L194</f>
        <v>2.9807029634734736E-2</v>
      </c>
      <c r="AB194" s="1">
        <f t="shared" ref="AB194:AB257" si="72">((R194-O194)+X194)/O194</f>
        <v>7.4047907414883513E-2</v>
      </c>
      <c r="AC194" s="1">
        <f t="shared" ref="AC194:AC257" si="73">((U194-R194)+Y194)/R194</f>
        <v>0.22279939554212325</v>
      </c>
      <c r="AD194" s="1">
        <f t="shared" ref="AD194:AD257" si="74">((U194-I194)+SUM(V194:Y194))/I194</f>
        <v>0.36674544696232436</v>
      </c>
      <c r="AE194" s="1">
        <f t="shared" ref="AE194:AE257" si="75">(J194-I194)/I194</f>
        <v>5.8390101487555603E-3</v>
      </c>
      <c r="AF194" s="1">
        <f t="shared" ref="AF194:AF257" si="76">(K194-J194)/J194</f>
        <v>-7.6710435383552142E-2</v>
      </c>
      <c r="AG194" s="1">
        <f t="shared" ref="AG194:AG257" si="77">((L194-K194)+V194)/K194</f>
        <v>9.2103293413173651E-2</v>
      </c>
      <c r="AH194" s="1">
        <f t="shared" ref="AH194:AH257" si="78">(M194-L194)/L194</f>
        <v>3.5699517574086882E-2</v>
      </c>
      <c r="AI194" s="1">
        <f t="shared" ref="AI194:AI257" si="79">((N194-M194)+W194)/M194</f>
        <v>1.8265903646526471E-2</v>
      </c>
      <c r="AJ194" s="1">
        <f t="shared" ref="AJ194:AJ257" si="80">((O194-N194)+W194)/N194</f>
        <v>-1.8361581920903917E-2</v>
      </c>
      <c r="AK194" s="1">
        <f t="shared" ref="AK194:AK257" si="81">(P194-O194)/O194</f>
        <v>3.2700847799757668E-2</v>
      </c>
      <c r="AL194" s="1">
        <f t="shared" ref="AL194:AL257" si="82">((Q194-P194)+X194)/P194</f>
        <v>2.7006776127182715E-2</v>
      </c>
      <c r="AM194" s="1">
        <f t="shared" ref="AM194:AM257" si="83">((R194-Q194)+X194)/Q194</f>
        <v>1.7886749139140418E-2</v>
      </c>
      <c r="AN194" s="1">
        <f t="shared" ref="AN194:AN257" si="84">(S194-R194)/R194</f>
        <v>0.12063971791965745</v>
      </c>
      <c r="AO194" s="1">
        <f t="shared" ref="AO194:AO257" si="85">((T194-S194)+Y194)/S194</f>
        <v>9.1049556129902273E-2</v>
      </c>
      <c r="AP194" s="1">
        <f t="shared" ref="AP194:AP257" si="86">((U194-T194)+Y194)/T194</f>
        <v>4.2662116040956162E-3</v>
      </c>
      <c r="AQ194">
        <v>2016</v>
      </c>
    </row>
    <row r="195" spans="1:43" ht="16.2" thickBot="1">
      <c r="A195" s="21" t="s">
        <v>134</v>
      </c>
      <c r="B195" s="22" t="s">
        <v>135</v>
      </c>
      <c r="C195" s="25" t="s">
        <v>136</v>
      </c>
      <c r="D195" s="8">
        <v>4299507</v>
      </c>
      <c r="E195" s="3">
        <v>711852</v>
      </c>
      <c r="F195" s="37">
        <f t="shared" si="69"/>
        <v>4299507</v>
      </c>
      <c r="G195" s="3">
        <v>3999000000</v>
      </c>
      <c r="H195" s="9">
        <f>F195/G195</f>
        <v>1.075145536384096E-3</v>
      </c>
      <c r="I195" s="16" cm="1" vm="1799">
        <f t="array" aca="1" ref="I195:U195" ca="1">TRANSPOSE(_xlfn.STOCKHISTORY(A195,"1-1-2015","31-01-2016",2,0,2))</f>
        <v>15.416</v>
      </c>
      <c r="J195" s="17" vm="1800">
        <f ca="1"/>
        <v>14.5854</v>
      </c>
      <c r="K195" s="17" vm="1801">
        <f ca="1"/>
        <v>16.226900000000001</v>
      </c>
      <c r="L195" s="17" vm="1802">
        <f ca="1"/>
        <v>15.979699999999999</v>
      </c>
      <c r="M195" s="17" vm="1803">
        <f ca="1"/>
        <v>15.7226</v>
      </c>
      <c r="N195" s="17" vm="1804">
        <f ca="1"/>
        <v>15.158899999999999</v>
      </c>
      <c r="O195" s="17" vm="1805">
        <f ca="1"/>
        <v>14.9711</v>
      </c>
      <c r="P195" s="17" vm="1806">
        <f ca="1"/>
        <v>14.802899999999999</v>
      </c>
      <c r="Q195" s="17" vm="1807">
        <f ca="1"/>
        <v>13.789400000000001</v>
      </c>
      <c r="R195" s="17" vm="1808">
        <f ca="1"/>
        <v>13.6065</v>
      </c>
      <c r="S195" s="17" vm="1809">
        <f ca="1"/>
        <v>14.625</v>
      </c>
      <c r="T195" s="17" vm="1810">
        <f ca="1"/>
        <v>14.1602</v>
      </c>
      <c r="U195" s="17" vm="1811">
        <f ca="1"/>
        <v>13.715199999999999</v>
      </c>
      <c r="V195" s="3">
        <v>0.31</v>
      </c>
      <c r="W195" s="3">
        <v>0.31</v>
      </c>
      <c r="X195" s="3">
        <v>0.31</v>
      </c>
      <c r="Y195" s="3">
        <v>0.31</v>
      </c>
      <c r="Z195" s="1">
        <f t="shared" ca="1" si="70"/>
        <v>5.6674883238194022E-2</v>
      </c>
      <c r="AA195" s="1">
        <f t="shared" ca="1" si="71"/>
        <v>-4.3717967170847978E-2</v>
      </c>
      <c r="AB195" s="1">
        <f t="shared" ca="1" si="72"/>
        <v>-7.0442385663044088E-2</v>
      </c>
      <c r="AC195" s="1">
        <f t="shared" ca="1" si="73"/>
        <v>3.0772057472531429E-2</v>
      </c>
      <c r="AD195" s="1">
        <f t="shared" ca="1" si="74"/>
        <v>-2.9891022314478526E-2</v>
      </c>
      <c r="AE195" s="1">
        <f t="shared" ca="1" si="75"/>
        <v>-5.3879086663207086E-2</v>
      </c>
      <c r="AF195" s="1">
        <f t="shared" ca="1" si="76"/>
        <v>0.11254405090021533</v>
      </c>
      <c r="AG195" s="1">
        <f t="shared" ca="1" si="77"/>
        <v>3.8701169046459149E-3</v>
      </c>
      <c r="AH195" s="1">
        <f t="shared" ca="1" si="78"/>
        <v>-1.6089163125715719E-2</v>
      </c>
      <c r="AI195" s="1">
        <f t="shared" ca="1" si="79"/>
        <v>-1.6136008039382848E-2</v>
      </c>
      <c r="AJ195" s="1">
        <f t="shared" ca="1" si="80"/>
        <v>8.0612709365455743E-3</v>
      </c>
      <c r="AK195" s="1">
        <f t="shared" ca="1" si="81"/>
        <v>-1.1234979393631769E-2</v>
      </c>
      <c r="AL195" s="1">
        <f t="shared" ca="1" si="82"/>
        <v>-4.7524471556249025E-2</v>
      </c>
      <c r="AM195" s="1">
        <f t="shared" ca="1" si="83"/>
        <v>9.2172248248654706E-3</v>
      </c>
      <c r="AN195" s="1">
        <f t="shared" ca="1" si="84"/>
        <v>7.4853930106934141E-2</v>
      </c>
      <c r="AO195" s="1">
        <f t="shared" ca="1" si="85"/>
        <v>-1.0584615384615408E-2</v>
      </c>
      <c r="AP195" s="1">
        <f t="shared" ca="1" si="86"/>
        <v>-9.5337636474061311E-3</v>
      </c>
      <c r="AQ195">
        <v>2016</v>
      </c>
    </row>
    <row r="196" spans="1:43" ht="16.2" thickBot="1">
      <c r="A196" s="21" t="s">
        <v>56</v>
      </c>
      <c r="B196" s="22" t="s">
        <v>57</v>
      </c>
      <c r="C196" s="25" t="s">
        <v>58</v>
      </c>
      <c r="D196" s="8">
        <v>1003659</v>
      </c>
      <c r="E196" s="3"/>
      <c r="F196" s="37">
        <f t="shared" si="69"/>
        <v>1003659</v>
      </c>
      <c r="G196" s="8">
        <v>935000000</v>
      </c>
      <c r="H196" s="9">
        <f>F196/G196</f>
        <v>1.0734320855614974E-3</v>
      </c>
      <c r="I196" s="16" cm="1" vm="1812">
        <f t="array" aca="1" ref="I196:U196" ca="1">TRANSPOSE(_xlfn.STOCKHISTORY(A196,"1-1-2015","31-01-2016",2,0,2))</f>
        <v>93.17</v>
      </c>
      <c r="J196" s="17" vm="1813">
        <f ca="1"/>
        <v>80.959999999999994</v>
      </c>
      <c r="K196" s="17" vm="1814">
        <f ca="1"/>
        <v>81.73</v>
      </c>
      <c r="L196" s="17" vm="1815">
        <f ca="1"/>
        <v>78.05</v>
      </c>
      <c r="M196" s="17" vm="1816">
        <f ca="1"/>
        <v>77.849999999999994</v>
      </c>
      <c r="N196" s="17" vm="1817">
        <f ca="1"/>
        <v>79.94</v>
      </c>
      <c r="O196" s="17" vm="1818">
        <f ca="1"/>
        <v>78.64</v>
      </c>
      <c r="P196" s="17" vm="1819">
        <f ca="1"/>
        <v>75.86</v>
      </c>
      <c r="Q196" s="17" vm="1820">
        <f ca="1"/>
        <v>74.849999999999994</v>
      </c>
      <c r="R196" s="17" vm="1821">
        <f ca="1"/>
        <v>74.16</v>
      </c>
      <c r="S196" s="17" vm="1822">
        <f ca="1"/>
        <v>73.430000000000007</v>
      </c>
      <c r="T196" s="17" vm="1823">
        <f ca="1"/>
        <v>72</v>
      </c>
      <c r="U196" s="17" vm="1824">
        <f ca="1"/>
        <v>68.09</v>
      </c>
      <c r="V196" s="3">
        <v>0.32</v>
      </c>
      <c r="W196" s="3">
        <v>0.28999999999999998</v>
      </c>
      <c r="X196" s="3">
        <v>0.28999999999999998</v>
      </c>
      <c r="Y196" s="3">
        <v>0.28999999999999998</v>
      </c>
      <c r="Z196" s="1">
        <f t="shared" ca="1" si="70"/>
        <v>-0.1588494150477622</v>
      </c>
      <c r="AA196" s="1">
        <f t="shared" ca="1" si="71"/>
        <v>1.1274823830877688E-2</v>
      </c>
      <c r="AB196" s="1">
        <f t="shared" ca="1" si="72"/>
        <v>-5.3280773143438501E-2</v>
      </c>
      <c r="AC196" s="1">
        <f t="shared" ca="1" si="73"/>
        <v>-7.7939590075512322E-2</v>
      </c>
      <c r="AD196" s="1">
        <f t="shared" ca="1" si="74"/>
        <v>-0.25641300847912413</v>
      </c>
      <c r="AE196" s="1">
        <f t="shared" ca="1" si="75"/>
        <v>-0.13105076741440386</v>
      </c>
      <c r="AF196" s="1">
        <f t="shared" ca="1" si="76"/>
        <v>9.5108695652175185E-3</v>
      </c>
      <c r="AG196" s="1">
        <f t="shared" ca="1" si="77"/>
        <v>-4.1110975162119257E-2</v>
      </c>
      <c r="AH196" s="1">
        <f t="shared" ca="1" si="78"/>
        <v>-2.5624599615631373E-3</v>
      </c>
      <c r="AI196" s="1">
        <f t="shared" ca="1" si="79"/>
        <v>3.0571612074502295E-2</v>
      </c>
      <c r="AJ196" s="1">
        <f t="shared" ca="1" si="80"/>
        <v>-1.2634475856892634E-2</v>
      </c>
      <c r="AK196" s="1">
        <f t="shared" ca="1" si="81"/>
        <v>-3.5350966429298081E-2</v>
      </c>
      <c r="AL196" s="1">
        <f t="shared" ca="1" si="82"/>
        <v>-9.4911679409439113E-3</v>
      </c>
      <c r="AM196" s="1">
        <f t="shared" ca="1" si="83"/>
        <v>-5.3440213760854744E-3</v>
      </c>
      <c r="AN196" s="1">
        <f t="shared" ca="1" si="84"/>
        <v>-9.8435814455230548E-3</v>
      </c>
      <c r="AO196" s="1">
        <f t="shared" ca="1" si="85"/>
        <v>-1.5524989786191021E-2</v>
      </c>
      <c r="AP196" s="1">
        <f t="shared" ca="1" si="86"/>
        <v>-5.0277777777777727E-2</v>
      </c>
      <c r="AQ196">
        <v>2016</v>
      </c>
    </row>
    <row r="197" spans="1:43" ht="15" thickBot="1">
      <c r="A197" s="64" t="s">
        <v>56</v>
      </c>
      <c r="B197" s="71" t="s">
        <v>57</v>
      </c>
      <c r="C197" s="3" t="s">
        <v>58</v>
      </c>
      <c r="D197" s="26">
        <v>965624</v>
      </c>
      <c r="E197" s="26">
        <v>23756</v>
      </c>
      <c r="F197" s="31">
        <f t="shared" si="69"/>
        <v>965624</v>
      </c>
      <c r="G197" s="8">
        <v>1023000000</v>
      </c>
      <c r="H197" s="9">
        <v>1E-3</v>
      </c>
      <c r="I197" s="16" cm="1" vm="1812">
        <f t="array" aca="1" ref="I197:U197" ca="1">TRANSPOSE(_xlfn.STOCKHISTORY(A197,"1-1-2015","31-01-2016",2,0,2))</f>
        <v>93.17</v>
      </c>
      <c r="J197" s="17" vm="1813">
        <f ca="1"/>
        <v>80.959999999999994</v>
      </c>
      <c r="K197" s="17" vm="1814">
        <f ca="1"/>
        <v>81.73</v>
      </c>
      <c r="L197" s="17" vm="1815">
        <f ca="1"/>
        <v>78.05</v>
      </c>
      <c r="M197" s="17" vm="1816">
        <f ca="1"/>
        <v>77.849999999999994</v>
      </c>
      <c r="N197" s="17" vm="1817">
        <f ca="1"/>
        <v>79.94</v>
      </c>
      <c r="O197" s="17" vm="1818">
        <f ca="1"/>
        <v>78.64</v>
      </c>
      <c r="P197" s="17" vm="1819">
        <f ca="1"/>
        <v>75.86</v>
      </c>
      <c r="Q197" s="17" vm="1820">
        <f ca="1"/>
        <v>74.849999999999994</v>
      </c>
      <c r="R197" s="17" vm="1821">
        <f ca="1"/>
        <v>74.16</v>
      </c>
      <c r="S197" s="17" vm="1822">
        <f ca="1"/>
        <v>73.430000000000007</v>
      </c>
      <c r="T197" s="17" vm="1823">
        <f ca="1"/>
        <v>72</v>
      </c>
      <c r="U197" s="17" vm="1824">
        <f ca="1"/>
        <v>68.09</v>
      </c>
      <c r="V197" s="48">
        <v>0.28999999999999998</v>
      </c>
      <c r="W197" s="48">
        <v>0.28999999999999998</v>
      </c>
      <c r="X197" s="48">
        <v>0.26</v>
      </c>
      <c r="Y197" s="48">
        <v>0.26</v>
      </c>
      <c r="Z197" s="1">
        <f t="shared" ca="1" si="70"/>
        <v>-0.15917140710529146</v>
      </c>
      <c r="AA197" s="1">
        <f t="shared" ca="1" si="71"/>
        <v>1.1274823830877688E-2</v>
      </c>
      <c r="AB197" s="1">
        <f t="shared" ca="1" si="72"/>
        <v>-5.3662258392675535E-2</v>
      </c>
      <c r="AC197" s="1">
        <f t="shared" ca="1" si="73"/>
        <v>-7.8344120819848886E-2</v>
      </c>
      <c r="AD197" s="1">
        <f t="shared" ca="1" si="74"/>
        <v>-0.25737898465171188</v>
      </c>
      <c r="AE197" s="1">
        <f t="shared" ca="1" si="75"/>
        <v>-0.13105076741440386</v>
      </c>
      <c r="AF197" s="1">
        <f t="shared" ca="1" si="76"/>
        <v>9.5108695652175185E-3</v>
      </c>
      <c r="AG197" s="1">
        <f t="shared" ca="1" si="77"/>
        <v>-4.1478037440352458E-2</v>
      </c>
      <c r="AH197" s="1">
        <f t="shared" ca="1" si="78"/>
        <v>-2.5624599615631373E-3</v>
      </c>
      <c r="AI197" s="1">
        <f t="shared" ca="1" si="79"/>
        <v>3.0571612074502295E-2</v>
      </c>
      <c r="AJ197" s="1">
        <f t="shared" ca="1" si="80"/>
        <v>-1.2634475856892634E-2</v>
      </c>
      <c r="AK197" s="1">
        <f t="shared" ca="1" si="81"/>
        <v>-3.5350966429298081E-2</v>
      </c>
      <c r="AL197" s="1">
        <f t="shared" ca="1" si="82"/>
        <v>-9.8866332718165716E-3</v>
      </c>
      <c r="AM197" s="1">
        <f t="shared" ca="1" si="83"/>
        <v>-5.7448229792918873E-3</v>
      </c>
      <c r="AN197" s="1">
        <f t="shared" ca="1" si="84"/>
        <v>-9.8435814455230548E-3</v>
      </c>
      <c r="AO197" s="1">
        <f t="shared" ca="1" si="85"/>
        <v>-1.593354214898552E-2</v>
      </c>
      <c r="AP197" s="1">
        <f t="shared" ca="1" si="86"/>
        <v>-5.0694444444444403E-2</v>
      </c>
      <c r="AQ197">
        <v>2015</v>
      </c>
    </row>
    <row r="198" spans="1:43" ht="16.2" thickBot="1">
      <c r="A198" s="64" t="s">
        <v>194</v>
      </c>
      <c r="B198" s="71" t="s">
        <v>195</v>
      </c>
      <c r="C198" s="12" t="s">
        <v>196</v>
      </c>
      <c r="D198" s="26">
        <v>880680</v>
      </c>
      <c r="E198" s="26">
        <v>187587</v>
      </c>
      <c r="F198" s="31">
        <f t="shared" si="69"/>
        <v>880680</v>
      </c>
      <c r="G198" s="3">
        <v>1066000000</v>
      </c>
      <c r="H198" s="9">
        <v>1E-3</v>
      </c>
      <c r="I198" s="16" cm="1" vm="1825">
        <f t="array" aca="1" ref="I198:U198" ca="1">TRANSPOSE(_xlfn.STOCKHISTORY(A198,"1-1-2015","31-01-2016",2,0,2))</f>
        <v>69.77</v>
      </c>
      <c r="J198" s="17" vm="1826">
        <f ca="1"/>
        <v>71.87</v>
      </c>
      <c r="K198" s="17" vm="1827">
        <f ca="1"/>
        <v>70.16</v>
      </c>
      <c r="L198" s="17" vm="1828">
        <f ca="1"/>
        <v>72.92</v>
      </c>
      <c r="M198" s="17" vm="1829">
        <f ca="1"/>
        <v>72.260000000000005</v>
      </c>
      <c r="N198" s="17" vm="1830">
        <f ca="1"/>
        <v>78.92</v>
      </c>
      <c r="O198" s="17" vm="446">
        <f ca="1"/>
        <v>83.8</v>
      </c>
      <c r="P198" s="17" vm="1831">
        <f ca="1"/>
        <v>84.81</v>
      </c>
      <c r="Q198" s="17" vm="1832">
        <f ca="1"/>
        <v>80.25</v>
      </c>
      <c r="R198" s="17" vm="1833">
        <f ca="1"/>
        <v>83.6</v>
      </c>
      <c r="S198" s="17" vm="1834">
        <f ca="1"/>
        <v>81.14</v>
      </c>
      <c r="T198" s="17" vm="1835">
        <f ca="1"/>
        <v>84.21</v>
      </c>
      <c r="U198" s="17" vm="1836">
        <f ca="1"/>
        <v>83.4</v>
      </c>
      <c r="V198" s="48">
        <v>0.5</v>
      </c>
      <c r="W198" s="48">
        <v>0.5</v>
      </c>
      <c r="X198" s="48">
        <v>0.5</v>
      </c>
      <c r="Y198" s="48">
        <v>0.5</v>
      </c>
      <c r="Z198" s="1">
        <f t="shared" ca="1" si="70"/>
        <v>5.2314748459223244E-2</v>
      </c>
      <c r="AA198" s="1">
        <f t="shared" ca="1" si="71"/>
        <v>0.15606143719144261</v>
      </c>
      <c r="AB198" s="1">
        <f t="shared" ca="1" si="72"/>
        <v>3.579952267303069E-3</v>
      </c>
      <c r="AC198" s="1">
        <f t="shared" ca="1" si="73"/>
        <v>3.5885167464116195E-3</v>
      </c>
      <c r="AD198" s="1">
        <f t="shared" ca="1" si="74"/>
        <v>0.22402178586785165</v>
      </c>
      <c r="AE198" s="1">
        <f t="shared" ca="1" si="75"/>
        <v>3.0098896373799752E-2</v>
      </c>
      <c r="AF198" s="1">
        <f t="shared" ca="1" si="76"/>
        <v>-2.3792959510226908E-2</v>
      </c>
      <c r="AG198" s="1">
        <f t="shared" ca="1" si="77"/>
        <v>4.646522234891684E-2</v>
      </c>
      <c r="AH198" s="1">
        <f t="shared" ca="1" si="78"/>
        <v>-9.0510148107514621E-3</v>
      </c>
      <c r="AI198" s="1">
        <f t="shared" ca="1" si="79"/>
        <v>9.9086631608081871E-2</v>
      </c>
      <c r="AJ198" s="1">
        <f t="shared" ca="1" si="80"/>
        <v>6.8170299036999435E-2</v>
      </c>
      <c r="AK198" s="1">
        <f t="shared" ca="1" si="81"/>
        <v>1.2052505966587173E-2</v>
      </c>
      <c r="AL198" s="1">
        <f t="shared" ca="1" si="82"/>
        <v>-4.7871713241363072E-2</v>
      </c>
      <c r="AM198" s="1">
        <f t="shared" ca="1" si="83"/>
        <v>4.7975077881619865E-2</v>
      </c>
      <c r="AN198" s="1">
        <f t="shared" ca="1" si="84"/>
        <v>-2.9425837320574091E-2</v>
      </c>
      <c r="AO198" s="1">
        <f t="shared" ca="1" si="85"/>
        <v>4.3998028099580887E-2</v>
      </c>
      <c r="AP198" s="1">
        <f t="shared" ca="1" si="86"/>
        <v>-3.6812730079561584E-3</v>
      </c>
      <c r="AQ198">
        <v>2015</v>
      </c>
    </row>
    <row r="199" spans="1:43" ht="16.2" thickBot="1">
      <c r="A199" s="64" t="s">
        <v>203</v>
      </c>
      <c r="B199" s="71" t="s">
        <v>204</v>
      </c>
      <c r="C199" s="12" t="s">
        <v>205</v>
      </c>
      <c r="D199" s="26">
        <v>271507</v>
      </c>
      <c r="E199" s="26">
        <v>908753</v>
      </c>
      <c r="F199" s="31">
        <f t="shared" si="69"/>
        <v>271507</v>
      </c>
      <c r="G199" s="3">
        <v>1137000000</v>
      </c>
      <c r="H199" s="9">
        <v>1E-3</v>
      </c>
      <c r="I199" s="16" cm="1" vm="1837">
        <f t="array" aca="1" ref="I199:U199" ca="1">TRANSPOSE(_xlfn.STOCKHISTORY(A199,"1-1-2015","31-01-2016",2,0,2))</f>
        <v>86.68</v>
      </c>
      <c r="J199" s="17" vm="1838">
        <f ca="1"/>
        <v>81.709999999999994</v>
      </c>
      <c r="K199" s="17" vm="1839">
        <f ca="1"/>
        <v>89.56</v>
      </c>
      <c r="L199" s="17" vm="1840">
        <f ca="1"/>
        <v>86.73</v>
      </c>
      <c r="M199" s="17" vm="1841">
        <f ca="1"/>
        <v>90.36</v>
      </c>
      <c r="N199" s="17" vm="1842">
        <f ca="1"/>
        <v>92.4</v>
      </c>
      <c r="O199" s="17" vm="1843">
        <f ca="1"/>
        <v>94.47</v>
      </c>
      <c r="P199" s="17" vm="1844">
        <f ca="1"/>
        <v>97.74</v>
      </c>
      <c r="Q199" s="17" vm="1845">
        <f ca="1"/>
        <v>90.06</v>
      </c>
      <c r="R199" s="17" vm="535">
        <f ca="1"/>
        <v>90.57</v>
      </c>
      <c r="S199" s="17" vm="1341">
        <f ca="1"/>
        <v>98.9</v>
      </c>
      <c r="T199" s="17" vm="1846">
        <f ca="1"/>
        <v>98.21</v>
      </c>
      <c r="U199" s="17" vm="1847">
        <f ca="1"/>
        <v>95.37</v>
      </c>
      <c r="V199" s="48">
        <v>0.16</v>
      </c>
      <c r="W199" s="48">
        <v>0.16</v>
      </c>
      <c r="X199" s="48">
        <v>0.16</v>
      </c>
      <c r="Y199" s="48">
        <v>0.16</v>
      </c>
      <c r="Z199" s="1">
        <f t="shared" ca="1" si="70"/>
        <v>2.4227041993539126E-3</v>
      </c>
      <c r="AA199" s="1">
        <f t="shared" ca="1" si="71"/>
        <v>9.1087282370575284E-2</v>
      </c>
      <c r="AB199" s="1">
        <f t="shared" ca="1" si="72"/>
        <v>-3.95892876045306E-2</v>
      </c>
      <c r="AC199" s="1">
        <f t="shared" ca="1" si="73"/>
        <v>5.4764270729822366E-2</v>
      </c>
      <c r="AD199" s="1">
        <f t="shared" ca="1" si="74"/>
        <v>0.10763728657129669</v>
      </c>
      <c r="AE199" s="1">
        <f t="shared" ca="1" si="75"/>
        <v>-5.7337332718043525E-2</v>
      </c>
      <c r="AF199" s="1">
        <f t="shared" ca="1" si="76"/>
        <v>9.6071472280014794E-2</v>
      </c>
      <c r="AG199" s="1">
        <f t="shared" ca="1" si="77"/>
        <v>-2.9812416257257682E-2</v>
      </c>
      <c r="AH199" s="1">
        <f t="shared" ca="1" si="78"/>
        <v>4.1854029747492166E-2</v>
      </c>
      <c r="AI199" s="1">
        <f t="shared" ca="1" si="79"/>
        <v>2.4347056219566249E-2</v>
      </c>
      <c r="AJ199" s="1">
        <f t="shared" ca="1" si="80"/>
        <v>2.413419913419906E-2</v>
      </c>
      <c r="AK199" s="1">
        <f t="shared" ca="1" si="81"/>
        <v>3.4614163226421045E-2</v>
      </c>
      <c r="AL199" s="1">
        <f t="shared" ca="1" si="82"/>
        <v>-7.6938817270308907E-2</v>
      </c>
      <c r="AM199" s="1">
        <f t="shared" ca="1" si="83"/>
        <v>7.4394847879190639E-3</v>
      </c>
      <c r="AN199" s="1">
        <f t="shared" ca="1" si="84"/>
        <v>9.1973059511979829E-2</v>
      </c>
      <c r="AO199" s="1">
        <f t="shared" ca="1" si="85"/>
        <v>-5.3589484327604842E-3</v>
      </c>
      <c r="AP199" s="1">
        <f t="shared" ca="1" si="86"/>
        <v>-2.7288463496588831E-2</v>
      </c>
      <c r="AQ199">
        <v>2015</v>
      </c>
    </row>
    <row r="200" spans="1:43" ht="16.2" thickBot="1">
      <c r="A200" s="64" t="s">
        <v>212</v>
      </c>
      <c r="B200" s="71" t="s">
        <v>213</v>
      </c>
      <c r="C200" s="12" t="s">
        <v>214</v>
      </c>
      <c r="D200" s="26">
        <v>675306</v>
      </c>
      <c r="E200" s="26">
        <v>485291</v>
      </c>
      <c r="F200" s="31">
        <f t="shared" si="69"/>
        <v>675306</v>
      </c>
      <c r="G200" s="3">
        <v>1109000000</v>
      </c>
      <c r="H200" s="9">
        <v>1E-3</v>
      </c>
      <c r="I200" s="16" cm="1" vm="1848">
        <f t="array" aca="1" ref="I200:U200" ca="1">TRANSPOSE(_xlfn.STOCKHISTORY(A200,"1-1-2015","31-01-2016",2,0,2))</f>
        <v>72.13</v>
      </c>
      <c r="J200" s="17" vm="1849">
        <f ca="1"/>
        <v>70.98</v>
      </c>
      <c r="K200" s="17" vm="1850">
        <f ca="1"/>
        <v>77.94</v>
      </c>
      <c r="L200" s="17" vm="1851">
        <f ca="1"/>
        <v>78.62</v>
      </c>
      <c r="M200" s="17" vm="1852">
        <f ca="1"/>
        <v>74.010000000000005</v>
      </c>
      <c r="N200" s="17" vm="1853">
        <f ca="1"/>
        <v>77.069999999999993</v>
      </c>
      <c r="O200" s="17" vm="1854">
        <f ca="1"/>
        <v>74.28</v>
      </c>
      <c r="P200" s="17" vm="1855">
        <f ca="1"/>
        <v>78.09</v>
      </c>
      <c r="Q200" s="17" vm="1856">
        <f ca="1"/>
        <v>70.665000000000006</v>
      </c>
      <c r="R200" s="17" vm="1857">
        <f ca="1"/>
        <v>66.86</v>
      </c>
      <c r="S200" s="17" vm="1858">
        <f ca="1"/>
        <v>74.040000000000006</v>
      </c>
      <c r="T200" s="17" vm="1859">
        <f ca="1"/>
        <v>75.84</v>
      </c>
      <c r="U200" s="17" vm="1860">
        <f ca="1"/>
        <v>75.83</v>
      </c>
      <c r="V200" s="48">
        <v>0.38</v>
      </c>
      <c r="W200" s="48">
        <v>0.38</v>
      </c>
      <c r="X200" s="48">
        <v>0.38</v>
      </c>
      <c r="Y200" s="48">
        <v>0.30499999999999999</v>
      </c>
      <c r="Z200" s="1">
        <f t="shared" ca="1" si="70"/>
        <v>9.5244697074726326E-2</v>
      </c>
      <c r="AA200" s="1">
        <f t="shared" ca="1" si="71"/>
        <v>-5.0368862884762187E-2</v>
      </c>
      <c r="AB200" s="1">
        <f t="shared" ca="1" si="72"/>
        <v>-9.4776521270867012E-2</v>
      </c>
      <c r="AC200" s="1">
        <f t="shared" ca="1" si="73"/>
        <v>0.13872270415794194</v>
      </c>
      <c r="AD200" s="1">
        <f t="shared" ca="1" si="74"/>
        <v>7.1329543879107213E-2</v>
      </c>
      <c r="AE200" s="1">
        <f t="shared" ca="1" si="75"/>
        <v>-1.5943435463745898E-2</v>
      </c>
      <c r="AF200" s="1">
        <f t="shared" ca="1" si="76"/>
        <v>9.8055790363482581E-2</v>
      </c>
      <c r="AG200" s="1">
        <f t="shared" ca="1" si="77"/>
        <v>1.3600205286117613E-2</v>
      </c>
      <c r="AH200" s="1">
        <f t="shared" ca="1" si="78"/>
        <v>-5.8636479267361985E-2</v>
      </c>
      <c r="AI200" s="1">
        <f t="shared" ca="1" si="79"/>
        <v>4.6480205377651504E-2</v>
      </c>
      <c r="AJ200" s="1">
        <f t="shared" ca="1" si="80"/>
        <v>-3.1270273777085668E-2</v>
      </c>
      <c r="AK200" s="1">
        <f t="shared" ca="1" si="81"/>
        <v>5.1292407108239124E-2</v>
      </c>
      <c r="AL200" s="1">
        <f t="shared" ca="1" si="82"/>
        <v>-9.0216416954795708E-2</v>
      </c>
      <c r="AM200" s="1">
        <f t="shared" ca="1" si="83"/>
        <v>-4.8468124248213493E-2</v>
      </c>
      <c r="AN200" s="1">
        <f t="shared" ca="1" si="84"/>
        <v>0.10738857313790019</v>
      </c>
      <c r="AO200" s="1">
        <f t="shared" ca="1" si="85"/>
        <v>2.8430578065910279E-2</v>
      </c>
      <c r="AP200" s="1">
        <f t="shared" ca="1" si="86"/>
        <v>3.8897679324893836E-3</v>
      </c>
      <c r="AQ200">
        <v>2015</v>
      </c>
    </row>
    <row r="201" spans="1:43" ht="16.2" thickBot="1">
      <c r="A201" s="64" t="s">
        <v>227</v>
      </c>
      <c r="B201" s="71" t="s">
        <v>228</v>
      </c>
      <c r="C201" s="12" t="s">
        <v>229</v>
      </c>
      <c r="D201" s="26">
        <v>441781</v>
      </c>
      <c r="E201" s="26">
        <v>2207337</v>
      </c>
      <c r="F201" s="31">
        <f t="shared" si="69"/>
        <v>441781</v>
      </c>
      <c r="G201" s="3">
        <v>2841000000</v>
      </c>
      <c r="H201" s="9">
        <v>1E-3</v>
      </c>
      <c r="I201" s="16" cm="1" vm="1861">
        <f t="array" aca="1" ref="I201:U201" ca="1">TRANSPOSE(_xlfn.STOCKHISTORY(A201,"1-1-2015","31-01-2016",2,0,2))</f>
        <v>54.561</v>
      </c>
      <c r="J201" s="17" vm="1862">
        <f ca="1"/>
        <v>57.688600000000001</v>
      </c>
      <c r="K201" s="17" vm="1863">
        <f ca="1"/>
        <v>55.581299999999999</v>
      </c>
      <c r="L201" s="17" vm="1864">
        <f ca="1"/>
        <v>54.5991</v>
      </c>
      <c r="M201" s="17" vm="1865">
        <f ca="1"/>
        <v>56.982999999999997</v>
      </c>
      <c r="N201" s="17" vm="1866">
        <f ca="1"/>
        <v>58.022300000000001</v>
      </c>
      <c r="O201" s="17" vm="1867">
        <f ca="1"/>
        <v>54.284500000000001</v>
      </c>
      <c r="P201" s="17" vm="1868">
        <f ca="1"/>
        <v>56.5443</v>
      </c>
      <c r="Q201" s="17" vm="1869">
        <f ca="1"/>
        <v>50.212899999999998</v>
      </c>
      <c r="R201" s="17" vm="1870">
        <f ca="1"/>
        <v>47.056699999999999</v>
      </c>
      <c r="S201" s="17" vm="1871">
        <f ca="1"/>
        <v>52.148600000000002</v>
      </c>
      <c r="T201" s="17" vm="1872">
        <f ca="1"/>
        <v>51.271299999999997</v>
      </c>
      <c r="U201" s="17" vm="1873">
        <f ca="1"/>
        <v>49.5931</v>
      </c>
      <c r="V201" s="48">
        <v>0.46</v>
      </c>
      <c r="W201" s="48">
        <v>0.45</v>
      </c>
      <c r="X201" s="48">
        <v>0.45</v>
      </c>
      <c r="Y201" s="48">
        <v>0.45</v>
      </c>
      <c r="Z201" s="1">
        <f t="shared" ca="1" si="70"/>
        <v>9.1292315023551625E-3</v>
      </c>
      <c r="AA201" s="1">
        <f t="shared" ca="1" si="71"/>
        <v>2.4798943572330195E-3</v>
      </c>
      <c r="AB201" s="1">
        <f t="shared" ca="1" si="72"/>
        <v>-0.1248570033803388</v>
      </c>
      <c r="AC201" s="1">
        <f t="shared" ca="1" si="73"/>
        <v>6.3463863806854301E-2</v>
      </c>
      <c r="AD201" s="1">
        <f t="shared" ca="1" si="74"/>
        <v>-5.7878338007001338E-2</v>
      </c>
      <c r="AE201" s="1">
        <f t="shared" ca="1" si="75"/>
        <v>5.7322996279393724E-2</v>
      </c>
      <c r="AF201" s="1">
        <f t="shared" ca="1" si="76"/>
        <v>-3.6528880922747337E-2</v>
      </c>
      <c r="AG201" s="1">
        <f t="shared" ca="1" si="77"/>
        <v>-9.3952462428910245E-3</v>
      </c>
      <c r="AH201" s="1">
        <f t="shared" ca="1" si="78"/>
        <v>4.3661891862686326E-2</v>
      </c>
      <c r="AI201" s="1">
        <f t="shared" ca="1" si="79"/>
        <v>2.6135865082568561E-2</v>
      </c>
      <c r="AJ201" s="1">
        <f t="shared" ca="1" si="80"/>
        <v>-5.6664420403879194E-2</v>
      </c>
      <c r="AK201" s="1">
        <f t="shared" ca="1" si="81"/>
        <v>4.1628825907947913E-2</v>
      </c>
      <c r="AL201" s="1">
        <f t="shared" ca="1" si="82"/>
        <v>-0.10401402086505629</v>
      </c>
      <c r="AM201" s="1">
        <f t="shared" ca="1" si="83"/>
        <v>-5.3894517145992332E-2</v>
      </c>
      <c r="AN201" s="1">
        <f t="shared" ca="1" si="84"/>
        <v>0.10820775787507417</v>
      </c>
      <c r="AO201" s="1">
        <f t="shared" ca="1" si="85"/>
        <v>-8.1938920699693805E-3</v>
      </c>
      <c r="AP201" s="1">
        <f t="shared" ca="1" si="86"/>
        <v>-2.3954922149428567E-2</v>
      </c>
      <c r="AQ201">
        <v>2015</v>
      </c>
    </row>
    <row r="202" spans="1:43" ht="16.2" thickBot="1">
      <c r="A202" s="64" t="s">
        <v>257</v>
      </c>
      <c r="B202" s="71" t="s">
        <v>258</v>
      </c>
      <c r="C202" s="12" t="s">
        <v>259</v>
      </c>
      <c r="D202" s="26">
        <v>2308675</v>
      </c>
      <c r="E202" s="26">
        <v>534767</v>
      </c>
      <c r="F202" s="31">
        <f t="shared" si="69"/>
        <v>2308675</v>
      </c>
      <c r="G202" s="3">
        <v>2884000000</v>
      </c>
      <c r="H202" s="9">
        <v>1E-3</v>
      </c>
      <c r="I202" s="16" cm="1" vm="1874">
        <f t="array" aca="1" ref="I202:U202" ca="1">TRANSPOSE(_xlfn.STOCKHISTORY(A202,"1-1-2015","31-01-2016",2,0,2))</f>
        <v>90.84</v>
      </c>
      <c r="J202" s="17" vm="1875">
        <f ca="1"/>
        <v>84.58</v>
      </c>
      <c r="K202" s="17" vm="1876">
        <f ca="1"/>
        <v>85.02</v>
      </c>
      <c r="L202" s="17" vm="1100">
        <f ca="1"/>
        <v>82.44</v>
      </c>
      <c r="M202" s="17" vm="1877">
        <f ca="1"/>
        <v>79.760000000000005</v>
      </c>
      <c r="N202" s="17" vm="1097">
        <f ca="1"/>
        <v>78.650000000000006</v>
      </c>
      <c r="O202" s="17" vm="1878">
        <f ca="1"/>
        <v>78.39</v>
      </c>
      <c r="P202" s="17" vm="1879">
        <f ca="1"/>
        <v>76.510000000000005</v>
      </c>
      <c r="Q202" s="17" vm="1880">
        <f ca="1"/>
        <v>69.37</v>
      </c>
      <c r="R202" s="17" vm="1881">
        <f ca="1"/>
        <v>71.760000000000005</v>
      </c>
      <c r="S202" s="17" vm="790">
        <f ca="1"/>
        <v>76.569999999999993</v>
      </c>
      <c r="T202" s="17" vm="1882">
        <f ca="1"/>
        <v>74.87</v>
      </c>
      <c r="U202" s="17" vm="1883">
        <f ca="1"/>
        <v>78.36</v>
      </c>
      <c r="V202" s="48">
        <v>0.66290000000000004</v>
      </c>
      <c r="W202" s="48">
        <v>0.66290000000000004</v>
      </c>
      <c r="X202" s="48">
        <v>0.66290000000000004</v>
      </c>
      <c r="Y202" s="48">
        <v>0.64359999999999995</v>
      </c>
      <c r="Z202" s="1">
        <f t="shared" ca="1" si="70"/>
        <v>-8.5172831351827447E-2</v>
      </c>
      <c r="AA202" s="1">
        <f t="shared" ca="1" si="71"/>
        <v>-4.108563803978648E-2</v>
      </c>
      <c r="AB202" s="1">
        <f t="shared" ca="1" si="72"/>
        <v>-7.6120678657992019E-2</v>
      </c>
      <c r="AC202" s="1">
        <f t="shared" ca="1" si="73"/>
        <v>0.10094202898550717</v>
      </c>
      <c r="AD202" s="1">
        <f t="shared" ca="1" si="74"/>
        <v>-0.10840708938793486</v>
      </c>
      <c r="AE202" s="1">
        <f t="shared" ca="1" si="75"/>
        <v>-6.8912373403786933E-2</v>
      </c>
      <c r="AF202" s="1">
        <f t="shared" ca="1" si="76"/>
        <v>5.2021754551903254E-3</v>
      </c>
      <c r="AG202" s="1">
        <f t="shared" ca="1" si="77"/>
        <v>-2.2548812044224868E-2</v>
      </c>
      <c r="AH202" s="1">
        <f t="shared" ca="1" si="78"/>
        <v>-3.2508491023774781E-2</v>
      </c>
      <c r="AI202" s="1">
        <f t="shared" ca="1" si="79"/>
        <v>-5.605566700100293E-3</v>
      </c>
      <c r="AJ202" s="1">
        <f t="shared" ca="1" si="80"/>
        <v>5.1226954863317848E-3</v>
      </c>
      <c r="AK202" s="1">
        <f t="shared" ca="1" si="81"/>
        <v>-2.3982650848322431E-2</v>
      </c>
      <c r="AL202" s="1">
        <f t="shared" ca="1" si="82"/>
        <v>-8.4656907593778585E-2</v>
      </c>
      <c r="AM202" s="1">
        <f t="shared" ca="1" si="83"/>
        <v>4.4008937581086933E-2</v>
      </c>
      <c r="AN202" s="1">
        <f t="shared" ca="1" si="84"/>
        <v>6.7028985507246203E-2</v>
      </c>
      <c r="AO202" s="1">
        <f t="shared" ca="1" si="85"/>
        <v>-1.3796526054590424E-2</v>
      </c>
      <c r="AP202" s="1">
        <f t="shared" ca="1" si="86"/>
        <v>5.5210364632028781E-2</v>
      </c>
      <c r="AQ202">
        <v>2015</v>
      </c>
    </row>
    <row r="203" spans="1:43" ht="15.6" thickBot="1">
      <c r="A203" s="40" t="s">
        <v>212</v>
      </c>
      <c r="B203" s="30" t="s">
        <v>456</v>
      </c>
      <c r="C203" s="42" t="s">
        <v>214</v>
      </c>
      <c r="D203" s="26">
        <v>1364906</v>
      </c>
      <c r="E203" s="26">
        <v>1260073</v>
      </c>
      <c r="F203" s="37">
        <f t="shared" si="69"/>
        <v>1364906</v>
      </c>
      <c r="G203" s="3">
        <v>1368000000</v>
      </c>
      <c r="H203" s="9">
        <f t="shared" ref="H203:H211" si="87">F203/G203</f>
        <v>9.9773830409356735E-4</v>
      </c>
      <c r="I203" s="51" vm="1440">
        <v>50.81</v>
      </c>
      <c r="J203" s="2" vm="1884">
        <v>48.01</v>
      </c>
      <c r="K203" s="2" vm="1885">
        <v>46.23</v>
      </c>
      <c r="L203" s="2" vm="1886">
        <v>45.85</v>
      </c>
      <c r="M203" s="2" vm="1887">
        <v>47.59</v>
      </c>
      <c r="N203" s="2" vm="1888">
        <v>46.75</v>
      </c>
      <c r="O203" s="2" vm="1889">
        <v>43.31</v>
      </c>
      <c r="P203" s="2" vm="1890">
        <v>45.98</v>
      </c>
      <c r="Q203" s="2" vm="1891">
        <v>45.76</v>
      </c>
      <c r="R203" s="2" vm="1892">
        <v>46.98</v>
      </c>
      <c r="S203" s="2" vm="1893">
        <v>41.54</v>
      </c>
      <c r="T203" s="2" vm="1564">
        <v>45.3</v>
      </c>
      <c r="U203" s="2" vm="56">
        <v>40.61</v>
      </c>
      <c r="V203" s="3">
        <v>0.5</v>
      </c>
      <c r="W203" s="3">
        <v>0.5</v>
      </c>
      <c r="X203" s="3">
        <v>0.5</v>
      </c>
      <c r="Y203" s="3">
        <v>0.46</v>
      </c>
      <c r="Z203" s="1">
        <f t="shared" si="70"/>
        <v>-8.7777996457390289E-2</v>
      </c>
      <c r="AA203" s="1">
        <f t="shared" si="71"/>
        <v>-4.4492911668484167E-2</v>
      </c>
      <c r="AB203" s="1">
        <f t="shared" si="72"/>
        <v>9.6282613715077223E-2</v>
      </c>
      <c r="AC203" s="1">
        <f t="shared" si="73"/>
        <v>-0.12579821200510852</v>
      </c>
      <c r="AD203" s="1">
        <f t="shared" si="74"/>
        <v>-0.1621728006297973</v>
      </c>
      <c r="AE203" s="1">
        <f t="shared" si="75"/>
        <v>-5.5107262349931199E-2</v>
      </c>
      <c r="AF203" s="1">
        <f t="shared" si="76"/>
        <v>-3.7075609248073342E-2</v>
      </c>
      <c r="AG203" s="1">
        <f t="shared" si="77"/>
        <v>2.5957170668398132E-3</v>
      </c>
      <c r="AH203" s="1">
        <f t="shared" si="78"/>
        <v>3.7949836423118909E-2</v>
      </c>
      <c r="AI203" s="1">
        <f t="shared" si="79"/>
        <v>-7.1443580584157045E-3</v>
      </c>
      <c r="AJ203" s="1">
        <f t="shared" si="80"/>
        <v>-6.2887700534759311E-2</v>
      </c>
      <c r="AK203" s="1">
        <f t="shared" si="81"/>
        <v>6.1648580004617745E-2</v>
      </c>
      <c r="AL203" s="1">
        <f t="shared" si="82"/>
        <v>6.0896041757286029E-3</v>
      </c>
      <c r="AM203" s="1">
        <f t="shared" si="83"/>
        <v>3.7587412587412564E-2</v>
      </c>
      <c r="AN203" s="1">
        <f t="shared" si="84"/>
        <v>-0.1157939548744146</v>
      </c>
      <c r="AO203" s="1">
        <f t="shared" si="85"/>
        <v>0.10158883004333168</v>
      </c>
      <c r="AP203" s="1">
        <f t="shared" si="86"/>
        <v>-9.3377483443708567E-2</v>
      </c>
      <c r="AQ203">
        <v>2018</v>
      </c>
    </row>
    <row r="204" spans="1:43" ht="16.2" thickBot="1">
      <c r="A204" s="61" t="s">
        <v>371</v>
      </c>
      <c r="B204" s="30" t="s">
        <v>372</v>
      </c>
      <c r="C204" s="25" t="s">
        <v>373</v>
      </c>
      <c r="D204" s="8">
        <v>458085</v>
      </c>
      <c r="E204" s="3">
        <v>628917</v>
      </c>
      <c r="F204">
        <f>(D204)*4</f>
        <v>1832340</v>
      </c>
      <c r="G204" s="3">
        <v>1863000000</v>
      </c>
      <c r="H204" s="9">
        <f t="shared" si="87"/>
        <v>9.835426731078904E-4</v>
      </c>
      <c r="I204" s="16" cm="1" vm="1894">
        <f t="array" aca="1" ref="I204:U204" ca="1">TRANSPOSE(_xlfn.STOCKHISTORY(A204,"1-1-2015","31-01-2016",2,0,2))</f>
        <v>26.657499999999999</v>
      </c>
      <c r="J204" s="17" vm="1895">
        <f ca="1"/>
        <v>27.3825</v>
      </c>
      <c r="K204" s="17" vm="1896">
        <f ca="1"/>
        <v>25.75</v>
      </c>
      <c r="L204" s="17" vm="1897">
        <f ca="1"/>
        <v>25.984999999999999</v>
      </c>
      <c r="M204" s="17" vm="1898">
        <f ca="1"/>
        <v>25.25</v>
      </c>
      <c r="N204" s="17" vm="1899">
        <f ca="1"/>
        <v>25.637499999999999</v>
      </c>
      <c r="O204" s="17" vm="1900">
        <f ca="1"/>
        <v>24.602499999999999</v>
      </c>
      <c r="P204" s="17" vm="1901">
        <f ca="1"/>
        <v>27.12</v>
      </c>
      <c r="Q204" s="17" vm="1902">
        <f ca="1"/>
        <v>24.33</v>
      </c>
      <c r="R204" s="17" vm="1903">
        <f ca="1"/>
        <v>24.447500000000002</v>
      </c>
      <c r="S204" s="17" vm="1904">
        <f ca="1"/>
        <v>25.69</v>
      </c>
      <c r="T204" s="17" vm="1905">
        <f ca="1"/>
        <v>25.0075</v>
      </c>
      <c r="U204" s="17" vm="1906">
        <f ca="1"/>
        <v>25.717500000000001</v>
      </c>
      <c r="V204" s="3">
        <v>0</v>
      </c>
      <c r="W204" s="3">
        <v>0.87</v>
      </c>
      <c r="X204" s="3">
        <v>0.87</v>
      </c>
      <c r="Y204" s="3">
        <v>0.87</v>
      </c>
      <c r="Z204" s="1">
        <f t="shared" ca="1" si="70"/>
        <v>-2.5227421926287141E-2</v>
      </c>
      <c r="AA204" s="1">
        <f t="shared" ca="1" si="71"/>
        <v>-1.9722917067538977E-2</v>
      </c>
      <c r="AB204" s="1">
        <f t="shared" ca="1" si="72"/>
        <v>2.9062087186261659E-2</v>
      </c>
      <c r="AC204" s="1">
        <f t="shared" ca="1" si="73"/>
        <v>8.7534512731363104E-2</v>
      </c>
      <c r="AD204" s="1">
        <f t="shared" ca="1" si="74"/>
        <v>6.2646534746319135E-2</v>
      </c>
      <c r="AE204" s="1">
        <f t="shared" ca="1" si="75"/>
        <v>2.719684891681521E-2</v>
      </c>
      <c r="AF204" s="1">
        <f t="shared" ca="1" si="76"/>
        <v>-5.9618369396512383E-2</v>
      </c>
      <c r="AG204" s="1">
        <f t="shared" ca="1" si="77"/>
        <v>9.1262135922329877E-3</v>
      </c>
      <c r="AH204" s="1">
        <f t="shared" ca="1" si="78"/>
        <v>-2.8285549355397323E-2</v>
      </c>
      <c r="AI204" s="1">
        <f t="shared" ca="1" si="79"/>
        <v>4.9801980198019777E-2</v>
      </c>
      <c r="AJ204" s="1">
        <f t="shared" ca="1" si="80"/>
        <v>-6.4358849341784553E-3</v>
      </c>
      <c r="AK204" s="1">
        <f t="shared" ca="1" si="81"/>
        <v>0.10232699928869025</v>
      </c>
      <c r="AL204" s="1">
        <f t="shared" ca="1" si="82"/>
        <v>-7.0796460176991247E-2</v>
      </c>
      <c r="AM204" s="1">
        <f t="shared" ca="1" si="83"/>
        <v>4.0587751746814768E-2</v>
      </c>
      <c r="AN204" s="1">
        <f t="shared" ca="1" si="84"/>
        <v>5.0823192555476009E-2</v>
      </c>
      <c r="AO204" s="1">
        <f t="shared" ca="1" si="85"/>
        <v>7.2985597508757882E-3</v>
      </c>
      <c r="AP204" s="1">
        <f t="shared" ca="1" si="86"/>
        <v>6.3181045686294152E-2</v>
      </c>
      <c r="AQ204">
        <v>2016</v>
      </c>
    </row>
    <row r="205" spans="1:43" ht="16.2" thickBot="1">
      <c r="A205" s="61" t="s">
        <v>329</v>
      </c>
      <c r="B205" s="30" t="s">
        <v>33</v>
      </c>
      <c r="C205" s="25" t="s">
        <v>34</v>
      </c>
      <c r="D205" s="3">
        <v>1440774</v>
      </c>
      <c r="E205" s="3"/>
      <c r="F205" s="37">
        <f t="shared" ref="F205:F226" si="88">D205</f>
        <v>1440774</v>
      </c>
      <c r="G205" s="3">
        <v>1483000000</v>
      </c>
      <c r="H205" s="9">
        <f t="shared" si="87"/>
        <v>9.7152663519892114E-4</v>
      </c>
      <c r="I205" s="16" cm="1" vm="655">
        <f t="array" aca="1" ref="I205:U205" ca="1">TRANSPOSE(_xlfn.STOCKHISTORY(A205,"1-1-2015","31-01-2016",2,0,2))</f>
        <v>45.25</v>
      </c>
      <c r="J205" s="17" vm="656">
        <f ca="1"/>
        <v>44.93</v>
      </c>
      <c r="K205" s="17" vm="657">
        <f ca="1"/>
        <v>47.34</v>
      </c>
      <c r="L205" s="17" vm="658">
        <f ca="1"/>
        <v>46.33</v>
      </c>
      <c r="M205" s="17" vm="659">
        <f ca="1"/>
        <v>46.71</v>
      </c>
      <c r="N205" s="17" vm="660">
        <f ca="1"/>
        <v>48.77</v>
      </c>
      <c r="O205" s="17" vm="661">
        <f ca="1"/>
        <v>49.4</v>
      </c>
      <c r="P205" s="17" vm="662">
        <f ca="1"/>
        <v>50.89</v>
      </c>
      <c r="Q205" s="17" vm="663">
        <f ca="1"/>
        <v>44.22</v>
      </c>
      <c r="R205" s="17" vm="664">
        <f ca="1"/>
        <v>40.35</v>
      </c>
      <c r="S205" s="17" vm="665">
        <f ca="1"/>
        <v>44.88</v>
      </c>
      <c r="T205" s="17" vm="666">
        <f ca="1"/>
        <v>45.22</v>
      </c>
      <c r="U205" s="17" vm="667">
        <f ca="1"/>
        <v>43.94</v>
      </c>
      <c r="V205" s="3">
        <v>0.26</v>
      </c>
      <c r="W205" s="3">
        <v>0.26</v>
      </c>
      <c r="X205" s="3">
        <v>0.26</v>
      </c>
      <c r="Y205" s="3">
        <v>0.26</v>
      </c>
      <c r="Z205" s="1">
        <f t="shared" ca="1" si="70"/>
        <v>2.9613259668508248E-2</v>
      </c>
      <c r="AA205" s="1">
        <f t="shared" ca="1" si="71"/>
        <v>7.1875674508957488E-2</v>
      </c>
      <c r="AB205" s="1">
        <f t="shared" ca="1" si="72"/>
        <v>-0.17793522267206474</v>
      </c>
      <c r="AC205" s="1">
        <f t="shared" ca="1" si="73"/>
        <v>9.5415117719950329E-2</v>
      </c>
      <c r="AD205" s="1">
        <f t="shared" ca="1" si="74"/>
        <v>-5.9668508287293309E-3</v>
      </c>
      <c r="AE205" s="1">
        <f t="shared" ca="1" si="75"/>
        <v>-7.0718232044198956E-3</v>
      </c>
      <c r="AF205" s="1">
        <f t="shared" ca="1" si="76"/>
        <v>5.3638993990652209E-2</v>
      </c>
      <c r="AG205" s="1">
        <f t="shared" ca="1" si="77"/>
        <v>-1.5842839036755492E-2</v>
      </c>
      <c r="AH205" s="1">
        <f t="shared" ca="1" si="78"/>
        <v>8.2020289229441518E-3</v>
      </c>
      <c r="AI205" s="1">
        <f t="shared" ca="1" si="79"/>
        <v>4.9668165275101733E-2</v>
      </c>
      <c r="AJ205" s="1">
        <f t="shared" ca="1" si="80"/>
        <v>1.8248923518556396E-2</v>
      </c>
      <c r="AK205" s="1">
        <f t="shared" ca="1" si="81"/>
        <v>3.0161943319838097E-2</v>
      </c>
      <c r="AL205" s="1">
        <f t="shared" ca="1" si="82"/>
        <v>-0.12595794851640799</v>
      </c>
      <c r="AM205" s="1">
        <f t="shared" ca="1" si="83"/>
        <v>-8.1637268204432331E-2</v>
      </c>
      <c r="AN205" s="1">
        <f t="shared" ca="1" si="84"/>
        <v>0.11226765799256508</v>
      </c>
      <c r="AO205" s="1">
        <f t="shared" ca="1" si="85"/>
        <v>1.3368983957219168E-2</v>
      </c>
      <c r="AP205" s="1">
        <f t="shared" ca="1" si="86"/>
        <v>-2.2556390977443636E-2</v>
      </c>
      <c r="AQ205">
        <v>2016</v>
      </c>
    </row>
    <row r="206" spans="1:43" ht="15.6" thickBot="1">
      <c r="A206" s="40" t="s">
        <v>296</v>
      </c>
      <c r="B206" s="30" t="s">
        <v>474</v>
      </c>
      <c r="C206" s="42" t="s">
        <v>388</v>
      </c>
      <c r="D206" s="8">
        <v>674721</v>
      </c>
      <c r="E206" s="3">
        <v>258872</v>
      </c>
      <c r="F206" s="37">
        <f t="shared" si="88"/>
        <v>674721</v>
      </c>
      <c r="G206" s="3">
        <v>706000000</v>
      </c>
      <c r="H206" s="9">
        <f t="shared" si="87"/>
        <v>9.5569546742209637E-4</v>
      </c>
      <c r="I206" s="51" vm="928">
        <v>135.65</v>
      </c>
      <c r="J206" s="2" vm="1907">
        <v>159.07</v>
      </c>
      <c r="K206" s="2" vm="1908">
        <v>169.28</v>
      </c>
      <c r="L206" s="2" vm="1909">
        <v>168.94</v>
      </c>
      <c r="M206" s="2" vm="1910">
        <v>177.01</v>
      </c>
      <c r="N206" s="2" vm="1911">
        <v>166.64</v>
      </c>
      <c r="O206" s="2" vm="1912">
        <v>171.1</v>
      </c>
      <c r="P206" s="2" vm="1913">
        <v>177.35</v>
      </c>
      <c r="Q206" s="2" vm="1914">
        <v>161.05000000000001</v>
      </c>
      <c r="R206" s="2" vm="1915">
        <v>162.87</v>
      </c>
      <c r="S206" s="2" vm="1916">
        <v>167.2</v>
      </c>
      <c r="T206" s="2" vm="1917">
        <v>175.86</v>
      </c>
      <c r="U206" s="2" vm="1918">
        <v>180.95</v>
      </c>
      <c r="V206" s="3">
        <v>0.97</v>
      </c>
      <c r="W206" s="3">
        <v>0.88</v>
      </c>
      <c r="X206" s="3">
        <v>0.88</v>
      </c>
      <c r="Y206" s="3">
        <v>0.88</v>
      </c>
      <c r="Z206" s="1">
        <f t="shared" si="70"/>
        <v>0.25256173977147062</v>
      </c>
      <c r="AA206" s="1">
        <f t="shared" si="71"/>
        <v>1.7994554279625881E-2</v>
      </c>
      <c r="AB206" s="1">
        <f t="shared" si="72"/>
        <v>-4.2957334891876038E-2</v>
      </c>
      <c r="AC206" s="1">
        <f t="shared" si="73"/>
        <v>0.11641186222140347</v>
      </c>
      <c r="AD206" s="1">
        <f t="shared" si="74"/>
        <v>0.36056026538886826</v>
      </c>
      <c r="AE206" s="1">
        <f t="shared" si="75"/>
        <v>0.17265020272760773</v>
      </c>
      <c r="AF206" s="1">
        <f t="shared" si="76"/>
        <v>6.4185578676054622E-2</v>
      </c>
      <c r="AG206" s="1">
        <f t="shared" si="77"/>
        <v>3.7216446124763501E-3</v>
      </c>
      <c r="AH206" s="1">
        <f t="shared" si="78"/>
        <v>4.7768438498875299E-2</v>
      </c>
      <c r="AI206" s="1">
        <f t="shared" si="79"/>
        <v>-5.3612790237839693E-2</v>
      </c>
      <c r="AJ206" s="1">
        <f t="shared" si="80"/>
        <v>3.204512722035531E-2</v>
      </c>
      <c r="AK206" s="1">
        <f t="shared" si="81"/>
        <v>3.6528345996493281E-2</v>
      </c>
      <c r="AL206" s="1">
        <f t="shared" si="82"/>
        <v>-8.6946715534254204E-2</v>
      </c>
      <c r="AM206" s="1">
        <f t="shared" si="83"/>
        <v>1.6764979819931653E-2</v>
      </c>
      <c r="AN206" s="1">
        <f t="shared" si="84"/>
        <v>2.6585620433474452E-2</v>
      </c>
      <c r="AO206" s="1">
        <f t="shared" si="85"/>
        <v>5.7057416267942744E-2</v>
      </c>
      <c r="AP206" s="1">
        <f t="shared" si="86"/>
        <v>3.3947458205390503E-2</v>
      </c>
      <c r="AQ206" s="58">
        <v>2019</v>
      </c>
    </row>
    <row r="207" spans="1:43" ht="16.2" thickBot="1">
      <c r="A207" s="40" t="s">
        <v>44</v>
      </c>
      <c r="B207" s="30" t="s">
        <v>45</v>
      </c>
      <c r="C207" s="41" t="s">
        <v>46</v>
      </c>
      <c r="D207" s="8">
        <v>629319</v>
      </c>
      <c r="E207" s="3">
        <v>244921</v>
      </c>
      <c r="F207" s="37">
        <f t="shared" si="88"/>
        <v>629319</v>
      </c>
      <c r="G207" s="8">
        <v>661000000</v>
      </c>
      <c r="H207" s="9">
        <f t="shared" si="87"/>
        <v>9.5207110438729197E-4</v>
      </c>
      <c r="I207" s="51" vm="1919">
        <v>175.35</v>
      </c>
      <c r="J207" s="2" vm="1920">
        <v>185</v>
      </c>
      <c r="K207" s="2" vm="1921">
        <v>184.21</v>
      </c>
      <c r="L207" s="2" vm="1922">
        <v>169.92</v>
      </c>
      <c r="M207" s="2" vm="1923">
        <v>172.15</v>
      </c>
      <c r="N207" s="2" vm="1924">
        <v>180.75</v>
      </c>
      <c r="O207" s="2" vm="1925">
        <v>184.09</v>
      </c>
      <c r="P207" s="2" vm="1926">
        <v>196.33</v>
      </c>
      <c r="Q207" s="2" vm="1927">
        <v>199.25</v>
      </c>
      <c r="R207" s="2" vm="1928">
        <v>207.73</v>
      </c>
      <c r="S207" s="2" vm="1929">
        <v>192.81</v>
      </c>
      <c r="T207" s="2" vm="1930">
        <v>208.1</v>
      </c>
      <c r="U207" s="2" vm="1736">
        <v>192.52</v>
      </c>
      <c r="V207" s="3">
        <v>1.32</v>
      </c>
      <c r="W207" s="3">
        <v>1.32</v>
      </c>
      <c r="X207" s="3">
        <v>1.32</v>
      </c>
      <c r="Y207" s="3">
        <v>1.32</v>
      </c>
      <c r="Z207" s="1">
        <f t="shared" si="70"/>
        <v>-2.3438836612489345E-2</v>
      </c>
      <c r="AA207" s="1">
        <f t="shared" si="71"/>
        <v>9.1160546139359797E-2</v>
      </c>
      <c r="AB207" s="1">
        <f t="shared" si="72"/>
        <v>0.13558585474496163</v>
      </c>
      <c r="AC207" s="1">
        <f t="shared" si="73"/>
        <v>-6.6865642901843644E-2</v>
      </c>
      <c r="AD207" s="1">
        <f t="shared" si="74"/>
        <v>0.12802965497576285</v>
      </c>
      <c r="AE207" s="1">
        <f t="shared" si="75"/>
        <v>5.5032791559737705E-2</v>
      </c>
      <c r="AF207" s="1">
        <f t="shared" si="76"/>
        <v>-4.2702702702702268E-3</v>
      </c>
      <c r="AG207" s="1">
        <f t="shared" si="77"/>
        <v>-7.0408772596493238E-2</v>
      </c>
      <c r="AH207" s="1">
        <f t="shared" si="78"/>
        <v>1.3123822975517998E-2</v>
      </c>
      <c r="AI207" s="1">
        <f t="shared" si="79"/>
        <v>5.762416497240775E-2</v>
      </c>
      <c r="AJ207" s="1">
        <f t="shared" si="80"/>
        <v>2.5781466113416342E-2</v>
      </c>
      <c r="AK207" s="1">
        <f t="shared" si="81"/>
        <v>6.6489217230702419E-2</v>
      </c>
      <c r="AL207" s="1">
        <f t="shared" si="82"/>
        <v>2.1596291957418568E-2</v>
      </c>
      <c r="AM207" s="1">
        <f t="shared" si="83"/>
        <v>4.9184441656210741E-2</v>
      </c>
      <c r="AN207" s="1">
        <f t="shared" si="84"/>
        <v>-7.1824002310691706E-2</v>
      </c>
      <c r="AO207" s="1">
        <f t="shared" si="85"/>
        <v>8.6146984077589292E-2</v>
      </c>
      <c r="AP207" s="1">
        <f t="shared" si="86"/>
        <v>-6.8524747717443463E-2</v>
      </c>
      <c r="AQ207">
        <v>2018</v>
      </c>
    </row>
    <row r="208" spans="1:43" ht="16.2" thickBot="1">
      <c r="A208" s="61" t="s">
        <v>74</v>
      </c>
      <c r="B208" s="30" t="s">
        <v>75</v>
      </c>
      <c r="C208" s="25" t="s">
        <v>76</v>
      </c>
      <c r="D208" s="8">
        <v>1573350</v>
      </c>
      <c r="E208" s="3">
        <v>1009335</v>
      </c>
      <c r="F208" s="37">
        <f t="shared" si="88"/>
        <v>1573350</v>
      </c>
      <c r="G208" s="3">
        <v>1680000000</v>
      </c>
      <c r="H208" s="9">
        <f t="shared" si="87"/>
        <v>9.3651785714285712E-4</v>
      </c>
      <c r="I208" s="16" cm="1" vm="1376">
        <f t="array" aca="1" ref="I208:U208" ca="1">TRANSPOSE(_xlfn.STOCKHISTORY(A208,"1-1-2015","31-01-2016",2,0,2))</f>
        <v>59.43</v>
      </c>
      <c r="J208" s="17" vm="1377">
        <f ca="1"/>
        <v>60.71</v>
      </c>
      <c r="K208" s="17" vm="1153">
        <f ca="1"/>
        <v>61.12</v>
      </c>
      <c r="L208" s="17" vm="1378">
        <f ca="1"/>
        <v>64.2</v>
      </c>
      <c r="M208" s="17" vm="1379">
        <f ca="1"/>
        <v>64.28</v>
      </c>
      <c r="N208" s="17" vm="1380">
        <f ca="1"/>
        <v>66.63</v>
      </c>
      <c r="O208" s="17" vm="1381">
        <f ca="1"/>
        <v>66.45</v>
      </c>
      <c r="P208" s="17" vm="1382">
        <f ca="1"/>
        <v>65.95</v>
      </c>
      <c r="Q208" s="17" vm="1383">
        <f ca="1"/>
        <v>58.55</v>
      </c>
      <c r="R208" s="17" vm="798">
        <f ca="1"/>
        <v>59.26</v>
      </c>
      <c r="S208" s="17" vm="1384">
        <f ca="1"/>
        <v>66.56</v>
      </c>
      <c r="T208" s="17" vm="1385">
        <f ca="1"/>
        <v>67.540000000000006</v>
      </c>
      <c r="U208" s="17" vm="1295">
        <f ca="1"/>
        <v>67.45</v>
      </c>
      <c r="V208">
        <v>0.38</v>
      </c>
      <c r="W208">
        <v>0.38</v>
      </c>
      <c r="X208">
        <v>0.38</v>
      </c>
      <c r="Y208" s="3"/>
      <c r="Z208" s="1">
        <f t="shared" ca="1" si="70"/>
        <v>8.665657075551074E-2</v>
      </c>
      <c r="AA208" s="1">
        <f t="shared" ca="1" si="71"/>
        <v>4.0965732087227411E-2</v>
      </c>
      <c r="AB208" s="1">
        <f t="shared" ca="1" si="72"/>
        <v>-0.10248306997742671</v>
      </c>
      <c r="AC208" s="1">
        <f t="shared" ca="1" si="73"/>
        <v>0.13820452244346954</v>
      </c>
      <c r="AD208" s="1">
        <f t="shared" ca="1" si="74"/>
        <v>0.15413091031465595</v>
      </c>
      <c r="AE208" s="1">
        <f t="shared" ca="1" si="75"/>
        <v>2.1537943799427917E-2</v>
      </c>
      <c r="AF208" s="1">
        <f t="shared" ca="1" si="76"/>
        <v>6.7534178883214722E-3</v>
      </c>
      <c r="AG208" s="1">
        <f t="shared" ca="1" si="77"/>
        <v>5.6609947643979149E-2</v>
      </c>
      <c r="AH208" s="1">
        <f t="shared" ca="1" si="78"/>
        <v>1.2461059190030886E-3</v>
      </c>
      <c r="AI208" s="1">
        <f t="shared" ca="1" si="79"/>
        <v>4.2470441817050314E-2</v>
      </c>
      <c r="AJ208" s="1">
        <f t="shared" ca="1" si="80"/>
        <v>3.0016509079995109E-3</v>
      </c>
      <c r="AK208" s="1">
        <f t="shared" ca="1" si="81"/>
        <v>-7.5244544770504138E-3</v>
      </c>
      <c r="AL208" s="1">
        <f t="shared" ca="1" si="82"/>
        <v>-0.10644427596664148</v>
      </c>
      <c r="AM208" s="1">
        <f t="shared" ca="1" si="83"/>
        <v>1.8616567036720766E-2</v>
      </c>
      <c r="AN208" s="1">
        <f t="shared" ca="1" si="84"/>
        <v>0.12318596017549788</v>
      </c>
      <c r="AO208" s="1">
        <f t="shared" ca="1" si="85"/>
        <v>1.4723557692307751E-2</v>
      </c>
      <c r="AP208" s="1">
        <f t="shared" ca="1" si="86"/>
        <v>-1.3325436778206011E-3</v>
      </c>
      <c r="AQ208">
        <v>2016</v>
      </c>
    </row>
    <row r="209" spans="1:43" ht="16.2" thickBot="1">
      <c r="A209" s="29" t="s">
        <v>113</v>
      </c>
      <c r="B209" s="30" t="s">
        <v>114</v>
      </c>
      <c r="C209" s="33" t="s">
        <v>115</v>
      </c>
      <c r="D209" s="8">
        <v>1471806</v>
      </c>
      <c r="E209" s="3">
        <v>2901339</v>
      </c>
      <c r="F209" s="37">
        <f t="shared" si="88"/>
        <v>1471806</v>
      </c>
      <c r="G209" s="3">
        <v>1578000000</v>
      </c>
      <c r="H209" s="9">
        <f t="shared" si="87"/>
        <v>9.3270342205323189E-4</v>
      </c>
      <c r="I209" s="16" cm="1" vm="1931">
        <f t="array" aca="1" ref="I209:U209" ca="1">TRANSPOSE(_xlfn.STOCKHISTORY(A209,"1-1-2017","01-01-2018",2,0,2))</f>
        <v>105.3</v>
      </c>
      <c r="J209" s="17" vm="1932">
        <f ca="1"/>
        <v>110.71</v>
      </c>
      <c r="K209" s="17" vm="1933">
        <f ca="1"/>
        <v>110.66</v>
      </c>
      <c r="L209" s="17" vm="1934">
        <f ca="1"/>
        <v>113.18</v>
      </c>
      <c r="M209" s="17" vm="1935">
        <f ca="1"/>
        <v>115.59</v>
      </c>
      <c r="N209" s="17" vm="1936">
        <f ca="1"/>
        <v>107.73</v>
      </c>
      <c r="O209" s="17" vm="1937">
        <f ca="1"/>
        <v>106.76</v>
      </c>
      <c r="P209" s="17" vm="1938">
        <f ca="1"/>
        <v>109.98</v>
      </c>
      <c r="Q209" s="17" vm="1939">
        <f ca="1"/>
        <v>101.65</v>
      </c>
      <c r="R209" s="17" vm="1226">
        <f ca="1"/>
        <v>99.31</v>
      </c>
      <c r="S209" s="17" vm="1940">
        <f ca="1"/>
        <v>98.13</v>
      </c>
      <c r="T209" s="17" vm="1941">
        <f ca="1"/>
        <v>104.58</v>
      </c>
      <c r="U209" s="17" vm="1942">
        <f ca="1"/>
        <v>108.95</v>
      </c>
      <c r="V209">
        <v>0.84</v>
      </c>
      <c r="W209">
        <v>0.78</v>
      </c>
      <c r="Y209" s="3"/>
      <c r="Z209" s="1">
        <f t="shared" ca="1" si="70"/>
        <v>8.2811016144349575E-2</v>
      </c>
      <c r="AA209" s="1">
        <f t="shared" ca="1" si="71"/>
        <v>-4.9832125817282212E-2</v>
      </c>
      <c r="AB209" s="1">
        <f t="shared" ca="1" si="72"/>
        <v>-6.9782690146122164E-2</v>
      </c>
      <c r="AC209" s="1">
        <f t="shared" ca="1" si="73"/>
        <v>9.706978149229685E-2</v>
      </c>
      <c r="AD209" s="1">
        <f t="shared" ca="1" si="74"/>
        <v>5.0047483380816771E-2</v>
      </c>
      <c r="AE209" s="1">
        <f t="shared" ca="1" si="75"/>
        <v>5.1377018043684677E-2</v>
      </c>
      <c r="AF209" s="1">
        <f t="shared" ca="1" si="76"/>
        <v>-4.5163038569232374E-4</v>
      </c>
      <c r="AG209" s="1">
        <f t="shared" ca="1" si="77"/>
        <v>3.0363274896078169E-2</v>
      </c>
      <c r="AH209" s="1">
        <f t="shared" ca="1" si="78"/>
        <v>2.1293514755257082E-2</v>
      </c>
      <c r="AI209" s="1">
        <f t="shared" ca="1" si="79"/>
        <v>-6.1250973267583692E-2</v>
      </c>
      <c r="AJ209" s="1">
        <f t="shared" ca="1" si="80"/>
        <v>-1.7636684303350861E-3</v>
      </c>
      <c r="AK209" s="1">
        <f t="shared" ca="1" si="81"/>
        <v>3.0161109029599089E-2</v>
      </c>
      <c r="AL209" s="1">
        <f t="shared" ca="1" si="82"/>
        <v>-7.5741043826150198E-2</v>
      </c>
      <c r="AM209" s="1">
        <f t="shared" ca="1" si="83"/>
        <v>-2.3020167240531266E-2</v>
      </c>
      <c r="AN209" s="1">
        <f t="shared" ca="1" si="84"/>
        <v>-1.1881985701339309E-2</v>
      </c>
      <c r="AO209" s="1">
        <f t="shared" ca="1" si="85"/>
        <v>6.5729134821155638E-2</v>
      </c>
      <c r="AP209" s="1">
        <f t="shared" ca="1" si="86"/>
        <v>4.1786192388602074E-2</v>
      </c>
      <c r="AQ209">
        <v>2017</v>
      </c>
    </row>
    <row r="210" spans="1:43" ht="16.2" thickBot="1">
      <c r="A210" s="61" t="s">
        <v>194</v>
      </c>
      <c r="B210" s="30" t="s">
        <v>195</v>
      </c>
      <c r="C210" s="25" t="s">
        <v>196</v>
      </c>
      <c r="D210" s="8">
        <v>978078</v>
      </c>
      <c r="E210" s="3">
        <v>46097</v>
      </c>
      <c r="F210" s="37">
        <f t="shared" si="88"/>
        <v>978078</v>
      </c>
      <c r="G210" s="3">
        <v>1062000000</v>
      </c>
      <c r="H210" s="9">
        <f t="shared" si="87"/>
        <v>9.2097740112994351E-4</v>
      </c>
      <c r="I210" s="16" cm="1" vm="1825">
        <f t="array" aca="1" ref="I210:U210" ca="1">TRANSPOSE(_xlfn.STOCKHISTORY(A210,"1-1-2015","31-01-2016",2,0,2))</f>
        <v>69.77</v>
      </c>
      <c r="J210" s="17" vm="1826">
        <f ca="1"/>
        <v>71.87</v>
      </c>
      <c r="K210" s="17" vm="1827">
        <f ca="1"/>
        <v>70.16</v>
      </c>
      <c r="L210" s="17" vm="1828">
        <f ca="1"/>
        <v>72.92</v>
      </c>
      <c r="M210" s="17" vm="1829">
        <f ca="1"/>
        <v>72.260000000000005</v>
      </c>
      <c r="N210" s="17" vm="1830">
        <f ca="1"/>
        <v>78.92</v>
      </c>
      <c r="O210" s="17" vm="446">
        <f ca="1"/>
        <v>83.8</v>
      </c>
      <c r="P210" s="17" vm="1831">
        <f ca="1"/>
        <v>84.81</v>
      </c>
      <c r="Q210" s="17" vm="1832">
        <f ca="1"/>
        <v>80.25</v>
      </c>
      <c r="R210" s="17" vm="1833">
        <f ca="1"/>
        <v>83.6</v>
      </c>
      <c r="S210" s="17" vm="1834">
        <f ca="1"/>
        <v>81.14</v>
      </c>
      <c r="T210" s="17" vm="1835">
        <f ca="1"/>
        <v>84.21</v>
      </c>
      <c r="U210" s="17" vm="1836">
        <f ca="1"/>
        <v>83.4</v>
      </c>
      <c r="V210" s="3">
        <v>0.51</v>
      </c>
      <c r="W210" s="3">
        <v>0.51</v>
      </c>
      <c r="X210" s="3">
        <v>0.51</v>
      </c>
      <c r="Y210" s="3">
        <v>0</v>
      </c>
      <c r="Z210" s="1">
        <f t="shared" ca="1" si="70"/>
        <v>5.2458076537193719E-2</v>
      </c>
      <c r="AA210" s="1">
        <f t="shared" ca="1" si="71"/>
        <v>0.15619857377948429</v>
      </c>
      <c r="AB210" s="1">
        <f t="shared" ca="1" si="72"/>
        <v>3.6992840095465057E-3</v>
      </c>
      <c r="AC210" s="1">
        <f t="shared" ca="1" si="73"/>
        <v>-2.3923444976075197E-3</v>
      </c>
      <c r="AD210" s="1">
        <f t="shared" ca="1" si="74"/>
        <v>0.21728536620323935</v>
      </c>
      <c r="AE210" s="1">
        <f t="shared" ca="1" si="75"/>
        <v>3.0098896373799752E-2</v>
      </c>
      <c r="AF210" s="1">
        <f t="shared" ca="1" si="76"/>
        <v>-2.3792959510226908E-2</v>
      </c>
      <c r="AG210" s="1">
        <f t="shared" ca="1" si="77"/>
        <v>4.6607753705815352E-2</v>
      </c>
      <c r="AH210" s="1">
        <f t="shared" ca="1" si="78"/>
        <v>-9.0510148107514621E-3</v>
      </c>
      <c r="AI210" s="1">
        <f t="shared" ca="1" si="79"/>
        <v>9.9225020758372487E-2</v>
      </c>
      <c r="AJ210" s="1">
        <f t="shared" ca="1" si="80"/>
        <v>6.8297009630005012E-2</v>
      </c>
      <c r="AK210" s="1">
        <f t="shared" ca="1" si="81"/>
        <v>1.2052505966587173E-2</v>
      </c>
      <c r="AL210" s="1">
        <f t="shared" ca="1" si="82"/>
        <v>-4.7753802617615873E-2</v>
      </c>
      <c r="AM210" s="1">
        <f t="shared" ca="1" si="83"/>
        <v>4.8099688473520176E-2</v>
      </c>
      <c r="AN210" s="1">
        <f t="shared" ca="1" si="84"/>
        <v>-2.9425837320574091E-2</v>
      </c>
      <c r="AO210" s="1">
        <f t="shared" ca="1" si="85"/>
        <v>3.7835839290115768E-2</v>
      </c>
      <c r="AP210" s="1">
        <f t="shared" ca="1" si="86"/>
        <v>-9.6188101175630931E-3</v>
      </c>
      <c r="AQ210">
        <v>2016</v>
      </c>
    </row>
    <row r="211" spans="1:43" ht="15.6" thickBot="1">
      <c r="A211" s="29" t="s">
        <v>212</v>
      </c>
      <c r="B211" s="30" t="s">
        <v>213</v>
      </c>
      <c r="C211" s="34" t="s">
        <v>214</v>
      </c>
      <c r="D211" s="8">
        <v>1259941</v>
      </c>
      <c r="E211" s="3">
        <v>1145664</v>
      </c>
      <c r="F211" s="37">
        <f t="shared" si="88"/>
        <v>1259941</v>
      </c>
      <c r="G211" s="3">
        <v>1391000000</v>
      </c>
      <c r="H211" s="9">
        <f t="shared" si="87"/>
        <v>9.0578073328540616E-4</v>
      </c>
      <c r="I211" s="16" cm="1" vm="1943">
        <f t="array" aca="1" ref="I211:U211" ca="1">TRANSPOSE(_xlfn.STOCKHISTORY(A211,"1-1-2017","01-01-2018",2,0,2))</f>
        <v>70.25</v>
      </c>
      <c r="J211" s="17" vm="1944">
        <f ca="1"/>
        <v>75.28</v>
      </c>
      <c r="K211" s="17" vm="1945">
        <f ca="1"/>
        <v>81.31</v>
      </c>
      <c r="L211" s="17" vm="1946">
        <f ca="1"/>
        <v>80.849999999999994</v>
      </c>
      <c r="M211" s="17" vm="1947">
        <f ca="1"/>
        <v>83.01</v>
      </c>
      <c r="N211" s="17" vm="1948">
        <f ca="1"/>
        <v>84.61</v>
      </c>
      <c r="O211" s="17" vm="1949">
        <f ca="1"/>
        <v>88.8</v>
      </c>
      <c r="P211" s="17" vm="1950">
        <f ca="1"/>
        <v>84.11</v>
      </c>
      <c r="Q211" s="17" vm="1951">
        <f ca="1"/>
        <v>80.7</v>
      </c>
      <c r="R211" s="17" vm="1952">
        <f ca="1"/>
        <v>78.06</v>
      </c>
      <c r="S211" s="17" vm="1953">
        <f ca="1"/>
        <v>80.42</v>
      </c>
      <c r="T211" s="17" vm="1368">
        <f ca="1"/>
        <v>82.46</v>
      </c>
      <c r="U211" s="17" vm="1954">
        <f ca="1"/>
        <v>82.16</v>
      </c>
      <c r="V211" s="3">
        <v>0.46</v>
      </c>
      <c r="W211" s="3">
        <v>0.46</v>
      </c>
      <c r="X211" s="3">
        <v>0.46</v>
      </c>
      <c r="Y211" s="3">
        <v>0.43</v>
      </c>
      <c r="Z211" s="1">
        <f t="shared" ca="1" si="70"/>
        <v>0.15743772241992876</v>
      </c>
      <c r="AA211" s="1">
        <f t="shared" ca="1" si="71"/>
        <v>0.1040197897340755</v>
      </c>
      <c r="AB211" s="1">
        <f t="shared" ca="1" si="72"/>
        <v>-0.11576576576576571</v>
      </c>
      <c r="AC211" s="1">
        <f t="shared" ca="1" si="73"/>
        <v>5.8032282859338889E-2</v>
      </c>
      <c r="AD211" s="1">
        <f t="shared" ca="1" si="74"/>
        <v>0.1953024911032028</v>
      </c>
      <c r="AE211" s="1">
        <f t="shared" ca="1" si="75"/>
        <v>7.1601423487544502E-2</v>
      </c>
      <c r="AF211" s="1">
        <f t="shared" ca="1" si="76"/>
        <v>8.0100956429330517E-2</v>
      </c>
      <c r="AG211" s="1">
        <f t="shared" ca="1" si="77"/>
        <v>-9.7627531989544572E-17</v>
      </c>
      <c r="AH211" s="1">
        <f t="shared" ca="1" si="78"/>
        <v>2.6716141001855424E-2</v>
      </c>
      <c r="AI211" s="1">
        <f t="shared" ca="1" si="79"/>
        <v>2.4816287194313866E-2</v>
      </c>
      <c r="AJ211" s="1">
        <f t="shared" ca="1" si="80"/>
        <v>5.4958042784540806E-2</v>
      </c>
      <c r="AK211" s="1">
        <f t="shared" ca="1" si="81"/>
        <v>-5.2815315315315289E-2</v>
      </c>
      <c r="AL211" s="1">
        <f t="shared" ca="1" si="82"/>
        <v>-3.507311853525142E-2</v>
      </c>
      <c r="AM211" s="1">
        <f t="shared" ca="1" si="83"/>
        <v>-2.7013630731102856E-2</v>
      </c>
      <c r="AN211" s="1">
        <f t="shared" ca="1" si="84"/>
        <v>3.0233153984114775E-2</v>
      </c>
      <c r="AO211" s="1">
        <f t="shared" ca="1" si="85"/>
        <v>3.0713752797811394E-2</v>
      </c>
      <c r="AP211" s="1">
        <f t="shared" ca="1" si="86"/>
        <v>1.5765219500364159E-3</v>
      </c>
      <c r="AQ211">
        <v>2017</v>
      </c>
    </row>
    <row r="212" spans="1:43" ht="16.2" thickBot="1">
      <c r="A212" s="63" t="s">
        <v>197</v>
      </c>
      <c r="B212" s="70" t="s">
        <v>198</v>
      </c>
      <c r="C212" s="12" t="s">
        <v>199</v>
      </c>
      <c r="D212" s="26">
        <v>199676</v>
      </c>
      <c r="E212" s="26">
        <v>84509</v>
      </c>
      <c r="F212" s="31">
        <f t="shared" si="88"/>
        <v>199676</v>
      </c>
      <c r="G212" s="3">
        <v>315000000</v>
      </c>
      <c r="H212" s="9">
        <v>8.9999999999999998E-4</v>
      </c>
      <c r="I212" s="16" cm="1" vm="1955">
        <f t="array" aca="1" ref="I212:U212" ca="1">TRANSPOSE(_xlfn.STOCKHISTORY(A212,"1-1-2015","31-01-2016",2,0,2))</f>
        <v>192.1</v>
      </c>
      <c r="J212" s="17" vm="1956">
        <f ca="1"/>
        <v>188.41</v>
      </c>
      <c r="K212" s="17" vm="1957">
        <f ca="1"/>
        <v>200.67</v>
      </c>
      <c r="L212" s="17" vm="1958">
        <f ca="1"/>
        <v>202.1</v>
      </c>
      <c r="M212" s="17" vm="1959">
        <f ca="1"/>
        <v>186.8</v>
      </c>
      <c r="N212" s="17" vm="1960">
        <f ca="1"/>
        <v>189.48</v>
      </c>
      <c r="O212" s="17" vm="1961">
        <f ca="1"/>
        <v>186.01</v>
      </c>
      <c r="P212" s="17" vm="1962">
        <f ca="1"/>
        <v>207.27</v>
      </c>
      <c r="Q212" s="17" vm="1963">
        <f ca="1"/>
        <v>197.87</v>
      </c>
      <c r="R212" s="17" vm="1964">
        <f ca="1"/>
        <v>206.31</v>
      </c>
      <c r="S212" s="17" vm="1965">
        <f ca="1"/>
        <v>219.89</v>
      </c>
      <c r="T212" s="17" vm="1966">
        <f ca="1"/>
        <v>220.06</v>
      </c>
      <c r="U212" s="17" vm="1967">
        <f ca="1"/>
        <v>214</v>
      </c>
      <c r="V212" s="47">
        <v>0</v>
      </c>
      <c r="W212" s="47">
        <v>0</v>
      </c>
      <c r="X212" s="47">
        <v>0</v>
      </c>
      <c r="Y212" s="47">
        <v>0</v>
      </c>
      <c r="Z212" s="1">
        <f t="shared" ca="1" si="70"/>
        <v>5.2056220718375845E-2</v>
      </c>
      <c r="AA212" s="1">
        <f t="shared" ca="1" si="71"/>
        <v>-7.9614052449282546E-2</v>
      </c>
      <c r="AB212" s="1">
        <f t="shared" ca="1" si="72"/>
        <v>0.10913391753131559</v>
      </c>
      <c r="AC212" s="1">
        <f t="shared" ca="1" si="73"/>
        <v>3.7274005137899267E-2</v>
      </c>
      <c r="AD212" s="1">
        <f t="shared" ca="1" si="74"/>
        <v>0.11400312337324313</v>
      </c>
      <c r="AE212" s="1">
        <f t="shared" ca="1" si="75"/>
        <v>-1.9208745445080676E-2</v>
      </c>
      <c r="AF212" s="1">
        <f t="shared" ca="1" si="76"/>
        <v>6.5070856111671307E-2</v>
      </c>
      <c r="AG212" s="1">
        <f t="shared" ca="1" si="77"/>
        <v>7.1261274729656002E-3</v>
      </c>
      <c r="AH212" s="1">
        <f t="shared" ca="1" si="78"/>
        <v>-7.5705096486887599E-2</v>
      </c>
      <c r="AI212" s="1">
        <f t="shared" ca="1" si="79"/>
        <v>1.434689507494635E-2</v>
      </c>
      <c r="AJ212" s="1">
        <f t="shared" ca="1" si="80"/>
        <v>-1.831327844627401E-2</v>
      </c>
      <c r="AK212" s="1">
        <f t="shared" ca="1" si="81"/>
        <v>0.1142949303800872</v>
      </c>
      <c r="AL212" s="1">
        <f t="shared" ca="1" si="82"/>
        <v>-4.5351473922902522E-2</v>
      </c>
      <c r="AM212" s="1">
        <f t="shared" ca="1" si="83"/>
        <v>4.265426795370697E-2</v>
      </c>
      <c r="AN212" s="1">
        <f t="shared" ca="1" si="84"/>
        <v>6.5823275653143248E-2</v>
      </c>
      <c r="AO212" s="1">
        <f t="shared" ca="1" si="85"/>
        <v>7.7311382964216624E-4</v>
      </c>
      <c r="AP212" s="1">
        <f t="shared" ca="1" si="86"/>
        <v>-2.7537944197037183E-2</v>
      </c>
      <c r="AQ212">
        <v>2015</v>
      </c>
    </row>
    <row r="213" spans="1:43" ht="15.6" thickBot="1">
      <c r="A213" s="40" t="s">
        <v>296</v>
      </c>
      <c r="B213" s="30" t="s">
        <v>474</v>
      </c>
      <c r="C213" s="42" t="s">
        <v>388</v>
      </c>
      <c r="D213" s="8">
        <v>670282</v>
      </c>
      <c r="E213" s="3">
        <v>270379</v>
      </c>
      <c r="F213" s="37">
        <f t="shared" si="88"/>
        <v>670282</v>
      </c>
      <c r="G213" s="3">
        <v>754000000</v>
      </c>
      <c r="H213" s="9">
        <f>F213/G213</f>
        <v>8.8896816976127325E-4</v>
      </c>
      <c r="I213" s="51" vm="1968">
        <v>120.04</v>
      </c>
      <c r="J213" s="2" vm="1969">
        <v>119.22</v>
      </c>
      <c r="K213" s="2" vm="1970">
        <v>104.96</v>
      </c>
      <c r="L213" s="2" vm="1971">
        <v>104.33</v>
      </c>
      <c r="M213" s="2" vm="1972">
        <v>113.55</v>
      </c>
      <c r="N213" s="2" vm="1695">
        <v>116.69</v>
      </c>
      <c r="O213" s="2" vm="1973">
        <v>105.87</v>
      </c>
      <c r="P213" s="2" vm="1974">
        <v>119.89</v>
      </c>
      <c r="Q213" s="2" vm="1975">
        <v>123.79</v>
      </c>
      <c r="R213" s="2" vm="1976">
        <v>118.55</v>
      </c>
      <c r="S213" s="2" vm="1977">
        <v>106.89</v>
      </c>
      <c r="T213" s="2" vm="1978">
        <v>116.62</v>
      </c>
      <c r="U213" s="2" vm="195">
        <v>96.12</v>
      </c>
      <c r="V213" s="3">
        <v>0.8</v>
      </c>
      <c r="W213" s="3">
        <v>0.8</v>
      </c>
      <c r="X213" s="3">
        <v>0.73</v>
      </c>
      <c r="Y213" s="3">
        <v>0.73</v>
      </c>
      <c r="Z213" s="1">
        <f t="shared" si="70"/>
        <v>-0.12420859713428863</v>
      </c>
      <c r="AA213" s="1">
        <f t="shared" si="71"/>
        <v>2.2428831592063703E-2</v>
      </c>
      <c r="AB213" s="1">
        <f t="shared" si="72"/>
        <v>0.12666477755738162</v>
      </c>
      <c r="AC213" s="1">
        <f t="shared" si="73"/>
        <v>-0.18304512863770556</v>
      </c>
      <c r="AD213" s="1">
        <f t="shared" si="74"/>
        <v>-0.17377540819726758</v>
      </c>
      <c r="AE213" s="1">
        <f t="shared" si="75"/>
        <v>-6.8310563145618742E-3</v>
      </c>
      <c r="AF213" s="1">
        <f t="shared" si="76"/>
        <v>-0.1196108035564503</v>
      </c>
      <c r="AG213" s="1">
        <f t="shared" si="77"/>
        <v>1.6196646341463854E-3</v>
      </c>
      <c r="AH213" s="1">
        <f t="shared" si="78"/>
        <v>8.8373430461037086E-2</v>
      </c>
      <c r="AI213" s="1">
        <f t="shared" si="79"/>
        <v>3.4698370761778959E-2</v>
      </c>
      <c r="AJ213" s="1">
        <f t="shared" si="80"/>
        <v>-8.5868540577598698E-2</v>
      </c>
      <c r="AK213" s="1">
        <f t="shared" si="81"/>
        <v>0.13242656087654667</v>
      </c>
      <c r="AL213" s="1">
        <f t="shared" si="82"/>
        <v>3.8618733839352791E-2</v>
      </c>
      <c r="AM213" s="1">
        <f t="shared" si="83"/>
        <v>-3.6432668228451474E-2</v>
      </c>
      <c r="AN213" s="1">
        <f t="shared" si="84"/>
        <v>-9.8355124420075893E-2</v>
      </c>
      <c r="AO213" s="1">
        <f t="shared" si="85"/>
        <v>9.7857610627748198E-2</v>
      </c>
      <c r="AP213" s="1">
        <f t="shared" si="86"/>
        <v>-0.16952495283827815</v>
      </c>
      <c r="AQ213">
        <v>2018</v>
      </c>
    </row>
    <row r="214" spans="1:43" ht="15.6" thickBot="1">
      <c r="A214" s="40" t="s">
        <v>293</v>
      </c>
      <c r="B214" s="30" t="s">
        <v>473</v>
      </c>
      <c r="C214" s="42" t="s">
        <v>509</v>
      </c>
      <c r="D214" s="8">
        <v>849523</v>
      </c>
      <c r="E214" s="14">
        <v>377486</v>
      </c>
      <c r="F214" s="37">
        <f t="shared" si="88"/>
        <v>849523</v>
      </c>
      <c r="G214" s="3">
        <v>966000000</v>
      </c>
      <c r="H214" s="9">
        <f>F214/G214</f>
        <v>8.7942339544513459E-4</v>
      </c>
      <c r="I214" s="51" vm="1979">
        <v>245</v>
      </c>
      <c r="J214" s="2" vm="1980">
        <v>268.47000000000003</v>
      </c>
      <c r="K214" s="2" vm="1981">
        <v>243.56</v>
      </c>
      <c r="L214" s="2" vm="1982">
        <v>249.71</v>
      </c>
      <c r="M214" s="2" vm="1983">
        <v>233.07</v>
      </c>
      <c r="N214" s="2" vm="1984">
        <v>241.49</v>
      </c>
      <c r="O214" s="2" vm="1985">
        <v>245.95</v>
      </c>
      <c r="P214" s="2" vm="1986">
        <v>249.19</v>
      </c>
      <c r="Q214" s="2" vm="1987">
        <v>231.74</v>
      </c>
      <c r="R214" s="2" vm="1988">
        <v>219.19</v>
      </c>
      <c r="S214" s="2" vm="1989">
        <v>253.99</v>
      </c>
      <c r="T214" s="2" vm="1990">
        <v>281.77999999999997</v>
      </c>
      <c r="U214" s="2" vm="1991">
        <v>293.98</v>
      </c>
      <c r="V214" s="3">
        <v>1.08</v>
      </c>
      <c r="W214" s="3">
        <v>1.08</v>
      </c>
      <c r="X214" s="3">
        <v>1.08</v>
      </c>
      <c r="Y214" s="3">
        <v>0.9</v>
      </c>
      <c r="Z214" s="1">
        <f t="shared" si="70"/>
        <v>2.3632653061224522E-2</v>
      </c>
      <c r="AA214" s="1">
        <f t="shared" si="71"/>
        <v>-1.0732449641584315E-2</v>
      </c>
      <c r="AB214" s="1">
        <f t="shared" si="72"/>
        <v>-0.10441146574507011</v>
      </c>
      <c r="AC214" s="1">
        <f t="shared" si="73"/>
        <v>0.34531684839636856</v>
      </c>
      <c r="AD214" s="1">
        <f t="shared" si="74"/>
        <v>0.21681632653061231</v>
      </c>
      <c r="AE214" s="1">
        <f t="shared" si="75"/>
        <v>9.5795918367347049E-2</v>
      </c>
      <c r="AF214" s="1">
        <f t="shared" si="76"/>
        <v>-9.2785041159161252E-2</v>
      </c>
      <c r="AG214" s="1">
        <f t="shared" si="77"/>
        <v>2.9684677286910845E-2</v>
      </c>
      <c r="AH214" s="1">
        <f t="shared" si="78"/>
        <v>-6.6637299267149952E-2</v>
      </c>
      <c r="AI214" s="1">
        <f t="shared" si="79"/>
        <v>4.0760286609173281E-2</v>
      </c>
      <c r="AJ214" s="1">
        <f t="shared" si="80"/>
        <v>2.2940908526232887E-2</v>
      </c>
      <c r="AK214" s="1">
        <f t="shared" si="81"/>
        <v>1.3173409229518233E-2</v>
      </c>
      <c r="AL214" s="1">
        <f t="shared" si="82"/>
        <v>-6.5692844817207718E-2</v>
      </c>
      <c r="AM214" s="1">
        <f t="shared" si="83"/>
        <v>-4.949512384568918E-2</v>
      </c>
      <c r="AN214" s="1">
        <f t="shared" si="84"/>
        <v>0.15876636707879013</v>
      </c>
      <c r="AO214" s="1">
        <f t="shared" si="85"/>
        <v>0.11295720303948958</v>
      </c>
      <c r="AP214" s="1">
        <f t="shared" si="86"/>
        <v>4.6490169635886321E-2</v>
      </c>
      <c r="AQ214" s="58">
        <v>2019</v>
      </c>
    </row>
    <row r="215" spans="1:43" ht="16.2" thickBot="1">
      <c r="A215" s="29" t="s">
        <v>350</v>
      </c>
      <c r="B215" s="30" t="s">
        <v>351</v>
      </c>
      <c r="C215" s="33" t="s">
        <v>352</v>
      </c>
      <c r="D215" s="8">
        <v>595861</v>
      </c>
      <c r="E215" s="3">
        <v>436004</v>
      </c>
      <c r="F215" s="37">
        <f t="shared" si="88"/>
        <v>595861</v>
      </c>
      <c r="G215" s="3">
        <v>706000000</v>
      </c>
      <c r="H215" s="9">
        <f>F215/G215</f>
        <v>8.4399575070821526E-4</v>
      </c>
      <c r="I215" s="16" cm="1" vm="1992">
        <f t="array" aca="1" ref="I215:U215" ca="1">TRANSPOSE(_xlfn.STOCKHISTORY(A215,"1-1-2017","01-01-2018",2,0,2))</f>
        <v>78.44</v>
      </c>
      <c r="J215" s="17" vm="1993">
        <f ca="1"/>
        <v>84.55</v>
      </c>
      <c r="K215" s="17" vm="1994">
        <f ca="1"/>
        <v>86.55</v>
      </c>
      <c r="L215" s="17" vm="1995">
        <f ca="1"/>
        <v>85.66</v>
      </c>
      <c r="M215" s="17" vm="197">
        <f ca="1"/>
        <v>83.57</v>
      </c>
      <c r="N215" s="17" vm="1996">
        <f ca="1"/>
        <v>85.27</v>
      </c>
      <c r="O215" s="17" vm="1997">
        <f ca="1"/>
        <v>84.78</v>
      </c>
      <c r="P215" s="17" vm="530">
        <f ca="1"/>
        <v>81.540000000000006</v>
      </c>
      <c r="Q215" s="17" vm="1998">
        <f ca="1"/>
        <v>83.37</v>
      </c>
      <c r="R215" s="17" vm="1999">
        <f ca="1"/>
        <v>86</v>
      </c>
      <c r="S215" s="17" vm="2000">
        <f ca="1"/>
        <v>92.37</v>
      </c>
      <c r="T215" s="17" vm="2001">
        <f ca="1"/>
        <v>94.49</v>
      </c>
      <c r="U215" s="17" vm="2002">
        <f ca="1"/>
        <v>93.18</v>
      </c>
      <c r="V215" s="3">
        <v>0.14000000000000001</v>
      </c>
      <c r="W215" s="3">
        <v>0.14000000000000001</v>
      </c>
      <c r="X215" s="3">
        <v>0.14000000000000001</v>
      </c>
      <c r="Y215" s="3">
        <v>0.14000000000000001</v>
      </c>
      <c r="Z215" s="1">
        <f t="shared" ca="1" si="70"/>
        <v>9.3829678735339095E-2</v>
      </c>
      <c r="AA215" s="1">
        <f t="shared" ca="1" si="71"/>
        <v>-8.6388045762315607E-3</v>
      </c>
      <c r="AB215" s="1">
        <f t="shared" ca="1" si="72"/>
        <v>1.6041519226232589E-2</v>
      </c>
      <c r="AC215" s="1">
        <f t="shared" ca="1" si="73"/>
        <v>8.5116279069767514E-2</v>
      </c>
      <c r="AD215" s="1">
        <f t="shared" ca="1" si="74"/>
        <v>0.19505354411014802</v>
      </c>
      <c r="AE215" s="1">
        <f t="shared" ca="1" si="75"/>
        <v>7.7893931667516569E-2</v>
      </c>
      <c r="AF215" s="1">
        <f t="shared" ca="1" si="76"/>
        <v>2.365464222353637E-2</v>
      </c>
      <c r="AG215" s="1">
        <f t="shared" ca="1" si="77"/>
        <v>-8.6655112651646514E-3</v>
      </c>
      <c r="AH215" s="1">
        <f t="shared" ca="1" si="78"/>
        <v>-2.4398785897735274E-2</v>
      </c>
      <c r="AI215" s="1">
        <f t="shared" ca="1" si="79"/>
        <v>2.2017470384109169E-2</v>
      </c>
      <c r="AJ215" s="1">
        <f t="shared" ca="1" si="80"/>
        <v>-4.1046088894100491E-3</v>
      </c>
      <c r="AK215" s="1">
        <f t="shared" ca="1" si="81"/>
        <v>-3.8216560509554076E-2</v>
      </c>
      <c r="AL215" s="1">
        <f t="shared" ca="1" si="82"/>
        <v>2.4159921510914867E-2</v>
      </c>
      <c r="AM215" s="1">
        <f t="shared" ca="1" si="83"/>
        <v>3.3225380832433676E-2</v>
      </c>
      <c r="AN215" s="1">
        <f t="shared" ca="1" si="84"/>
        <v>7.4069767441860515E-2</v>
      </c>
      <c r="AO215" s="1">
        <f t="shared" ca="1" si="85"/>
        <v>2.4466818231027285E-2</v>
      </c>
      <c r="AP215" s="1">
        <f t="shared" ca="1" si="86"/>
        <v>-1.2382262673298635E-2</v>
      </c>
      <c r="AQ215">
        <v>2017</v>
      </c>
    </row>
    <row r="216" spans="1:43" ht="15.6" thickBot="1">
      <c r="A216" s="40" t="s">
        <v>197</v>
      </c>
      <c r="B216" s="30" t="s">
        <v>454</v>
      </c>
      <c r="C216" s="42" t="s">
        <v>199</v>
      </c>
      <c r="D216" s="8">
        <v>236572</v>
      </c>
      <c r="E216" s="3">
        <v>41701</v>
      </c>
      <c r="F216" s="37">
        <f t="shared" si="88"/>
        <v>236572</v>
      </c>
      <c r="G216" s="3">
        <v>287000000</v>
      </c>
      <c r="H216" s="9">
        <f>F216/G216</f>
        <v>8.2429268292682925E-4</v>
      </c>
      <c r="I216" s="51" vm="2003">
        <v>93.02</v>
      </c>
      <c r="J216" s="2" vm="2004">
        <v>103.84</v>
      </c>
      <c r="K216" s="2" vm="2005">
        <v>89.57</v>
      </c>
      <c r="L216" s="2" vm="2006">
        <v>87.35</v>
      </c>
      <c r="M216" s="2" vm="2007">
        <v>81.75</v>
      </c>
      <c r="N216" s="2" vm="2008">
        <v>95.44</v>
      </c>
      <c r="O216" s="2" vm="2009">
        <v>95.36</v>
      </c>
      <c r="P216" s="2" vm="2010">
        <v>98.99</v>
      </c>
      <c r="Q216" s="2" vm="2011">
        <v>108.39</v>
      </c>
      <c r="R216" s="2" vm="2012">
        <v>115.58</v>
      </c>
      <c r="S216" s="2" vm="2013">
        <v>95.29</v>
      </c>
      <c r="T216" s="2" vm="2014">
        <v>95.49</v>
      </c>
      <c r="U216" s="2" vm="2015">
        <v>91.22</v>
      </c>
      <c r="V216" s="3">
        <v>2.2000000000000002</v>
      </c>
      <c r="W216" s="3">
        <v>2</v>
      </c>
      <c r="X216" s="3">
        <v>2</v>
      </c>
      <c r="Y216" s="3">
        <v>2</v>
      </c>
      <c r="Z216" s="1">
        <f t="shared" si="70"/>
        <v>-3.7303805633197178E-2</v>
      </c>
      <c r="AA216" s="1">
        <f t="shared" si="71"/>
        <v>0.11459645105895828</v>
      </c>
      <c r="AB216" s="1">
        <f t="shared" si="72"/>
        <v>0.23301174496644295</v>
      </c>
      <c r="AC216" s="1">
        <f t="shared" si="73"/>
        <v>-0.19345907596469977</v>
      </c>
      <c r="AD216" s="1">
        <f t="shared" si="74"/>
        <v>6.8802408084282979E-2</v>
      </c>
      <c r="AE216" s="1">
        <f t="shared" si="75"/>
        <v>0.11631907116749095</v>
      </c>
      <c r="AF216" s="1">
        <f t="shared" si="76"/>
        <v>-0.13742295839753477</v>
      </c>
      <c r="AG216" s="1">
        <f t="shared" si="77"/>
        <v>-2.2328904767219702E-4</v>
      </c>
      <c r="AH216" s="1">
        <f t="shared" si="78"/>
        <v>-6.4109902690326209E-2</v>
      </c>
      <c r="AI216" s="1">
        <f t="shared" si="79"/>
        <v>0.19192660550458712</v>
      </c>
      <c r="AJ216" s="1">
        <f t="shared" si="80"/>
        <v>2.011735121542332E-2</v>
      </c>
      <c r="AK216" s="1">
        <f t="shared" si="81"/>
        <v>3.8066275167785185E-2</v>
      </c>
      <c r="AL216" s="1">
        <f t="shared" si="82"/>
        <v>0.11516314779270639</v>
      </c>
      <c r="AM216" s="1">
        <f t="shared" si="83"/>
        <v>8.4786419411384789E-2</v>
      </c>
      <c r="AN216" s="1">
        <f t="shared" si="84"/>
        <v>-0.17554940301090147</v>
      </c>
      <c r="AO216" s="1">
        <f t="shared" si="85"/>
        <v>2.3087417357540021E-2</v>
      </c>
      <c r="AP216" s="1">
        <f t="shared" si="86"/>
        <v>-2.3772122735364918E-2</v>
      </c>
      <c r="AQ216">
        <v>2018</v>
      </c>
    </row>
    <row r="217" spans="1:43" ht="15" thickBot="1">
      <c r="A217" s="63" t="s">
        <v>26</v>
      </c>
      <c r="B217" s="70" t="s">
        <v>27</v>
      </c>
      <c r="C217" s="7" t="s">
        <v>28</v>
      </c>
      <c r="D217" s="26">
        <v>950767</v>
      </c>
      <c r="E217" s="26">
        <v>0</v>
      </c>
      <c r="F217" s="31">
        <f t="shared" si="88"/>
        <v>950767</v>
      </c>
      <c r="G217" s="3">
        <v>5825955000</v>
      </c>
      <c r="H217" s="9">
        <v>8.0000000000000004E-4</v>
      </c>
      <c r="I217" s="16" cm="1" vm="2016">
        <f t="array" aca="1" ref="I217:U217" ca="1">TRANSPOSE(_xlfn.STOCKHISTORY(A217,"1-1-2015","31-01-2016",2,0,2))</f>
        <v>27.8475</v>
      </c>
      <c r="J217" s="16" vm="2017">
        <f ca="1"/>
        <v>29.512499999999999</v>
      </c>
      <c r="K217" s="16" vm="2018">
        <f ca="1"/>
        <v>32.3125</v>
      </c>
      <c r="L217" s="16" vm="2019">
        <f ca="1"/>
        <v>31.204999999999998</v>
      </c>
      <c r="M217" s="16" vm="2020">
        <f ca="1"/>
        <v>31.524999999999999</v>
      </c>
      <c r="N217" s="16" vm="2021">
        <f ca="1"/>
        <v>32.799999999999997</v>
      </c>
      <c r="O217" s="16" vm="2022">
        <f ca="1"/>
        <v>31.725000000000001</v>
      </c>
      <c r="P217" s="16" vm="2023">
        <f ca="1"/>
        <v>30.375</v>
      </c>
      <c r="Q217" s="16" vm="2024">
        <f ca="1"/>
        <v>27.537500000000001</v>
      </c>
      <c r="R217" s="16" vm="2025">
        <f ca="1"/>
        <v>27.267499999999998</v>
      </c>
      <c r="S217" s="16" vm="2026">
        <f ca="1"/>
        <v>29.967500000000001</v>
      </c>
      <c r="T217" s="16" vm="2027">
        <f ca="1"/>
        <v>29.6875</v>
      </c>
      <c r="U217" s="17" vm="2028">
        <f ca="1"/>
        <v>25.6525</v>
      </c>
      <c r="V217" s="49">
        <v>0.52</v>
      </c>
      <c r="W217" s="47">
        <v>0.52</v>
      </c>
      <c r="X217" s="47">
        <v>0.52</v>
      </c>
      <c r="Y217" s="47">
        <v>0.47</v>
      </c>
      <c r="Z217" s="1">
        <f t="shared" ca="1" si="70"/>
        <v>0.13924050632911386</v>
      </c>
      <c r="AA217" s="1">
        <f t="shared" ca="1" si="71"/>
        <v>3.3327992308924956E-2</v>
      </c>
      <c r="AB217" s="1">
        <f t="shared" ca="1" si="72"/>
        <v>-0.12411347517730506</v>
      </c>
      <c r="AC217" s="1">
        <f t="shared" ca="1" si="73"/>
        <v>-4.1991381681488901E-2</v>
      </c>
      <c r="AD217" s="1">
        <f t="shared" ca="1" si="74"/>
        <v>-5.9251279288984665E-3</v>
      </c>
      <c r="AE217" s="1">
        <f t="shared" ca="1" si="75"/>
        <v>5.978992728252084E-2</v>
      </c>
      <c r="AF217" s="1">
        <f t="shared" ca="1" si="76"/>
        <v>9.4875052943667965E-2</v>
      </c>
      <c r="AG217" s="1">
        <f t="shared" ca="1" si="77"/>
        <v>-1.8181818181818233E-2</v>
      </c>
      <c r="AH217" s="1">
        <f t="shared" ca="1" si="78"/>
        <v>1.025476686428458E-2</v>
      </c>
      <c r="AI217" s="1">
        <f t="shared" ca="1" si="79"/>
        <v>5.6938937351308443E-2</v>
      </c>
      <c r="AJ217" s="1">
        <f t="shared" ca="1" si="80"/>
        <v>-1.6920731707316942E-2</v>
      </c>
      <c r="AK217" s="1">
        <f t="shared" ca="1" si="81"/>
        <v>-4.2553191489361743E-2</v>
      </c>
      <c r="AL217" s="1">
        <f t="shared" ca="1" si="82"/>
        <v>-7.6296296296296251E-2</v>
      </c>
      <c r="AM217" s="1">
        <f t="shared" ca="1" si="83"/>
        <v>9.0785292782568083E-3</v>
      </c>
      <c r="AN217" s="1">
        <f t="shared" ca="1" si="84"/>
        <v>9.9018978637572308E-2</v>
      </c>
      <c r="AO217" s="1">
        <f t="shared" ca="1" si="85"/>
        <v>6.340201885375785E-3</v>
      </c>
      <c r="AP217" s="1">
        <f t="shared" ca="1" si="86"/>
        <v>-0.12008421052631581</v>
      </c>
      <c r="AQ217">
        <v>2015</v>
      </c>
    </row>
    <row r="218" spans="1:43" ht="15" thickBot="1">
      <c r="A218" s="63" t="s">
        <v>44</v>
      </c>
      <c r="B218" s="70" t="s">
        <v>45</v>
      </c>
      <c r="C218" s="7" t="s">
        <v>46</v>
      </c>
      <c r="D218" s="26">
        <v>298940</v>
      </c>
      <c r="E218" s="26">
        <v>286465</v>
      </c>
      <c r="F218" s="31">
        <f t="shared" si="88"/>
        <v>298940</v>
      </c>
      <c r="G218" s="8">
        <v>770000000</v>
      </c>
      <c r="H218" s="9">
        <v>8.0000000000000004E-4</v>
      </c>
      <c r="I218" s="16" cm="1" vm="2029">
        <f t="array" aca="1" ref="I218:U218" ca="1">TRANSPOSE(_xlfn.STOCKHISTORY(A218,"1-1-2015","31-01-2016",2,0,2))</f>
        <v>160.16</v>
      </c>
      <c r="J218" s="17" vm="2030">
        <f ca="1"/>
        <v>153.41</v>
      </c>
      <c r="K218" s="17" vm="2031">
        <f ca="1"/>
        <v>159.29</v>
      </c>
      <c r="L218" s="17" vm="2032">
        <f ca="1"/>
        <v>159.37</v>
      </c>
      <c r="M218" s="17" vm="2033">
        <f ca="1"/>
        <v>159.5</v>
      </c>
      <c r="N218" s="17" vm="2034">
        <f ca="1"/>
        <v>157.59</v>
      </c>
      <c r="O218" s="17" vm="2035">
        <f ca="1"/>
        <v>154.94</v>
      </c>
      <c r="P218" s="17" vm="2036">
        <f ca="1"/>
        <v>176.8</v>
      </c>
      <c r="Q218" s="17" vm="2037">
        <f ca="1"/>
        <v>149.22999999999999</v>
      </c>
      <c r="R218" s="17" vm="2038">
        <f ca="1"/>
        <v>138.55000000000001</v>
      </c>
      <c r="S218" s="17" vm="2039">
        <f ca="1"/>
        <v>159.01</v>
      </c>
      <c r="T218" s="17" vm="2040">
        <f ca="1"/>
        <v>162.71</v>
      </c>
      <c r="U218" s="17" vm="2041">
        <f ca="1"/>
        <v>159</v>
      </c>
      <c r="V218" s="48">
        <v>0.79</v>
      </c>
      <c r="W218" s="48">
        <v>0.79</v>
      </c>
      <c r="X218" s="48">
        <v>0.79</v>
      </c>
      <c r="Y218" s="48">
        <v>0.79</v>
      </c>
      <c r="Z218" s="1">
        <f t="shared" ca="1" si="70"/>
        <v>4.9910125982149893E-17</v>
      </c>
      <c r="AA218" s="1">
        <f t="shared" ca="1" si="71"/>
        <v>-2.2839932233168141E-2</v>
      </c>
      <c r="AB218" s="1">
        <f t="shared" ca="1" si="72"/>
        <v>-0.10068413579450101</v>
      </c>
      <c r="AC218" s="1">
        <f t="shared" ca="1" si="73"/>
        <v>0.15330205701912658</v>
      </c>
      <c r="AD218" s="1">
        <f t="shared" ca="1" si="74"/>
        <v>1.248751248751251E-2</v>
      </c>
      <c r="AE218" s="1">
        <f t="shared" ca="1" si="75"/>
        <v>-4.2145354645354648E-2</v>
      </c>
      <c r="AF218" s="1">
        <f t="shared" ca="1" si="76"/>
        <v>3.8328661756078457E-2</v>
      </c>
      <c r="AG218" s="1">
        <f t="shared" ca="1" si="77"/>
        <v>5.4617364555214548E-3</v>
      </c>
      <c r="AH218" s="1">
        <f t="shared" ca="1" si="78"/>
        <v>8.1571186547026067E-4</v>
      </c>
      <c r="AI218" s="1">
        <f t="shared" ca="1" si="79"/>
        <v>-7.0219435736676898E-3</v>
      </c>
      <c r="AJ218" s="1">
        <f t="shared" ca="1" si="80"/>
        <v>-1.1802779364172889E-2</v>
      </c>
      <c r="AK218" s="1">
        <f t="shared" ca="1" si="81"/>
        <v>0.14108687233767919</v>
      </c>
      <c r="AL218" s="1">
        <f t="shared" ca="1" si="82"/>
        <v>-0.15147058823529425</v>
      </c>
      <c r="AM218" s="1">
        <f t="shared" ca="1" si="83"/>
        <v>-6.6273537492461163E-2</v>
      </c>
      <c r="AN218" s="1">
        <f t="shared" ca="1" si="84"/>
        <v>0.14767232046192694</v>
      </c>
      <c r="AO218" s="1">
        <f t="shared" ca="1" si="85"/>
        <v>2.8237217785045076E-2</v>
      </c>
      <c r="AP218" s="1">
        <f t="shared" ca="1" si="86"/>
        <v>-1.7946038965029856E-2</v>
      </c>
      <c r="AQ218">
        <v>2015</v>
      </c>
    </row>
    <row r="219" spans="1:43" ht="15.6" thickBot="1">
      <c r="A219" s="40" t="s">
        <v>236</v>
      </c>
      <c r="B219" s="30" t="s">
        <v>462</v>
      </c>
      <c r="C219" s="42" t="s">
        <v>238</v>
      </c>
      <c r="D219" s="8">
        <v>1316194</v>
      </c>
      <c r="E219" s="3"/>
      <c r="F219" s="37">
        <f t="shared" si="88"/>
        <v>1316194</v>
      </c>
      <c r="G219" s="3">
        <v>1659000000</v>
      </c>
      <c r="H219" s="9">
        <f t="shared" ref="H219:H233" si="89">F219/G219</f>
        <v>7.9336588306208556E-4</v>
      </c>
      <c r="I219" s="51" vm="2042">
        <v>48.945</v>
      </c>
      <c r="J219" s="2" vm="1416">
        <v>59.63</v>
      </c>
      <c r="K219" s="2" vm="2043">
        <v>60.477499999999999</v>
      </c>
      <c r="L219" s="2" vm="2044">
        <v>57.185000000000002</v>
      </c>
      <c r="M219" s="2" vm="2045">
        <v>56.142499999999998</v>
      </c>
      <c r="N219" s="2" vm="2046">
        <v>63.5</v>
      </c>
      <c r="O219" s="2" vm="2047">
        <v>58.522500000000001</v>
      </c>
      <c r="P219" s="2" vm="2048">
        <v>61.532499999999999</v>
      </c>
      <c r="Q219" s="2" vm="2049">
        <v>70.037499999999994</v>
      </c>
      <c r="R219" s="2" vm="2050">
        <v>71.040000000000006</v>
      </c>
      <c r="S219" s="2" vm="2051">
        <v>53.075000000000003</v>
      </c>
      <c r="T219" s="2" vm="1568">
        <v>43.15</v>
      </c>
      <c r="U219" s="2" vm="540">
        <v>32.659999999999997</v>
      </c>
      <c r="V219" s="3">
        <v>0.22</v>
      </c>
      <c r="W219" s="3">
        <v>0.2</v>
      </c>
      <c r="X219" s="3">
        <v>0.2</v>
      </c>
      <c r="Y219" s="3">
        <v>0.2</v>
      </c>
      <c r="Z219" s="1">
        <f t="shared" si="70"/>
        <v>0.17284707324547968</v>
      </c>
      <c r="AA219" s="1">
        <f t="shared" si="71"/>
        <v>2.6886421264317541E-2</v>
      </c>
      <c r="AB219" s="1">
        <f t="shared" si="72"/>
        <v>0.21730958178478371</v>
      </c>
      <c r="AC219" s="1">
        <f t="shared" si="73"/>
        <v>-0.53744369369369371</v>
      </c>
      <c r="AD219" s="1">
        <f t="shared" si="74"/>
        <v>-0.31596690162427221</v>
      </c>
      <c r="AE219" s="1">
        <f t="shared" si="75"/>
        <v>0.21830626213096338</v>
      </c>
      <c r="AF219" s="1">
        <f t="shared" si="76"/>
        <v>1.4212644641958688E-2</v>
      </c>
      <c r="AG219" s="1">
        <f t="shared" si="77"/>
        <v>-5.0804018023231728E-2</v>
      </c>
      <c r="AH219" s="1">
        <f t="shared" si="78"/>
        <v>-1.823030514995198E-2</v>
      </c>
      <c r="AI219" s="1">
        <f t="shared" si="79"/>
        <v>0.13461281560315272</v>
      </c>
      <c r="AJ219" s="1">
        <f t="shared" si="80"/>
        <v>-7.5236220472440926E-2</v>
      </c>
      <c r="AK219" s="1">
        <f t="shared" si="81"/>
        <v>5.1433209449357052E-2</v>
      </c>
      <c r="AL219" s="1">
        <f t="shared" si="82"/>
        <v>0.14146995490188102</v>
      </c>
      <c r="AM219" s="1">
        <f t="shared" si="83"/>
        <v>1.7169373549884161E-2</v>
      </c>
      <c r="AN219" s="1">
        <f t="shared" si="84"/>
        <v>-0.25288569819819823</v>
      </c>
      <c r="AO219" s="1">
        <f t="shared" si="85"/>
        <v>-0.18323127649552529</v>
      </c>
      <c r="AP219" s="1">
        <f t="shared" si="86"/>
        <v>-0.23847045191193519</v>
      </c>
      <c r="AQ219">
        <v>2018</v>
      </c>
    </row>
    <row r="220" spans="1:43" ht="16.2" thickBot="1">
      <c r="A220" s="61" t="s">
        <v>344</v>
      </c>
      <c r="B220" s="30" t="s">
        <v>345</v>
      </c>
      <c r="C220" s="25" t="s">
        <v>346</v>
      </c>
      <c r="D220" s="8">
        <v>1329905</v>
      </c>
      <c r="E220" s="3"/>
      <c r="F220" s="37">
        <f t="shared" si="88"/>
        <v>1329905</v>
      </c>
      <c r="G220" s="3">
        <v>1680000000</v>
      </c>
      <c r="H220" s="9">
        <f t="shared" si="89"/>
        <v>7.9161011904761908E-4</v>
      </c>
      <c r="I220" s="16">
        <v>100.69</v>
      </c>
      <c r="J220" s="2">
        <v>100.8</v>
      </c>
      <c r="K220" s="2">
        <v>105</v>
      </c>
      <c r="L220" s="2">
        <v>100.09</v>
      </c>
      <c r="M220" s="2">
        <v>104.97</v>
      </c>
      <c r="N220" s="2">
        <v>105.54</v>
      </c>
      <c r="O220" s="2">
        <v>98.63</v>
      </c>
      <c r="P220" s="2">
        <v>114.69</v>
      </c>
      <c r="Q220" s="2">
        <v>106.74</v>
      </c>
      <c r="R220" s="2">
        <v>104.53</v>
      </c>
      <c r="S220" s="2">
        <v>102.81</v>
      </c>
      <c r="T220" s="2">
        <v>115.75</v>
      </c>
      <c r="U220" s="17">
        <v>115.78</v>
      </c>
      <c r="V220" s="3">
        <v>0.77</v>
      </c>
      <c r="W220" s="3">
        <v>0.77</v>
      </c>
      <c r="X220" s="3">
        <v>0.77</v>
      </c>
      <c r="Y220" s="3">
        <v>0.77</v>
      </c>
      <c r="Z220" s="1">
        <f t="shared" si="70"/>
        <v>1.6883503823617609E-3</v>
      </c>
      <c r="AA220" s="1">
        <f t="shared" si="71"/>
        <v>-6.8937955839745019E-3</v>
      </c>
      <c r="AB220" s="1">
        <f t="shared" si="72"/>
        <v>6.7626482814559519E-2</v>
      </c>
      <c r="AC220" s="1">
        <f t="shared" si="73"/>
        <v>0.11499091169999043</v>
      </c>
      <c r="AD220" s="1">
        <f t="shared" si="74"/>
        <v>0.18045486145595394</v>
      </c>
      <c r="AE220" s="1">
        <f t="shared" si="75"/>
        <v>1.0924620121163912E-3</v>
      </c>
      <c r="AF220" s="1">
        <f t="shared" si="76"/>
        <v>4.1666666666666699E-2</v>
      </c>
      <c r="AG220" s="1">
        <f t="shared" si="77"/>
        <v>-3.9428571428571403E-2</v>
      </c>
      <c r="AH220" s="1">
        <f t="shared" si="78"/>
        <v>4.8756119492456743E-2</v>
      </c>
      <c r="AI220" s="1">
        <f t="shared" si="79"/>
        <v>1.2765552062494117E-2</v>
      </c>
      <c r="AJ220" s="1">
        <f t="shared" si="80"/>
        <v>-5.8176994504453391E-2</v>
      </c>
      <c r="AK220" s="1">
        <f t="shared" si="81"/>
        <v>0.16283078170941906</v>
      </c>
      <c r="AL220" s="1">
        <f t="shared" si="82"/>
        <v>-6.260353997733023E-2</v>
      </c>
      <c r="AM220" s="1">
        <f t="shared" si="83"/>
        <v>-1.349072512647549E-2</v>
      </c>
      <c r="AN220" s="1">
        <f t="shared" si="84"/>
        <v>-1.6454606333110102E-2</v>
      </c>
      <c r="AO220" s="1">
        <f t="shared" si="85"/>
        <v>0.13335278669390135</v>
      </c>
      <c r="AP220" s="1">
        <f t="shared" si="86"/>
        <v>6.9114470842332716E-3</v>
      </c>
      <c r="AQ220">
        <v>2016</v>
      </c>
    </row>
    <row r="221" spans="1:43" ht="16.2" thickBot="1">
      <c r="A221" s="61" t="s">
        <v>113</v>
      </c>
      <c r="B221" s="30" t="s">
        <v>114</v>
      </c>
      <c r="C221" s="25" t="s">
        <v>115</v>
      </c>
      <c r="D221" s="8">
        <v>1293898</v>
      </c>
      <c r="E221" s="3">
        <v>91287</v>
      </c>
      <c r="F221" s="37">
        <f t="shared" si="88"/>
        <v>1293898</v>
      </c>
      <c r="G221" s="3">
        <v>1639000000</v>
      </c>
      <c r="H221" s="9">
        <f t="shared" si="89"/>
        <v>7.8944356314826112E-4</v>
      </c>
      <c r="I221" s="16" cm="1" vm="1218">
        <f t="array" aca="1" ref="I221:U221" ca="1">TRANSPOSE(_xlfn.STOCKHISTORY(A221,"1-1-2015","31-01-2016",2,0,2))</f>
        <v>94.91</v>
      </c>
      <c r="J221" s="17" vm="1219">
        <f ca="1"/>
        <v>91.3</v>
      </c>
      <c r="K221" s="17" vm="1220">
        <f ca="1"/>
        <v>104.35</v>
      </c>
      <c r="L221" s="17" vm="1221">
        <f ca="1"/>
        <v>105.43</v>
      </c>
      <c r="M221" s="17" vm="1222">
        <f ca="1"/>
        <v>109.95</v>
      </c>
      <c r="N221" s="17" vm="1223">
        <f ca="1"/>
        <v>111.48</v>
      </c>
      <c r="O221" s="17" vm="1224">
        <f ca="1"/>
        <v>114.95</v>
      </c>
      <c r="P221" s="17" vm="1225">
        <f ca="1"/>
        <v>120.88</v>
      </c>
      <c r="Q221" s="17" vm="1226">
        <f ca="1"/>
        <v>99.31</v>
      </c>
      <c r="R221" s="17" vm="1227">
        <f ca="1"/>
        <v>102.97</v>
      </c>
      <c r="S221" s="17" vm="1228">
        <f ca="1"/>
        <v>114.49</v>
      </c>
      <c r="T221" s="17" vm="1229">
        <f ca="1"/>
        <v>114.15</v>
      </c>
      <c r="U221" s="17" vm="1230">
        <f ca="1"/>
        <v>103.12</v>
      </c>
      <c r="V221">
        <v>0.78</v>
      </c>
      <c r="W221">
        <v>0.71</v>
      </c>
      <c r="X221">
        <v>0</v>
      </c>
      <c r="Y221" s="3">
        <v>0</v>
      </c>
      <c r="Z221" s="1">
        <f t="shared" ca="1" si="70"/>
        <v>0.1190601622589823</v>
      </c>
      <c r="AA221" s="1">
        <f t="shared" ca="1" si="71"/>
        <v>9.7031205539220303E-2</v>
      </c>
      <c r="AB221" s="1">
        <f t="shared" ca="1" si="72"/>
        <v>-0.10421922575032626</v>
      </c>
      <c r="AC221" s="1">
        <f t="shared" ca="1" si="73"/>
        <v>1.456734971350934E-3</v>
      </c>
      <c r="AD221" s="1">
        <f t="shared" ca="1" si="74"/>
        <v>0.10220208618691401</v>
      </c>
      <c r="AE221" s="1">
        <f t="shared" ca="1" si="75"/>
        <v>-3.8036034137604043E-2</v>
      </c>
      <c r="AF221" s="1">
        <f t="shared" ca="1" si="76"/>
        <v>0.14293537787513688</v>
      </c>
      <c r="AG221" s="1">
        <f t="shared" ca="1" si="77"/>
        <v>1.7824628653569839E-2</v>
      </c>
      <c r="AH221" s="1">
        <f t="shared" ca="1" si="78"/>
        <v>4.2872047804230255E-2</v>
      </c>
      <c r="AI221" s="1">
        <f t="shared" ca="1" si="79"/>
        <v>2.0372896771259672E-2</v>
      </c>
      <c r="AJ221" s="1">
        <f t="shared" ca="1" si="80"/>
        <v>3.7495514890563318E-2</v>
      </c>
      <c r="AK221" s="1">
        <f t="shared" ca="1" si="81"/>
        <v>5.1587646802957743E-2</v>
      </c>
      <c r="AL221" s="1">
        <f t="shared" ca="1" si="82"/>
        <v>-0.17844142951687619</v>
      </c>
      <c r="AM221" s="1">
        <f t="shared" ca="1" si="83"/>
        <v>3.6854294632967438E-2</v>
      </c>
      <c r="AN221" s="1">
        <f t="shared" ca="1" si="84"/>
        <v>0.11187724579974746</v>
      </c>
      <c r="AO221" s="1">
        <f t="shared" ca="1" si="85"/>
        <v>-2.9696916761288252E-3</v>
      </c>
      <c r="AP221" s="1">
        <f t="shared" ca="1" si="86"/>
        <v>-9.6627244853263253E-2</v>
      </c>
      <c r="AQ221">
        <v>2016</v>
      </c>
    </row>
    <row r="222" spans="1:43" ht="16.2" thickBot="1">
      <c r="A222" s="40" t="s">
        <v>113</v>
      </c>
      <c r="B222" s="30" t="s">
        <v>114</v>
      </c>
      <c r="C222" s="41" t="s">
        <v>115</v>
      </c>
      <c r="D222" s="8">
        <v>1188092</v>
      </c>
      <c r="E222" s="3">
        <v>2785925</v>
      </c>
      <c r="F222" s="37">
        <f t="shared" si="88"/>
        <v>1188092</v>
      </c>
      <c r="G222" s="3">
        <v>1507000000</v>
      </c>
      <c r="H222" s="9">
        <f t="shared" si="89"/>
        <v>7.8838221632382215E-4</v>
      </c>
      <c r="I222" s="51" vm="1942">
        <v>108.95</v>
      </c>
      <c r="J222" s="2" vm="2052">
        <v>108.62</v>
      </c>
      <c r="K222" s="2" vm="570">
        <v>103.2</v>
      </c>
      <c r="L222" s="2" vm="2053">
        <v>100.18</v>
      </c>
      <c r="M222" s="2" vm="2053">
        <v>100.18</v>
      </c>
      <c r="N222" s="2" vm="2054">
        <v>99.69</v>
      </c>
      <c r="O222" s="2" vm="2055">
        <v>104.15</v>
      </c>
      <c r="P222" s="2" vm="2056">
        <v>113.68</v>
      </c>
      <c r="Q222" s="2" vm="2057">
        <v>111.8</v>
      </c>
      <c r="R222" s="2" vm="2058">
        <v>117.28</v>
      </c>
      <c r="S222" s="2" vm="2059">
        <v>115.2</v>
      </c>
      <c r="T222" s="2" vm="2060">
        <v>116.65</v>
      </c>
      <c r="U222" s="2" vm="2061">
        <v>108.1</v>
      </c>
      <c r="V222" s="3">
        <v>0.88</v>
      </c>
      <c r="W222" s="3">
        <v>0.84</v>
      </c>
      <c r="X222" s="3">
        <v>0</v>
      </c>
      <c r="Y222" s="3">
        <v>0</v>
      </c>
      <c r="Z222" s="1">
        <f t="shared" si="70"/>
        <v>-7.2418540614960961E-2</v>
      </c>
      <c r="AA222" s="1">
        <f t="shared" si="71"/>
        <v>4.8013575563984813E-2</v>
      </c>
      <c r="AB222" s="1">
        <f t="shared" si="72"/>
        <v>0.12606817090734512</v>
      </c>
      <c r="AC222" s="1">
        <f t="shared" si="73"/>
        <v>-7.8274215552523937E-2</v>
      </c>
      <c r="AD222" s="1">
        <f t="shared" si="74"/>
        <v>7.985314364387255E-3</v>
      </c>
      <c r="AE222" s="1">
        <f t="shared" si="75"/>
        <v>-3.0289123451124212E-3</v>
      </c>
      <c r="AF222" s="1">
        <f t="shared" si="76"/>
        <v>-4.9898729515742972E-2</v>
      </c>
      <c r="AG222" s="1">
        <f t="shared" si="77"/>
        <v>-2.0736434108527095E-2</v>
      </c>
      <c r="AH222" s="1">
        <f t="shared" si="78"/>
        <v>0</v>
      </c>
      <c r="AI222" s="1">
        <f t="shared" si="79"/>
        <v>3.4937113196245842E-3</v>
      </c>
      <c r="AJ222" s="1">
        <f t="shared" si="80"/>
        <v>5.3164810913832961E-2</v>
      </c>
      <c r="AK222" s="1">
        <f t="shared" si="81"/>
        <v>9.1502640422467599E-2</v>
      </c>
      <c r="AL222" s="1">
        <f t="shared" si="82"/>
        <v>-1.6537649542575736E-2</v>
      </c>
      <c r="AM222" s="1">
        <f t="shared" si="83"/>
        <v>4.9016100178890916E-2</v>
      </c>
      <c r="AN222" s="1">
        <f t="shared" si="84"/>
        <v>-1.7735334242837637E-2</v>
      </c>
      <c r="AO222" s="1">
        <f t="shared" si="85"/>
        <v>1.258680555555558E-2</v>
      </c>
      <c r="AP222" s="1">
        <f t="shared" si="86"/>
        <v>-7.3296185169309996E-2</v>
      </c>
      <c r="AQ222">
        <v>2018</v>
      </c>
    </row>
    <row r="223" spans="1:43" ht="16.2" thickBot="1">
      <c r="A223" s="40" t="s">
        <v>350</v>
      </c>
      <c r="B223" s="30" t="s">
        <v>439</v>
      </c>
      <c r="C223" s="41" t="s">
        <v>352</v>
      </c>
      <c r="D223" s="8">
        <v>557647</v>
      </c>
      <c r="E223" s="3">
        <v>386055</v>
      </c>
      <c r="F223" s="37">
        <f t="shared" si="88"/>
        <v>557647</v>
      </c>
      <c r="G223" s="3">
        <v>710000000</v>
      </c>
      <c r="H223" s="9">
        <f t="shared" si="89"/>
        <v>7.854183098591549E-4</v>
      </c>
      <c r="I223" s="51" vm="2002">
        <v>93.18</v>
      </c>
      <c r="J223" s="2" vm="2062">
        <v>100.92</v>
      </c>
      <c r="K223" s="2" vm="2063">
        <v>97.75</v>
      </c>
      <c r="L223" s="2" vm="2064">
        <v>97.62</v>
      </c>
      <c r="M223" s="2" vm="2065">
        <v>100.35</v>
      </c>
      <c r="N223" s="2" vm="2066">
        <v>100.1</v>
      </c>
      <c r="O223" s="2" vm="2067">
        <v>98.18</v>
      </c>
      <c r="P223" s="2" vm="2068">
        <v>102.6</v>
      </c>
      <c r="Q223" s="2" vm="2069">
        <v>103.66</v>
      </c>
      <c r="R223" s="2" vm="2070">
        <v>109.18</v>
      </c>
      <c r="S223" s="2" vm="2071">
        <v>99.39</v>
      </c>
      <c r="T223" s="2" vm="2072">
        <v>110.5</v>
      </c>
      <c r="U223" s="2" vm="2073">
        <v>101.66</v>
      </c>
      <c r="V223">
        <v>0.16</v>
      </c>
      <c r="W223">
        <v>0.16</v>
      </c>
      <c r="X223">
        <v>0.16</v>
      </c>
      <c r="Y223" s="3">
        <v>0.16</v>
      </c>
      <c r="Z223" s="1">
        <f t="shared" si="70"/>
        <v>4.9366816913500727E-2</v>
      </c>
      <c r="AA223" s="1">
        <f t="shared" si="71"/>
        <v>7.3755377996312464E-3</v>
      </c>
      <c r="AB223" s="1">
        <f t="shared" si="72"/>
        <v>0.11366877164391932</v>
      </c>
      <c r="AC223" s="1">
        <f t="shared" si="73"/>
        <v>-6.7411613848690322E-2</v>
      </c>
      <c r="AD223" s="1">
        <f t="shared" si="74"/>
        <v>9.7875080489375293E-2</v>
      </c>
      <c r="AE223" s="1">
        <f t="shared" si="75"/>
        <v>8.3065035415325117E-2</v>
      </c>
      <c r="AF223" s="1">
        <f t="shared" si="76"/>
        <v>-3.1411018628616741E-2</v>
      </c>
      <c r="AG223" s="1">
        <f t="shared" si="77"/>
        <v>3.0690537084403631E-4</v>
      </c>
      <c r="AH223" s="1">
        <f t="shared" si="78"/>
        <v>2.7965580823601614E-2</v>
      </c>
      <c r="AI223" s="1">
        <f t="shared" si="79"/>
        <v>-8.9686098654708521E-4</v>
      </c>
      <c r="AJ223" s="1">
        <f t="shared" si="80"/>
        <v>-1.7582417582417461E-2</v>
      </c>
      <c r="AK223" s="1">
        <f t="shared" si="81"/>
        <v>4.5019352210225988E-2</v>
      </c>
      <c r="AL223" s="1">
        <f t="shared" si="82"/>
        <v>1.1890838206627702E-2</v>
      </c>
      <c r="AM223" s="1">
        <f t="shared" si="83"/>
        <v>5.4794520547945307E-2</v>
      </c>
      <c r="AN223" s="1">
        <f t="shared" si="84"/>
        <v>-8.9668437442755142E-2</v>
      </c>
      <c r="AO223" s="1">
        <f t="shared" si="85"/>
        <v>0.11339168930475903</v>
      </c>
      <c r="AP223" s="1">
        <f t="shared" si="86"/>
        <v>-7.8552036199095052E-2</v>
      </c>
      <c r="AQ223">
        <v>2018</v>
      </c>
    </row>
    <row r="224" spans="1:43" ht="16.2" thickBot="1">
      <c r="A224" s="61" t="s">
        <v>197</v>
      </c>
      <c r="B224" s="30" t="s">
        <v>198</v>
      </c>
      <c r="C224" s="25" t="s">
        <v>199</v>
      </c>
      <c r="D224" s="8">
        <v>235798</v>
      </c>
      <c r="E224" s="3">
        <v>65987</v>
      </c>
      <c r="F224" s="37">
        <f t="shared" si="88"/>
        <v>235798</v>
      </c>
      <c r="G224" s="3">
        <v>303000000</v>
      </c>
      <c r="H224" s="9">
        <f t="shared" si="89"/>
        <v>7.7821122112211216E-4</v>
      </c>
      <c r="I224" s="16" cm="1" vm="1955">
        <f t="array" aca="1" ref="I224:U224" ca="1">TRANSPOSE(_xlfn.STOCKHISTORY(A224,"1-1-2015","31-01-2016",2,0,2))</f>
        <v>192.1</v>
      </c>
      <c r="J224" s="17" vm="1956">
        <f ca="1"/>
        <v>188.41</v>
      </c>
      <c r="K224" s="17" vm="1957">
        <f ca="1"/>
        <v>200.67</v>
      </c>
      <c r="L224" s="17" vm="1958">
        <f ca="1"/>
        <v>202.1</v>
      </c>
      <c r="M224" s="17" vm="1959">
        <f ca="1"/>
        <v>186.8</v>
      </c>
      <c r="N224" s="17" vm="1960">
        <f ca="1"/>
        <v>189.48</v>
      </c>
      <c r="O224" s="17" vm="1961">
        <f ca="1"/>
        <v>186.01</v>
      </c>
      <c r="P224" s="17" vm="1962">
        <f ca="1"/>
        <v>207.27</v>
      </c>
      <c r="Q224" s="17" vm="1963">
        <f ca="1"/>
        <v>197.87</v>
      </c>
      <c r="R224" s="17" vm="1964">
        <f ca="1"/>
        <v>206.31</v>
      </c>
      <c r="S224" s="17" vm="1965">
        <f ca="1"/>
        <v>219.89</v>
      </c>
      <c r="T224" s="17" vm="1966">
        <f ca="1"/>
        <v>220.06</v>
      </c>
      <c r="U224" s="17" vm="1967">
        <f ca="1"/>
        <v>214</v>
      </c>
      <c r="V224" s="3">
        <v>1.82</v>
      </c>
      <c r="W224" s="3">
        <v>1.65</v>
      </c>
      <c r="X224" s="3">
        <v>1.65</v>
      </c>
      <c r="Y224" s="3">
        <v>1.65</v>
      </c>
      <c r="Z224" s="1">
        <f t="shared" ca="1" si="70"/>
        <v>6.1530452889120256E-2</v>
      </c>
      <c r="AA224" s="1">
        <f t="shared" ca="1" si="71"/>
        <v>-7.144977733795152E-2</v>
      </c>
      <c r="AB224" s="1">
        <f t="shared" ca="1" si="72"/>
        <v>0.11800440836514171</v>
      </c>
      <c r="AC224" s="1">
        <f t="shared" ca="1" si="73"/>
        <v>4.5271678541999892E-2</v>
      </c>
      <c r="AD224" s="1">
        <f t="shared" ca="1" si="74"/>
        <v>0.14924518479958357</v>
      </c>
      <c r="AE224" s="1">
        <f t="shared" ca="1" si="75"/>
        <v>-1.9208745445080676E-2</v>
      </c>
      <c r="AF224" s="1">
        <f t="shared" ca="1" si="76"/>
        <v>6.5070856111671307E-2</v>
      </c>
      <c r="AG224" s="1">
        <f t="shared" ca="1" si="77"/>
        <v>1.6195744256739957E-2</v>
      </c>
      <c r="AH224" s="1">
        <f t="shared" ca="1" si="78"/>
        <v>-7.5705096486887599E-2</v>
      </c>
      <c r="AI224" s="1">
        <f t="shared" ca="1" si="79"/>
        <v>2.3179871520342496E-2</v>
      </c>
      <c r="AJ224" s="1">
        <f t="shared" ca="1" si="80"/>
        <v>-9.6052353810428485E-3</v>
      </c>
      <c r="AK224" s="1">
        <f t="shared" ca="1" si="81"/>
        <v>0.1142949303800872</v>
      </c>
      <c r="AL224" s="1">
        <f t="shared" ca="1" si="82"/>
        <v>-3.7390842861967505E-2</v>
      </c>
      <c r="AM224" s="1">
        <f t="shared" ca="1" si="83"/>
        <v>5.0993076262192336E-2</v>
      </c>
      <c r="AN224" s="1">
        <f t="shared" ca="1" si="84"/>
        <v>6.5823275653143248E-2</v>
      </c>
      <c r="AO224" s="1">
        <f t="shared" ca="1" si="85"/>
        <v>8.2768657055801356E-3</v>
      </c>
      <c r="AP224" s="1">
        <f t="shared" ca="1" si="86"/>
        <v>-2.0039989093883496E-2</v>
      </c>
      <c r="AQ224">
        <v>2016</v>
      </c>
    </row>
    <row r="225" spans="1:43" ht="16.2" thickBot="1">
      <c r="A225" s="40" t="s">
        <v>113</v>
      </c>
      <c r="B225" s="30" t="s">
        <v>114</v>
      </c>
      <c r="C225" s="41" t="s">
        <v>115</v>
      </c>
      <c r="D225" s="8">
        <v>1277310</v>
      </c>
      <c r="E225" s="3"/>
      <c r="F225" s="37">
        <f t="shared" si="88"/>
        <v>1277310</v>
      </c>
      <c r="G225" s="3">
        <v>1666000000</v>
      </c>
      <c r="H225" s="9">
        <f t="shared" si="89"/>
        <v>7.6669267707082836E-4</v>
      </c>
      <c r="I225" s="51" vm="2061">
        <v>108.1</v>
      </c>
      <c r="J225" s="2" vm="2074">
        <v>111.97</v>
      </c>
      <c r="K225" s="2" vm="2075">
        <v>113.45</v>
      </c>
      <c r="L225" s="2" vm="2076">
        <v>111.59</v>
      </c>
      <c r="M225" s="2" vm="2077">
        <v>137.49</v>
      </c>
      <c r="N225" s="2" vm="2078">
        <v>132.02000000000001</v>
      </c>
      <c r="O225" s="2" vm="2079">
        <v>140.44999999999999</v>
      </c>
      <c r="P225" s="2" vm="2080">
        <v>143.34</v>
      </c>
      <c r="Q225" s="2" vm="2081">
        <v>136.37</v>
      </c>
      <c r="R225" s="2" vm="2082">
        <v>130.80000000000001</v>
      </c>
      <c r="S225" s="2" vm="2083">
        <v>130.99</v>
      </c>
      <c r="T225" s="2" vm="2084">
        <v>152.94</v>
      </c>
      <c r="U225" s="2" vm="2085">
        <v>145.29</v>
      </c>
      <c r="V225" s="3">
        <v>0.88</v>
      </c>
      <c r="W225" s="3">
        <v>0.88</v>
      </c>
      <c r="X225" s="3">
        <v>0</v>
      </c>
      <c r="Y225" s="3">
        <v>0</v>
      </c>
      <c r="Z225" s="1">
        <f t="shared" si="70"/>
        <v>4.0425531914893703E-2</v>
      </c>
      <c r="AA225" s="1">
        <f t="shared" si="71"/>
        <v>0.26651133614123113</v>
      </c>
      <c r="AB225" s="1">
        <f t="shared" si="72"/>
        <v>-6.8707725169099162E-2</v>
      </c>
      <c r="AC225" s="1">
        <f t="shared" si="73"/>
        <v>0.11077981651376131</v>
      </c>
      <c r="AD225" s="1">
        <f t="shared" si="74"/>
        <v>0.36031452358926919</v>
      </c>
      <c r="AE225" s="1">
        <f t="shared" si="75"/>
        <v>3.5800185013876086E-2</v>
      </c>
      <c r="AF225" s="1">
        <f t="shared" si="76"/>
        <v>1.3217826203447388E-2</v>
      </c>
      <c r="AG225" s="1">
        <f t="shared" si="77"/>
        <v>-8.6381665932128635E-3</v>
      </c>
      <c r="AH225" s="1">
        <f t="shared" si="78"/>
        <v>0.23209965050631781</v>
      </c>
      <c r="AI225" s="1">
        <f t="shared" si="79"/>
        <v>-3.3384246126991042E-2</v>
      </c>
      <c r="AJ225" s="1">
        <f t="shared" si="80"/>
        <v>7.0519618239660492E-2</v>
      </c>
      <c r="AK225" s="1">
        <f t="shared" si="81"/>
        <v>2.0576717693129333E-2</v>
      </c>
      <c r="AL225" s="1">
        <f t="shared" si="82"/>
        <v>-4.8625645318822373E-2</v>
      </c>
      <c r="AM225" s="1">
        <f t="shared" si="83"/>
        <v>-4.0844760577839652E-2</v>
      </c>
      <c r="AN225" s="1">
        <f t="shared" si="84"/>
        <v>1.4525993883791875E-3</v>
      </c>
      <c r="AO225" s="1">
        <f t="shared" si="85"/>
        <v>0.16757004351477203</v>
      </c>
      <c r="AP225" s="1">
        <f t="shared" si="86"/>
        <v>-5.0019615535504158E-2</v>
      </c>
      <c r="AQ225" s="58">
        <v>2019</v>
      </c>
    </row>
    <row r="226" spans="1:43" ht="16.2" thickBot="1">
      <c r="A226" s="61" t="s">
        <v>44</v>
      </c>
      <c r="B226" s="30" t="s">
        <v>45</v>
      </c>
      <c r="C226" s="25" t="s">
        <v>46</v>
      </c>
      <c r="D226" s="8">
        <v>572924</v>
      </c>
      <c r="E226" s="3"/>
      <c r="F226" s="37">
        <f t="shared" si="88"/>
        <v>572924</v>
      </c>
      <c r="G226" s="8">
        <v>754000000</v>
      </c>
      <c r="H226" s="9">
        <f t="shared" si="89"/>
        <v>7.5984615384615381E-4</v>
      </c>
      <c r="I226" s="16" cm="1" vm="2029">
        <f t="array" aca="1" ref="I226:U226" ca="1">TRANSPOSE(_xlfn.STOCKHISTORY(A226,"1-1-2015","31-01-2016",2,0,2))</f>
        <v>160.16</v>
      </c>
      <c r="J226" s="17" vm="2030">
        <f ca="1"/>
        <v>153.41</v>
      </c>
      <c r="K226" s="17" vm="2031">
        <f ca="1"/>
        <v>159.29</v>
      </c>
      <c r="L226" s="17" vm="2032">
        <f ca="1"/>
        <v>159.37</v>
      </c>
      <c r="M226" s="17" vm="2033">
        <f ca="1"/>
        <v>159.5</v>
      </c>
      <c r="N226" s="17" vm="2034">
        <f ca="1"/>
        <v>157.59</v>
      </c>
      <c r="O226" s="17" vm="2035">
        <f ca="1"/>
        <v>154.94</v>
      </c>
      <c r="P226" s="17" vm="2036">
        <f ca="1"/>
        <v>176.8</v>
      </c>
      <c r="Q226" s="17" vm="2037">
        <f ca="1"/>
        <v>149.22999999999999</v>
      </c>
      <c r="R226" s="17" vm="2038">
        <f ca="1"/>
        <v>138.55000000000001</v>
      </c>
      <c r="S226" s="17" vm="2039">
        <f ca="1"/>
        <v>159.01</v>
      </c>
      <c r="T226" s="17" vm="2040">
        <f ca="1"/>
        <v>162.71</v>
      </c>
      <c r="U226" s="17" vm="2041">
        <f ca="1"/>
        <v>159</v>
      </c>
      <c r="V226" s="3">
        <v>1</v>
      </c>
      <c r="W226" s="3">
        <v>1</v>
      </c>
      <c r="X226" s="3">
        <v>1</v>
      </c>
      <c r="Y226" s="3">
        <v>1</v>
      </c>
      <c r="Z226" s="1">
        <f t="shared" ca="1" si="70"/>
        <v>1.3111888111888609E-3</v>
      </c>
      <c r="AA226" s="1">
        <f t="shared" ca="1" si="71"/>
        <v>-2.1522243835100752E-2</v>
      </c>
      <c r="AB226" s="1">
        <f t="shared" ca="1" si="72"/>
        <v>-9.9328772428036574E-2</v>
      </c>
      <c r="AC226" s="1">
        <f t="shared" ca="1" si="73"/>
        <v>0.154817755322988</v>
      </c>
      <c r="AD226" s="1">
        <f t="shared" ca="1" si="74"/>
        <v>1.7732267732267753E-2</v>
      </c>
      <c r="AE226" s="1">
        <f t="shared" ca="1" si="75"/>
        <v>-4.2145354645354648E-2</v>
      </c>
      <c r="AF226" s="1">
        <f t="shared" ca="1" si="76"/>
        <v>3.8328661756078457E-2</v>
      </c>
      <c r="AG226" s="1">
        <f t="shared" ca="1" si="77"/>
        <v>6.7800866344404076E-3</v>
      </c>
      <c r="AH226" s="1">
        <f t="shared" ca="1" si="78"/>
        <v>8.1571186547026067E-4</v>
      </c>
      <c r="AI226" s="1">
        <f t="shared" ca="1" si="79"/>
        <v>-5.7053291536049945E-3</v>
      </c>
      <c r="AJ226" s="1">
        <f t="shared" ca="1" si="80"/>
        <v>-1.0470207500475955E-2</v>
      </c>
      <c r="AK226" s="1">
        <f t="shared" ca="1" si="81"/>
        <v>0.14108687233767919</v>
      </c>
      <c r="AL226" s="1">
        <f t="shared" ca="1" si="82"/>
        <v>-0.15028280542986436</v>
      </c>
      <c r="AM226" s="1">
        <f t="shared" ca="1" si="83"/>
        <v>-6.4866313743885143E-2</v>
      </c>
      <c r="AN226" s="1">
        <f t="shared" ca="1" si="84"/>
        <v>0.14767232046192694</v>
      </c>
      <c r="AO226" s="1">
        <f t="shared" ca="1" si="85"/>
        <v>2.9557889440915773E-2</v>
      </c>
      <c r="AP226" s="1">
        <f t="shared" ca="1" si="86"/>
        <v>-1.6655399176448944E-2</v>
      </c>
      <c r="AQ226">
        <v>2016</v>
      </c>
    </row>
    <row r="227" spans="1:43" ht="16.2" thickBot="1">
      <c r="A227" s="61" t="s">
        <v>326</v>
      </c>
      <c r="B227" s="30" t="s">
        <v>327</v>
      </c>
      <c r="C227" s="25" t="s">
        <v>28</v>
      </c>
      <c r="D227" s="8">
        <v>1039598</v>
      </c>
      <c r="E227" s="3">
        <v>4760000</v>
      </c>
      <c r="F227">
        <f>(D227)*4</f>
        <v>4158392</v>
      </c>
      <c r="G227" s="3">
        <v>5544487000</v>
      </c>
      <c r="H227" s="9">
        <f t="shared" si="89"/>
        <v>7.5000482461226798E-4</v>
      </c>
      <c r="I227" s="16" cm="1" vm="2016">
        <f t="array" aca="1" ref="I227:U227" ca="1">TRANSPOSE(_xlfn.STOCKHISTORY(A227,"1-1-2015","31-01-2016",2,0,2))</f>
        <v>27.8475</v>
      </c>
      <c r="J227" s="16" vm="2017">
        <f ca="1"/>
        <v>29.512499999999999</v>
      </c>
      <c r="K227" s="16" vm="2018">
        <f ca="1"/>
        <v>32.3125</v>
      </c>
      <c r="L227" s="16" vm="2019">
        <f ca="1"/>
        <v>31.204999999999998</v>
      </c>
      <c r="M227" s="16" vm="2020">
        <f ca="1"/>
        <v>31.524999999999999</v>
      </c>
      <c r="N227" s="16" vm="2021">
        <f ca="1"/>
        <v>32.799999999999997</v>
      </c>
      <c r="O227" s="16" vm="2022">
        <f ca="1"/>
        <v>31.725000000000001</v>
      </c>
      <c r="P227" s="16" vm="2023">
        <f ca="1"/>
        <v>30.375</v>
      </c>
      <c r="Q227" s="16" vm="2024">
        <f ca="1"/>
        <v>27.537500000000001</v>
      </c>
      <c r="R227" s="16" vm="2025">
        <f ca="1"/>
        <v>27.267499999999998</v>
      </c>
      <c r="S227" s="16" vm="2026">
        <f ca="1"/>
        <v>29.967500000000001</v>
      </c>
      <c r="T227" s="16" vm="2027">
        <f ca="1"/>
        <v>29.6875</v>
      </c>
      <c r="U227" s="17" vm="2028">
        <f ca="1"/>
        <v>25.6525</v>
      </c>
      <c r="V227" s="36">
        <v>0.56999999999999995</v>
      </c>
      <c r="W227" s="3">
        <v>0.56999999999999995</v>
      </c>
      <c r="X227" s="3">
        <v>0.56999999999999995</v>
      </c>
      <c r="Y227" s="3">
        <v>0.52</v>
      </c>
      <c r="Z227" s="1">
        <f t="shared" ca="1" si="70"/>
        <v>0.14103599964090127</v>
      </c>
      <c r="AA227" s="1">
        <f t="shared" ca="1" si="71"/>
        <v>3.4930299631469409E-2</v>
      </c>
      <c r="AB227" s="1">
        <f t="shared" ca="1" si="72"/>
        <v>-0.12253743104806944</v>
      </c>
      <c r="AC227" s="1">
        <f t="shared" ca="1" si="73"/>
        <v>-4.0157696891904224E-2</v>
      </c>
      <c r="AD227" s="1">
        <f t="shared" ca="1" si="74"/>
        <v>1.2568453182511786E-3</v>
      </c>
      <c r="AE227" s="1">
        <f t="shared" ca="1" si="75"/>
        <v>5.978992728252084E-2</v>
      </c>
      <c r="AF227" s="1">
        <f t="shared" ca="1" si="76"/>
        <v>9.4875052943667965E-2</v>
      </c>
      <c r="AG227" s="1">
        <f t="shared" ca="1" si="77"/>
        <v>-1.66344294003869E-2</v>
      </c>
      <c r="AH227" s="1">
        <f t="shared" ca="1" si="78"/>
        <v>1.025476686428458E-2</v>
      </c>
      <c r="AI227" s="1">
        <f t="shared" ca="1" si="79"/>
        <v>5.8524980174464662E-2</v>
      </c>
      <c r="AJ227" s="1">
        <f t="shared" ca="1" si="80"/>
        <v>-1.5396341463414507E-2</v>
      </c>
      <c r="AK227" s="1">
        <f t="shared" ca="1" si="81"/>
        <v>-4.2553191489361743E-2</v>
      </c>
      <c r="AL227" s="1">
        <f t="shared" ca="1" si="82"/>
        <v>-7.4650205761316826E-2</v>
      </c>
      <c r="AM227" s="1">
        <f t="shared" ca="1" si="83"/>
        <v>1.089423513390819E-2</v>
      </c>
      <c r="AN227" s="1">
        <f t="shared" ca="1" si="84"/>
        <v>9.9018978637572308E-2</v>
      </c>
      <c r="AO227" s="1">
        <f t="shared" ca="1" si="85"/>
        <v>8.008676065737845E-3</v>
      </c>
      <c r="AP227" s="1">
        <f t="shared" ca="1" si="86"/>
        <v>-0.11840000000000001</v>
      </c>
      <c r="AQ227">
        <v>2016</v>
      </c>
    </row>
    <row r="228" spans="1:43" ht="15.6" thickBot="1">
      <c r="A228" s="40" t="s">
        <v>170</v>
      </c>
      <c r="B228" s="30" t="s">
        <v>171</v>
      </c>
      <c r="C228" s="42" t="s">
        <v>172</v>
      </c>
      <c r="D228" s="8">
        <v>849594</v>
      </c>
      <c r="E228" s="3">
        <v>11768</v>
      </c>
      <c r="F228" s="37">
        <f t="shared" ref="F228:F237" si="90">D228</f>
        <v>849594</v>
      </c>
      <c r="G228" s="3">
        <v>1143000000</v>
      </c>
      <c r="H228" s="9">
        <f t="shared" si="89"/>
        <v>7.433018372703412E-4</v>
      </c>
      <c r="I228" s="51" vm="1474">
        <v>169.71</v>
      </c>
      <c r="J228" s="2" vm="2086">
        <v>184.03</v>
      </c>
      <c r="K228" s="2" vm="2087">
        <v>185.82</v>
      </c>
      <c r="L228" s="2" vm="2088">
        <v>192.99</v>
      </c>
      <c r="M228" s="2" vm="2089">
        <v>203.2</v>
      </c>
      <c r="N228" s="2" vm="2090">
        <v>189.52</v>
      </c>
      <c r="O228" s="2" vm="2091">
        <v>209.7</v>
      </c>
      <c r="P228" s="2" vm="2092">
        <v>214.14</v>
      </c>
      <c r="Q228" s="2" vm="2093">
        <v>226.45</v>
      </c>
      <c r="R228" s="2" vm="2094">
        <v>233.01</v>
      </c>
      <c r="S228" s="2" vm="2095">
        <v>236.07</v>
      </c>
      <c r="T228" s="2" vm="2096">
        <v>220.9</v>
      </c>
      <c r="U228" s="2" vm="2097">
        <v>219.08</v>
      </c>
      <c r="V228" s="3">
        <v>1.36</v>
      </c>
      <c r="W228" s="3">
        <v>1.36</v>
      </c>
      <c r="X228" s="3">
        <v>1.36</v>
      </c>
      <c r="Y228" s="3">
        <v>1.36</v>
      </c>
      <c r="Z228" s="1">
        <f t="shared" si="70"/>
        <v>0.14518885157032585</v>
      </c>
      <c r="AA228" s="1">
        <f t="shared" si="71"/>
        <v>9.3631794393491771E-2</v>
      </c>
      <c r="AB228" s="1">
        <f t="shared" si="72"/>
        <v>0.11764425369575586</v>
      </c>
      <c r="AC228" s="1">
        <f t="shared" si="73"/>
        <v>-5.3946182567271704E-2</v>
      </c>
      <c r="AD228" s="1">
        <f t="shared" si="74"/>
        <v>0.32296270107831004</v>
      </c>
      <c r="AE228" s="1">
        <f t="shared" si="75"/>
        <v>8.4379235165871147E-2</v>
      </c>
      <c r="AF228" s="1">
        <f t="shared" si="76"/>
        <v>9.7266749986414831E-3</v>
      </c>
      <c r="AG228" s="1">
        <f t="shared" si="77"/>
        <v>4.590463889785823E-2</v>
      </c>
      <c r="AH228" s="1">
        <f t="shared" si="78"/>
        <v>5.2904295559355295E-2</v>
      </c>
      <c r="AI228" s="1">
        <f t="shared" si="79"/>
        <v>-6.0629921259842422E-2</v>
      </c>
      <c r="AJ228" s="1">
        <f t="shared" si="80"/>
        <v>0.1136555508653439</v>
      </c>
      <c r="AK228" s="1">
        <f t="shared" si="81"/>
        <v>2.1173104434907001E-2</v>
      </c>
      <c r="AL228" s="1">
        <f t="shared" si="82"/>
        <v>6.3836742318109665E-2</v>
      </c>
      <c r="AM228" s="1">
        <f t="shared" si="83"/>
        <v>3.4974608081254153E-2</v>
      </c>
      <c r="AN228" s="1">
        <f t="shared" si="84"/>
        <v>1.3132483584395531E-2</v>
      </c>
      <c r="AO228" s="1">
        <f t="shared" si="85"/>
        <v>-5.8499597576989824E-2</v>
      </c>
      <c r="AP228" s="1">
        <f t="shared" si="86"/>
        <v>-2.0823902218197964E-3</v>
      </c>
      <c r="AQ228" s="58">
        <v>2019</v>
      </c>
    </row>
    <row r="229" spans="1:43" ht="15.6" thickBot="1">
      <c r="A229" s="40" t="s">
        <v>221</v>
      </c>
      <c r="B229" s="30" t="s">
        <v>222</v>
      </c>
      <c r="C229" s="42" t="s">
        <v>458</v>
      </c>
      <c r="D229" s="8">
        <v>1358225</v>
      </c>
      <c r="E229" s="3">
        <v>7085737</v>
      </c>
      <c r="F229" s="37">
        <f t="shared" si="90"/>
        <v>1358225</v>
      </c>
      <c r="G229" s="3">
        <v>1869000000</v>
      </c>
      <c r="H229" s="9">
        <f t="shared" si="89"/>
        <v>7.2671214553237024E-4</v>
      </c>
      <c r="I229" s="51" vm="2098">
        <v>48.91</v>
      </c>
      <c r="J229" s="2" vm="2099">
        <v>49.53</v>
      </c>
      <c r="K229" s="2" vm="2100">
        <v>52.67</v>
      </c>
      <c r="L229" s="2" vm="2101">
        <v>57.38</v>
      </c>
      <c r="M229" s="2" vm="2102">
        <v>54.52</v>
      </c>
      <c r="N229" s="2" vm="2103">
        <v>49.25</v>
      </c>
      <c r="O229" s="2" vm="2104">
        <v>47.73</v>
      </c>
      <c r="P229" s="2" vm="2105">
        <v>47.5</v>
      </c>
      <c r="Q229" s="2" vm="2106">
        <v>43.7</v>
      </c>
      <c r="R229" s="2" vm="495">
        <v>41.03</v>
      </c>
      <c r="S229" s="2" vm="911">
        <v>44.6</v>
      </c>
      <c r="T229" s="2" vm="685">
        <v>50</v>
      </c>
      <c r="U229" s="2" vm="1764">
        <v>50.19</v>
      </c>
      <c r="V229" s="3">
        <v>0.84</v>
      </c>
      <c r="W229" s="3">
        <v>0.84</v>
      </c>
      <c r="X229" s="3">
        <v>0.8</v>
      </c>
      <c r="Y229" s="3">
        <v>0.8</v>
      </c>
      <c r="Z229" s="1">
        <f t="shared" si="70"/>
        <v>0.19034962175424261</v>
      </c>
      <c r="AA229" s="1">
        <f t="shared" si="71"/>
        <v>-0.15353781805507155</v>
      </c>
      <c r="AB229" s="1">
        <f t="shared" si="72"/>
        <v>-0.12361198407710028</v>
      </c>
      <c r="AC229" s="1">
        <f t="shared" si="73"/>
        <v>0.24274920789666091</v>
      </c>
      <c r="AD229" s="1">
        <f t="shared" si="74"/>
        <v>9.3232467797996349E-2</v>
      </c>
      <c r="AE229" s="1">
        <f t="shared" si="75"/>
        <v>1.2676344305868014E-2</v>
      </c>
      <c r="AF229" s="1">
        <f t="shared" si="76"/>
        <v>6.3395921663638208E-2</v>
      </c>
      <c r="AG229" s="1">
        <f t="shared" si="77"/>
        <v>0.10537307765331309</v>
      </c>
      <c r="AH229" s="1">
        <f t="shared" si="78"/>
        <v>-4.9843150923666771E-2</v>
      </c>
      <c r="AI229" s="1">
        <f t="shared" si="79"/>
        <v>-8.1254585473220897E-2</v>
      </c>
      <c r="AJ229" s="1">
        <f t="shared" si="80"/>
        <v>-1.3807106598984835E-2</v>
      </c>
      <c r="AK229" s="1">
        <f t="shared" si="81"/>
        <v>-4.8187722606326602E-3</v>
      </c>
      <c r="AL229" s="1">
        <f t="shared" si="82"/>
        <v>-6.3157894736842052E-2</v>
      </c>
      <c r="AM229" s="1">
        <f t="shared" si="83"/>
        <v>-4.2791762013730014E-2</v>
      </c>
      <c r="AN229" s="1">
        <f t="shared" si="84"/>
        <v>8.7009505240068244E-2</v>
      </c>
      <c r="AO229" s="1">
        <f t="shared" si="85"/>
        <v>0.13901345291479816</v>
      </c>
      <c r="AP229" s="1">
        <f t="shared" si="86"/>
        <v>1.9799999999999957E-2</v>
      </c>
      <c r="AQ229" s="58">
        <v>2019</v>
      </c>
    </row>
    <row r="230" spans="1:43" ht="16.2" thickBot="1">
      <c r="A230" s="40" t="s">
        <v>98</v>
      </c>
      <c r="B230" s="30" t="s">
        <v>436</v>
      </c>
      <c r="C230" s="41" t="s">
        <v>100</v>
      </c>
      <c r="D230" s="8">
        <v>318631</v>
      </c>
      <c r="E230" s="3">
        <v>38106</v>
      </c>
      <c r="F230" s="37">
        <f t="shared" si="90"/>
        <v>318631</v>
      </c>
      <c r="G230" s="3">
        <v>442000000</v>
      </c>
      <c r="H230" s="9">
        <f t="shared" si="89"/>
        <v>7.2088461538461542E-4</v>
      </c>
      <c r="I230" s="51" vm="2107">
        <v>187.23</v>
      </c>
      <c r="J230" s="2" vm="2108">
        <v>193.41</v>
      </c>
      <c r="K230" s="2" vm="2109">
        <v>191.31</v>
      </c>
      <c r="L230" s="2" vm="2110">
        <v>186.91</v>
      </c>
      <c r="M230" s="2" vm="2111">
        <v>196.49</v>
      </c>
      <c r="N230" s="2" vm="2112">
        <v>195.45</v>
      </c>
      <c r="O230" s="2" vm="2113">
        <v>208.42</v>
      </c>
      <c r="P230" s="2" vm="2114">
        <v>218.65</v>
      </c>
      <c r="Q230" s="2" vm="2115">
        <v>233.14</v>
      </c>
      <c r="R230" s="2" vm="2116">
        <v>235.81</v>
      </c>
      <c r="S230" s="2" vm="2117">
        <v>228.18</v>
      </c>
      <c r="T230" s="2" vm="2118">
        <v>230.72</v>
      </c>
      <c r="U230" s="2" vm="2119">
        <v>200.5</v>
      </c>
      <c r="V230" s="3">
        <v>0.56999999999999995</v>
      </c>
      <c r="W230" s="3">
        <v>0.56999999999999995</v>
      </c>
      <c r="X230" s="3">
        <v>0.56999999999999995</v>
      </c>
      <c r="Y230" s="3">
        <v>0.5</v>
      </c>
      <c r="Z230" s="1">
        <f t="shared" si="70"/>
        <v>1.335256102120423E-3</v>
      </c>
      <c r="AA230" s="1">
        <f t="shared" si="71"/>
        <v>0.11813172114921615</v>
      </c>
      <c r="AB230" s="1">
        <f t="shared" si="72"/>
        <v>0.13415219268784193</v>
      </c>
      <c r="AC230" s="1">
        <f t="shared" si="73"/>
        <v>-0.14761884568084477</v>
      </c>
      <c r="AD230" s="1">
        <f t="shared" si="74"/>
        <v>8.2679057843294407E-2</v>
      </c>
      <c r="AE230" s="1">
        <f t="shared" si="75"/>
        <v>3.3007530844415996E-2</v>
      </c>
      <c r="AF230" s="1">
        <f t="shared" si="76"/>
        <v>-1.0857763300760014E-2</v>
      </c>
      <c r="AG230" s="1">
        <f t="shared" si="77"/>
        <v>-2.001986304950084E-2</v>
      </c>
      <c r="AH230" s="1">
        <f t="shared" si="78"/>
        <v>5.1254614520357462E-2</v>
      </c>
      <c r="AI230" s="1">
        <f t="shared" si="79"/>
        <v>-2.3919792355846124E-3</v>
      </c>
      <c r="AJ230" s="1">
        <f t="shared" si="80"/>
        <v>6.9276029675108722E-2</v>
      </c>
      <c r="AK230" s="1">
        <f t="shared" si="81"/>
        <v>4.9083581230208326E-2</v>
      </c>
      <c r="AL230" s="1">
        <f t="shared" si="82"/>
        <v>6.8877201006174157E-2</v>
      </c>
      <c r="AM230" s="1">
        <f t="shared" si="83"/>
        <v>1.3897229132710028E-2</v>
      </c>
      <c r="AN230" s="1">
        <f t="shared" si="84"/>
        <v>-3.2356558246045525E-2</v>
      </c>
      <c r="AO230" s="1">
        <f t="shared" si="85"/>
        <v>1.3322815321237583E-2</v>
      </c>
      <c r="AP230" s="1">
        <f t="shared" si="86"/>
        <v>-0.12881414701803051</v>
      </c>
      <c r="AQ230">
        <v>2018</v>
      </c>
    </row>
    <row r="231" spans="1:43" ht="16.2" thickBot="1">
      <c r="A231" s="40" t="s">
        <v>98</v>
      </c>
      <c r="B231" s="30" t="s">
        <v>436</v>
      </c>
      <c r="C231" s="41" t="s">
        <v>100</v>
      </c>
      <c r="D231" s="8">
        <v>318631</v>
      </c>
      <c r="E231" s="3">
        <v>38106</v>
      </c>
      <c r="F231" s="37">
        <f t="shared" si="90"/>
        <v>318631</v>
      </c>
      <c r="G231" s="3">
        <v>443000000</v>
      </c>
      <c r="H231" s="9">
        <f t="shared" si="89"/>
        <v>7.1925733634311509E-4</v>
      </c>
      <c r="I231" s="51" vm="2119">
        <v>200.5</v>
      </c>
      <c r="J231" s="2" vm="1967">
        <v>214</v>
      </c>
      <c r="K231" s="2" vm="2120">
        <v>219.76</v>
      </c>
      <c r="L231" s="2" vm="2121">
        <v>243.07</v>
      </c>
      <c r="M231" s="2" vm="2122">
        <v>245.34</v>
      </c>
      <c r="N231" s="2" vm="2123">
        <v>239.78</v>
      </c>
      <c r="O231" s="2" vm="2124">
        <v>266.43</v>
      </c>
      <c r="P231" s="2" vm="2125">
        <v>275.75</v>
      </c>
      <c r="Q231" s="2" vm="2126">
        <v>292.57</v>
      </c>
      <c r="R231" s="2" vm="2127">
        <v>288.04000000000002</v>
      </c>
      <c r="S231" s="2" vm="2128">
        <v>297.99</v>
      </c>
      <c r="T231" s="2" vm="2129">
        <v>299.75</v>
      </c>
      <c r="U231" s="2" vm="2130">
        <v>294.06</v>
      </c>
      <c r="V231" s="3">
        <v>0.65</v>
      </c>
      <c r="W231" s="3">
        <v>0.65</v>
      </c>
      <c r="X231" s="3">
        <v>0.65</v>
      </c>
      <c r="Y231" s="3">
        <v>0.56999999999999995</v>
      </c>
      <c r="Z231" s="1">
        <f t="shared" si="70"/>
        <v>0.21556109725685782</v>
      </c>
      <c r="AA231" s="1">
        <f t="shared" si="71"/>
        <v>9.877812975686022E-2</v>
      </c>
      <c r="AB231" s="1">
        <f t="shared" si="72"/>
        <v>8.3549149870510125E-2</v>
      </c>
      <c r="AC231" s="1">
        <f t="shared" si="73"/>
        <v>2.2878766837939112E-2</v>
      </c>
      <c r="AD231" s="1">
        <f t="shared" si="74"/>
        <v>0.4792019950124688</v>
      </c>
      <c r="AE231" s="1">
        <f t="shared" si="75"/>
        <v>6.7331670822942641E-2</v>
      </c>
      <c r="AF231" s="1">
        <f t="shared" si="76"/>
        <v>2.6915887850467248E-2</v>
      </c>
      <c r="AG231" s="1">
        <f t="shared" si="77"/>
        <v>0.10902803057881326</v>
      </c>
      <c r="AH231" s="1">
        <f t="shared" si="78"/>
        <v>9.3388735755132683E-3</v>
      </c>
      <c r="AI231" s="1">
        <f t="shared" si="79"/>
        <v>-2.0013043123828164E-2</v>
      </c>
      <c r="AJ231" s="1">
        <f t="shared" si="80"/>
        <v>0.11385436650262742</v>
      </c>
      <c r="AK231" s="1">
        <f t="shared" si="81"/>
        <v>3.4981045678039231E-2</v>
      </c>
      <c r="AL231" s="1">
        <f t="shared" si="82"/>
        <v>6.3354487760652736E-2</v>
      </c>
      <c r="AM231" s="1">
        <f t="shared" si="83"/>
        <v>-1.3261783504802177E-2</v>
      </c>
      <c r="AN231" s="1">
        <f t="shared" si="84"/>
        <v>3.4543813359255618E-2</v>
      </c>
      <c r="AO231" s="1">
        <f t="shared" si="85"/>
        <v>7.8190543306822062E-3</v>
      </c>
      <c r="AP231" s="1">
        <f t="shared" si="86"/>
        <v>-1.7080900750625513E-2</v>
      </c>
      <c r="AQ231" s="58">
        <v>2019</v>
      </c>
    </row>
    <row r="232" spans="1:43" ht="16.2" thickBot="1">
      <c r="A232" s="29" t="s">
        <v>98</v>
      </c>
      <c r="B232" s="30" t="s">
        <v>99</v>
      </c>
      <c r="C232" s="33" t="s">
        <v>100</v>
      </c>
      <c r="D232" s="8">
        <v>312687</v>
      </c>
      <c r="E232" s="3">
        <v>38847</v>
      </c>
      <c r="F232" s="37">
        <f t="shared" si="90"/>
        <v>312687</v>
      </c>
      <c r="G232" s="3">
        <v>441000000</v>
      </c>
      <c r="H232" s="9">
        <f t="shared" si="89"/>
        <v>7.0904081632653065E-4</v>
      </c>
      <c r="I232" s="16" cm="1" vm="2131">
        <f t="array" aca="1" ref="I232:U232" ca="1">TRANSPOSE(_xlfn.STOCKHISTORY(A232,"1-1-2017","01-01-2018",2,0,2))</f>
        <v>154.40940000000001</v>
      </c>
      <c r="J232" s="17" vm="2132">
        <f ca="1"/>
        <v>157.47550000000001</v>
      </c>
      <c r="K232" s="17" vm="2133">
        <f ca="1"/>
        <v>170.47989999999999</v>
      </c>
      <c r="L232" s="17" vm="2134">
        <f ca="1"/>
        <v>161.22399999999999</v>
      </c>
      <c r="M232" s="17" vm="2135">
        <f ca="1"/>
        <v>171.566</v>
      </c>
      <c r="N232" s="17" vm="2136">
        <f ca="1"/>
        <v>180.81</v>
      </c>
      <c r="O232" s="17" vm="2137">
        <f ca="1"/>
        <v>160.21</v>
      </c>
      <c r="P232" s="17" vm="1657">
        <f ca="1"/>
        <v>159.1</v>
      </c>
      <c r="Q232" s="17" vm="2034">
        <f ca="1"/>
        <v>157.59</v>
      </c>
      <c r="R232" s="17" vm="2138">
        <f ca="1"/>
        <v>164.92</v>
      </c>
      <c r="S232" s="17" vm="2139">
        <f ca="1"/>
        <v>161.97</v>
      </c>
      <c r="T232" s="17" vm="2140">
        <f ca="1"/>
        <v>183.26</v>
      </c>
      <c r="U232" s="17" vm="2107">
        <f ca="1"/>
        <v>187.23</v>
      </c>
      <c r="V232" s="3">
        <v>0.5</v>
      </c>
      <c r="W232" s="3">
        <v>0.5</v>
      </c>
      <c r="X232" s="3">
        <v>0.45</v>
      </c>
      <c r="Y232" s="3"/>
      <c r="Z232" s="1">
        <f t="shared" ca="1" si="70"/>
        <v>4.737146831734327E-2</v>
      </c>
      <c r="AA232" s="1">
        <f t="shared" ca="1" si="71"/>
        <v>-3.1881109512230288E-3</v>
      </c>
      <c r="AB232" s="1">
        <f t="shared" ca="1" si="72"/>
        <v>3.2207727357842705E-2</v>
      </c>
      <c r="AC232" s="1">
        <f t="shared" ca="1" si="73"/>
        <v>0.13527771040504488</v>
      </c>
      <c r="AD232" s="1">
        <f t="shared" ca="1" si="74"/>
        <v>0.22194633228287905</v>
      </c>
      <c r="AE232" s="1">
        <f t="shared" ca="1" si="75"/>
        <v>1.985695171407962E-2</v>
      </c>
      <c r="AF232" s="1">
        <f t="shared" ca="1" si="76"/>
        <v>8.258046489771409E-2</v>
      </c>
      <c r="AG232" s="1">
        <f t="shared" ca="1" si="77"/>
        <v>-5.1360306992202585E-2</v>
      </c>
      <c r="AH232" s="1">
        <f t="shared" ca="1" si="78"/>
        <v>6.4146777154766119E-2</v>
      </c>
      <c r="AI232" s="1">
        <f t="shared" ca="1" si="79"/>
        <v>5.6794469766737E-2</v>
      </c>
      <c r="AJ232" s="1">
        <f t="shared" ca="1" si="80"/>
        <v>-0.11116641778662681</v>
      </c>
      <c r="AK232" s="1">
        <f t="shared" ca="1" si="81"/>
        <v>-6.9284064665127865E-3</v>
      </c>
      <c r="AL232" s="1">
        <f t="shared" ca="1" si="82"/>
        <v>-6.6624764299182335E-3</v>
      </c>
      <c r="AM232" s="1">
        <f t="shared" ca="1" si="83"/>
        <v>4.9368614759819685E-2</v>
      </c>
      <c r="AN232" s="1">
        <f t="shared" ca="1" si="84"/>
        <v>-1.7887460586951183E-2</v>
      </c>
      <c r="AO232" s="1">
        <f t="shared" ca="1" si="85"/>
        <v>0.131444094585417</v>
      </c>
      <c r="AP232" s="1">
        <f t="shared" ca="1" si="86"/>
        <v>2.1663210738840987E-2</v>
      </c>
      <c r="AQ232">
        <v>2017</v>
      </c>
    </row>
    <row r="233" spans="1:43" ht="16.2" thickBot="1">
      <c r="A233" s="29" t="s">
        <v>44</v>
      </c>
      <c r="B233" s="30" t="s">
        <v>45</v>
      </c>
      <c r="C233" s="33" t="s">
        <v>46</v>
      </c>
      <c r="D233" s="8">
        <v>519217</v>
      </c>
      <c r="E233" s="3">
        <v>200500</v>
      </c>
      <c r="F233" s="37">
        <f t="shared" si="90"/>
        <v>519217</v>
      </c>
      <c r="G233" s="8">
        <v>735000000</v>
      </c>
      <c r="H233" s="9">
        <f t="shared" si="89"/>
        <v>7.0641768707482996E-4</v>
      </c>
      <c r="I233" s="16" cm="1" vm="2141">
        <f t="array" aca="1" ref="I233:U233" ca="1">TRANSPOSE(_xlfn.STOCKHISTORY(A233,"1-1-2017","01-01-2018",2,0,2))</f>
        <v>147.86000000000001</v>
      </c>
      <c r="J233" s="17" vm="2142">
        <f ca="1"/>
        <v>158.59</v>
      </c>
      <c r="K233" s="17" vm="2143">
        <f ca="1"/>
        <v>178</v>
      </c>
      <c r="L233" s="17" vm="2144">
        <f ca="1"/>
        <v>164.63</v>
      </c>
      <c r="M233" s="17" vm="2145">
        <f ca="1"/>
        <v>163.68</v>
      </c>
      <c r="N233" s="17" vm="2146">
        <f ca="1"/>
        <v>155.4</v>
      </c>
      <c r="O233" s="17" vm="2147">
        <f ca="1"/>
        <v>172.63</v>
      </c>
      <c r="P233" s="17" vm="2148">
        <f ca="1"/>
        <v>174.81</v>
      </c>
      <c r="Q233" s="17" vm="2149">
        <f ca="1"/>
        <v>178.14</v>
      </c>
      <c r="R233" s="17" vm="2150">
        <f ca="1"/>
        <v>187.03</v>
      </c>
      <c r="S233" s="17" vm="2151">
        <f ca="1"/>
        <v>175.3</v>
      </c>
      <c r="T233" s="17" vm="2152">
        <f ca="1"/>
        <v>174.16</v>
      </c>
      <c r="U233" s="17" vm="1919">
        <f ca="1"/>
        <v>175.35</v>
      </c>
      <c r="V233" s="3">
        <v>1.1499999999999999</v>
      </c>
      <c r="W233" s="3">
        <v>1.1499999999999999</v>
      </c>
      <c r="X233" s="3">
        <v>1.1499999999999999</v>
      </c>
      <c r="Y233" s="3">
        <v>1.1499999999999999</v>
      </c>
      <c r="Z233" s="1">
        <f t="shared" ca="1" si="70"/>
        <v>0.12119572568646002</v>
      </c>
      <c r="AA233" s="1">
        <f t="shared" ca="1" si="71"/>
        <v>5.5579177549656807E-2</v>
      </c>
      <c r="AB233" s="1">
        <f t="shared" ca="1" si="72"/>
        <v>9.0077043387591996E-2</v>
      </c>
      <c r="AC233" s="1">
        <f t="shared" ca="1" si="73"/>
        <v>-5.630112816125759E-2</v>
      </c>
      <c r="AD233" s="1">
        <f t="shared" ca="1" si="74"/>
        <v>0.21702962261598796</v>
      </c>
      <c r="AE233" s="1">
        <f t="shared" ca="1" si="75"/>
        <v>7.2568646016502023E-2</v>
      </c>
      <c r="AF233" s="1">
        <f t="shared" ca="1" si="76"/>
        <v>0.12239107131597197</v>
      </c>
      <c r="AG233" s="1">
        <f t="shared" ca="1" si="77"/>
        <v>-6.8651685393258444E-2</v>
      </c>
      <c r="AH233" s="1">
        <f t="shared" ca="1" si="78"/>
        <v>-5.7705157018768669E-3</v>
      </c>
      <c r="AI233" s="1">
        <f t="shared" ca="1" si="79"/>
        <v>-4.3560606060606064E-2</v>
      </c>
      <c r="AJ233" s="1">
        <f t="shared" ca="1" si="80"/>
        <v>0.1182754182754182</v>
      </c>
      <c r="AK233" s="1">
        <f t="shared" ca="1" si="81"/>
        <v>1.2628164281990423E-2</v>
      </c>
      <c r="AL233" s="1">
        <f t="shared" ca="1" si="82"/>
        <v>2.5627824495166093E-2</v>
      </c>
      <c r="AM233" s="1">
        <f t="shared" ca="1" si="83"/>
        <v>5.6360166161446144E-2</v>
      </c>
      <c r="AN233" s="1">
        <f t="shared" ca="1" si="84"/>
        <v>-6.2717211142597387E-2</v>
      </c>
      <c r="AO233" s="1">
        <f t="shared" ca="1" si="85"/>
        <v>5.7045065601740627E-5</v>
      </c>
      <c r="AP233" s="1">
        <f t="shared" ca="1" si="86"/>
        <v>1.3435920992191075E-2</v>
      </c>
      <c r="AQ233">
        <v>2017</v>
      </c>
    </row>
    <row r="234" spans="1:43" ht="16.2" thickBot="1">
      <c r="A234" s="63" t="s">
        <v>101</v>
      </c>
      <c r="B234" s="70" t="s">
        <v>102</v>
      </c>
      <c r="C234" s="12" t="s">
        <v>103</v>
      </c>
      <c r="D234" s="26">
        <v>3620495</v>
      </c>
      <c r="E234" s="26">
        <v>0</v>
      </c>
      <c r="F234" s="31">
        <f t="shared" si="90"/>
        <v>3620495</v>
      </c>
      <c r="G234" s="3">
        <v>5146000000</v>
      </c>
      <c r="H234" s="9">
        <v>6.9999999999999999E-4</v>
      </c>
      <c r="I234" s="16" cm="1" vm="2153">
        <f t="array" aca="1" ref="I234:U234" ca="1">TRANSPOSE(_xlfn.STOCKHISTORY(A234,"1-1-2015","31-01-2016",2,0,2))</f>
        <v>27.86</v>
      </c>
      <c r="J234" s="17" vm="2154">
        <f ca="1"/>
        <v>26.39</v>
      </c>
      <c r="K234" s="17" vm="2155">
        <f ca="1"/>
        <v>29.36</v>
      </c>
      <c r="L234" s="17" vm="2156">
        <f ca="1"/>
        <v>27.31</v>
      </c>
      <c r="M234" s="17" vm="2157">
        <f ca="1"/>
        <v>28.81</v>
      </c>
      <c r="N234" s="17" vm="2158">
        <f ca="1"/>
        <v>29.6</v>
      </c>
      <c r="O234" s="17" vm="2159">
        <f ca="1"/>
        <v>27.42</v>
      </c>
      <c r="P234" s="17" vm="2160">
        <f ca="1"/>
        <v>28.41</v>
      </c>
      <c r="Q234" s="17" vm="2161">
        <f ca="1"/>
        <v>25.22</v>
      </c>
      <c r="R234" s="17" vm="2162">
        <f ca="1"/>
        <v>26.05</v>
      </c>
      <c r="S234" s="17" vm="2163">
        <f ca="1"/>
        <v>28.87</v>
      </c>
      <c r="T234" s="17" vm="2164">
        <f ca="1"/>
        <v>27.2</v>
      </c>
      <c r="U234" s="17" vm="2154">
        <f ca="1"/>
        <v>26.39</v>
      </c>
      <c r="V234" s="48">
        <v>0.21</v>
      </c>
      <c r="W234" s="48">
        <v>0.21</v>
      </c>
      <c r="X234" s="48">
        <v>0.21</v>
      </c>
      <c r="Y234" s="48">
        <v>0.19</v>
      </c>
      <c r="Z234" s="1">
        <f t="shared" ca="1" si="70"/>
        <v>-1.2203876525484592E-2</v>
      </c>
      <c r="AA234" s="1">
        <f t="shared" ca="1" si="71"/>
        <v>1.1717319663127168E-2</v>
      </c>
      <c r="AB234" s="1">
        <f t="shared" ca="1" si="72"/>
        <v>-4.2304886943836648E-2</v>
      </c>
      <c r="AC234" s="1">
        <f t="shared" ca="1" si="73"/>
        <v>2.034548944337811E-2</v>
      </c>
      <c r="AD234" s="1">
        <f t="shared" ca="1" si="74"/>
        <v>-2.3330940416367508E-2</v>
      </c>
      <c r="AE234" s="1">
        <f t="shared" ca="1" si="75"/>
        <v>-5.2763819095477345E-2</v>
      </c>
      <c r="AF234" s="1">
        <f t="shared" ca="1" si="76"/>
        <v>0.11254262978400904</v>
      </c>
      <c r="AG234" s="1">
        <f t="shared" ca="1" si="77"/>
        <v>-6.2670299727520459E-2</v>
      </c>
      <c r="AH234" s="1">
        <f t="shared" ca="1" si="78"/>
        <v>5.4924935920908094E-2</v>
      </c>
      <c r="AI234" s="1">
        <f t="shared" ca="1" si="79"/>
        <v>3.4710170079833486E-2</v>
      </c>
      <c r="AJ234" s="1">
        <f t="shared" ca="1" si="80"/>
        <v>-6.655405405405404E-2</v>
      </c>
      <c r="AK234" s="1">
        <f t="shared" ca="1" si="81"/>
        <v>3.6105032822757052E-2</v>
      </c>
      <c r="AL234" s="1">
        <f t="shared" ca="1" si="82"/>
        <v>-0.10489264343541012</v>
      </c>
      <c r="AM234" s="1">
        <f t="shared" ca="1" si="83"/>
        <v>4.1237113402061931E-2</v>
      </c>
      <c r="AN234" s="1">
        <f t="shared" ca="1" si="84"/>
        <v>0.10825335892514396</v>
      </c>
      <c r="AO234" s="1">
        <f t="shared" ca="1" si="85"/>
        <v>-5.1264288188430956E-2</v>
      </c>
      <c r="AP234" s="1">
        <f t="shared" ca="1" si="86"/>
        <v>-2.2794117647058781E-2</v>
      </c>
      <c r="AQ234">
        <v>2015</v>
      </c>
    </row>
    <row r="235" spans="1:43" ht="16.2" thickBot="1">
      <c r="A235" s="63" t="s">
        <v>110</v>
      </c>
      <c r="B235" s="70" t="s">
        <v>111</v>
      </c>
      <c r="C235" s="12" t="s">
        <v>112</v>
      </c>
      <c r="D235" s="26">
        <v>278533</v>
      </c>
      <c r="E235" s="26">
        <v>9974</v>
      </c>
      <c r="F235" s="31">
        <f t="shared" si="90"/>
        <v>278533</v>
      </c>
      <c r="G235" s="3">
        <v>414000000</v>
      </c>
      <c r="H235" s="9">
        <v>6.9999999999999999E-4</v>
      </c>
      <c r="I235" s="16">
        <v>67.540000000000006</v>
      </c>
      <c r="J235" s="17">
        <v>65.34</v>
      </c>
      <c r="K235" s="17">
        <v>68.34</v>
      </c>
      <c r="L235" s="17">
        <v>70.322999999999993</v>
      </c>
      <c r="M235" s="17">
        <v>68.61</v>
      </c>
      <c r="N235" s="17">
        <v>65.430000000000007</v>
      </c>
      <c r="O235" s="17">
        <v>67.34</v>
      </c>
      <c r="P235" s="17">
        <v>62.34</v>
      </c>
      <c r="Q235" s="17">
        <v>68.849999999999994</v>
      </c>
      <c r="R235" s="17">
        <v>65.540000000000006</v>
      </c>
      <c r="S235" s="17">
        <v>67.430000000000007</v>
      </c>
      <c r="T235" s="17">
        <v>68.540000000000006</v>
      </c>
      <c r="U235" s="17">
        <v>69.34</v>
      </c>
      <c r="V235" s="48">
        <v>0.46</v>
      </c>
      <c r="W235" s="48">
        <v>0.42</v>
      </c>
      <c r="X235" s="48">
        <v>0.42</v>
      </c>
      <c r="Y235" s="48">
        <v>0</v>
      </c>
      <c r="Z235" s="1">
        <f t="shared" si="70"/>
        <v>4.8015990524133648E-2</v>
      </c>
      <c r="AA235" s="1">
        <f t="shared" si="71"/>
        <v>-3.6446112936023636E-2</v>
      </c>
      <c r="AB235" s="1">
        <f t="shared" si="72"/>
        <v>-2.0493020493020452E-2</v>
      </c>
      <c r="AC235" s="1">
        <f t="shared" si="73"/>
        <v>5.797985962770822E-2</v>
      </c>
      <c r="AD235" s="1">
        <f t="shared" si="74"/>
        <v>4.5898726680485592E-2</v>
      </c>
      <c r="AE235" s="1">
        <f t="shared" si="75"/>
        <v>-3.2573289902280173E-2</v>
      </c>
      <c r="AF235" s="1">
        <f t="shared" si="76"/>
        <v>4.5913682277318638E-2</v>
      </c>
      <c r="AG235" s="1">
        <f t="shared" si="77"/>
        <v>3.574773192859218E-2</v>
      </c>
      <c r="AH235" s="1">
        <f t="shared" si="78"/>
        <v>-2.4359029051661533E-2</v>
      </c>
      <c r="AI235" s="1">
        <f t="shared" si="79"/>
        <v>-4.0227372103191848E-2</v>
      </c>
      <c r="AJ235" s="1">
        <f t="shared" si="80"/>
        <v>3.5610576188292775E-2</v>
      </c>
      <c r="AK235" s="1">
        <f t="shared" si="81"/>
        <v>-7.4250074250074252E-2</v>
      </c>
      <c r="AL235" s="1">
        <f t="shared" si="82"/>
        <v>0.11116458132820004</v>
      </c>
      <c r="AM235" s="1">
        <f t="shared" si="83"/>
        <v>-4.1975308641975143E-2</v>
      </c>
      <c r="AN235" s="1">
        <f t="shared" si="84"/>
        <v>2.8837351235886488E-2</v>
      </c>
      <c r="AO235" s="1">
        <f t="shared" si="85"/>
        <v>1.6461515645854952E-2</v>
      </c>
      <c r="AP235" s="1">
        <f t="shared" si="86"/>
        <v>1.1672016340822834E-2</v>
      </c>
      <c r="AQ235">
        <v>2015</v>
      </c>
    </row>
    <row r="236" spans="1:43" ht="16.2" thickBot="1">
      <c r="A236" s="63" t="s">
        <v>125</v>
      </c>
      <c r="B236" s="70" t="s">
        <v>126</v>
      </c>
      <c r="C236" s="12" t="s">
        <v>127</v>
      </c>
      <c r="D236" s="26">
        <v>295141</v>
      </c>
      <c r="E236" s="26">
        <v>5005</v>
      </c>
      <c r="F236" s="31">
        <f t="shared" si="90"/>
        <v>295141</v>
      </c>
      <c r="G236" s="3">
        <v>404000000</v>
      </c>
      <c r="H236" s="9">
        <v>6.9999999999999999E-4</v>
      </c>
      <c r="I236" s="16">
        <v>23.82</v>
      </c>
      <c r="J236" s="17">
        <v>23.52</v>
      </c>
      <c r="K236" s="17">
        <v>23.83</v>
      </c>
      <c r="L236" s="17">
        <v>24.78</v>
      </c>
      <c r="M236" s="17">
        <v>23.42</v>
      </c>
      <c r="N236" s="17">
        <v>22.74</v>
      </c>
      <c r="O236" s="17">
        <v>23.39</v>
      </c>
      <c r="P236" s="17">
        <v>22.23</v>
      </c>
      <c r="Q236" s="17">
        <v>21.45</v>
      </c>
      <c r="R236" s="17">
        <v>24.52</v>
      </c>
      <c r="S236" s="17">
        <v>23.65</v>
      </c>
      <c r="T236" s="17">
        <v>24.52</v>
      </c>
      <c r="U236" s="17">
        <v>23.65</v>
      </c>
      <c r="V236" s="48">
        <v>0</v>
      </c>
      <c r="W236" s="48">
        <v>0</v>
      </c>
      <c r="X236" s="48">
        <v>0</v>
      </c>
      <c r="Y236" s="47"/>
      <c r="Z236" s="1">
        <f t="shared" si="70"/>
        <v>4.0302267002518925E-2</v>
      </c>
      <c r="AA236" s="1">
        <f t="shared" si="71"/>
        <v>-5.6093623890234083E-2</v>
      </c>
      <c r="AB236" s="1">
        <f t="shared" si="72"/>
        <v>4.8311244121419364E-2</v>
      </c>
      <c r="AC236" s="1">
        <f t="shared" si="73"/>
        <v>-3.5481239804241477E-2</v>
      </c>
      <c r="AD236" s="1">
        <f t="shared" si="74"/>
        <v>-7.1368597816961251E-3</v>
      </c>
      <c r="AE236" s="1">
        <f t="shared" si="75"/>
        <v>-1.2594458438287184E-2</v>
      </c>
      <c r="AF236" s="1">
        <f t="shared" si="76"/>
        <v>1.3180272108843483E-2</v>
      </c>
      <c r="AG236" s="1">
        <f t="shared" si="77"/>
        <v>3.9865715484683296E-2</v>
      </c>
      <c r="AH236" s="1">
        <f t="shared" si="78"/>
        <v>-5.4882970137207401E-2</v>
      </c>
      <c r="AI236" s="1">
        <f t="shared" si="79"/>
        <v>-2.9035012809564612E-2</v>
      </c>
      <c r="AJ236" s="1">
        <f t="shared" si="80"/>
        <v>2.8583992963940288E-2</v>
      </c>
      <c r="AK236" s="1">
        <f t="shared" si="81"/>
        <v>-4.9593843522873028E-2</v>
      </c>
      <c r="AL236" s="1">
        <f t="shared" si="82"/>
        <v>-3.5087719298245668E-2</v>
      </c>
      <c r="AM236" s="1">
        <f t="shared" si="83"/>
        <v>0.14312354312354314</v>
      </c>
      <c r="AN236" s="1">
        <f t="shared" si="84"/>
        <v>-3.5481239804241477E-2</v>
      </c>
      <c r="AO236" s="1">
        <f t="shared" si="85"/>
        <v>3.6786469344608927E-2</v>
      </c>
      <c r="AP236" s="1">
        <f t="shared" si="86"/>
        <v>-3.5481239804241477E-2</v>
      </c>
      <c r="AQ236">
        <v>2015</v>
      </c>
    </row>
    <row r="237" spans="1:43" ht="16.2" thickBot="1">
      <c r="A237" s="63" t="s">
        <v>290</v>
      </c>
      <c r="B237" s="70" t="s">
        <v>291</v>
      </c>
      <c r="C237" s="12" t="s">
        <v>292</v>
      </c>
      <c r="D237" s="26">
        <v>602692</v>
      </c>
      <c r="E237" s="26">
        <v>111137</v>
      </c>
      <c r="F237" s="31">
        <f t="shared" si="90"/>
        <v>602692</v>
      </c>
      <c r="G237" s="3">
        <v>1043000000</v>
      </c>
      <c r="H237" s="9">
        <v>6.9999999999999999E-4</v>
      </c>
      <c r="I237" s="16" cm="1" vm="829">
        <f t="array" aca="1" ref="I237:U237" ca="1">TRANSPOSE(_xlfn.STOCKHISTORY(A237,"1-1-2015","31-01-2016",2,0,2))</f>
        <v>53.56</v>
      </c>
      <c r="J237" s="17" vm="830">
        <f ca="1"/>
        <v>53.5</v>
      </c>
      <c r="K237" s="17" vm="831">
        <f ca="1"/>
        <v>59.07</v>
      </c>
      <c r="L237" s="17" vm="832">
        <f ca="1"/>
        <v>57.05</v>
      </c>
      <c r="M237" s="17" vm="833">
        <f ca="1"/>
        <v>54.71</v>
      </c>
      <c r="N237" s="17" vm="834">
        <f ca="1"/>
        <v>55.7</v>
      </c>
      <c r="O237" s="17" vm="835">
        <f ca="1"/>
        <v>52.15</v>
      </c>
      <c r="P237" s="17" vm="836">
        <f ca="1"/>
        <v>50.08</v>
      </c>
      <c r="Q237" s="17" vm="837">
        <f ca="1"/>
        <v>46.4</v>
      </c>
      <c r="R237" s="17" vm="838">
        <f ca="1"/>
        <v>49.84</v>
      </c>
      <c r="S237" s="17" vm="839">
        <f ca="1"/>
        <v>56.9</v>
      </c>
      <c r="T237" s="17" vm="840">
        <f ca="1"/>
        <v>57.47</v>
      </c>
      <c r="U237" s="17" vm="841">
        <f ca="1"/>
        <v>53.55</v>
      </c>
      <c r="V237" s="48">
        <v>0.38</v>
      </c>
      <c r="W237" s="48">
        <v>0.34</v>
      </c>
      <c r="X237" s="48">
        <v>0.34</v>
      </c>
      <c r="Y237" s="48">
        <v>0.34</v>
      </c>
      <c r="Z237" s="1">
        <f t="shared" ca="1" si="70"/>
        <v>7.2255414488424097E-2</v>
      </c>
      <c r="AA237" s="1">
        <f t="shared" ca="1" si="71"/>
        <v>-7.9929886064855377E-2</v>
      </c>
      <c r="AB237" s="1">
        <f t="shared" ca="1" si="72"/>
        <v>-3.7775647171620234E-2</v>
      </c>
      <c r="AC237" s="1">
        <f t="shared" ca="1" si="73"/>
        <v>8.1260032102728599E-2</v>
      </c>
      <c r="AD237" s="1">
        <f t="shared" ca="1" si="74"/>
        <v>2.5952203136669062E-2</v>
      </c>
      <c r="AE237" s="1">
        <f t="shared" ca="1" si="75"/>
        <v>-1.1202389843166967E-3</v>
      </c>
      <c r="AF237" s="1">
        <f t="shared" ca="1" si="76"/>
        <v>0.10411214953271028</v>
      </c>
      <c r="AG237" s="1">
        <f t="shared" ca="1" si="77"/>
        <v>-2.7763670221770835E-2</v>
      </c>
      <c r="AH237" s="1">
        <f t="shared" ca="1" si="78"/>
        <v>-4.101665205959678E-2</v>
      </c>
      <c r="AI237" s="1">
        <f t="shared" ca="1" si="79"/>
        <v>2.4309998172180627E-2</v>
      </c>
      <c r="AJ237" s="1">
        <f t="shared" ca="1" si="80"/>
        <v>-5.7630161579892356E-2</v>
      </c>
      <c r="AK237" s="1">
        <f t="shared" ca="1" si="81"/>
        <v>-3.9693192713326948E-2</v>
      </c>
      <c r="AL237" s="1">
        <f t="shared" ca="1" si="82"/>
        <v>-6.6693290734824287E-2</v>
      </c>
      <c r="AM237" s="1">
        <f t="shared" ca="1" si="83"/>
        <v>8.1465517241379418E-2</v>
      </c>
      <c r="AN237" s="1">
        <f t="shared" ca="1" si="84"/>
        <v>0.14165329052969491</v>
      </c>
      <c r="AO237" s="1">
        <f t="shared" ca="1" si="85"/>
        <v>1.5992970123022855E-2</v>
      </c>
      <c r="AP237" s="1">
        <f t="shared" ca="1" si="86"/>
        <v>-6.2293370454150024E-2</v>
      </c>
      <c r="AQ237">
        <v>2015</v>
      </c>
    </row>
    <row r="238" spans="1:43" ht="16.2" thickBot="1">
      <c r="A238" s="61" t="s">
        <v>266</v>
      </c>
      <c r="B238" s="30" t="s">
        <v>386</v>
      </c>
      <c r="C238" s="25" t="s">
        <v>268</v>
      </c>
      <c r="D238" s="8">
        <v>362541</v>
      </c>
      <c r="E238" s="3"/>
      <c r="F238">
        <f>(D238)*1.589</f>
        <v>576077.64899999998</v>
      </c>
      <c r="G238" s="3">
        <v>826000000</v>
      </c>
      <c r="H238" s="9">
        <f t="shared" ref="H238:H250" si="91">F238/G238</f>
        <v>6.9743056779661015E-4</v>
      </c>
      <c r="I238" s="16" cm="1" vm="866">
        <f t="array" aca="1" ref="I238:U238" ca="1">TRANSPOSE(_xlfn.STOCKHISTORY(A238,"1-1-2015","31-01-2016",2,0,2))</f>
        <v>659</v>
      </c>
      <c r="J238" s="17" vm="867">
        <f ca="1"/>
        <v>725</v>
      </c>
      <c r="K238" s="17" vm="868">
        <f ca="1"/>
        <v>740.5</v>
      </c>
      <c r="L238" s="17" vm="869">
        <f ca="1"/>
        <v>678.5</v>
      </c>
      <c r="M238" s="17" vm="870">
        <f ca="1"/>
        <v>680</v>
      </c>
      <c r="N238" s="17" vm="871">
        <f ca="1"/>
        <v>688</v>
      </c>
      <c r="O238" s="17" vm="872">
        <f ca="1"/>
        <v>696.5</v>
      </c>
      <c r="P238" s="17" vm="873">
        <f ca="1"/>
        <v>674</v>
      </c>
      <c r="Q238" s="17" vm="874">
        <f ca="1"/>
        <v>670.5</v>
      </c>
      <c r="R238" s="17" vm="875">
        <f ca="1"/>
        <v>677.5</v>
      </c>
      <c r="S238" s="17" vm="876">
        <f ca="1"/>
        <v>717.5</v>
      </c>
      <c r="T238" s="17" vm="877">
        <f ca="1"/>
        <v>657</v>
      </c>
      <c r="U238" s="17" vm="878">
        <f ca="1"/>
        <v>682.5</v>
      </c>
      <c r="V238" s="3">
        <v>0.73250000000000004</v>
      </c>
      <c r="W238" s="3">
        <v>0.73250000000000004</v>
      </c>
      <c r="X238" s="3">
        <v>0.73250000000000004</v>
      </c>
      <c r="Y238" s="3">
        <v>0.73250000000000004</v>
      </c>
      <c r="Z238" s="1">
        <f t="shared" ca="1" si="70"/>
        <v>3.0701820940819427E-2</v>
      </c>
      <c r="AA238" s="1">
        <f t="shared" ca="1" si="71"/>
        <v>2.7608695652173915E-2</v>
      </c>
      <c r="AB238" s="1">
        <f t="shared" ca="1" si="72"/>
        <v>-2.6227566403445798E-2</v>
      </c>
      <c r="AC238" s="1">
        <f t="shared" ca="1" si="73"/>
        <v>8.4612546125461246E-3</v>
      </c>
      <c r="AD238" s="1">
        <f t="shared" ca="1" si="74"/>
        <v>4.0106221547799699E-2</v>
      </c>
      <c r="AE238" s="1">
        <f t="shared" ca="1" si="75"/>
        <v>0.10015174506828528</v>
      </c>
      <c r="AF238" s="1">
        <f t="shared" ca="1" si="76"/>
        <v>2.1379310344827585E-2</v>
      </c>
      <c r="AG238" s="1">
        <f t="shared" ca="1" si="77"/>
        <v>-8.2738014854827818E-2</v>
      </c>
      <c r="AH238" s="1">
        <f t="shared" ca="1" si="78"/>
        <v>2.2107590272660281E-3</v>
      </c>
      <c r="AI238" s="1">
        <f t="shared" ca="1" si="79"/>
        <v>1.2841911764705883E-2</v>
      </c>
      <c r="AJ238" s="1">
        <f t="shared" ca="1" si="80"/>
        <v>1.3419331395348837E-2</v>
      </c>
      <c r="AK238" s="1">
        <f t="shared" ca="1" si="81"/>
        <v>-3.2304379038047379E-2</v>
      </c>
      <c r="AL238" s="1">
        <f t="shared" ca="1" si="82"/>
        <v>-4.1060830860534126E-3</v>
      </c>
      <c r="AM238" s="1">
        <f t="shared" ca="1" si="83"/>
        <v>1.1532438478747204E-2</v>
      </c>
      <c r="AN238" s="1">
        <f t="shared" ca="1" si="84"/>
        <v>5.9040590405904057E-2</v>
      </c>
      <c r="AO238" s="1">
        <f t="shared" ca="1" si="85"/>
        <v>-8.329965156794425E-2</v>
      </c>
      <c r="AP238" s="1">
        <f t="shared" ca="1" si="86"/>
        <v>3.9927701674277019E-2</v>
      </c>
      <c r="AQ238">
        <v>2016</v>
      </c>
    </row>
    <row r="239" spans="1:43" ht="15.6" thickBot="1">
      <c r="A239" s="29" t="s">
        <v>170</v>
      </c>
      <c r="B239" s="30" t="s">
        <v>171</v>
      </c>
      <c r="C239" s="34" t="s">
        <v>172</v>
      </c>
      <c r="D239" s="8">
        <v>847987</v>
      </c>
      <c r="E239" s="3">
        <v>10157</v>
      </c>
      <c r="F239" s="37">
        <f t="shared" ref="F239:F262" si="92">D239</f>
        <v>847987</v>
      </c>
      <c r="G239" s="3">
        <v>1234000000</v>
      </c>
      <c r="H239" s="9">
        <f t="shared" si="91"/>
        <v>6.8718557536466779E-4</v>
      </c>
      <c r="I239" s="16" cm="1" vm="2165">
        <f t="array" aca="1" ref="I239:U239" ca="1">TRANSPOSE(_xlfn.STOCKHISTORY(A239,"1-1-2017","01-01-2018",2,0,2))</f>
        <v>135.1</v>
      </c>
      <c r="J239" s="17" vm="2166">
        <f ca="1"/>
        <v>137.66</v>
      </c>
      <c r="K239" s="17" vm="2167">
        <f ca="1"/>
        <v>146.72</v>
      </c>
      <c r="L239" s="17" vm="2168">
        <f ca="1"/>
        <v>146.94</v>
      </c>
      <c r="M239" s="17" vm="2169">
        <f ca="1"/>
        <v>156.22</v>
      </c>
      <c r="N239" s="17" vm="2170">
        <f ca="1"/>
        <v>153.52000000000001</v>
      </c>
      <c r="O239" s="17" vm="2171">
        <f ca="1"/>
        <v>154.38999999999999</v>
      </c>
      <c r="P239" s="17" vm="2172">
        <f ca="1"/>
        <v>150.24</v>
      </c>
      <c r="Q239" s="17" vm="2173">
        <f ca="1"/>
        <v>150.26</v>
      </c>
      <c r="R239" s="17" vm="2174">
        <f ca="1"/>
        <v>164.2</v>
      </c>
      <c r="S239" s="17" vm="2175">
        <f ca="1"/>
        <v>166.42</v>
      </c>
      <c r="T239" s="17" vm="2176">
        <f ca="1"/>
        <v>180.32</v>
      </c>
      <c r="U239" s="17" vm="1462">
        <f ca="1"/>
        <v>190.21</v>
      </c>
      <c r="V239" s="3">
        <v>0.89</v>
      </c>
      <c r="W239" s="3">
        <v>0.89</v>
      </c>
      <c r="X239" s="3">
        <v>0.89</v>
      </c>
      <c r="Y239" s="3">
        <v>0.89</v>
      </c>
      <c r="Z239" s="1">
        <f t="shared" ca="1" si="70"/>
        <v>9.4226498889711352E-2</v>
      </c>
      <c r="AA239" s="1">
        <f t="shared" ca="1" si="71"/>
        <v>5.6757860351163668E-2</v>
      </c>
      <c r="AB239" s="1">
        <f t="shared" ca="1" si="72"/>
        <v>6.9305006800958635E-2</v>
      </c>
      <c r="AC239" s="1">
        <f t="shared" ca="1" si="73"/>
        <v>0.16382460414129124</v>
      </c>
      <c r="AD239" s="1">
        <f t="shared" ca="1" si="74"/>
        <v>0.43427091043671368</v>
      </c>
      <c r="AE239" s="1">
        <f t="shared" ca="1" si="75"/>
        <v>1.8948926720947463E-2</v>
      </c>
      <c r="AF239" s="1">
        <f t="shared" ca="1" si="76"/>
        <v>6.5814325148917635E-2</v>
      </c>
      <c r="AG239" s="1">
        <f t="shared" ca="1" si="77"/>
        <v>7.565430752453646E-3</v>
      </c>
      <c r="AH239" s="1">
        <f t="shared" ca="1" si="78"/>
        <v>6.3155029263645038E-2</v>
      </c>
      <c r="AI239" s="1">
        <f t="shared" ca="1" si="79"/>
        <v>-1.1586224555114509E-2</v>
      </c>
      <c r="AJ239" s="1">
        <f t="shared" ca="1" si="80"/>
        <v>1.1464304325169204E-2</v>
      </c>
      <c r="AK239" s="1">
        <f t="shared" ca="1" si="81"/>
        <v>-2.687997927326885E-2</v>
      </c>
      <c r="AL239" s="1">
        <f t="shared" ca="1" si="82"/>
        <v>6.0569755058571739E-3</v>
      </c>
      <c r="AM239" s="1">
        <f t="shared" ca="1" si="83"/>
        <v>9.8695594303207762E-2</v>
      </c>
      <c r="AN239" s="1">
        <f t="shared" ca="1" si="84"/>
        <v>1.3520097442143721E-2</v>
      </c>
      <c r="AO239" s="1">
        <f t="shared" ca="1" si="85"/>
        <v>8.8871529864199064E-2</v>
      </c>
      <c r="AP239" s="1">
        <f t="shared" ca="1" si="86"/>
        <v>5.9782608695652259E-2</v>
      </c>
      <c r="AQ239">
        <v>2017</v>
      </c>
    </row>
    <row r="240" spans="1:43" ht="16.2" thickBot="1">
      <c r="A240" s="61" t="s">
        <v>302</v>
      </c>
      <c r="B240" s="30" t="s">
        <v>303</v>
      </c>
      <c r="C240" s="25" t="s">
        <v>304</v>
      </c>
      <c r="D240" s="8">
        <v>1182773</v>
      </c>
      <c r="E240" s="3"/>
      <c r="F240" s="37">
        <f t="shared" si="92"/>
        <v>1182773</v>
      </c>
      <c r="G240" s="3">
        <v>1724000000</v>
      </c>
      <c r="H240" s="9">
        <f t="shared" si="91"/>
        <v>6.8606322505800467E-4</v>
      </c>
      <c r="I240" s="16" cm="1" vm="1121">
        <f t="array" aca="1" ref="I240:U240" ca="1">TRANSPOSE(_xlfn.STOCKHISTORY(A240,"1-1-2015","31-01-2016",2,0,2))</f>
        <v>45.43</v>
      </c>
      <c r="J240" s="17" vm="1122">
        <f ca="1"/>
        <v>42.2</v>
      </c>
      <c r="K240" s="17" vm="1123">
        <f ca="1"/>
        <v>44.56</v>
      </c>
      <c r="L240" s="17" vm="1124">
        <f ca="1"/>
        <v>43.54</v>
      </c>
      <c r="M240" s="17" vm="1125">
        <f ca="1"/>
        <v>43</v>
      </c>
      <c r="N240" s="17" vm="1126">
        <f ca="1"/>
        <v>43.25</v>
      </c>
      <c r="O240" s="17" vm="1127">
        <f ca="1"/>
        <v>43.92</v>
      </c>
      <c r="P240" s="17" vm="1128">
        <f ca="1"/>
        <v>45.13</v>
      </c>
      <c r="Q240" s="17" vm="1009">
        <f ca="1"/>
        <v>41.34</v>
      </c>
      <c r="R240" s="17" vm="216">
        <f ca="1"/>
        <v>41.02</v>
      </c>
      <c r="S240" s="17" vm="1129">
        <f ca="1"/>
        <v>42.24</v>
      </c>
      <c r="T240" s="17" vm="1130">
        <f ca="1"/>
        <v>44.14</v>
      </c>
      <c r="U240" s="17" vm="1131">
        <f ca="1"/>
        <v>41.75</v>
      </c>
      <c r="V240" s="3">
        <v>0.28000000000000003</v>
      </c>
      <c r="W240" s="3">
        <v>0.28000000000000003</v>
      </c>
      <c r="X240" s="3">
        <v>0.255</v>
      </c>
      <c r="Y240" s="3">
        <v>0.255</v>
      </c>
      <c r="Z240" s="1">
        <f t="shared" ca="1" si="70"/>
        <v>-3.5439137134052404E-2</v>
      </c>
      <c r="AA240" s="1">
        <f t="shared" ca="1" si="71"/>
        <v>1.5158474965548981E-2</v>
      </c>
      <c r="AB240" s="1">
        <f t="shared" ca="1" si="72"/>
        <v>-6.0223132969034573E-2</v>
      </c>
      <c r="AC240" s="1">
        <f t="shared" ca="1" si="73"/>
        <v>2.4012676743052092E-2</v>
      </c>
      <c r="AD240" s="1">
        <f t="shared" ca="1" si="74"/>
        <v>-5.7451023552718458E-2</v>
      </c>
      <c r="AE240" s="1">
        <f t="shared" ca="1" si="75"/>
        <v>-7.1098393132291368E-2</v>
      </c>
      <c r="AF240" s="1">
        <f t="shared" ca="1" si="76"/>
        <v>5.5924170616113725E-2</v>
      </c>
      <c r="AG240" s="1">
        <f t="shared" ca="1" si="77"/>
        <v>-1.660682226211856E-2</v>
      </c>
      <c r="AH240" s="1">
        <f t="shared" ca="1" si="78"/>
        <v>-1.2402388608176371E-2</v>
      </c>
      <c r="AI240" s="1">
        <f t="shared" ca="1" si="79"/>
        <v>1.2325581395348837E-2</v>
      </c>
      <c r="AJ240" s="1">
        <f t="shared" ca="1" si="80"/>
        <v>2.1965317919075186E-2</v>
      </c>
      <c r="AK240" s="1">
        <f t="shared" ca="1" si="81"/>
        <v>2.7550091074681256E-2</v>
      </c>
      <c r="AL240" s="1">
        <f t="shared" ca="1" si="82"/>
        <v>-7.8329270994903596E-2</v>
      </c>
      <c r="AM240" s="1">
        <f t="shared" ca="1" si="83"/>
        <v>-1.5723270440251638E-3</v>
      </c>
      <c r="AN240" s="1">
        <f t="shared" ca="1" si="84"/>
        <v>2.9741589468551898E-2</v>
      </c>
      <c r="AO240" s="1">
        <f t="shared" ca="1" si="85"/>
        <v>5.1017992424242382E-2</v>
      </c>
      <c r="AP240" s="1">
        <f t="shared" ca="1" si="86"/>
        <v>-4.8368826461259645E-2</v>
      </c>
      <c r="AQ240">
        <v>2016</v>
      </c>
    </row>
    <row r="241" spans="1:43" ht="16.2" thickBot="1">
      <c r="A241" s="61" t="s">
        <v>170</v>
      </c>
      <c r="B241" s="30" t="s">
        <v>171</v>
      </c>
      <c r="C241" s="25" t="s">
        <v>172</v>
      </c>
      <c r="D241" s="8">
        <v>877805</v>
      </c>
      <c r="E241" s="3">
        <v>9119</v>
      </c>
      <c r="F241" s="37">
        <f t="shared" si="92"/>
        <v>877805</v>
      </c>
      <c r="G241" s="3">
        <v>1283000000</v>
      </c>
      <c r="H241" s="9">
        <f t="shared" si="91"/>
        <v>6.841816056118472E-4</v>
      </c>
      <c r="I241" s="16" cm="1" vm="2177">
        <f t="array" aca="1" ref="I241:U241" ca="1">TRANSPOSE(_xlfn.STOCKHISTORY(A241,"1-1-2015","31-01-2016",2,0,2))</f>
        <v>105.16</v>
      </c>
      <c r="J241" s="17" vm="2178">
        <f ca="1"/>
        <v>104.78</v>
      </c>
      <c r="K241" s="17" vm="2179">
        <f ca="1"/>
        <v>114.86</v>
      </c>
      <c r="L241" s="17" vm="2180">
        <f ca="1"/>
        <v>113.88</v>
      </c>
      <c r="M241" s="17" vm="1310">
        <f ca="1"/>
        <v>106.98</v>
      </c>
      <c r="N241" s="17" vm="2074">
        <f ca="1"/>
        <v>111.97</v>
      </c>
      <c r="O241" s="17" vm="2181">
        <f ca="1"/>
        <v>112.45</v>
      </c>
      <c r="P241" s="17" vm="2182">
        <f ca="1"/>
        <v>117.62</v>
      </c>
      <c r="Q241" s="17" vm="1524">
        <f ca="1"/>
        <v>113.99</v>
      </c>
      <c r="R241" s="17" vm="2183">
        <f ca="1"/>
        <v>116.23</v>
      </c>
      <c r="S241" s="17" vm="2184">
        <f ca="1"/>
        <v>124.24</v>
      </c>
      <c r="T241" s="17" vm="2185">
        <f ca="1"/>
        <v>133.52000000000001</v>
      </c>
      <c r="U241" s="17" vm="2186">
        <f ca="1"/>
        <v>130.11000000000001</v>
      </c>
      <c r="V241" s="3">
        <v>0.69</v>
      </c>
      <c r="W241" s="3">
        <v>0.69</v>
      </c>
      <c r="X241" s="3">
        <v>0.69</v>
      </c>
      <c r="Y241" s="3">
        <v>0.69</v>
      </c>
      <c r="Z241" s="1">
        <f t="shared" ca="1" si="70"/>
        <v>8.9482693039178385E-2</v>
      </c>
      <c r="AA241" s="1">
        <f t="shared" ca="1" si="71"/>
        <v>-6.4980681419036946E-3</v>
      </c>
      <c r="AB241" s="1">
        <f t="shared" ca="1" si="72"/>
        <v>3.9751000444642068E-2</v>
      </c>
      <c r="AC241" s="1">
        <f t="shared" ca="1" si="73"/>
        <v>0.12535489976770203</v>
      </c>
      <c r="AD241" s="1">
        <f t="shared" ca="1" si="74"/>
        <v>0.26350323316850527</v>
      </c>
      <c r="AE241" s="1">
        <f t="shared" ca="1" si="75"/>
        <v>-3.6135412704449929E-3</v>
      </c>
      <c r="AF241" s="1">
        <f t="shared" ca="1" si="76"/>
        <v>9.6201565184195439E-2</v>
      </c>
      <c r="AG241" s="1">
        <f t="shared" ca="1" si="77"/>
        <v>-2.524812815601637E-3</v>
      </c>
      <c r="AH241" s="1">
        <f t="shared" ca="1" si="78"/>
        <v>-6.0590094836670105E-2</v>
      </c>
      <c r="AI241" s="1">
        <f t="shared" ca="1" si="79"/>
        <v>5.3094036268461341E-2</v>
      </c>
      <c r="AJ241" s="1">
        <f t="shared" ca="1" si="80"/>
        <v>1.0449227471644226E-2</v>
      </c>
      <c r="AK241" s="1">
        <f t="shared" ca="1" si="81"/>
        <v>4.5975989328590497E-2</v>
      </c>
      <c r="AL241" s="1">
        <f t="shared" ca="1" si="82"/>
        <v>-2.4995749022275204E-2</v>
      </c>
      <c r="AM241" s="1">
        <f t="shared" ca="1" si="83"/>
        <v>2.5704009123607416E-2</v>
      </c>
      <c r="AN241" s="1">
        <f t="shared" ca="1" si="84"/>
        <v>6.8915082164673416E-2</v>
      </c>
      <c r="AO241" s="1">
        <f t="shared" ca="1" si="85"/>
        <v>8.0247907276239663E-2</v>
      </c>
      <c r="AP241" s="1">
        <f t="shared" ca="1" si="86"/>
        <v>-2.0371479928100632E-2</v>
      </c>
      <c r="AQ241">
        <v>2016</v>
      </c>
    </row>
    <row r="242" spans="1:43" ht="16.2" thickBot="1">
      <c r="A242" s="61" t="s">
        <v>272</v>
      </c>
      <c r="B242" s="30" t="s">
        <v>273</v>
      </c>
      <c r="C242" s="25" t="s">
        <v>274</v>
      </c>
      <c r="D242" s="8">
        <v>919257</v>
      </c>
      <c r="E242" s="3">
        <v>52990</v>
      </c>
      <c r="F242" s="37">
        <f t="shared" si="92"/>
        <v>919257</v>
      </c>
      <c r="G242" s="3">
        <v>1357000000</v>
      </c>
      <c r="H242" s="9">
        <f t="shared" si="91"/>
        <v>6.7741857037582909E-4</v>
      </c>
      <c r="I242" s="16" cm="1" vm="1831">
        <f t="array" aca="1" ref="I242:U242" ca="1">TRANSPOSE(_xlfn.STOCKHISTORY(A242,"1-1-2015","31-01-2016",2,0,2))</f>
        <v>84.81</v>
      </c>
      <c r="J242" s="17" vm="2187">
        <f ca="1"/>
        <v>83.99</v>
      </c>
      <c r="K242" s="17" vm="2188">
        <f ca="1"/>
        <v>83.69</v>
      </c>
      <c r="L242" s="17" vm="718">
        <f ca="1"/>
        <v>84</v>
      </c>
      <c r="M242" s="17" vm="2189">
        <f ca="1"/>
        <v>94.48</v>
      </c>
      <c r="N242" s="17" vm="2190">
        <f ca="1"/>
        <v>90.19</v>
      </c>
      <c r="O242" s="17" vm="2191">
        <f ca="1"/>
        <v>86.42</v>
      </c>
      <c r="P242" s="17" vm="2192">
        <f ca="1"/>
        <v>82.04</v>
      </c>
      <c r="Q242" s="17" vm="2193">
        <f ca="1"/>
        <v>75.3</v>
      </c>
      <c r="R242" s="17" vm="2194">
        <f ca="1"/>
        <v>70.11</v>
      </c>
      <c r="S242" s="17" vm="2195">
        <f ca="1"/>
        <v>77.650000000000006</v>
      </c>
      <c r="T242" s="17" vm="2196">
        <f ca="1"/>
        <v>76.81</v>
      </c>
      <c r="U242" s="17" vm="2197">
        <f ca="1"/>
        <v>69.45</v>
      </c>
      <c r="V242" s="3">
        <v>0.5</v>
      </c>
      <c r="W242" s="3">
        <v>0.5</v>
      </c>
      <c r="X242" s="3">
        <v>0.5</v>
      </c>
      <c r="Y242" s="3">
        <v>0.5</v>
      </c>
      <c r="Z242" s="1">
        <f t="shared" ca="1" si="70"/>
        <v>-3.6552293361632152E-3</v>
      </c>
      <c r="AA242" s="1">
        <f t="shared" ca="1" si="71"/>
        <v>3.4761904761904786E-2</v>
      </c>
      <c r="AB242" s="1">
        <f t="shared" ca="1" si="72"/>
        <v>-0.18294376301781998</v>
      </c>
      <c r="AC242" s="1">
        <f t="shared" ca="1" si="73"/>
        <v>-2.2821280844386904E-3</v>
      </c>
      <c r="AD242" s="1">
        <f t="shared" ca="1" si="74"/>
        <v>-0.15752859332625868</v>
      </c>
      <c r="AE242" s="1">
        <f t="shared" ca="1" si="75"/>
        <v>-9.6686711472704565E-3</v>
      </c>
      <c r="AF242" s="1">
        <f t="shared" ca="1" si="76"/>
        <v>-3.5718537921180758E-3</v>
      </c>
      <c r="AG242" s="1">
        <f t="shared" ca="1" si="77"/>
        <v>9.6785756960210568E-3</v>
      </c>
      <c r="AH242" s="1">
        <f t="shared" ca="1" si="78"/>
        <v>0.12476190476190481</v>
      </c>
      <c r="AI242" s="1">
        <f t="shared" ca="1" si="79"/>
        <v>-4.0114309906858658E-2</v>
      </c>
      <c r="AJ242" s="1">
        <f t="shared" ca="1" si="80"/>
        <v>-3.62567912185386E-2</v>
      </c>
      <c r="AK242" s="1">
        <f t="shared" ca="1" si="81"/>
        <v>-5.0682712335107558E-2</v>
      </c>
      <c r="AL242" s="1">
        <f t="shared" ca="1" si="82"/>
        <v>-7.6060458313018151E-2</v>
      </c>
      <c r="AM242" s="1">
        <f t="shared" ca="1" si="83"/>
        <v>-6.2284196547144725E-2</v>
      </c>
      <c r="AN242" s="1">
        <f t="shared" ca="1" si="84"/>
        <v>0.10754528597917568</v>
      </c>
      <c r="AO242" s="1">
        <f t="shared" ca="1" si="85"/>
        <v>-4.3786220218931535E-3</v>
      </c>
      <c r="AP242" s="1">
        <f t="shared" ca="1" si="86"/>
        <v>-8.9311287592761343E-2</v>
      </c>
      <c r="AQ242">
        <v>2016</v>
      </c>
    </row>
    <row r="243" spans="1:43" ht="15.6" thickBot="1">
      <c r="A243" s="40" t="s">
        <v>299</v>
      </c>
      <c r="B243" s="30" t="s">
        <v>475</v>
      </c>
      <c r="C243" s="42" t="s">
        <v>301</v>
      </c>
      <c r="D243" s="8">
        <v>602825</v>
      </c>
      <c r="E243" s="3">
        <v>3460520</v>
      </c>
      <c r="F243" s="37">
        <f t="shared" si="92"/>
        <v>602825</v>
      </c>
      <c r="G243" s="3">
        <v>896000000</v>
      </c>
      <c r="H243" s="9">
        <f t="shared" si="91"/>
        <v>6.7279575892857147E-4</v>
      </c>
      <c r="I243" s="51" vm="195">
        <v>96.12</v>
      </c>
      <c r="J243" s="2" vm="2198">
        <v>105.72</v>
      </c>
      <c r="K243" s="2" vm="2199">
        <v>110.94</v>
      </c>
      <c r="L243" s="2" vm="2200">
        <v>113.19</v>
      </c>
      <c r="M243" s="2" vm="2201">
        <v>106.06</v>
      </c>
      <c r="N243" s="2" vm="2202">
        <v>92.84</v>
      </c>
      <c r="O243" s="2" vm="1941">
        <v>104.58</v>
      </c>
      <c r="P243" s="2" vm="2203">
        <v>118.87</v>
      </c>
      <c r="Q243" s="2" vm="2204">
        <v>117.66</v>
      </c>
      <c r="R243" s="2" vm="2205">
        <v>120.25</v>
      </c>
      <c r="S243" s="2" vm="2206">
        <v>116.46</v>
      </c>
      <c r="T243" s="2" vm="2207">
        <v>120.09</v>
      </c>
      <c r="U243" s="2" vm="2208">
        <v>117.68</v>
      </c>
      <c r="V243" s="3">
        <v>0.96</v>
      </c>
      <c r="W243" s="3">
        <v>0.96</v>
      </c>
      <c r="X243" s="3">
        <v>0.96</v>
      </c>
      <c r="Y243" s="3">
        <v>0.96</v>
      </c>
      <c r="Z243" s="1">
        <f t="shared" si="70"/>
        <v>0.18757802746566785</v>
      </c>
      <c r="AA243" s="1">
        <f t="shared" si="71"/>
        <v>-6.7585475748741047E-2</v>
      </c>
      <c r="AB243" s="1">
        <f t="shared" si="72"/>
        <v>0.15901702046280361</v>
      </c>
      <c r="AC243" s="1">
        <f t="shared" si="73"/>
        <v>-1.3388773388773333E-2</v>
      </c>
      <c r="AD243" s="1">
        <f t="shared" si="74"/>
        <v>0.26425301706200582</v>
      </c>
      <c r="AE243" s="1">
        <f t="shared" si="75"/>
        <v>9.9875156054931274E-2</v>
      </c>
      <c r="AF243" s="1">
        <f t="shared" si="76"/>
        <v>4.9375709421112364E-2</v>
      </c>
      <c r="AG243" s="1">
        <f t="shared" si="77"/>
        <v>2.893455922120065E-2</v>
      </c>
      <c r="AH243" s="1">
        <f t="shared" si="78"/>
        <v>-6.299143033836907E-2</v>
      </c>
      <c r="AI243" s="1">
        <f t="shared" si="79"/>
        <v>-0.11559494625683574</v>
      </c>
      <c r="AJ243" s="1">
        <f t="shared" si="80"/>
        <v>0.13679448513571732</v>
      </c>
      <c r="AK243" s="1">
        <f t="shared" si="81"/>
        <v>0.13664180531650416</v>
      </c>
      <c r="AL243" s="1">
        <f t="shared" si="82"/>
        <v>-2.1031378817195929E-3</v>
      </c>
      <c r="AM243" s="1">
        <f t="shared" si="83"/>
        <v>3.017168111507737E-2</v>
      </c>
      <c r="AN243" s="1">
        <f t="shared" si="84"/>
        <v>-3.1517671517671569E-2</v>
      </c>
      <c r="AO243" s="1">
        <f t="shared" si="85"/>
        <v>3.9412673879443673E-2</v>
      </c>
      <c r="AP243" s="1">
        <f t="shared" si="86"/>
        <v>-1.2074277625114468E-2</v>
      </c>
      <c r="AQ243" s="58">
        <v>2019</v>
      </c>
    </row>
    <row r="244" spans="1:43" ht="15.6" thickBot="1">
      <c r="A244" s="40" t="s">
        <v>170</v>
      </c>
      <c r="B244" s="30" t="s">
        <v>171</v>
      </c>
      <c r="C244" s="42" t="s">
        <v>172</v>
      </c>
      <c r="D244" s="8">
        <v>796587</v>
      </c>
      <c r="E244" s="3">
        <v>10946</v>
      </c>
      <c r="F244" s="37">
        <f t="shared" si="92"/>
        <v>796587</v>
      </c>
      <c r="G244" s="3">
        <v>1184000000</v>
      </c>
      <c r="H244" s="9">
        <f t="shared" si="91"/>
        <v>6.7279307432432434E-4</v>
      </c>
      <c r="I244" s="51" vm="2209">
        <v>147.27430000000001</v>
      </c>
      <c r="J244" s="2" vm="2210">
        <v>152.2338</v>
      </c>
      <c r="K244" s="2" vm="2211">
        <v>144.89019999999999</v>
      </c>
      <c r="L244" s="2" vm="2212">
        <v>137.71899999999999</v>
      </c>
      <c r="M244" s="2" vm="2213">
        <v>138.22640000000001</v>
      </c>
      <c r="N244" s="2" vm="2214">
        <v>142.51580000000001</v>
      </c>
      <c r="O244" s="2" vm="2215">
        <v>137.2594</v>
      </c>
      <c r="P244" s="2" vm="2216">
        <v>153.1147</v>
      </c>
      <c r="Q244" s="2" vm="2217">
        <v>152.30080000000001</v>
      </c>
      <c r="R244" s="2" vm="2218">
        <v>161.08109999999999</v>
      </c>
      <c r="S244" s="2" vm="2219">
        <v>145.44</v>
      </c>
      <c r="T244" s="2" vm="2220">
        <v>150</v>
      </c>
      <c r="U244" s="2" vm="2221">
        <v>130.19</v>
      </c>
      <c r="V244" s="3">
        <v>1.03</v>
      </c>
      <c r="W244" s="3">
        <v>1.03</v>
      </c>
      <c r="X244" s="3">
        <v>1.03</v>
      </c>
      <c r="Y244" s="3">
        <v>1.03</v>
      </c>
      <c r="Z244" s="1">
        <f t="shared" si="70"/>
        <v>-5.7887221327821738E-2</v>
      </c>
      <c r="AA244" s="1">
        <f t="shared" si="71"/>
        <v>4.1417669312150494E-3</v>
      </c>
      <c r="AB244" s="1">
        <f t="shared" si="72"/>
        <v>0.18105645223569383</v>
      </c>
      <c r="AC244" s="1">
        <f t="shared" si="73"/>
        <v>-0.18537929030780145</v>
      </c>
      <c r="AD244" s="1">
        <f t="shared" si="74"/>
        <v>-8.802825747601592E-2</v>
      </c>
      <c r="AE244" s="1">
        <f t="shared" si="75"/>
        <v>3.3675257665458203E-2</v>
      </c>
      <c r="AF244" s="1">
        <f t="shared" si="76"/>
        <v>-4.8238958759487111E-2</v>
      </c>
      <c r="AG244" s="1">
        <f t="shared" si="77"/>
        <v>-4.2385199275037228E-2</v>
      </c>
      <c r="AH244" s="1">
        <f t="shared" si="78"/>
        <v>3.6843137112527562E-3</v>
      </c>
      <c r="AI244" s="1">
        <f t="shared" si="79"/>
        <v>3.848324198561201E-2</v>
      </c>
      <c r="AJ244" s="1">
        <f t="shared" si="80"/>
        <v>-2.9655659232169437E-2</v>
      </c>
      <c r="AK244" s="1">
        <f t="shared" si="81"/>
        <v>0.11551340017514283</v>
      </c>
      <c r="AL244" s="1">
        <f t="shared" si="82"/>
        <v>1.4113602417012239E-3</v>
      </c>
      <c r="AM244" s="1">
        <f t="shared" si="83"/>
        <v>6.4413975501113468E-2</v>
      </c>
      <c r="AN244" s="1">
        <f t="shared" si="84"/>
        <v>-9.7100777186150303E-2</v>
      </c>
      <c r="AO244" s="1">
        <f t="shared" si="85"/>
        <v>3.8435093509350954E-2</v>
      </c>
      <c r="AP244" s="1">
        <f t="shared" si="86"/>
        <v>-0.12520000000000001</v>
      </c>
      <c r="AQ244">
        <v>2018</v>
      </c>
    </row>
    <row r="245" spans="1:43" ht="15.6" thickBot="1">
      <c r="A245" s="29" t="s">
        <v>296</v>
      </c>
      <c r="B245" s="30" t="s">
        <v>297</v>
      </c>
      <c r="C245" s="34" t="s">
        <v>388</v>
      </c>
      <c r="D245" s="8">
        <v>536152</v>
      </c>
      <c r="E245" s="3">
        <v>229270</v>
      </c>
      <c r="F245" s="37">
        <f t="shared" si="92"/>
        <v>536152</v>
      </c>
      <c r="G245" s="3">
        <v>802000000</v>
      </c>
      <c r="H245" s="9">
        <f t="shared" si="91"/>
        <v>6.6851870324189527E-4</v>
      </c>
      <c r="I245" s="16" cm="1" vm="2222">
        <f t="array" aca="1" ref="I245:U245" ca="1">TRANSPOSE(_xlfn.STOCKHISTORY(A245,"1-1-2017","01-01-2018",2,0,2))</f>
        <v>104.48</v>
      </c>
      <c r="J245" s="17" vm="2223">
        <f ca="1"/>
        <v>107.04</v>
      </c>
      <c r="K245" s="17" vm="2224">
        <f ca="1"/>
        <v>109.04</v>
      </c>
      <c r="L245" s="17" vm="2225">
        <f ca="1"/>
        <v>106.16</v>
      </c>
      <c r="M245" s="17" vm="2226">
        <f ca="1"/>
        <v>112.43</v>
      </c>
      <c r="N245" s="17" vm="2227">
        <f ca="1"/>
        <v>110.58</v>
      </c>
      <c r="O245" s="17" vm="2228">
        <f ca="1"/>
        <v>109.02</v>
      </c>
      <c r="P245" s="17" vm="2229">
        <f ca="1"/>
        <v>102.96</v>
      </c>
      <c r="Q245" s="17" vm="2230">
        <f ca="1"/>
        <v>105.64</v>
      </c>
      <c r="R245" s="17" vm="1696">
        <f ca="1"/>
        <v>115.38</v>
      </c>
      <c r="S245" s="17" vm="2231">
        <f ca="1"/>
        <v>116.59</v>
      </c>
      <c r="T245" s="17" vm="2232">
        <f ca="1"/>
        <v>126.39</v>
      </c>
      <c r="U245" s="17" vm="916">
        <f ca="1"/>
        <v>134.71</v>
      </c>
      <c r="V245" s="3">
        <v>0.66500000000000004</v>
      </c>
      <c r="W245" s="3">
        <v>0.60499999999999998</v>
      </c>
      <c r="X245" s="3">
        <v>0.60499999999999998</v>
      </c>
      <c r="Y245" s="3">
        <v>0.60499999999999998</v>
      </c>
      <c r="Z245" s="1">
        <f t="shared" ca="1" si="70"/>
        <v>2.2444486983154599E-2</v>
      </c>
      <c r="AA245" s="1">
        <f t="shared" ca="1" si="71"/>
        <v>3.2639412207987939E-2</v>
      </c>
      <c r="AB245" s="1">
        <f t="shared" ca="1" si="72"/>
        <v>6.3887360117409656E-2</v>
      </c>
      <c r="AC245" s="1">
        <f t="shared" ca="1" si="73"/>
        <v>0.17277691107644319</v>
      </c>
      <c r="AD245" s="1">
        <f t="shared" ca="1" si="74"/>
        <v>0.31307427258805515</v>
      </c>
      <c r="AE245" s="1">
        <f t="shared" ca="1" si="75"/>
        <v>2.4502297090352242E-2</v>
      </c>
      <c r="AF245" s="1">
        <f t="shared" ca="1" si="76"/>
        <v>1.8684603886397606E-2</v>
      </c>
      <c r="AG245" s="1">
        <f t="shared" ca="1" si="77"/>
        <v>-2.0313646368305297E-2</v>
      </c>
      <c r="AH245" s="1">
        <f t="shared" ca="1" si="78"/>
        <v>5.9061793519216373E-2</v>
      </c>
      <c r="AI245" s="1">
        <f t="shared" ca="1" si="79"/>
        <v>-1.1073556879836417E-2</v>
      </c>
      <c r="AJ245" s="1">
        <f t="shared" ca="1" si="80"/>
        <v>-8.6362814252125362E-3</v>
      </c>
      <c r="AK245" s="1">
        <f t="shared" ca="1" si="81"/>
        <v>-5.5586130985140363E-2</v>
      </c>
      <c r="AL245" s="1">
        <f t="shared" ca="1" si="82"/>
        <v>3.1905594405594477E-2</v>
      </c>
      <c r="AM245" s="1">
        <f t="shared" ca="1" si="83"/>
        <v>9.7926921620598212E-2</v>
      </c>
      <c r="AN245" s="1">
        <f t="shared" ca="1" si="84"/>
        <v>1.0487086150112741E-2</v>
      </c>
      <c r="AO245" s="1">
        <f t="shared" ca="1" si="85"/>
        <v>8.924436057980957E-2</v>
      </c>
      <c r="AP245" s="1">
        <f t="shared" ca="1" si="86"/>
        <v>7.0614763826252133E-2</v>
      </c>
      <c r="AQ245">
        <v>2017</v>
      </c>
    </row>
    <row r="246" spans="1:43" ht="15.6" thickBot="1">
      <c r="A246" s="40" t="s">
        <v>131</v>
      </c>
      <c r="B246" s="30" t="s">
        <v>132</v>
      </c>
      <c r="C246" s="42" t="s">
        <v>133</v>
      </c>
      <c r="D246" s="8">
        <v>617743</v>
      </c>
      <c r="E246" s="3"/>
      <c r="F246" s="37">
        <f t="shared" si="92"/>
        <v>617743</v>
      </c>
      <c r="G246" s="3">
        <v>974000000</v>
      </c>
      <c r="H246" s="9">
        <f t="shared" si="91"/>
        <v>6.3423305954825467E-4</v>
      </c>
      <c r="I246" s="51" vm="815">
        <v>31.9313</v>
      </c>
      <c r="J246" s="2" vm="2233">
        <v>33.991999999999997</v>
      </c>
      <c r="K246" s="2" vm="2234">
        <v>34.726500000000001</v>
      </c>
      <c r="L246" s="2" vm="2235">
        <v>35.895899999999997</v>
      </c>
      <c r="M246" s="2" vm="2236">
        <v>36.195399999999999</v>
      </c>
      <c r="N246" s="2" vm="2237">
        <v>34.448399999999999</v>
      </c>
      <c r="O246" s="2" vm="2238">
        <v>34.206000000000003</v>
      </c>
      <c r="P246" s="2" vm="2239">
        <v>31.403600000000001</v>
      </c>
      <c r="Q246" s="2" vm="2240">
        <v>33.571300000000001</v>
      </c>
      <c r="R246" s="2" vm="2241">
        <v>34.398499999999999</v>
      </c>
      <c r="S246" s="2" vm="2242">
        <v>32.401899999999998</v>
      </c>
      <c r="T246" s="2" vm="2243">
        <v>31.588999999999999</v>
      </c>
      <c r="U246" s="2" vm="2244">
        <v>32.644300000000001</v>
      </c>
      <c r="V246" s="3">
        <v>0.36249999999999999</v>
      </c>
      <c r="W246" s="3">
        <v>0.50800000000000001</v>
      </c>
      <c r="X246" s="3">
        <v>0.36249999999999999</v>
      </c>
      <c r="Y246" s="3">
        <v>0.36249999999999999</v>
      </c>
      <c r="Z246" s="1">
        <f t="shared" si="70"/>
        <v>0.13551280405119731</v>
      </c>
      <c r="AA246" s="1">
        <f t="shared" si="71"/>
        <v>-3.2925765895269223E-2</v>
      </c>
      <c r="AB246" s="1">
        <f t="shared" si="72"/>
        <v>1.6225223644974432E-2</v>
      </c>
      <c r="AC246" s="1">
        <f t="shared" si="73"/>
        <v>-4.0458159512769376E-2</v>
      </c>
      <c r="AD246" s="1">
        <f t="shared" si="74"/>
        <v>7.2295835121025498E-2</v>
      </c>
      <c r="AE246" s="1">
        <f t="shared" si="75"/>
        <v>6.4535424489450696E-2</v>
      </c>
      <c r="AF246" s="1">
        <f t="shared" si="76"/>
        <v>2.1608025417745477E-2</v>
      </c>
      <c r="AG246" s="1">
        <f t="shared" si="77"/>
        <v>4.4113285243257916E-2</v>
      </c>
      <c r="AH246" s="1">
        <f t="shared" si="78"/>
        <v>8.3435712713708782E-3</v>
      </c>
      <c r="AI246" s="1">
        <f t="shared" si="79"/>
        <v>-3.4230869115965012E-2</v>
      </c>
      <c r="AJ246" s="1">
        <f t="shared" si="80"/>
        <v>7.7100823260297605E-3</v>
      </c>
      <c r="AK246" s="1">
        <f t="shared" si="81"/>
        <v>-8.1927147284102261E-2</v>
      </c>
      <c r="AL246" s="1">
        <f t="shared" si="82"/>
        <v>8.057038046593383E-2</v>
      </c>
      <c r="AM246" s="1">
        <f t="shared" si="83"/>
        <v>3.5438008060456334E-2</v>
      </c>
      <c r="AN246" s="1">
        <f t="shared" si="84"/>
        <v>-5.8043228629155369E-2</v>
      </c>
      <c r="AO246" s="1">
        <f t="shared" si="85"/>
        <v>-1.3900419419848809E-2</v>
      </c>
      <c r="AP246" s="1">
        <f t="shared" si="86"/>
        <v>4.4882712336572941E-2</v>
      </c>
      <c r="AQ246" s="58">
        <v>2019</v>
      </c>
    </row>
    <row r="247" spans="1:43" ht="15.6" thickBot="1">
      <c r="A247" s="29" t="s">
        <v>200</v>
      </c>
      <c r="B247" s="30" t="s">
        <v>201</v>
      </c>
      <c r="C247" s="34" t="s">
        <v>202</v>
      </c>
      <c r="D247" s="8">
        <v>547478</v>
      </c>
      <c r="E247" s="3">
        <f ca="1">2396926/I247</f>
        <v>33425.268442337197</v>
      </c>
      <c r="F247" s="37">
        <f t="shared" si="92"/>
        <v>547478</v>
      </c>
      <c r="G247" s="3">
        <v>881000000</v>
      </c>
      <c r="H247" s="9">
        <f t="shared" si="91"/>
        <v>6.2142792281498298E-4</v>
      </c>
      <c r="I247" s="16" cm="1" vm="2245">
        <f t="array" aca="1" ref="I247:U247" ca="1">TRANSPOSE(_xlfn.STOCKHISTORY(A247,"1-1-2017","01-01-2018",2,0,2))</f>
        <v>71.709999999999994</v>
      </c>
      <c r="J247" s="17" vm="2246">
        <f ca="1"/>
        <v>72.91</v>
      </c>
      <c r="K247" s="17" vm="2247">
        <f ca="1"/>
        <v>81.28</v>
      </c>
      <c r="L247" s="17" vm="2248">
        <f ca="1"/>
        <v>83.11</v>
      </c>
      <c r="M247" s="17" vm="2249">
        <f ca="1"/>
        <v>84.84</v>
      </c>
      <c r="N247" s="17" vm="2250">
        <f ca="1"/>
        <v>78.77</v>
      </c>
      <c r="O247" s="17" vm="2251">
        <f ca="1"/>
        <v>78</v>
      </c>
      <c r="P247" s="17" vm="2252">
        <f ca="1"/>
        <v>77.27</v>
      </c>
      <c r="Q247" s="17" vm="2253">
        <f ca="1"/>
        <v>74.19</v>
      </c>
      <c r="R247" s="17" vm="2254">
        <f ca="1"/>
        <v>80.040000000000006</v>
      </c>
      <c r="S247" s="17" vm="2255">
        <f ca="1"/>
        <v>79.62</v>
      </c>
      <c r="T247" s="17" vm="190">
        <f ca="1"/>
        <v>83.24</v>
      </c>
      <c r="U247" s="17" vm="2003">
        <f ca="1"/>
        <v>93.02</v>
      </c>
      <c r="V247" s="3">
        <v>0.41</v>
      </c>
      <c r="W247" s="3">
        <v>0.41</v>
      </c>
      <c r="X247" s="3">
        <v>0.35</v>
      </c>
      <c r="Y247" s="3">
        <v>0.35</v>
      </c>
      <c r="Z247" s="1">
        <f t="shared" ca="1" si="70"/>
        <v>0.16469111699902395</v>
      </c>
      <c r="AA247" s="1">
        <f t="shared" ca="1" si="71"/>
        <v>-5.6551558175911433E-2</v>
      </c>
      <c r="AB247" s="1">
        <f t="shared" ca="1" si="72"/>
        <v>3.0641025641025721E-2</v>
      </c>
      <c r="AC247" s="1">
        <f t="shared" ca="1" si="73"/>
        <v>0.16654172913543214</v>
      </c>
      <c r="AD247" s="1">
        <f t="shared" ca="1" si="74"/>
        <v>0.31836563938083956</v>
      </c>
      <c r="AE247" s="1">
        <f t="shared" ca="1" si="75"/>
        <v>1.6734067772974523E-2</v>
      </c>
      <c r="AF247" s="1">
        <f t="shared" ca="1" si="76"/>
        <v>0.11479906734330003</v>
      </c>
      <c r="AG247" s="1">
        <f t="shared" ca="1" si="77"/>
        <v>2.7559055118110215E-2</v>
      </c>
      <c r="AH247" s="1">
        <f t="shared" ca="1" si="78"/>
        <v>2.0815786307303623E-2</v>
      </c>
      <c r="AI247" s="1">
        <f t="shared" ca="1" si="79"/>
        <v>-6.6713814238566801E-2</v>
      </c>
      <c r="AJ247" s="1">
        <f t="shared" ca="1" si="80"/>
        <v>-4.5702678684777969E-3</v>
      </c>
      <c r="AK247" s="1">
        <f t="shared" ca="1" si="81"/>
        <v>-9.35897435897441E-3</v>
      </c>
      <c r="AL247" s="1">
        <f t="shared" ca="1" si="82"/>
        <v>-3.5330658729131596E-2</v>
      </c>
      <c r="AM247" s="1">
        <f t="shared" ca="1" si="83"/>
        <v>8.3569214179808712E-2</v>
      </c>
      <c r="AN247" s="1">
        <f t="shared" ca="1" si="84"/>
        <v>-5.2473763118440989E-3</v>
      </c>
      <c r="AO247" s="1">
        <f t="shared" ca="1" si="85"/>
        <v>4.9861843757849661E-2</v>
      </c>
      <c r="AP247" s="1">
        <f t="shared" ca="1" si="86"/>
        <v>0.12169629985583856</v>
      </c>
      <c r="AQ247">
        <v>2017</v>
      </c>
    </row>
    <row r="248" spans="1:43" ht="16.2" thickBot="1">
      <c r="A248" s="40" t="s">
        <v>482</v>
      </c>
      <c r="B248" s="30" t="s">
        <v>483</v>
      </c>
      <c r="C248" s="41" t="s">
        <v>484</v>
      </c>
      <c r="D248" s="8">
        <v>299654</v>
      </c>
      <c r="E248" s="3">
        <v>61345</v>
      </c>
      <c r="F248" s="37">
        <f t="shared" si="92"/>
        <v>299654</v>
      </c>
      <c r="G248" s="8">
        <v>492000000</v>
      </c>
      <c r="H248" s="9">
        <f t="shared" si="91"/>
        <v>6.0905284552845531E-4</v>
      </c>
      <c r="I248" s="51" vm="2256">
        <v>219.91</v>
      </c>
      <c r="J248" s="2" vm="2257">
        <v>247.82</v>
      </c>
      <c r="K248" s="2" vm="2258">
        <v>265.75</v>
      </c>
      <c r="L248" s="2" vm="2259">
        <v>269.85000000000002</v>
      </c>
      <c r="M248" s="2" vm="2260">
        <v>291</v>
      </c>
      <c r="N248" s="2" vm="2261">
        <v>270.51</v>
      </c>
      <c r="O248" s="2" vm="2262">
        <v>299.55</v>
      </c>
      <c r="P248" s="2" vm="2263">
        <v>299.14999999999998</v>
      </c>
      <c r="Q248" s="2" vm="2264">
        <v>284.25</v>
      </c>
      <c r="R248" s="2" vm="2265">
        <v>278.99</v>
      </c>
      <c r="S248" s="2" vm="2266">
        <v>279.14</v>
      </c>
      <c r="T248" s="2" vm="2267">
        <v>309.22000000000003</v>
      </c>
      <c r="U248" s="2" vm="2268">
        <v>330</v>
      </c>
      <c r="V248">
        <v>0</v>
      </c>
      <c r="W248">
        <v>0</v>
      </c>
      <c r="X248">
        <v>0</v>
      </c>
      <c r="Y248">
        <v>0</v>
      </c>
      <c r="Z248" s="1">
        <f t="shared" si="70"/>
        <v>0.22709290164158077</v>
      </c>
      <c r="AA248" s="1">
        <f t="shared" si="71"/>
        <v>0.11006114508060028</v>
      </c>
      <c r="AB248" s="1">
        <f t="shared" si="72"/>
        <v>-6.8636287764980805E-2</v>
      </c>
      <c r="AC248" s="1">
        <f t="shared" si="73"/>
        <v>0.18283809455536038</v>
      </c>
      <c r="AD248" s="1">
        <f t="shared" si="74"/>
        <v>0.50061388749943159</v>
      </c>
      <c r="AE248" s="1">
        <f t="shared" si="75"/>
        <v>0.12691555636396706</v>
      </c>
      <c r="AF248" s="1">
        <f t="shared" si="76"/>
        <v>7.2350899846662931E-2</v>
      </c>
      <c r="AG248" s="1">
        <f t="shared" si="77"/>
        <v>1.5428033866415889E-2</v>
      </c>
      <c r="AH248" s="1">
        <f t="shared" si="78"/>
        <v>7.8376876042245608E-2</v>
      </c>
      <c r="AI248" s="1">
        <f t="shared" si="79"/>
        <v>-7.0412371134020643E-2</v>
      </c>
      <c r="AJ248" s="1">
        <f t="shared" si="80"/>
        <v>0.10735277808583794</v>
      </c>
      <c r="AK248" s="1">
        <f t="shared" si="81"/>
        <v>-1.3353363378402073E-3</v>
      </c>
      <c r="AL248" s="1">
        <f t="shared" si="82"/>
        <v>-4.9807788734748379E-2</v>
      </c>
      <c r="AM248" s="1">
        <f t="shared" si="83"/>
        <v>-1.8504837291116943E-2</v>
      </c>
      <c r="AN248" s="1">
        <f t="shared" si="84"/>
        <v>5.3765367934326418E-4</v>
      </c>
      <c r="AO248" s="1">
        <f t="shared" si="85"/>
        <v>0.10775954718062636</v>
      </c>
      <c r="AP248" s="1">
        <f t="shared" si="86"/>
        <v>6.7201345320483705E-2</v>
      </c>
      <c r="AQ248" s="58">
        <v>2019</v>
      </c>
    </row>
    <row r="249" spans="1:43" ht="15.6" thickBot="1">
      <c r="A249" s="40" t="s">
        <v>131</v>
      </c>
      <c r="B249" s="30" t="s">
        <v>132</v>
      </c>
      <c r="C249" s="42" t="s">
        <v>133</v>
      </c>
      <c r="D249" s="8">
        <v>589478</v>
      </c>
      <c r="E249" s="3">
        <v>509000</v>
      </c>
      <c r="F249" s="37">
        <f t="shared" si="92"/>
        <v>589478</v>
      </c>
      <c r="G249" s="3">
        <v>969000000</v>
      </c>
      <c r="H249" s="9">
        <f t="shared" si="91"/>
        <v>6.0833642930856549E-4</v>
      </c>
      <c r="I249" s="51" vm="1785">
        <v>12.3803</v>
      </c>
      <c r="J249" s="2" vm="2269">
        <v>10.95</v>
      </c>
      <c r="K249" s="2" vm="2270">
        <v>10.65</v>
      </c>
      <c r="L249" s="2" vm="2271">
        <v>11.06</v>
      </c>
      <c r="M249" s="2" vm="2272">
        <v>11.25</v>
      </c>
      <c r="N249" s="2" vm="2273">
        <v>11.67</v>
      </c>
      <c r="O249" s="2" vm="2274">
        <v>11.02</v>
      </c>
      <c r="P249" s="2" vm="2275">
        <v>10.06</v>
      </c>
      <c r="Q249" s="2" vm="2276">
        <v>9.5299999999999994</v>
      </c>
      <c r="R249" s="2" vm="2277">
        <v>9.43</v>
      </c>
      <c r="S249" s="2" vm="2278">
        <v>9.5399999999999991</v>
      </c>
      <c r="T249" s="2" vm="2279">
        <v>9.7100000000000009</v>
      </c>
      <c r="U249" s="2" vm="2280">
        <v>7.53</v>
      </c>
      <c r="V249">
        <v>0.34499999999999997</v>
      </c>
      <c r="W249">
        <v>0.34499999999999997</v>
      </c>
      <c r="X249">
        <v>0.34499999999999997</v>
      </c>
      <c r="Y249">
        <v>0.34499999999999997</v>
      </c>
      <c r="Z249" s="1">
        <f t="shared" si="70"/>
        <v>-7.8778381783963194E-2</v>
      </c>
      <c r="AA249" s="1">
        <f t="shared" si="71"/>
        <v>2.7576853526220527E-2</v>
      </c>
      <c r="AB249" s="1">
        <f t="shared" si="72"/>
        <v>-0.11297640653357531</v>
      </c>
      <c r="AC249" s="1">
        <f t="shared" si="73"/>
        <v>-0.164899257688229</v>
      </c>
      <c r="AD249" s="1">
        <f t="shared" si="74"/>
        <v>-0.28030823162605106</v>
      </c>
      <c r="AE249" s="1">
        <f t="shared" si="75"/>
        <v>-0.11553031832831198</v>
      </c>
      <c r="AF249" s="1">
        <f t="shared" si="76"/>
        <v>-2.7397260273972508E-2</v>
      </c>
      <c r="AG249" s="1">
        <f t="shared" si="77"/>
        <v>7.089201877934273E-2</v>
      </c>
      <c r="AH249" s="1">
        <f t="shared" si="78"/>
        <v>1.7179023508137388E-2</v>
      </c>
      <c r="AI249" s="1">
        <f t="shared" si="79"/>
        <v>6.7999999999999991E-2</v>
      </c>
      <c r="AJ249" s="1">
        <f t="shared" si="80"/>
        <v>-2.613538988860329E-2</v>
      </c>
      <c r="AK249" s="1">
        <f t="shared" si="81"/>
        <v>-8.711433756805799E-2</v>
      </c>
      <c r="AL249" s="1">
        <f t="shared" si="82"/>
        <v>-1.8389662027833115E-2</v>
      </c>
      <c r="AM249" s="1">
        <f t="shared" si="83"/>
        <v>2.5708289611752397E-2</v>
      </c>
      <c r="AN249" s="1">
        <f t="shared" si="84"/>
        <v>1.1664899257688169E-2</v>
      </c>
      <c r="AO249" s="1">
        <f t="shared" si="85"/>
        <v>5.3983228511530576E-2</v>
      </c>
      <c r="AP249" s="1">
        <f t="shared" si="86"/>
        <v>-0.18898043254376937</v>
      </c>
      <c r="AQ249">
        <v>2018</v>
      </c>
    </row>
    <row r="250" spans="1:43" ht="15.6" thickBot="1">
      <c r="A250" s="40" t="s">
        <v>382</v>
      </c>
      <c r="B250" s="30" t="s">
        <v>383</v>
      </c>
      <c r="C250" s="42" t="s">
        <v>416</v>
      </c>
      <c r="D250" s="8">
        <v>719297</v>
      </c>
      <c r="E250" s="3">
        <v>144448</v>
      </c>
      <c r="F250" s="37">
        <f t="shared" si="92"/>
        <v>719297</v>
      </c>
      <c r="G250" s="3">
        <v>1188000000</v>
      </c>
      <c r="H250" s="9">
        <f t="shared" si="91"/>
        <v>6.0546885521885522E-4</v>
      </c>
      <c r="I250" s="51" vm="2281">
        <v>82.38</v>
      </c>
      <c r="J250" s="2" vm="2282">
        <v>88.36</v>
      </c>
      <c r="K250" s="2" vm="2283">
        <v>98.92</v>
      </c>
      <c r="L250" s="2" vm="2284">
        <v>104.99</v>
      </c>
      <c r="M250" s="2" vm="2285">
        <v>113.21</v>
      </c>
      <c r="N250" s="2" vm="2286">
        <v>111.09</v>
      </c>
      <c r="O250" s="2" vm="2287">
        <v>116.72</v>
      </c>
      <c r="P250" s="2" vm="2288">
        <v>110.45</v>
      </c>
      <c r="Q250" s="2" vm="2289">
        <v>107.92</v>
      </c>
      <c r="R250" s="2" vm="1181">
        <v>104</v>
      </c>
      <c r="S250" s="2" vm="2290">
        <v>104.7</v>
      </c>
      <c r="T250" s="2" vm="2291">
        <v>107.96</v>
      </c>
      <c r="U250" s="2" vm="2292">
        <v>109.47</v>
      </c>
      <c r="V250" s="3">
        <v>0.71719999999999995</v>
      </c>
      <c r="W250" s="3">
        <v>0.71719999999999995</v>
      </c>
      <c r="X250" s="3">
        <v>0.71719999999999995</v>
      </c>
      <c r="Y250" s="3">
        <v>0.68959999999999999</v>
      </c>
      <c r="Z250" s="1">
        <f t="shared" si="70"/>
        <v>0.28316581694586063</v>
      </c>
      <c r="AA250" s="1">
        <f t="shared" si="71"/>
        <v>0.11855605295742457</v>
      </c>
      <c r="AB250" s="1">
        <f t="shared" si="72"/>
        <v>-0.10283413296778615</v>
      </c>
      <c r="AC250" s="1">
        <f t="shared" si="73"/>
        <v>5.9226923076923073E-2</v>
      </c>
      <c r="AD250" s="1">
        <f t="shared" si="74"/>
        <v>0.3633309055596019</v>
      </c>
      <c r="AE250" s="1">
        <f t="shared" si="75"/>
        <v>7.2590434571497983E-2</v>
      </c>
      <c r="AF250" s="1">
        <f t="shared" si="76"/>
        <v>0.11951109099139885</v>
      </c>
      <c r="AG250" s="1">
        <f t="shared" si="77"/>
        <v>6.8613020622725368E-2</v>
      </c>
      <c r="AH250" s="1">
        <f t="shared" si="78"/>
        <v>7.8293170778169344E-2</v>
      </c>
      <c r="AI250" s="1">
        <f t="shared" si="79"/>
        <v>-1.239113152548353E-2</v>
      </c>
      <c r="AJ250" s="1">
        <f t="shared" si="80"/>
        <v>5.713565577459713E-2</v>
      </c>
      <c r="AK250" s="1">
        <f t="shared" si="81"/>
        <v>-5.3718300205620254E-2</v>
      </c>
      <c r="AL250" s="1">
        <f t="shared" si="82"/>
        <v>-1.6412856496152116E-2</v>
      </c>
      <c r="AM250" s="1">
        <f t="shared" si="83"/>
        <v>-2.9677538917716843E-2</v>
      </c>
      <c r="AN250" s="1">
        <f t="shared" si="84"/>
        <v>6.730769230769258E-3</v>
      </c>
      <c r="AO250" s="1">
        <f t="shared" si="85"/>
        <v>3.7723018147086826E-2</v>
      </c>
      <c r="AP250" s="1">
        <f t="shared" si="86"/>
        <v>2.0374212671359811E-2</v>
      </c>
      <c r="AQ250" s="58">
        <v>2019</v>
      </c>
    </row>
    <row r="251" spans="1:43" ht="16.2" thickBot="1">
      <c r="A251" s="63" t="s">
        <v>95</v>
      </c>
      <c r="B251" s="70" t="s">
        <v>96</v>
      </c>
      <c r="C251" s="12" t="s">
        <v>97</v>
      </c>
      <c r="D251" s="26">
        <v>25012</v>
      </c>
      <c r="E251" s="26">
        <v>712801</v>
      </c>
      <c r="F251" s="31">
        <f t="shared" si="92"/>
        <v>25012</v>
      </c>
      <c r="G251" s="3">
        <v>1242000000</v>
      </c>
      <c r="H251" s="9">
        <v>5.9999999999999995E-4</v>
      </c>
      <c r="I251" s="16" cm="1" vm="2293">
        <f t="array" aca="1" ref="I251:U251" ca="1">TRANSPOSE(_xlfn.STOCKHISTORY(A251,"1-1-2015","31-01-2016",2,0,2))</f>
        <v>68.5</v>
      </c>
      <c r="J251" s="17" vm="2294">
        <f ca="1"/>
        <v>64.47</v>
      </c>
      <c r="K251" s="17" vm="2295">
        <f ca="1"/>
        <v>65.36</v>
      </c>
      <c r="L251" s="17" vm="2296">
        <f ca="1"/>
        <v>62.71</v>
      </c>
      <c r="M251" s="17" vm="2297">
        <f ca="1"/>
        <v>67.739999999999995</v>
      </c>
      <c r="N251" s="17" vm="2298">
        <f ca="1"/>
        <v>64.459999999999994</v>
      </c>
      <c r="O251" s="17" vm="2299">
        <f ca="1"/>
        <v>61.51</v>
      </c>
      <c r="P251" s="17" vm="2300">
        <f ca="1"/>
        <v>49.8</v>
      </c>
      <c r="Q251" s="17" vm="2301">
        <f ca="1"/>
        <v>48.17</v>
      </c>
      <c r="R251" s="17" vm="2302">
        <f ca="1"/>
        <v>48.69</v>
      </c>
      <c r="S251" s="17" vm="362">
        <f ca="1"/>
        <v>53</v>
      </c>
      <c r="T251" s="17" vm="2303">
        <f ca="1"/>
        <v>54.46</v>
      </c>
      <c r="U251" s="17" vm="2304">
        <f ca="1"/>
        <v>46.41</v>
      </c>
      <c r="V251" s="48">
        <v>0.74</v>
      </c>
      <c r="W251" s="48">
        <v>0.74</v>
      </c>
      <c r="X251" s="48">
        <v>0.73</v>
      </c>
      <c r="Y251" s="48">
        <v>0.73</v>
      </c>
      <c r="Z251" s="1">
        <f t="shared" ca="1" si="70"/>
        <v>-7.3722627737226265E-2</v>
      </c>
      <c r="AA251" s="1">
        <f t="shared" ca="1" si="71"/>
        <v>-7.3353532132036815E-3</v>
      </c>
      <c r="AB251" s="1">
        <f t="shared" ca="1" si="72"/>
        <v>-0.196553405950252</v>
      </c>
      <c r="AC251" s="1">
        <f t="shared" ca="1" si="73"/>
        <v>-3.1834052166769385E-2</v>
      </c>
      <c r="AD251" s="1">
        <f t="shared" ca="1" si="74"/>
        <v>-0.2795620437956205</v>
      </c>
      <c r="AE251" s="1">
        <f t="shared" ca="1" si="75"/>
        <v>-5.8832116788321183E-2</v>
      </c>
      <c r="AF251" s="1">
        <f t="shared" ca="1" si="76"/>
        <v>1.3804870482394921E-2</v>
      </c>
      <c r="AG251" s="1">
        <f t="shared" ca="1" si="77"/>
        <v>-2.9222766217870236E-2</v>
      </c>
      <c r="AH251" s="1">
        <f t="shared" ca="1" si="78"/>
        <v>8.0210492744378789E-2</v>
      </c>
      <c r="AI251" s="1">
        <f t="shared" ca="1" si="79"/>
        <v>-3.7496309418364349E-2</v>
      </c>
      <c r="AJ251" s="1">
        <f t="shared" ca="1" si="80"/>
        <v>-3.4284827800186095E-2</v>
      </c>
      <c r="AK251" s="1">
        <f t="shared" ca="1" si="81"/>
        <v>-0.19037554869126974</v>
      </c>
      <c r="AL251" s="1">
        <f t="shared" ca="1" si="82"/>
        <v>-1.8072289156626415E-2</v>
      </c>
      <c r="AM251" s="1">
        <f t="shared" ca="1" si="83"/>
        <v>2.5949761262196305E-2</v>
      </c>
      <c r="AN251" s="1">
        <f t="shared" ca="1" si="84"/>
        <v>8.8519203121790971E-2</v>
      </c>
      <c r="AO251" s="1">
        <f t="shared" ca="1" si="85"/>
        <v>4.1320754716981149E-2</v>
      </c>
      <c r="AP251" s="1">
        <f t="shared" ca="1" si="86"/>
        <v>-0.13441057656995967</v>
      </c>
      <c r="AQ251">
        <v>2015</v>
      </c>
    </row>
    <row r="252" spans="1:43" ht="16.2" thickBot="1">
      <c r="A252" s="63" t="s">
        <v>98</v>
      </c>
      <c r="B252" s="70" t="s">
        <v>99</v>
      </c>
      <c r="C252" s="12" t="s">
        <v>100</v>
      </c>
      <c r="D252" s="26">
        <v>270068</v>
      </c>
      <c r="E252" s="26">
        <v>0</v>
      </c>
      <c r="F252" s="31">
        <f t="shared" si="92"/>
        <v>270068</v>
      </c>
      <c r="G252" s="3">
        <v>439000000</v>
      </c>
      <c r="H252" s="9">
        <v>5.9999999999999995E-4</v>
      </c>
      <c r="I252" s="16" cm="1" vm="1786">
        <f t="array" aca="1" ref="I252:U252" ca="1">TRANSPOSE(_xlfn.STOCKHISTORY(A252,"1-1-2015","31-01-2016",2,0,2))</f>
        <v>131.9862</v>
      </c>
      <c r="J252" s="17" vm="1787">
        <f ca="1"/>
        <v>133.96780000000001</v>
      </c>
      <c r="K252" s="17" vm="1788">
        <f ca="1"/>
        <v>141.59719999999999</v>
      </c>
      <c r="L252" s="17" vm="1789">
        <f ca="1"/>
        <v>145.93199999999999</v>
      </c>
      <c r="M252" s="17" vm="1790">
        <f ca="1"/>
        <v>137.88720000000001</v>
      </c>
      <c r="N252" s="17" vm="1791">
        <f ca="1"/>
        <v>137.4931</v>
      </c>
      <c r="O252" s="17" vm="1792">
        <f ca="1"/>
        <v>130.51509999999999</v>
      </c>
      <c r="P252" s="17" vm="1793">
        <f ca="1"/>
        <v>140.11699999999999</v>
      </c>
      <c r="Q252" s="17" vm="1794">
        <f ca="1"/>
        <v>132.23560000000001</v>
      </c>
      <c r="R252" s="17" vm="1795">
        <f ca="1"/>
        <v>139.22319999999999</v>
      </c>
      <c r="S252" s="17" vm="1796">
        <f ca="1"/>
        <v>152.81389999999999</v>
      </c>
      <c r="T252" s="17" vm="1797">
        <f ca="1"/>
        <v>155.72620000000001</v>
      </c>
      <c r="U252" s="17" vm="1798">
        <f ca="1"/>
        <v>153.602</v>
      </c>
      <c r="V252" s="48">
        <v>0.4</v>
      </c>
      <c r="W252" s="48">
        <v>0.4</v>
      </c>
      <c r="X252" s="48">
        <v>0.4</v>
      </c>
      <c r="Y252" s="48">
        <v>0.35499999999999998</v>
      </c>
      <c r="Z252" s="1">
        <f t="shared" ca="1" si="70"/>
        <v>0.10869166624995638</v>
      </c>
      <c r="AA252" s="1">
        <f t="shared" ca="1" si="71"/>
        <v>-0.10290340706630485</v>
      </c>
      <c r="AB252" s="1">
        <f t="shared" ca="1" si="72"/>
        <v>6.9785794900360215E-2</v>
      </c>
      <c r="AC252" s="1">
        <f t="shared" ca="1" si="73"/>
        <v>0.10582862626343895</v>
      </c>
      <c r="AD252" s="1">
        <f t="shared" ca="1" si="74"/>
        <v>0.17555471708405884</v>
      </c>
      <c r="AE252" s="1">
        <f t="shared" ca="1" si="75"/>
        <v>1.5013690825253053E-2</v>
      </c>
      <c r="AF252" s="1">
        <f t="shared" ca="1" si="76"/>
        <v>5.6949505776761097E-2</v>
      </c>
      <c r="AG252" s="1">
        <f t="shared" ca="1" si="77"/>
        <v>3.3438514320904666E-2</v>
      </c>
      <c r="AH252" s="1">
        <f t="shared" ca="1" si="78"/>
        <v>-5.5127045473233979E-2</v>
      </c>
      <c r="AI252" s="1">
        <f t="shared" ca="1" si="79"/>
        <v>4.2788598216449715E-5</v>
      </c>
      <c r="AJ252" s="1">
        <f t="shared" ca="1" si="80"/>
        <v>-4.7842400818659321E-2</v>
      </c>
      <c r="AK252" s="1">
        <f t="shared" ca="1" si="81"/>
        <v>7.3569265165486605E-2</v>
      </c>
      <c r="AL252" s="1">
        <f t="shared" ca="1" si="82"/>
        <v>-5.3393949342335226E-2</v>
      </c>
      <c r="AM252" s="1">
        <f t="shared" ca="1" si="83"/>
        <v>5.5866952620928001E-2</v>
      </c>
      <c r="AN252" s="1">
        <f t="shared" ca="1" si="84"/>
        <v>9.761806940222606E-2</v>
      </c>
      <c r="AO252" s="1">
        <f t="shared" ca="1" si="85"/>
        <v>2.1380908412127538E-2</v>
      </c>
      <c r="AP252" s="1">
        <f t="shared" ca="1" si="86"/>
        <v>-1.1360965592173968E-2</v>
      </c>
      <c r="AQ252">
        <v>2015</v>
      </c>
    </row>
    <row r="253" spans="1:43" ht="16.2" thickBot="1">
      <c r="A253" s="63" t="s">
        <v>170</v>
      </c>
      <c r="B253" s="70" t="s">
        <v>171</v>
      </c>
      <c r="C253" s="12" t="s">
        <v>172</v>
      </c>
      <c r="D253" s="26">
        <v>765524</v>
      </c>
      <c r="E253" s="26">
        <v>8219</v>
      </c>
      <c r="F253" s="31">
        <f t="shared" si="92"/>
        <v>765524</v>
      </c>
      <c r="G253" s="3">
        <v>1346000000</v>
      </c>
      <c r="H253" s="9">
        <v>5.9999999999999995E-4</v>
      </c>
      <c r="I253" s="16" cm="1" vm="2177">
        <f t="array" aca="1" ref="I253:U253" ca="1">TRANSPOSE(_xlfn.STOCKHISTORY(A253,"1-1-2015","31-01-2016",2,0,2))</f>
        <v>105.16</v>
      </c>
      <c r="J253" s="17" vm="2178">
        <f ca="1"/>
        <v>104.78</v>
      </c>
      <c r="K253" s="17" vm="2179">
        <f ca="1"/>
        <v>114.86</v>
      </c>
      <c r="L253" s="17" vm="2180">
        <f ca="1"/>
        <v>113.88</v>
      </c>
      <c r="M253" s="17" vm="1310">
        <f ca="1"/>
        <v>106.98</v>
      </c>
      <c r="N253" s="17" vm="2074">
        <f ca="1"/>
        <v>111.97</v>
      </c>
      <c r="O253" s="17" vm="2181">
        <f ca="1"/>
        <v>112.45</v>
      </c>
      <c r="P253" s="17" vm="2182">
        <f ca="1"/>
        <v>117.62</v>
      </c>
      <c r="Q253" s="17" vm="1524">
        <f ca="1"/>
        <v>113.99</v>
      </c>
      <c r="R253" s="17" vm="2183">
        <f ca="1"/>
        <v>116.23</v>
      </c>
      <c r="S253" s="17" vm="2184">
        <f ca="1"/>
        <v>124.24</v>
      </c>
      <c r="T253" s="17" vm="2185">
        <f ca="1"/>
        <v>133.52000000000001</v>
      </c>
      <c r="U253" s="17" vm="2186">
        <f ca="1"/>
        <v>130.11000000000001</v>
      </c>
      <c r="V253" s="48">
        <v>0.59</v>
      </c>
      <c r="W253" s="48">
        <v>0.59</v>
      </c>
      <c r="X253" s="48">
        <v>0.59</v>
      </c>
      <c r="Y253" s="48">
        <v>0.59</v>
      </c>
      <c r="Z253" s="1">
        <f t="shared" ca="1" si="70"/>
        <v>8.8531761125903372E-2</v>
      </c>
      <c r="AA253" s="1">
        <f t="shared" ca="1" si="71"/>
        <v>-7.3761854583771751E-3</v>
      </c>
      <c r="AB253" s="1">
        <f t="shared" ca="1" si="72"/>
        <v>3.8861716318363722E-2</v>
      </c>
      <c r="AC253" s="1">
        <f t="shared" ca="1" si="73"/>
        <v>0.12449453669448515</v>
      </c>
      <c r="AD253" s="1">
        <f t="shared" ca="1" si="74"/>
        <v>0.25969950551540527</v>
      </c>
      <c r="AE253" s="1">
        <f t="shared" ca="1" si="75"/>
        <v>-3.6135412704449929E-3</v>
      </c>
      <c r="AF253" s="1">
        <f t="shared" ca="1" si="76"/>
        <v>9.6201565184195439E-2</v>
      </c>
      <c r="AG253" s="1">
        <f t="shared" ca="1" si="77"/>
        <v>-3.3954379244297756E-3</v>
      </c>
      <c r="AH253" s="1">
        <f t="shared" ca="1" si="78"/>
        <v>-6.0590094836670105E-2</v>
      </c>
      <c r="AI253" s="1">
        <f t="shared" ca="1" si="79"/>
        <v>5.2159282108805334E-2</v>
      </c>
      <c r="AJ253" s="1">
        <f t="shared" ca="1" si="80"/>
        <v>9.5561311065464304E-3</v>
      </c>
      <c r="AK253" s="1">
        <f t="shared" ca="1" si="81"/>
        <v>4.5975989328590497E-2</v>
      </c>
      <c r="AL253" s="1">
        <f t="shared" ca="1" si="82"/>
        <v>-2.5845944567250551E-2</v>
      </c>
      <c r="AM253" s="1">
        <f t="shared" ca="1" si="83"/>
        <v>2.482673918764812E-2</v>
      </c>
      <c r="AN253" s="1">
        <f t="shared" ca="1" si="84"/>
        <v>6.8915082164673416E-2</v>
      </c>
      <c r="AO253" s="1">
        <f t="shared" ca="1" si="85"/>
        <v>7.9443013522215195E-2</v>
      </c>
      <c r="AP253" s="1">
        <f t="shared" ca="1" si="86"/>
        <v>-2.1120431396045511E-2</v>
      </c>
      <c r="AQ253">
        <v>2015</v>
      </c>
    </row>
    <row r="254" spans="1:43" ht="16.2" thickBot="1">
      <c r="A254" s="63" t="s">
        <v>221</v>
      </c>
      <c r="B254" s="70" t="s">
        <v>222</v>
      </c>
      <c r="C254" s="12" t="s">
        <v>223</v>
      </c>
      <c r="D254" s="26">
        <v>750331</v>
      </c>
      <c r="E254" s="26">
        <v>452960</v>
      </c>
      <c r="F254" s="31">
        <f t="shared" si="92"/>
        <v>750331</v>
      </c>
      <c r="G254" s="3">
        <v>1961000000</v>
      </c>
      <c r="H254" s="9">
        <v>5.9999999999999995E-4</v>
      </c>
      <c r="I254" s="16" cm="1" vm="2305">
        <f t="array" aca="1" ref="I254:U254" ca="1">TRANSPOSE(_xlfn.STOCKHISTORY(A254,"1-1-2015","31-01-2016",2,0,2))</f>
        <v>49.3</v>
      </c>
      <c r="J254" s="17" vm="2306">
        <f ca="1"/>
        <v>53.25</v>
      </c>
      <c r="K254" s="17" vm="2307">
        <f ca="1"/>
        <v>56.43</v>
      </c>
      <c r="L254" s="17" vm="2308">
        <f ca="1"/>
        <v>50.16</v>
      </c>
      <c r="M254" s="17" vm="2309">
        <f ca="1"/>
        <v>50.12</v>
      </c>
      <c r="N254" s="17" vm="2310">
        <f ca="1"/>
        <v>51.29</v>
      </c>
      <c r="O254" s="17" vm="2311">
        <f ca="1"/>
        <v>49.09</v>
      </c>
      <c r="P254" s="17" vm="2312">
        <f ca="1"/>
        <v>54.43</v>
      </c>
      <c r="Q254" s="17" vm="2313">
        <f ca="1"/>
        <v>52.72</v>
      </c>
      <c r="R254" s="17" vm="2303">
        <f ca="1"/>
        <v>54.46</v>
      </c>
      <c r="S254" s="17" vm="2314">
        <f ca="1"/>
        <v>60.82</v>
      </c>
      <c r="T254" s="17" vm="2315">
        <f ca="1"/>
        <v>57.66</v>
      </c>
      <c r="U254" s="17" vm="2316">
        <f ca="1"/>
        <v>57.54</v>
      </c>
      <c r="V254" s="48">
        <v>0.56499999999999995</v>
      </c>
      <c r="W254" s="48">
        <v>0.56499999999999995</v>
      </c>
      <c r="X254" s="48">
        <v>0.52</v>
      </c>
      <c r="Y254" s="48">
        <v>0.52</v>
      </c>
      <c r="Z254" s="1">
        <f t="shared" ca="1" si="70"/>
        <v>2.8904665314401612E-2</v>
      </c>
      <c r="AA254" s="1">
        <f t="shared" ca="1" si="71"/>
        <v>-1.006778309409875E-2</v>
      </c>
      <c r="AB254" s="1">
        <f t="shared" ca="1" si="72"/>
        <v>0.11998370340191478</v>
      </c>
      <c r="AC254" s="1">
        <f t="shared" ca="1" si="73"/>
        <v>6.6103562247521078E-2</v>
      </c>
      <c r="AD254" s="1">
        <f t="shared" ca="1" si="74"/>
        <v>0.21115618661257612</v>
      </c>
      <c r="AE254" s="1">
        <f t="shared" ca="1" si="75"/>
        <v>8.0121703853955437E-2</v>
      </c>
      <c r="AF254" s="1">
        <f t="shared" ca="1" si="76"/>
        <v>5.9718309859154925E-2</v>
      </c>
      <c r="AG254" s="1">
        <f t="shared" ca="1" si="77"/>
        <v>-0.10109870636186433</v>
      </c>
      <c r="AH254" s="1">
        <f t="shared" ca="1" si="78"/>
        <v>-7.9744816586920159E-4</v>
      </c>
      <c r="AI254" s="1">
        <f t="shared" ca="1" si="79"/>
        <v>3.4616919393455743E-2</v>
      </c>
      <c r="AJ254" s="1">
        <f t="shared" ca="1" si="80"/>
        <v>-3.187755897835827E-2</v>
      </c>
      <c r="AK254" s="1">
        <f t="shared" ca="1" si="81"/>
        <v>0.10877979221837433</v>
      </c>
      <c r="AL254" s="1">
        <f t="shared" ca="1" si="82"/>
        <v>-2.1862943229836503E-2</v>
      </c>
      <c r="AM254" s="1">
        <f t="shared" ca="1" si="83"/>
        <v>4.2867981790591841E-2</v>
      </c>
      <c r="AN254" s="1">
        <f t="shared" ca="1" si="84"/>
        <v>0.11678295997062063</v>
      </c>
      <c r="AO254" s="1">
        <f t="shared" ca="1" si="85"/>
        <v>-4.3406774087471289E-2</v>
      </c>
      <c r="AP254" s="1">
        <f t="shared" ca="1" si="86"/>
        <v>6.9372181755116653E-3</v>
      </c>
      <c r="AQ254">
        <v>2015</v>
      </c>
    </row>
    <row r="255" spans="1:43" ht="16.2" thickBot="1">
      <c r="A255" s="63" t="s">
        <v>260</v>
      </c>
      <c r="B255" s="70" t="s">
        <v>261</v>
      </c>
      <c r="C255" s="12" t="s">
        <v>262</v>
      </c>
      <c r="D255" s="26">
        <v>952814</v>
      </c>
      <c r="E255" s="26">
        <v>0</v>
      </c>
      <c r="F255" s="31">
        <f t="shared" si="92"/>
        <v>952814</v>
      </c>
      <c r="G255" s="3">
        <v>1549000000</v>
      </c>
      <c r="H255" s="9">
        <v>5.9999999999999995E-4</v>
      </c>
      <c r="I255" s="16" cm="1" vm="2317">
        <f t="array" aca="1" ref="I255:U255" ca="1">TRANSPOSE(_xlfn.STOCKHISTORY(A255,"1-1-2015","31-01-2016",2,0,2))</f>
        <v>81.599999999999994</v>
      </c>
      <c r="J255" s="17" vm="2318">
        <f ca="1"/>
        <v>80.239999999999995</v>
      </c>
      <c r="K255" s="17" vm="2319">
        <f ca="1"/>
        <v>82.88</v>
      </c>
      <c r="L255" s="17" vm="2320">
        <f ca="1"/>
        <v>75.27</v>
      </c>
      <c r="M255" s="17" vm="2321">
        <f ca="1"/>
        <v>83.47</v>
      </c>
      <c r="N255" s="17" vm="2322">
        <f ca="1"/>
        <v>82.9</v>
      </c>
      <c r="O255" s="17" vm="2323">
        <f ca="1"/>
        <v>80.36</v>
      </c>
      <c r="P255" s="17" vm="2324">
        <f ca="1"/>
        <v>85.5</v>
      </c>
      <c r="Q255" s="17" vm="2325">
        <f ca="1"/>
        <v>78.209999999999994</v>
      </c>
      <c r="R255" s="17" vm="2326">
        <f ca="1"/>
        <v>79.680000000000007</v>
      </c>
      <c r="S255" s="17" vm="2327">
        <f ca="1"/>
        <v>88.73</v>
      </c>
      <c r="T255" s="17" vm="2328">
        <f ca="1"/>
        <v>87.44</v>
      </c>
      <c r="U255" s="17" vm="2329">
        <f ca="1"/>
        <v>86.85</v>
      </c>
      <c r="V255" s="47">
        <v>0</v>
      </c>
      <c r="W255" s="47">
        <v>0</v>
      </c>
      <c r="X255" s="47">
        <v>0</v>
      </c>
      <c r="Y255" s="47">
        <v>0</v>
      </c>
      <c r="Z255" s="1">
        <f t="shared" ca="1" si="70"/>
        <v>-7.7573529411764694E-2</v>
      </c>
      <c r="AA255" s="1">
        <f t="shared" ca="1" si="71"/>
        <v>6.7623223063637619E-2</v>
      </c>
      <c r="AB255" s="1">
        <f t="shared" ca="1" si="72"/>
        <v>-8.4619213539073243E-3</v>
      </c>
      <c r="AC255" s="1">
        <f t="shared" ca="1" si="73"/>
        <v>8.9984939759035987E-2</v>
      </c>
      <c r="AD255" s="1">
        <f t="shared" ca="1" si="74"/>
        <v>6.4338235294117654E-2</v>
      </c>
      <c r="AE255" s="1">
        <f t="shared" ca="1" si="75"/>
        <v>-1.6666666666666659E-2</v>
      </c>
      <c r="AF255" s="1">
        <f t="shared" ca="1" si="76"/>
        <v>3.2901296111665014E-2</v>
      </c>
      <c r="AG255" s="1">
        <f t="shared" ca="1" si="77"/>
        <v>-9.1819498069498073E-2</v>
      </c>
      <c r="AH255" s="1">
        <f t="shared" ca="1" si="78"/>
        <v>0.10894114521057531</v>
      </c>
      <c r="AI255" s="1">
        <f t="shared" ca="1" si="79"/>
        <v>-6.8288007667424606E-3</v>
      </c>
      <c r="AJ255" s="1">
        <f t="shared" ca="1" si="80"/>
        <v>-3.063932448733421E-2</v>
      </c>
      <c r="AK255" s="1">
        <f t="shared" ca="1" si="81"/>
        <v>6.3962170233947249E-2</v>
      </c>
      <c r="AL255" s="1">
        <f t="shared" ca="1" si="82"/>
        <v>-8.5263157894736916E-2</v>
      </c>
      <c r="AM255" s="1">
        <f t="shared" ca="1" si="83"/>
        <v>1.8795550441120232E-2</v>
      </c>
      <c r="AN255" s="1">
        <f t="shared" ca="1" si="84"/>
        <v>0.11357931726907626</v>
      </c>
      <c r="AO255" s="1">
        <f t="shared" ca="1" si="85"/>
        <v>-1.4538487546489419E-2</v>
      </c>
      <c r="AP255" s="1">
        <f t="shared" ca="1" si="86"/>
        <v>-6.7474839890210823E-3</v>
      </c>
      <c r="AQ255">
        <v>2015</v>
      </c>
    </row>
    <row r="256" spans="1:43" ht="15.6" thickBot="1">
      <c r="A256" s="40" t="s">
        <v>428</v>
      </c>
      <c r="B256" s="30" t="s">
        <v>429</v>
      </c>
      <c r="C256" s="42" t="s">
        <v>430</v>
      </c>
      <c r="D256" s="8">
        <v>26180</v>
      </c>
      <c r="E256" s="3"/>
      <c r="F256" s="37">
        <f t="shared" si="92"/>
        <v>26180</v>
      </c>
      <c r="G256" s="3">
        <v>44000000</v>
      </c>
      <c r="H256" s="9">
        <f t="shared" ref="H256:H266" si="93">F256/G256</f>
        <v>5.9500000000000004E-4</v>
      </c>
      <c r="I256" s="51" vm="2330">
        <v>1691.25</v>
      </c>
      <c r="J256" s="2" vm="2331">
        <v>1824.05</v>
      </c>
      <c r="K256" s="2" vm="2332">
        <v>1708.2</v>
      </c>
      <c r="L256" s="2" vm="2333">
        <v>1755.08</v>
      </c>
      <c r="M256" s="2" vm="2334">
        <v>1857.57</v>
      </c>
      <c r="N256" s="2" vm="2335">
        <v>1658.5</v>
      </c>
      <c r="O256" s="2" vm="2336">
        <v>1900</v>
      </c>
      <c r="P256" s="2" vm="2337">
        <v>1885.47</v>
      </c>
      <c r="Q256" s="2" vm="2338">
        <v>1956.56</v>
      </c>
      <c r="R256" s="2" vm="2339">
        <v>1977</v>
      </c>
      <c r="S256" s="2" vm="2340">
        <v>2023.62</v>
      </c>
      <c r="T256" s="2" vm="2341">
        <v>1898.21</v>
      </c>
      <c r="U256" s="2" vm="2342">
        <v>2068.4</v>
      </c>
      <c r="V256">
        <v>0</v>
      </c>
      <c r="W256">
        <v>0</v>
      </c>
      <c r="X256">
        <v>0</v>
      </c>
      <c r="Y256" s="3">
        <v>0</v>
      </c>
      <c r="Z256" s="1">
        <f t="shared" si="70"/>
        <v>3.7741315594974088E-2</v>
      </c>
      <c r="AA256" s="1">
        <f t="shared" si="71"/>
        <v>8.2571734621783674E-2</v>
      </c>
      <c r="AB256" s="1">
        <f t="shared" si="72"/>
        <v>4.0526315789473681E-2</v>
      </c>
      <c r="AC256" s="1">
        <f t="shared" si="73"/>
        <v>4.6231664137582243E-2</v>
      </c>
      <c r="AD256" s="1">
        <f t="shared" si="74"/>
        <v>0.22300073909830012</v>
      </c>
      <c r="AE256" s="1">
        <f t="shared" si="75"/>
        <v>7.8521803399852153E-2</v>
      </c>
      <c r="AF256" s="1">
        <f t="shared" si="76"/>
        <v>-6.3512513363120485E-2</v>
      </c>
      <c r="AG256" s="1">
        <f t="shared" si="77"/>
        <v>2.7444093197517786E-2</v>
      </c>
      <c r="AH256" s="1">
        <f t="shared" si="78"/>
        <v>5.8396198463887695E-2</v>
      </c>
      <c r="AI256" s="1">
        <f t="shared" si="79"/>
        <v>-0.10716689007682076</v>
      </c>
      <c r="AJ256" s="1">
        <f t="shared" si="80"/>
        <v>0.14561350618028338</v>
      </c>
      <c r="AK256" s="1">
        <f t="shared" si="81"/>
        <v>-7.6473684210526171E-3</v>
      </c>
      <c r="AL256" s="1">
        <f t="shared" si="82"/>
        <v>3.7704126822489838E-2</v>
      </c>
      <c r="AM256" s="1">
        <f t="shared" si="83"/>
        <v>1.0446906816044514E-2</v>
      </c>
      <c r="AN256" s="1">
        <f t="shared" si="84"/>
        <v>2.358118361153257E-2</v>
      </c>
      <c r="AO256" s="1">
        <f t="shared" si="85"/>
        <v>-6.1973097715974278E-2</v>
      </c>
      <c r="AP256" s="1">
        <f t="shared" si="86"/>
        <v>8.9658151627059202E-2</v>
      </c>
      <c r="AQ256" s="58">
        <v>2019</v>
      </c>
    </row>
    <row r="257" spans="1:43" ht="16.2" thickBot="1">
      <c r="A257" s="61" t="s">
        <v>212</v>
      </c>
      <c r="B257" s="30" t="s">
        <v>213</v>
      </c>
      <c r="C257" s="25" t="s">
        <v>214</v>
      </c>
      <c r="D257" s="8">
        <v>847651</v>
      </c>
      <c r="E257" s="3">
        <v>682166</v>
      </c>
      <c r="F257" s="37">
        <f t="shared" si="92"/>
        <v>847651</v>
      </c>
      <c r="G257" s="3">
        <v>1426000000</v>
      </c>
      <c r="H257" s="9">
        <f t="shared" si="93"/>
        <v>5.9442566619915844E-4</v>
      </c>
      <c r="I257" s="16" cm="1" vm="1848">
        <f t="array" aca="1" ref="I257:U257" ca="1">TRANSPOSE(_xlfn.STOCKHISTORY(A257,"1-1-2015","31-01-2016",2,0,2))</f>
        <v>72.13</v>
      </c>
      <c r="J257" s="17" vm="1849">
        <f ca="1"/>
        <v>70.98</v>
      </c>
      <c r="K257" s="17" vm="1850">
        <f ca="1"/>
        <v>77.94</v>
      </c>
      <c r="L257" s="17" vm="1851">
        <f ca="1"/>
        <v>78.62</v>
      </c>
      <c r="M257" s="17" vm="1852">
        <f ca="1"/>
        <v>74.010000000000005</v>
      </c>
      <c r="N257" s="17" vm="1853">
        <f ca="1"/>
        <v>77.069999999999993</v>
      </c>
      <c r="O257" s="17" vm="1854">
        <f ca="1"/>
        <v>74.28</v>
      </c>
      <c r="P257" s="17" vm="1855">
        <f ca="1"/>
        <v>78.09</v>
      </c>
      <c r="Q257" s="17" vm="1856">
        <f ca="1"/>
        <v>70.665000000000006</v>
      </c>
      <c r="R257" s="17" vm="1857">
        <f ca="1"/>
        <v>66.86</v>
      </c>
      <c r="S257" s="17" vm="1858">
        <f ca="1"/>
        <v>74.040000000000006</v>
      </c>
      <c r="T257" s="17" vm="1859">
        <f ca="1"/>
        <v>75.84</v>
      </c>
      <c r="U257" s="17" vm="1860">
        <f ca="1"/>
        <v>75.83</v>
      </c>
      <c r="V257" s="3">
        <v>0.43</v>
      </c>
      <c r="W257" s="3">
        <v>0.43</v>
      </c>
      <c r="X257" s="3">
        <v>0.43</v>
      </c>
      <c r="Y257" s="3">
        <v>0.38</v>
      </c>
      <c r="Z257" s="1">
        <f t="shared" ca="1" si="70"/>
        <v>9.5937889920976141E-2</v>
      </c>
      <c r="AA257" s="1">
        <f t="shared" ca="1" si="71"/>
        <v>-4.9732892393792964E-2</v>
      </c>
      <c r="AB257" s="1">
        <f t="shared" ca="1" si="72"/>
        <v>-9.4103392568659155E-2</v>
      </c>
      <c r="AC257" s="1">
        <f t="shared" ca="1" si="73"/>
        <v>0.13984445109183369</v>
      </c>
      <c r="AD257" s="1">
        <f t="shared" ca="1" si="74"/>
        <v>7.4448911687231431E-2</v>
      </c>
      <c r="AE257" s="1">
        <f t="shared" ca="1" si="75"/>
        <v>-1.5943435463745898E-2</v>
      </c>
      <c r="AF257" s="1">
        <f t="shared" ca="1" si="76"/>
        <v>9.8055790363482581E-2</v>
      </c>
      <c r="AG257" s="1">
        <f t="shared" ca="1" si="77"/>
        <v>1.4241724403387309E-2</v>
      </c>
      <c r="AH257" s="1">
        <f t="shared" ca="1" si="78"/>
        <v>-5.8636479267361985E-2</v>
      </c>
      <c r="AI257" s="1">
        <f t="shared" ca="1" si="79"/>
        <v>4.715578975814063E-2</v>
      </c>
      <c r="AJ257" s="1">
        <f t="shared" ca="1" si="80"/>
        <v>-3.0621512910341146E-2</v>
      </c>
      <c r="AK257" s="1">
        <f t="shared" ca="1" si="81"/>
        <v>5.1292407108239124E-2</v>
      </c>
      <c r="AL257" s="1">
        <f t="shared" ca="1" si="82"/>
        <v>-8.957613010628758E-2</v>
      </c>
      <c r="AM257" s="1">
        <f t="shared" ca="1" si="83"/>
        <v>-4.7760560390575336E-2</v>
      </c>
      <c r="AN257" s="1">
        <f t="shared" ca="1" si="84"/>
        <v>0.10738857313790019</v>
      </c>
      <c r="AO257" s="1">
        <f t="shared" ca="1" si="85"/>
        <v>2.9443544030253874E-2</v>
      </c>
      <c r="AP257" s="1">
        <f t="shared" ca="1" si="86"/>
        <v>4.8786919831222955E-3</v>
      </c>
      <c r="AQ257">
        <v>2016</v>
      </c>
    </row>
    <row r="258" spans="1:43" ht="16.2" thickBot="1">
      <c r="A258" s="40" t="s">
        <v>104</v>
      </c>
      <c r="B258" s="30" t="s">
        <v>348</v>
      </c>
      <c r="C258" s="41" t="s">
        <v>106</v>
      </c>
      <c r="D258" s="8">
        <v>750141</v>
      </c>
      <c r="E258" s="3">
        <v>127881</v>
      </c>
      <c r="F258" s="37">
        <f t="shared" si="92"/>
        <v>750141</v>
      </c>
      <c r="G258" s="3">
        <v>1305000000</v>
      </c>
      <c r="H258" s="9">
        <f t="shared" si="93"/>
        <v>5.7482068965517246E-4</v>
      </c>
      <c r="I258" s="51" vm="1095">
        <v>64.86</v>
      </c>
      <c r="J258" s="2" vm="1527">
        <v>64.5</v>
      </c>
      <c r="K258" s="2" vm="2343">
        <v>58.15</v>
      </c>
      <c r="L258" s="2" vm="2344">
        <v>54.16</v>
      </c>
      <c r="M258" s="2" vm="2345">
        <v>56.85</v>
      </c>
      <c r="N258" s="2" vm="2346">
        <v>52.54</v>
      </c>
      <c r="O258" s="2" vm="402">
        <v>55.1</v>
      </c>
      <c r="P258" s="2" vm="2347">
        <v>55.8</v>
      </c>
      <c r="Q258" s="2" vm="2348">
        <v>60.44</v>
      </c>
      <c r="R258" s="2" vm="2349">
        <v>63.2</v>
      </c>
      <c r="S258" s="2" vm="1857">
        <v>66.86</v>
      </c>
      <c r="T258" s="2" vm="2350">
        <v>75.22</v>
      </c>
      <c r="U258" s="2" vm="2351">
        <v>74.650000000000006</v>
      </c>
      <c r="V258" s="3">
        <v>0.5</v>
      </c>
      <c r="W258" s="3">
        <v>0.5</v>
      </c>
      <c r="X258" s="3">
        <v>0.5</v>
      </c>
      <c r="Y258" s="3">
        <v>0.5</v>
      </c>
      <c r="Z258" s="1">
        <f t="shared" ref="Z258:Z321" si="94">((L258-I258)+V258)/I258</f>
        <v>-0.15726179463459763</v>
      </c>
      <c r="AA258" s="1">
        <f t="shared" ref="AA258:AA321" si="95">((O258-L258)+W258)/L258</f>
        <v>2.6587887740029632E-2</v>
      </c>
      <c r="AB258" s="1">
        <f t="shared" ref="AB258:AB321" si="96">((R258-O258)+X258)/O258</f>
        <v>0.1560798548094374</v>
      </c>
      <c r="AC258" s="1">
        <f t="shared" ref="AC258:AC321" si="97">((U258-R258)+Y258)/R258</f>
        <v>0.18908227848101269</v>
      </c>
      <c r="AD258" s="1">
        <f t="shared" ref="AD258:AD321" si="98">((U258-I258)+SUM(V258:Y258))/I258</f>
        <v>0.18177613320999084</v>
      </c>
      <c r="AE258" s="1">
        <f t="shared" ref="AE258:AE321" si="99">(J258-I258)/I258</f>
        <v>-5.5504162812210827E-3</v>
      </c>
      <c r="AF258" s="1">
        <f t="shared" ref="AF258:AF321" si="100">(K258-J258)/J258</f>
        <v>-9.8449612403100795E-2</v>
      </c>
      <c r="AG258" s="1">
        <f t="shared" ref="AG258:AG321" si="101">((L258-K258)+V258)/K258</f>
        <v>-6.0017196904557216E-2</v>
      </c>
      <c r="AH258" s="1">
        <f t="shared" ref="AH258:AH321" si="102">(M258-L258)/L258</f>
        <v>4.9667651403249725E-2</v>
      </c>
      <c r="AI258" s="1">
        <f t="shared" ref="AI258:AI321" si="103">((N258-M258)+W258)/M258</f>
        <v>-6.7018469656992125E-2</v>
      </c>
      <c r="AJ258" s="1">
        <f t="shared" ref="AJ258:AJ321" si="104">((O258-N258)+W258)/N258</f>
        <v>5.8241339931480819E-2</v>
      </c>
      <c r="AK258" s="1">
        <f t="shared" ref="AK258:AK321" si="105">(P258-O258)/O258</f>
        <v>1.2704174228675058E-2</v>
      </c>
      <c r="AL258" s="1">
        <f t="shared" ref="AL258:AL321" si="106">((Q258-P258)+X258)/P258</f>
        <v>9.2114695340501804E-2</v>
      </c>
      <c r="AM258" s="1">
        <f t="shared" ref="AM258:AM321" si="107">((R258-Q258)+X258)/Q258</f>
        <v>5.3937789543348866E-2</v>
      </c>
      <c r="AN258" s="1">
        <f t="shared" ref="AN258:AN321" si="108">(S258-R258)/R258</f>
        <v>5.7911392405063232E-2</v>
      </c>
      <c r="AO258" s="1">
        <f t="shared" ref="AO258:AO321" si="109">((T258-S258)+Y258)/S258</f>
        <v>0.13251570445707447</v>
      </c>
      <c r="AP258" s="1">
        <f t="shared" ref="AP258:AP321" si="110">((U258-T258)+Y258)/T258</f>
        <v>-9.3060356288212145E-4</v>
      </c>
      <c r="AQ258" s="58">
        <v>2019</v>
      </c>
    </row>
    <row r="259" spans="1:43" ht="15.6" thickBot="1">
      <c r="A259" s="40" t="s">
        <v>206</v>
      </c>
      <c r="B259" s="30" t="s">
        <v>207</v>
      </c>
      <c r="C259" s="42" t="s">
        <v>411</v>
      </c>
      <c r="D259" s="8">
        <v>430630</v>
      </c>
      <c r="E259" s="3">
        <v>0</v>
      </c>
      <c r="F259" s="37">
        <f t="shared" si="92"/>
        <v>430630</v>
      </c>
      <c r="G259" s="3">
        <v>765000000</v>
      </c>
      <c r="H259" s="9">
        <f t="shared" si="93"/>
        <v>5.6291503267973857E-4</v>
      </c>
      <c r="I259" s="51" vm="2352">
        <v>175.41</v>
      </c>
      <c r="J259" s="2" vm="2353">
        <v>179.55</v>
      </c>
      <c r="K259" s="2" vm="2354">
        <v>184.59</v>
      </c>
      <c r="L259" s="2" vm="705">
        <v>190.5</v>
      </c>
      <c r="M259" s="2" vm="2355">
        <v>195.87</v>
      </c>
      <c r="N259" s="2" vm="2356">
        <v>198.36</v>
      </c>
      <c r="O259" s="2" vm="2357">
        <v>208.86</v>
      </c>
      <c r="P259" s="2" vm="2358">
        <v>211.18</v>
      </c>
      <c r="Q259" s="2" vm="2359">
        <v>217.93</v>
      </c>
      <c r="R259" s="2" vm="2360">
        <v>211.13</v>
      </c>
      <c r="S259" s="2" vm="2361">
        <v>197.78</v>
      </c>
      <c r="T259" s="2" vm="2362">
        <v>195.38</v>
      </c>
      <c r="U259" s="2" vm="2363">
        <v>198</v>
      </c>
      <c r="V259" s="3">
        <v>1.25</v>
      </c>
      <c r="W259" s="3">
        <v>1.1599999999999999</v>
      </c>
      <c r="X259" s="3">
        <v>1.1599999999999999</v>
      </c>
      <c r="Y259" s="3">
        <v>1.1599999999999999</v>
      </c>
      <c r="Z259" s="1">
        <f t="shared" si="94"/>
        <v>9.3153183968986961E-2</v>
      </c>
      <c r="AA259" s="1">
        <f t="shared" si="95"/>
        <v>0.10246719160104995</v>
      </c>
      <c r="AB259" s="1">
        <f t="shared" si="96"/>
        <v>1.6422483960547647E-2</v>
      </c>
      <c r="AC259" s="1">
        <f t="shared" si="97"/>
        <v>-5.6694927295978761E-2</v>
      </c>
      <c r="AD259" s="1">
        <f t="shared" si="98"/>
        <v>0.1557493871501055</v>
      </c>
      <c r="AE259" s="1">
        <f t="shared" si="99"/>
        <v>2.3601847101077562E-2</v>
      </c>
      <c r="AF259" s="1">
        <f t="shared" si="100"/>
        <v>2.8070175438596447E-2</v>
      </c>
      <c r="AG259" s="1">
        <f t="shared" si="101"/>
        <v>3.8788666775014878E-2</v>
      </c>
      <c r="AH259" s="1">
        <f t="shared" si="102"/>
        <v>2.8188976377952781E-2</v>
      </c>
      <c r="AI259" s="1">
        <f t="shared" si="103"/>
        <v>1.8634808801756313E-2</v>
      </c>
      <c r="AJ259" s="1">
        <f t="shared" si="104"/>
        <v>5.8782012502520666E-2</v>
      </c>
      <c r="AK259" s="1">
        <f t="shared" si="105"/>
        <v>1.1107919180312138E-2</v>
      </c>
      <c r="AL259" s="1">
        <f t="shared" si="106"/>
        <v>3.7456198503646176E-2</v>
      </c>
      <c r="AM259" s="1">
        <f t="shared" si="107"/>
        <v>-2.5879869682925761E-2</v>
      </c>
      <c r="AN259" s="1">
        <f t="shared" si="108"/>
        <v>-6.3231184578221925E-2</v>
      </c>
      <c r="AO259" s="1">
        <f t="shared" si="109"/>
        <v>-6.2695924764890575E-3</v>
      </c>
      <c r="AP259" s="1">
        <f t="shared" si="110"/>
        <v>1.9346913706623014E-2</v>
      </c>
      <c r="AQ259" s="58">
        <v>2019</v>
      </c>
    </row>
    <row r="260" spans="1:43" ht="15.6" thickBot="1">
      <c r="A260" s="40" t="s">
        <v>107</v>
      </c>
      <c r="B260" s="30" t="s">
        <v>437</v>
      </c>
      <c r="C260" s="42" t="s">
        <v>438</v>
      </c>
      <c r="D260" s="8">
        <v>1067637</v>
      </c>
      <c r="E260" s="3">
        <v>6049</v>
      </c>
      <c r="F260" s="37">
        <f t="shared" si="92"/>
        <v>1067637</v>
      </c>
      <c r="G260" s="3">
        <v>1914000000</v>
      </c>
      <c r="H260" s="9">
        <f t="shared" si="93"/>
        <v>5.5780407523510977E-4</v>
      </c>
      <c r="I260" s="51" vm="1500">
        <v>125.71</v>
      </c>
      <c r="J260" s="2" vm="2364">
        <v>125.6</v>
      </c>
      <c r="K260" s="2" vm="2365">
        <v>111.53</v>
      </c>
      <c r="L260" s="2" vm="2366">
        <v>113.89</v>
      </c>
      <c r="M260" s="2" vm="2367">
        <v>124.03</v>
      </c>
      <c r="N260" s="2" vm="2368">
        <v>125.49</v>
      </c>
      <c r="O260" s="2" vm="2369">
        <v>125.28</v>
      </c>
      <c r="P260" s="2" vm="2370">
        <v>125.31</v>
      </c>
      <c r="Q260" s="2" vm="2371">
        <v>118.93</v>
      </c>
      <c r="R260" s="2" vm="2372">
        <v>123.11</v>
      </c>
      <c r="S260" s="2" vm="2373">
        <v>111.765</v>
      </c>
      <c r="T260" s="2" vm="2374">
        <v>120.77</v>
      </c>
      <c r="U260" s="2" vm="2375">
        <v>107.34</v>
      </c>
      <c r="V260" s="3">
        <v>1.1200000000000001</v>
      </c>
      <c r="W260" s="3">
        <v>1.1200000000000001</v>
      </c>
      <c r="X260" s="3">
        <v>1.1200000000000001</v>
      </c>
      <c r="Y260" s="3">
        <v>1.1200000000000001</v>
      </c>
      <c r="Z260" s="1">
        <f t="shared" si="94"/>
        <v>-8.511653806379757E-2</v>
      </c>
      <c r="AA260" s="1">
        <f t="shared" si="95"/>
        <v>0.10984283080165073</v>
      </c>
      <c r="AB260" s="1">
        <f t="shared" si="96"/>
        <v>-8.3812260536398602E-3</v>
      </c>
      <c r="AC260" s="1">
        <f t="shared" si="97"/>
        <v>-0.1189992689464706</v>
      </c>
      <c r="AD260" s="1">
        <f t="shared" si="98"/>
        <v>-0.11049240315010732</v>
      </c>
      <c r="AE260" s="1">
        <f t="shared" si="99"/>
        <v>-8.7502983056240101E-4</v>
      </c>
      <c r="AF260" s="1">
        <f t="shared" si="100"/>
        <v>-0.11202229299363052</v>
      </c>
      <c r="AG260" s="1">
        <f t="shared" si="101"/>
        <v>3.1202367076123012E-2</v>
      </c>
      <c r="AH260" s="1">
        <f t="shared" si="102"/>
        <v>8.9033277724119772E-2</v>
      </c>
      <c r="AI260" s="1">
        <f t="shared" si="103"/>
        <v>2.0801419011529418E-2</v>
      </c>
      <c r="AJ260" s="1">
        <f t="shared" si="104"/>
        <v>7.2515738305841612E-3</v>
      </c>
      <c r="AK260" s="1">
        <f t="shared" si="105"/>
        <v>2.3946360153257612E-4</v>
      </c>
      <c r="AL260" s="1">
        <f t="shared" si="106"/>
        <v>-4.1975899768573896E-2</v>
      </c>
      <c r="AM260" s="1">
        <f t="shared" si="107"/>
        <v>4.4564029260909716E-2</v>
      </c>
      <c r="AN260" s="1">
        <f t="shared" si="108"/>
        <v>-9.215335878482657E-2</v>
      </c>
      <c r="AO260" s="1">
        <f t="shared" si="109"/>
        <v>9.0591866863508216E-2</v>
      </c>
      <c r="AP260" s="1">
        <f t="shared" si="110"/>
        <v>-0.10192928707460455</v>
      </c>
      <c r="AQ260">
        <v>2018</v>
      </c>
    </row>
    <row r="261" spans="1:43" ht="15.6" thickBot="1">
      <c r="A261" s="40" t="s">
        <v>263</v>
      </c>
      <c r="B261" s="30" t="s">
        <v>264</v>
      </c>
      <c r="C261" s="42" t="s">
        <v>385</v>
      </c>
      <c r="D261" s="8">
        <v>678813</v>
      </c>
      <c r="E261" s="3">
        <v>203769</v>
      </c>
      <c r="F261" s="37">
        <f t="shared" si="92"/>
        <v>678813</v>
      </c>
      <c r="G261" s="3">
        <v>1220000000</v>
      </c>
      <c r="H261" s="9">
        <f t="shared" si="93"/>
        <v>5.564040983606557E-4</v>
      </c>
      <c r="I261" s="51" vm="2376">
        <v>56.2</v>
      </c>
      <c r="J261" s="2" vm="2377">
        <v>49.58</v>
      </c>
      <c r="K261" s="2" vm="2378">
        <v>54</v>
      </c>
      <c r="L261" s="2" vm="1246">
        <v>57.64</v>
      </c>
      <c r="M261" s="2" vm="2379">
        <v>87.17</v>
      </c>
      <c r="N261" s="2" vm="2380">
        <v>67.09</v>
      </c>
      <c r="O261" s="2" vm="1421">
        <v>80.67</v>
      </c>
      <c r="P261" s="2" vm="2381">
        <v>68.88</v>
      </c>
      <c r="Q261" s="2" vm="2382">
        <v>76.77</v>
      </c>
      <c r="R261" s="2" vm="2383">
        <v>77.06</v>
      </c>
      <c r="S261" s="2" vm="2384">
        <v>81.59</v>
      </c>
      <c r="T261" s="2" vm="2385">
        <v>83.98</v>
      </c>
      <c r="U261" s="2" vm="2386">
        <v>89.05</v>
      </c>
      <c r="V261" s="3">
        <v>0.62</v>
      </c>
      <c r="W261" s="3">
        <v>0.62</v>
      </c>
      <c r="X261" s="3">
        <v>0.62</v>
      </c>
      <c r="Y261" s="3">
        <v>0.62</v>
      </c>
      <c r="Z261" s="1">
        <f t="shared" si="94"/>
        <v>3.6654804270462596E-2</v>
      </c>
      <c r="AA261" s="1">
        <f t="shared" si="95"/>
        <v>0.41030534351145043</v>
      </c>
      <c r="AB261" s="1">
        <f t="shared" si="96"/>
        <v>-3.7064584108094698E-2</v>
      </c>
      <c r="AC261" s="1">
        <f t="shared" si="97"/>
        <v>0.16363872307293009</v>
      </c>
      <c r="AD261" s="1">
        <f t="shared" si="98"/>
        <v>0.62864768683273997</v>
      </c>
      <c r="AE261" s="1">
        <f t="shared" si="99"/>
        <v>-0.1177935943060499</v>
      </c>
      <c r="AF261" s="1">
        <f t="shared" si="100"/>
        <v>8.9148850342880226E-2</v>
      </c>
      <c r="AG261" s="1">
        <f t="shared" si="101"/>
        <v>7.8888888888888897E-2</v>
      </c>
      <c r="AH261" s="1">
        <f t="shared" si="102"/>
        <v>0.51231783483691884</v>
      </c>
      <c r="AI261" s="1">
        <f t="shared" si="103"/>
        <v>-0.22324194103475964</v>
      </c>
      <c r="AJ261" s="1">
        <f t="shared" si="104"/>
        <v>0.2116559844984349</v>
      </c>
      <c r="AK261" s="1">
        <f t="shared" si="105"/>
        <v>-0.14615098549646716</v>
      </c>
      <c r="AL261" s="1">
        <f t="shared" si="106"/>
        <v>0.12354819976771197</v>
      </c>
      <c r="AM261" s="1">
        <f t="shared" si="107"/>
        <v>1.185358864139646E-2</v>
      </c>
      <c r="AN261" s="1">
        <f t="shared" si="108"/>
        <v>5.8785362055541149E-2</v>
      </c>
      <c r="AO261" s="1">
        <f t="shared" si="109"/>
        <v>3.6891775952935413E-2</v>
      </c>
      <c r="AP261" s="1">
        <f t="shared" si="110"/>
        <v>6.7754227196951566E-2</v>
      </c>
      <c r="AQ261" s="58">
        <v>2019</v>
      </c>
    </row>
    <row r="262" spans="1:43" ht="15.6" thickBot="1">
      <c r="A262" s="40" t="s">
        <v>302</v>
      </c>
      <c r="B262" s="30" t="s">
        <v>476</v>
      </c>
      <c r="C262" s="42" t="s">
        <v>304</v>
      </c>
      <c r="D262" s="8">
        <v>866173</v>
      </c>
      <c r="E262" s="3">
        <v>152344</v>
      </c>
      <c r="F262" s="37">
        <f t="shared" si="92"/>
        <v>866173</v>
      </c>
      <c r="G262" s="3">
        <v>1638000000</v>
      </c>
      <c r="H262" s="9">
        <f t="shared" si="93"/>
        <v>5.2879914529914526E-4</v>
      </c>
      <c r="I262" s="51" vm="2387">
        <v>54.05</v>
      </c>
      <c r="J262" s="2" vm="2388">
        <v>56.93</v>
      </c>
      <c r="K262" s="2" vm="2389">
        <v>54.39</v>
      </c>
      <c r="L262" s="2" vm="2390">
        <v>50.45</v>
      </c>
      <c r="M262" s="2" vm="2391">
        <v>50.25</v>
      </c>
      <c r="N262" s="2" vm="2392">
        <v>50.5</v>
      </c>
      <c r="O262" s="2" vm="2393">
        <v>49.62</v>
      </c>
      <c r="P262" s="2" vm="2394">
        <v>53.31</v>
      </c>
      <c r="Q262" s="2" vm="2395">
        <v>54.21</v>
      </c>
      <c r="R262" s="2" vm="2396">
        <v>52.95</v>
      </c>
      <c r="S262" s="2" vm="2397">
        <v>52.39</v>
      </c>
      <c r="T262" s="2" vm="2398">
        <v>54.88</v>
      </c>
      <c r="U262" s="2" vm="666">
        <v>45.22</v>
      </c>
      <c r="V262" s="3">
        <v>0.37</v>
      </c>
      <c r="W262" s="3">
        <v>0.37</v>
      </c>
      <c r="X262" s="3">
        <v>0.3</v>
      </c>
      <c r="Y262" s="3">
        <v>0.3</v>
      </c>
      <c r="Z262" s="1">
        <f t="shared" si="94"/>
        <v>-5.9759481961146985E-2</v>
      </c>
      <c r="AA262" s="1">
        <f t="shared" si="95"/>
        <v>-9.1179385530229008E-3</v>
      </c>
      <c r="AB262" s="1">
        <f t="shared" si="96"/>
        <v>7.3155985489721992E-2</v>
      </c>
      <c r="AC262" s="1">
        <f t="shared" si="97"/>
        <v>-0.14032105760151092</v>
      </c>
      <c r="AD262" s="1">
        <f t="shared" si="98"/>
        <v>-0.13857539315448655</v>
      </c>
      <c r="AE262" s="1">
        <f t="shared" si="99"/>
        <v>5.3283996299722532E-2</v>
      </c>
      <c r="AF262" s="1">
        <f t="shared" si="100"/>
        <v>-4.4616195327595275E-2</v>
      </c>
      <c r="AG262" s="1">
        <f t="shared" si="101"/>
        <v>-6.5637065637065589E-2</v>
      </c>
      <c r="AH262" s="1">
        <f t="shared" si="102"/>
        <v>-3.9643211100099671E-3</v>
      </c>
      <c r="AI262" s="1">
        <f t="shared" si="103"/>
        <v>1.2338308457711443E-2</v>
      </c>
      <c r="AJ262" s="1">
        <f t="shared" si="104"/>
        <v>-1.009900990099015E-2</v>
      </c>
      <c r="AK262" s="1">
        <f t="shared" si="105"/>
        <v>7.4365175332527303E-2</v>
      </c>
      <c r="AL262" s="1">
        <f t="shared" si="106"/>
        <v>2.2509848058525579E-2</v>
      </c>
      <c r="AM262" s="1">
        <f t="shared" si="107"/>
        <v>-1.7708909795240691E-2</v>
      </c>
      <c r="AN262" s="1">
        <f t="shared" si="108"/>
        <v>-1.0576015108593054E-2</v>
      </c>
      <c r="AO262" s="1">
        <f t="shared" si="109"/>
        <v>5.3254437869822521E-2</v>
      </c>
      <c r="AP262" s="1">
        <f t="shared" si="110"/>
        <v>-0.17055393586005835</v>
      </c>
      <c r="AQ262">
        <v>2018</v>
      </c>
    </row>
    <row r="263" spans="1:43" ht="16.2" thickBot="1">
      <c r="A263" s="61" t="s">
        <v>110</v>
      </c>
      <c r="B263" s="30" t="s">
        <v>111</v>
      </c>
      <c r="C263" s="25" t="s">
        <v>349</v>
      </c>
      <c r="D263" s="8">
        <v>40987</v>
      </c>
      <c r="E263" s="3">
        <v>50117</v>
      </c>
      <c r="F263">
        <f>(D263)*4.725</f>
        <v>193663.57499999998</v>
      </c>
      <c r="G263" s="3">
        <v>374000000</v>
      </c>
      <c r="H263" s="9">
        <f t="shared" si="93"/>
        <v>5.1781704545454546E-4</v>
      </c>
      <c r="I263" s="16">
        <v>58.89</v>
      </c>
      <c r="J263" s="17">
        <v>59.18</v>
      </c>
      <c r="K263" s="17">
        <v>70.010000000000005</v>
      </c>
      <c r="L263" s="17">
        <v>71.12</v>
      </c>
      <c r="M263" s="17">
        <v>75.260000000000005</v>
      </c>
      <c r="N263" s="17">
        <v>72.69</v>
      </c>
      <c r="O263" s="17">
        <v>70.69</v>
      </c>
      <c r="P263" s="17">
        <v>76.540000000000006</v>
      </c>
      <c r="Q263" s="17">
        <v>76.489999999999995</v>
      </c>
      <c r="R263" s="17">
        <v>74.489999999999995</v>
      </c>
      <c r="S263" s="17">
        <v>79.45</v>
      </c>
      <c r="T263" s="17">
        <v>81.42</v>
      </c>
      <c r="U263" s="17">
        <v>81.42</v>
      </c>
      <c r="V263" s="3">
        <v>1.08</v>
      </c>
      <c r="W263" s="3">
        <v>1.07</v>
      </c>
      <c r="X263" s="3">
        <v>1.07</v>
      </c>
      <c r="Y263" s="3">
        <v>1.07</v>
      </c>
      <c r="Z263" s="1">
        <f t="shared" si="94"/>
        <v>0.22601460349804728</v>
      </c>
      <c r="AA263" s="1">
        <f t="shared" si="95"/>
        <v>8.9988751406073278E-3</v>
      </c>
      <c r="AB263" s="1">
        <f t="shared" si="96"/>
        <v>6.8892346866600618E-2</v>
      </c>
      <c r="AC263" s="1">
        <f t="shared" si="97"/>
        <v>0.1073969660357096</v>
      </c>
      <c r="AD263" s="1">
        <f t="shared" si="98"/>
        <v>0.4554253693326541</v>
      </c>
      <c r="AE263" s="1">
        <f t="shared" si="99"/>
        <v>4.9244353880115322E-3</v>
      </c>
      <c r="AF263" s="1">
        <f t="shared" si="100"/>
        <v>0.18300101385603254</v>
      </c>
      <c r="AG263" s="1">
        <f t="shared" si="101"/>
        <v>3.1281245536351941E-2</v>
      </c>
      <c r="AH263" s="1">
        <f t="shared" si="102"/>
        <v>5.8211473565804278E-2</v>
      </c>
      <c r="AI263" s="1">
        <f t="shared" si="103"/>
        <v>-1.9930906191868287E-2</v>
      </c>
      <c r="AJ263" s="1">
        <f t="shared" si="104"/>
        <v>-1.2794056954189021E-2</v>
      </c>
      <c r="AK263" s="1">
        <f t="shared" si="105"/>
        <v>8.2755693874664152E-2</v>
      </c>
      <c r="AL263" s="1">
        <f t="shared" si="106"/>
        <v>1.3326365299189817E-2</v>
      </c>
      <c r="AM263" s="1">
        <f t="shared" si="107"/>
        <v>-1.21584520852399E-2</v>
      </c>
      <c r="AN263" s="1">
        <f t="shared" si="108"/>
        <v>6.6586118942139991E-2</v>
      </c>
      <c r="AO263" s="1">
        <f t="shared" si="109"/>
        <v>3.8263058527375694E-2</v>
      </c>
      <c r="AP263" s="1">
        <f t="shared" si="110"/>
        <v>1.3141734217636945E-2</v>
      </c>
      <c r="AQ263">
        <v>2016</v>
      </c>
    </row>
    <row r="264" spans="1:43" ht="15.6" thickBot="1">
      <c r="A264" s="40" t="s">
        <v>230</v>
      </c>
      <c r="B264" s="30" t="s">
        <v>231</v>
      </c>
      <c r="C264" s="42" t="s">
        <v>232</v>
      </c>
      <c r="D264" s="8">
        <v>842051</v>
      </c>
      <c r="E264" s="3">
        <v>665213</v>
      </c>
      <c r="F264" s="37">
        <f t="shared" ref="F264:F303" si="111">D264</f>
        <v>842051</v>
      </c>
      <c r="G264" s="3">
        <v>1640000000</v>
      </c>
      <c r="H264" s="9">
        <f t="shared" si="93"/>
        <v>5.1344573170731709E-4</v>
      </c>
      <c r="I264" s="51" vm="2399">
        <v>39.020000000000003</v>
      </c>
      <c r="J264" s="2" vm="2400">
        <v>42.3</v>
      </c>
      <c r="K264" s="2" vm="2401">
        <v>42.35</v>
      </c>
      <c r="L264" s="2" vm="2402">
        <v>42.78</v>
      </c>
      <c r="M264" s="2" vm="85">
        <v>48.2</v>
      </c>
      <c r="N264" s="2" vm="2403">
        <v>40.71</v>
      </c>
      <c r="O264" s="2" vm="2404">
        <v>44.59</v>
      </c>
      <c r="P264" s="2" vm="1399">
        <v>44.42</v>
      </c>
      <c r="Q264" s="2" vm="2405">
        <v>41.04</v>
      </c>
      <c r="R264" s="2" vm="2406">
        <v>42.51</v>
      </c>
      <c r="S264" s="2" vm="2407">
        <v>46.52</v>
      </c>
      <c r="T264" s="2" vm="2377">
        <v>49.58</v>
      </c>
      <c r="U264" s="2" vm="2408">
        <v>51.2</v>
      </c>
      <c r="V264" s="3">
        <v>0.35</v>
      </c>
      <c r="W264" s="3">
        <v>0.35</v>
      </c>
      <c r="X264" s="3">
        <v>0.3</v>
      </c>
      <c r="Y264" s="3">
        <v>0.3</v>
      </c>
      <c r="Z264" s="1">
        <f t="shared" si="94"/>
        <v>0.10533059969246533</v>
      </c>
      <c r="AA264" s="1">
        <f t="shared" si="95"/>
        <v>5.0490883590462887E-2</v>
      </c>
      <c r="AB264" s="1">
        <f t="shared" si="96"/>
        <v>-3.9919264409060441E-2</v>
      </c>
      <c r="AC264" s="1">
        <f t="shared" si="97"/>
        <v>0.21147965184662446</v>
      </c>
      <c r="AD264" s="1">
        <f t="shared" si="98"/>
        <v>0.34546386468477702</v>
      </c>
      <c r="AE264" s="1">
        <f t="shared" si="99"/>
        <v>8.4059456688877335E-2</v>
      </c>
      <c r="AF264" s="1">
        <f t="shared" si="100"/>
        <v>1.1820330969268148E-3</v>
      </c>
      <c r="AG264" s="1">
        <f t="shared" si="101"/>
        <v>1.8417945690672954E-2</v>
      </c>
      <c r="AH264" s="1">
        <f t="shared" si="102"/>
        <v>0.12669471715755029</v>
      </c>
      <c r="AI264" s="1">
        <f t="shared" si="103"/>
        <v>-0.14813278008298758</v>
      </c>
      <c r="AJ264" s="1">
        <f t="shared" si="104"/>
        <v>0.10390567428150337</v>
      </c>
      <c r="AK264" s="1">
        <f t="shared" si="105"/>
        <v>-3.812514016595687E-3</v>
      </c>
      <c r="AL264" s="1">
        <f t="shared" si="106"/>
        <v>-6.9338135974786191E-2</v>
      </c>
      <c r="AM264" s="1">
        <f t="shared" si="107"/>
        <v>4.3128654970760211E-2</v>
      </c>
      <c r="AN264" s="1">
        <f t="shared" si="108"/>
        <v>9.4330745706892621E-2</v>
      </c>
      <c r="AO264" s="1">
        <f t="shared" si="109"/>
        <v>7.2226999140154666E-2</v>
      </c>
      <c r="AP264" s="1">
        <f t="shared" si="110"/>
        <v>3.8725292456635835E-2</v>
      </c>
      <c r="AQ264" s="58">
        <v>2019</v>
      </c>
    </row>
    <row r="265" spans="1:43" ht="15.6" thickBot="1">
      <c r="A265" s="40" t="s">
        <v>260</v>
      </c>
      <c r="B265" s="30" t="s">
        <v>467</v>
      </c>
      <c r="C265" s="42" t="s">
        <v>415</v>
      </c>
      <c r="D265" s="8">
        <v>794901</v>
      </c>
      <c r="E265" s="3">
        <v>135280</v>
      </c>
      <c r="F265" s="37">
        <f t="shared" si="111"/>
        <v>794901</v>
      </c>
      <c r="G265" s="3">
        <v>1556000000</v>
      </c>
      <c r="H265" s="9">
        <f t="shared" si="93"/>
        <v>5.1086182519280204E-4</v>
      </c>
      <c r="I265" s="51" vm="2409">
        <v>66.13</v>
      </c>
      <c r="J265" s="2" vm="2410">
        <v>77.03</v>
      </c>
      <c r="K265" s="2" vm="2411">
        <v>87.42</v>
      </c>
      <c r="L265" s="2" vm="2412">
        <v>88.38</v>
      </c>
      <c r="M265" s="2" vm="2413">
        <v>87.05</v>
      </c>
      <c r="N265" s="2" vm="2414">
        <v>77.510000000000005</v>
      </c>
      <c r="O265" s="2" vm="2415">
        <v>78.8</v>
      </c>
      <c r="P265" s="2" vm="198">
        <v>84.3</v>
      </c>
      <c r="Q265" s="2" vm="1823">
        <v>72</v>
      </c>
      <c r="R265" s="2" vm="2416">
        <v>76.209999999999994</v>
      </c>
      <c r="S265" s="2" vm="1073">
        <v>81.83</v>
      </c>
      <c r="T265" s="2" vm="2417">
        <v>82.55</v>
      </c>
      <c r="U265" s="2" vm="2418">
        <v>85.51</v>
      </c>
      <c r="V265" s="3">
        <v>1.17</v>
      </c>
      <c r="W265" s="3">
        <v>1.17</v>
      </c>
      <c r="X265" s="3">
        <v>1.1399999999999999</v>
      </c>
      <c r="Y265" s="3">
        <v>1.1399999999999999</v>
      </c>
      <c r="Z265" s="1">
        <f t="shared" si="94"/>
        <v>0.35415091486466055</v>
      </c>
      <c r="AA265" s="1">
        <f t="shared" si="95"/>
        <v>-9.5157275401674568E-2</v>
      </c>
      <c r="AB265" s="1">
        <f t="shared" si="96"/>
        <v>-1.8401015228426441E-2</v>
      </c>
      <c r="AC265" s="1">
        <f t="shared" si="97"/>
        <v>0.13698989633906328</v>
      </c>
      <c r="AD265" s="1">
        <f t="shared" si="98"/>
        <v>0.36292151822168467</v>
      </c>
      <c r="AE265" s="1">
        <f t="shared" si="99"/>
        <v>0.16482685619234849</v>
      </c>
      <c r="AF265" s="1">
        <f t="shared" si="100"/>
        <v>0.13488251330650397</v>
      </c>
      <c r="AG265" s="1">
        <f t="shared" si="101"/>
        <v>2.4365133836650579E-2</v>
      </c>
      <c r="AH265" s="1">
        <f t="shared" si="102"/>
        <v>-1.5048653541525214E-2</v>
      </c>
      <c r="AI265" s="1">
        <f t="shared" si="103"/>
        <v>-9.6151636990235406E-2</v>
      </c>
      <c r="AJ265" s="1">
        <f t="shared" si="104"/>
        <v>3.1737840278673615E-2</v>
      </c>
      <c r="AK265" s="1">
        <f t="shared" si="105"/>
        <v>6.9796954314720813E-2</v>
      </c>
      <c r="AL265" s="1">
        <f t="shared" si="106"/>
        <v>-0.13238434163701063</v>
      </c>
      <c r="AM265" s="1">
        <f t="shared" si="107"/>
        <v>7.4305555555555458E-2</v>
      </c>
      <c r="AN265" s="1">
        <f t="shared" si="108"/>
        <v>7.3743603201679636E-2</v>
      </c>
      <c r="AO265" s="1">
        <f t="shared" si="109"/>
        <v>2.2730050103873869E-2</v>
      </c>
      <c r="AP265" s="1">
        <f t="shared" si="110"/>
        <v>4.9666868564506451E-2</v>
      </c>
      <c r="AQ265" s="58">
        <v>2019</v>
      </c>
    </row>
    <row r="266" spans="1:43" ht="15.6" thickBot="1">
      <c r="A266" s="40" t="s">
        <v>164</v>
      </c>
      <c r="B266" s="30" t="s">
        <v>165</v>
      </c>
      <c r="C266" s="42" t="s">
        <v>498</v>
      </c>
      <c r="D266" s="8">
        <v>188965</v>
      </c>
      <c r="E266" s="3"/>
      <c r="F266" s="37">
        <f t="shared" si="111"/>
        <v>188965</v>
      </c>
      <c r="G266" s="3">
        <v>376000000</v>
      </c>
      <c r="H266" s="9">
        <f t="shared" si="93"/>
        <v>5.0256648936170217E-4</v>
      </c>
      <c r="I266" s="51" vm="1616">
        <v>164.33</v>
      </c>
      <c r="J266" s="2" vm="2363">
        <v>198</v>
      </c>
      <c r="K266" s="2" vm="1318">
        <v>198.75</v>
      </c>
      <c r="L266" s="2" vm="1615">
        <v>194</v>
      </c>
      <c r="M266" s="2" vm="2419">
        <v>206.4</v>
      </c>
      <c r="N266" s="2" vm="2420">
        <v>181.7</v>
      </c>
      <c r="O266" s="2" vm="2421">
        <v>208</v>
      </c>
      <c r="P266" s="2" vm="2422">
        <v>219.35</v>
      </c>
      <c r="Q266" s="2" vm="2423">
        <v>201.1</v>
      </c>
      <c r="R266" s="2" vm="2424">
        <v>207.01</v>
      </c>
      <c r="S266" s="2" vm="2425">
        <v>215.26</v>
      </c>
      <c r="T266" s="2" vm="2426">
        <v>220.97</v>
      </c>
      <c r="U266" s="2" vm="2427">
        <v>231</v>
      </c>
      <c r="V266" s="3">
        <v>1.25</v>
      </c>
      <c r="W266" s="3">
        <v>0.85</v>
      </c>
      <c r="X266" s="3">
        <v>0.85</v>
      </c>
      <c r="Y266" s="3">
        <v>0.8</v>
      </c>
      <c r="Z266" s="1">
        <f t="shared" si="94"/>
        <v>0.18815797480679111</v>
      </c>
      <c r="AA266" s="1">
        <f t="shared" si="95"/>
        <v>7.6546391752577311E-2</v>
      </c>
      <c r="AB266" s="1">
        <f t="shared" si="96"/>
        <v>-6.7307692307696696E-4</v>
      </c>
      <c r="AC266" s="1">
        <f t="shared" si="97"/>
        <v>0.11975266895319071</v>
      </c>
      <c r="AD266" s="1">
        <f t="shared" si="98"/>
        <v>0.42852796202762722</v>
      </c>
      <c r="AE266" s="1">
        <f t="shared" si="99"/>
        <v>0.20489259417026706</v>
      </c>
      <c r="AF266" s="1">
        <f t="shared" si="100"/>
        <v>3.787878787878788E-3</v>
      </c>
      <c r="AG266" s="1">
        <f t="shared" si="101"/>
        <v>-1.7610062893081761E-2</v>
      </c>
      <c r="AH266" s="1">
        <f t="shared" si="102"/>
        <v>6.3917525773195899E-2</v>
      </c>
      <c r="AI266" s="1">
        <f t="shared" si="103"/>
        <v>-0.11555232558139542</v>
      </c>
      <c r="AJ266" s="1">
        <f t="shared" si="104"/>
        <v>0.14942212438084762</v>
      </c>
      <c r="AK266" s="1">
        <f t="shared" si="105"/>
        <v>5.4567307692307665E-2</v>
      </c>
      <c r="AL266" s="1">
        <f t="shared" si="106"/>
        <v>-7.9325279234100751E-2</v>
      </c>
      <c r="AM266" s="1">
        <f t="shared" si="107"/>
        <v>3.3615116857284917E-2</v>
      </c>
      <c r="AN266" s="1">
        <f t="shared" si="108"/>
        <v>3.9853147190956957E-2</v>
      </c>
      <c r="AO266" s="1">
        <f t="shared" si="109"/>
        <v>3.024249744495033E-2</v>
      </c>
      <c r="AP266" s="1">
        <f t="shared" si="110"/>
        <v>4.9011177987962173E-2</v>
      </c>
      <c r="AQ266" s="58">
        <v>2019</v>
      </c>
    </row>
    <row r="267" spans="1:43" ht="15" thickBot="1">
      <c r="A267" s="63" t="s">
        <v>35</v>
      </c>
      <c r="B267" s="70" t="s">
        <v>36</v>
      </c>
      <c r="C267" s="11" t="s">
        <v>37</v>
      </c>
      <c r="D267" s="26">
        <v>340183</v>
      </c>
      <c r="E267" s="26">
        <v>0</v>
      </c>
      <c r="F267" s="31">
        <f t="shared" si="111"/>
        <v>340183</v>
      </c>
      <c r="G267" s="8">
        <v>679000000</v>
      </c>
      <c r="H267" s="9">
        <v>5.0000000000000001E-4</v>
      </c>
      <c r="I267" s="16">
        <v>57.45</v>
      </c>
      <c r="J267" s="17">
        <v>58.43</v>
      </c>
      <c r="K267" s="17">
        <v>54.34</v>
      </c>
      <c r="L267" s="17">
        <v>53.34</v>
      </c>
      <c r="M267" s="17">
        <v>57.43</v>
      </c>
      <c r="N267" s="17">
        <v>59.32</v>
      </c>
      <c r="O267" s="17">
        <v>60.43</v>
      </c>
      <c r="P267" s="17">
        <v>61.32</v>
      </c>
      <c r="Q267" s="17">
        <v>59.32</v>
      </c>
      <c r="R267" s="17">
        <v>57.53</v>
      </c>
      <c r="S267" s="17">
        <v>56.34</v>
      </c>
      <c r="T267" s="17">
        <v>59.43</v>
      </c>
      <c r="U267" s="17">
        <v>60.23</v>
      </c>
      <c r="V267" s="47">
        <v>0</v>
      </c>
      <c r="W267" s="47">
        <v>0</v>
      </c>
      <c r="X267" s="47">
        <v>0</v>
      </c>
      <c r="Y267" s="47">
        <v>0</v>
      </c>
      <c r="Z267" s="1">
        <f t="shared" si="94"/>
        <v>-7.1540469973890325E-2</v>
      </c>
      <c r="AA267" s="1">
        <f t="shared" si="95"/>
        <v>0.13292088488938875</v>
      </c>
      <c r="AB267" s="1">
        <f t="shared" si="96"/>
        <v>-4.7989409233824235E-2</v>
      </c>
      <c r="AC267" s="1">
        <f t="shared" si="97"/>
        <v>4.6932035459760053E-2</v>
      </c>
      <c r="AD267" s="1">
        <f t="shared" si="98"/>
        <v>4.8389904264577788E-2</v>
      </c>
      <c r="AE267" s="1">
        <f t="shared" si="99"/>
        <v>1.70583115752828E-2</v>
      </c>
      <c r="AF267" s="1">
        <f t="shared" si="100"/>
        <v>-6.9998288550402132E-2</v>
      </c>
      <c r="AG267" s="1">
        <f t="shared" si="101"/>
        <v>-1.8402649981597349E-2</v>
      </c>
      <c r="AH267" s="1">
        <f t="shared" si="102"/>
        <v>7.6677915260592353E-2</v>
      </c>
      <c r="AI267" s="1">
        <f t="shared" si="103"/>
        <v>3.2909629113703646E-2</v>
      </c>
      <c r="AJ267" s="1">
        <f t="shared" si="104"/>
        <v>1.8712070128118669E-2</v>
      </c>
      <c r="AK267" s="1">
        <f t="shared" si="105"/>
        <v>1.4727784213139179E-2</v>
      </c>
      <c r="AL267" s="1">
        <f t="shared" si="106"/>
        <v>-3.2615786040443573E-2</v>
      </c>
      <c r="AM267" s="1">
        <f t="shared" si="107"/>
        <v>-3.0175320296695871E-2</v>
      </c>
      <c r="AN267" s="1">
        <f t="shared" si="108"/>
        <v>-2.0684860073005348E-2</v>
      </c>
      <c r="AO267" s="1">
        <f t="shared" si="109"/>
        <v>5.4845580404685769E-2</v>
      </c>
      <c r="AP267" s="1">
        <f t="shared" si="110"/>
        <v>1.3461214874642389E-2</v>
      </c>
      <c r="AQ267">
        <v>2015</v>
      </c>
    </row>
    <row r="268" spans="1:43" ht="16.2" thickBot="1">
      <c r="A268" s="63" t="s">
        <v>182</v>
      </c>
      <c r="B268" s="70" t="s">
        <v>183</v>
      </c>
      <c r="C268" s="12" t="s">
        <v>184</v>
      </c>
      <c r="D268" s="26">
        <v>1495410</v>
      </c>
      <c r="E268" s="26">
        <v>1068049</v>
      </c>
      <c r="F268" s="31">
        <f t="shared" si="111"/>
        <v>1495410</v>
      </c>
      <c r="G268" s="3">
        <v>4894000000</v>
      </c>
      <c r="H268" s="9">
        <v>5.0000000000000001E-4</v>
      </c>
      <c r="I268" s="16" cm="1" vm="2428">
        <f t="array" aca="1" ref="I268:U268" ca="1">TRANSPOSE(_xlfn.STOCKHISTORY(A268,"1-1-2015","31-01-2016",2,0,2))</f>
        <v>36.67</v>
      </c>
      <c r="J268" s="17" vm="2429">
        <f ca="1"/>
        <v>33.06</v>
      </c>
      <c r="K268" s="17" vm="2430">
        <f ca="1"/>
        <v>33.29</v>
      </c>
      <c r="L268" s="17" vm="2431">
        <f ca="1"/>
        <v>31.13</v>
      </c>
      <c r="M268" s="17" vm="2432">
        <f ca="1"/>
        <v>32.630000000000003</v>
      </c>
      <c r="N268" s="17" vm="2433">
        <f ca="1"/>
        <v>34.369999999999997</v>
      </c>
      <c r="O268" s="17" vm="2434">
        <f ca="1"/>
        <v>30.49</v>
      </c>
      <c r="P268" s="17" vm="502">
        <f ca="1"/>
        <v>29</v>
      </c>
      <c r="Q268" s="17" vm="2435">
        <f ca="1"/>
        <v>27.91</v>
      </c>
      <c r="R268" s="17" vm="2436">
        <f ca="1"/>
        <v>30.21</v>
      </c>
      <c r="S268" s="17" vm="2437">
        <f ca="1"/>
        <v>33.729999999999997</v>
      </c>
      <c r="T268" s="17" vm="2438">
        <f ca="1"/>
        <v>35</v>
      </c>
      <c r="U268" s="17" vm="2439">
        <f ca="1"/>
        <v>33.880000000000003</v>
      </c>
      <c r="V268" s="48">
        <v>0.24</v>
      </c>
      <c r="W268" s="48">
        <v>0.24</v>
      </c>
      <c r="X268" s="48">
        <v>0.24</v>
      </c>
      <c r="Y268" s="48">
        <v>0.24</v>
      </c>
      <c r="Z268" s="1">
        <f t="shared" ca="1" si="94"/>
        <v>-0.14453231524406879</v>
      </c>
      <c r="AA268" s="1">
        <f t="shared" ca="1" si="95"/>
        <v>-1.2849341471249618E-2</v>
      </c>
      <c r="AB268" s="1">
        <f t="shared" ca="1" si="96"/>
        <v>-1.3119055428008394E-3</v>
      </c>
      <c r="AC268" s="1">
        <f t="shared" ca="1" si="97"/>
        <v>0.12942734193975511</v>
      </c>
      <c r="AD268" s="1">
        <f t="shared" ca="1" si="98"/>
        <v>-4.9904554131442569E-2</v>
      </c>
      <c r="AE268" s="1">
        <f t="shared" ca="1" si="99"/>
        <v>-9.8445595854922255E-2</v>
      </c>
      <c r="AF268" s="1">
        <f t="shared" ca="1" si="100"/>
        <v>6.957047791893432E-3</v>
      </c>
      <c r="AG268" s="1">
        <f t="shared" ca="1" si="101"/>
        <v>-5.767497747071193E-2</v>
      </c>
      <c r="AH268" s="1">
        <f t="shared" ca="1" si="102"/>
        <v>4.818503051718611E-2</v>
      </c>
      <c r="AI268" s="1">
        <f t="shared" ca="1" si="103"/>
        <v>6.0680355501072474E-2</v>
      </c>
      <c r="AJ268" s="1">
        <f t="shared" ca="1" si="104"/>
        <v>-0.10590631364562116</v>
      </c>
      <c r="AK268" s="1">
        <f t="shared" ca="1" si="105"/>
        <v>-4.886848146933416E-2</v>
      </c>
      <c r="AL268" s="1">
        <f t="shared" ca="1" si="106"/>
        <v>-2.9310344827586203E-2</v>
      </c>
      <c r="AM268" s="1">
        <f t="shared" ca="1" si="107"/>
        <v>9.1006807595843814E-2</v>
      </c>
      <c r="AN268" s="1">
        <f t="shared" ca="1" si="108"/>
        <v>0.11651770936775889</v>
      </c>
      <c r="AO268" s="1">
        <f t="shared" ca="1" si="109"/>
        <v>4.4767269493033002E-2</v>
      </c>
      <c r="AP268" s="1">
        <f t="shared" ca="1" si="110"/>
        <v>-2.5142857142857071E-2</v>
      </c>
      <c r="AQ268">
        <v>2015</v>
      </c>
    </row>
    <row r="269" spans="1:43" ht="16.2" thickBot="1">
      <c r="A269" s="63" t="s">
        <v>224</v>
      </c>
      <c r="B269" s="70" t="s">
        <v>225</v>
      </c>
      <c r="C269" s="12" t="s">
        <v>226</v>
      </c>
      <c r="D269" s="26">
        <v>393213</v>
      </c>
      <c r="E269" s="26">
        <v>1142253</v>
      </c>
      <c r="F269" s="31">
        <f t="shared" si="111"/>
        <v>393213</v>
      </c>
      <c r="G269" s="3">
        <v>3308000000</v>
      </c>
      <c r="H269" s="9">
        <v>5.0000000000000001E-4</v>
      </c>
      <c r="I269" s="16" cm="1" vm="2440">
        <f t="array" aca="1" ref="I269:U269" ca="1">TRANSPOSE(_xlfn.STOCKHISTORY(A269,"1-1-2015","31-01-2016",2,0,2))</f>
        <v>0.27610000000000001</v>
      </c>
      <c r="J269" s="17" vm="2441">
        <f ca="1"/>
        <v>0.33</v>
      </c>
      <c r="K269" s="17" vm="2442">
        <f ca="1"/>
        <v>0.34520000000000001</v>
      </c>
      <c r="L269" s="17" vm="2443">
        <f ca="1"/>
        <v>0.35549999999999998</v>
      </c>
      <c r="M269" s="17" vm="2444">
        <f ca="1"/>
        <v>0.33040000000000003</v>
      </c>
      <c r="N269" s="17" vm="2445">
        <f ca="1"/>
        <v>0.31809999999999999</v>
      </c>
      <c r="O269" s="17" vm="2446">
        <f ca="1"/>
        <v>0.29289999999999999</v>
      </c>
      <c r="P269" s="17" vm="2447">
        <f ca="1"/>
        <v>0.31</v>
      </c>
      <c r="Q269" s="17" vm="2448">
        <f ca="1"/>
        <v>0.27960000000000002</v>
      </c>
      <c r="R269" s="17" vm="2449">
        <f ca="1"/>
        <v>0.27500000000000002</v>
      </c>
      <c r="S269" s="17" vm="2450">
        <f ca="1"/>
        <v>0.28499999999999998</v>
      </c>
      <c r="T269" s="17" vm="2451">
        <f ca="1"/>
        <v>0.27300000000000002</v>
      </c>
      <c r="U269" s="17" vm="2452">
        <f ca="1"/>
        <v>0.26179999999999998</v>
      </c>
      <c r="V269" s="47">
        <v>0</v>
      </c>
      <c r="W269" s="47">
        <v>0</v>
      </c>
      <c r="X269" s="47">
        <v>0</v>
      </c>
      <c r="Y269" s="47">
        <v>0</v>
      </c>
      <c r="Z269" s="1">
        <f t="shared" ca="1" si="94"/>
        <v>0.28757696486780138</v>
      </c>
      <c r="AA269" s="1">
        <f t="shared" ca="1" si="95"/>
        <v>-0.1760900140646976</v>
      </c>
      <c r="AB269" s="1">
        <f t="shared" ca="1" si="96"/>
        <v>-6.1113007852509296E-2</v>
      </c>
      <c r="AC269" s="1">
        <f t="shared" ca="1" si="97"/>
        <v>-4.8000000000000161E-2</v>
      </c>
      <c r="AD269" s="1">
        <f t="shared" ca="1" si="98"/>
        <v>-5.1792828685259092E-2</v>
      </c>
      <c r="AE269" s="1">
        <f t="shared" ca="1" si="99"/>
        <v>0.19521912350597609</v>
      </c>
      <c r="AF269" s="1">
        <f t="shared" ca="1" si="100"/>
        <v>4.6060606060606031E-2</v>
      </c>
      <c r="AG269" s="1">
        <f t="shared" ca="1" si="101"/>
        <v>2.9837775202780924E-2</v>
      </c>
      <c r="AH269" s="1">
        <f t="shared" ca="1" si="102"/>
        <v>-7.0604781997186936E-2</v>
      </c>
      <c r="AI269" s="1">
        <f t="shared" ca="1" si="103"/>
        <v>-3.7227602905569104E-2</v>
      </c>
      <c r="AJ269" s="1">
        <f t="shared" ca="1" si="104"/>
        <v>-7.922037095253065E-2</v>
      </c>
      <c r="AK269" s="1">
        <f t="shared" ca="1" si="105"/>
        <v>5.8381700238989434E-2</v>
      </c>
      <c r="AL269" s="1">
        <f t="shared" ca="1" si="106"/>
        <v>-9.8064516129032206E-2</v>
      </c>
      <c r="AM269" s="1">
        <f t="shared" ca="1" si="107"/>
        <v>-1.6452074391988529E-2</v>
      </c>
      <c r="AN269" s="1">
        <f t="shared" ca="1" si="108"/>
        <v>3.6363636363636188E-2</v>
      </c>
      <c r="AO269" s="1">
        <f t="shared" ca="1" si="109"/>
        <v>-4.2105263157894583E-2</v>
      </c>
      <c r="AP269" s="1">
        <f t="shared" ca="1" si="110"/>
        <v>-4.1025641025641178E-2</v>
      </c>
      <c r="AQ269">
        <v>2015</v>
      </c>
    </row>
    <row r="270" spans="1:43" ht="16.2" thickBot="1">
      <c r="A270" s="63" t="s">
        <v>272</v>
      </c>
      <c r="B270" s="70" t="s">
        <v>273</v>
      </c>
      <c r="C270" s="12" t="s">
        <v>274</v>
      </c>
      <c r="D270" s="26">
        <v>588357</v>
      </c>
      <c r="E270" s="26">
        <v>0</v>
      </c>
      <c r="F270" s="31">
        <f t="shared" si="111"/>
        <v>588357</v>
      </c>
      <c r="G270" s="3">
        <v>1275000000</v>
      </c>
      <c r="H270" s="9">
        <v>5.0000000000000001E-4</v>
      </c>
      <c r="I270" s="16" cm="1" vm="1831">
        <f t="array" aca="1" ref="I270:U270" ca="1">TRANSPOSE(_xlfn.STOCKHISTORY(A270,"1-1-2015","31-01-2016",2,0,2))</f>
        <v>84.81</v>
      </c>
      <c r="J270" s="17" vm="2187">
        <f ca="1"/>
        <v>83.99</v>
      </c>
      <c r="K270" s="17" vm="2188">
        <f ca="1"/>
        <v>83.69</v>
      </c>
      <c r="L270" s="17" vm="718">
        <f ca="1"/>
        <v>84</v>
      </c>
      <c r="M270" s="17" vm="2189">
        <f ca="1"/>
        <v>94.48</v>
      </c>
      <c r="N270" s="17" vm="2190">
        <f ca="1"/>
        <v>90.19</v>
      </c>
      <c r="O270" s="17" vm="2191">
        <f ca="1"/>
        <v>86.42</v>
      </c>
      <c r="P270" s="17" vm="2192">
        <f ca="1"/>
        <v>82.04</v>
      </c>
      <c r="Q270" s="17" vm="2193">
        <f ca="1"/>
        <v>75.3</v>
      </c>
      <c r="R270" s="17" vm="2194">
        <f ca="1"/>
        <v>70.11</v>
      </c>
      <c r="S270" s="17" vm="2195">
        <f ca="1"/>
        <v>77.650000000000006</v>
      </c>
      <c r="T270" s="17" vm="2196">
        <f ca="1"/>
        <v>76.81</v>
      </c>
      <c r="U270" s="17" vm="2197">
        <f ca="1"/>
        <v>69.45</v>
      </c>
      <c r="V270" s="48">
        <v>0.5</v>
      </c>
      <c r="W270" s="48">
        <v>0.5</v>
      </c>
      <c r="X270" s="48">
        <v>0.5</v>
      </c>
      <c r="Y270" s="48">
        <v>0.5</v>
      </c>
      <c r="Z270" s="1">
        <f t="shared" ca="1" si="94"/>
        <v>-3.6552293361632152E-3</v>
      </c>
      <c r="AA270" s="1">
        <f t="shared" ca="1" si="95"/>
        <v>3.4761904761904786E-2</v>
      </c>
      <c r="AB270" s="1">
        <f t="shared" ca="1" si="96"/>
        <v>-0.18294376301781998</v>
      </c>
      <c r="AC270" s="1">
        <f t="shared" ca="1" si="97"/>
        <v>-2.2821280844386904E-3</v>
      </c>
      <c r="AD270" s="1">
        <f t="shared" ca="1" si="98"/>
        <v>-0.15752859332625868</v>
      </c>
      <c r="AE270" s="1">
        <f t="shared" ca="1" si="99"/>
        <v>-9.6686711472704565E-3</v>
      </c>
      <c r="AF270" s="1">
        <f t="shared" ca="1" si="100"/>
        <v>-3.5718537921180758E-3</v>
      </c>
      <c r="AG270" s="1">
        <f t="shared" ca="1" si="101"/>
        <v>9.6785756960210568E-3</v>
      </c>
      <c r="AH270" s="1">
        <f t="shared" ca="1" si="102"/>
        <v>0.12476190476190481</v>
      </c>
      <c r="AI270" s="1">
        <f t="shared" ca="1" si="103"/>
        <v>-4.0114309906858658E-2</v>
      </c>
      <c r="AJ270" s="1">
        <f t="shared" ca="1" si="104"/>
        <v>-3.62567912185386E-2</v>
      </c>
      <c r="AK270" s="1">
        <f t="shared" ca="1" si="105"/>
        <v>-5.0682712335107558E-2</v>
      </c>
      <c r="AL270" s="1">
        <f t="shared" ca="1" si="106"/>
        <v>-7.6060458313018151E-2</v>
      </c>
      <c r="AM270" s="1">
        <f t="shared" ca="1" si="107"/>
        <v>-6.2284196547144725E-2</v>
      </c>
      <c r="AN270" s="1">
        <f t="shared" ca="1" si="108"/>
        <v>0.10754528597917568</v>
      </c>
      <c r="AO270" s="1">
        <f t="shared" ca="1" si="109"/>
        <v>-4.3786220218931535E-3</v>
      </c>
      <c r="AP270" s="1">
        <f t="shared" ca="1" si="110"/>
        <v>-8.9311287592761343E-2</v>
      </c>
      <c r="AQ270">
        <v>2015</v>
      </c>
    </row>
    <row r="271" spans="1:43" ht="16.2" thickBot="1">
      <c r="A271" s="63" t="s">
        <v>281</v>
      </c>
      <c r="B271" s="70" t="s">
        <v>282</v>
      </c>
      <c r="C271" s="12" t="s">
        <v>283</v>
      </c>
      <c r="D271" s="26">
        <v>2005134</v>
      </c>
      <c r="E271" s="26">
        <v>192858</v>
      </c>
      <c r="F271" s="31">
        <f t="shared" si="111"/>
        <v>2005134</v>
      </c>
      <c r="G271" s="3">
        <v>5646000000</v>
      </c>
      <c r="H271" s="9">
        <v>5.0000000000000001E-4</v>
      </c>
      <c r="I271" s="16" cm="1" vm="2453">
        <f t="array" aca="1" ref="I271:U271" ca="1">TRANSPOSE(_xlfn.STOCKHISTORY(A271,"1-1-2015","31-01-2016",2,0,2))</f>
        <v>25.494900000000001</v>
      </c>
      <c r="J271" s="17" vm="2454">
        <f ca="1"/>
        <v>25.155000000000001</v>
      </c>
      <c r="K271" s="17" vm="2455">
        <f ca="1"/>
        <v>25.955500000000001</v>
      </c>
      <c r="L271" s="17" vm="2456">
        <f ca="1"/>
        <v>24.634</v>
      </c>
      <c r="M271" s="17" vm="2457">
        <f ca="1"/>
        <v>26.099</v>
      </c>
      <c r="N271" s="17" vm="2458">
        <f ca="1"/>
        <v>26.0764</v>
      </c>
      <c r="O271" s="17" vm="2459">
        <f ca="1"/>
        <v>26.876899999999999</v>
      </c>
      <c r="P271" s="17" vm="2460">
        <f ca="1"/>
        <v>26.3935</v>
      </c>
      <c r="Q271" s="17" vm="2461">
        <f ca="1"/>
        <v>24.6189</v>
      </c>
      <c r="R271" s="17" vm="258">
        <f ca="1"/>
        <v>24.528199999999998</v>
      </c>
      <c r="S271" s="17" vm="2462">
        <f ca="1"/>
        <v>25.442</v>
      </c>
      <c r="T271" s="17" vm="2463">
        <f ca="1"/>
        <v>25.51</v>
      </c>
      <c r="U271" s="17" vm="2464">
        <f ca="1"/>
        <v>25.736499999999999</v>
      </c>
      <c r="V271" s="48">
        <v>0.47</v>
      </c>
      <c r="W271" s="48">
        <v>0.47</v>
      </c>
      <c r="X271" s="48">
        <v>0.47</v>
      </c>
      <c r="Y271" s="48">
        <v>0.47</v>
      </c>
      <c r="Z271" s="1">
        <f t="shared" ca="1" si="94"/>
        <v>-1.5332478260357989E-2</v>
      </c>
      <c r="AA271" s="1">
        <f t="shared" ca="1" si="95"/>
        <v>0.11012827798977018</v>
      </c>
      <c r="AB271" s="1">
        <f t="shared" ca="1" si="96"/>
        <v>-6.9900174499291243E-2</v>
      </c>
      <c r="AC271" s="1">
        <f t="shared" ca="1" si="97"/>
        <v>6.8423284219796043E-2</v>
      </c>
      <c r="AD271" s="1">
        <f t="shared" ca="1" si="98"/>
        <v>8.3216643328665657E-2</v>
      </c>
      <c r="AE271" s="1">
        <f t="shared" ca="1" si="99"/>
        <v>-1.3332078180341954E-2</v>
      </c>
      <c r="AF271" s="1">
        <f t="shared" ca="1" si="100"/>
        <v>3.182269926455971E-2</v>
      </c>
      <c r="AG271" s="1">
        <f t="shared" ca="1" si="101"/>
        <v>-3.2806148985764109E-2</v>
      </c>
      <c r="AH271" s="1">
        <f t="shared" ca="1" si="102"/>
        <v>5.947065032069497E-2</v>
      </c>
      <c r="AI271" s="1">
        <f t="shared" ca="1" si="103"/>
        <v>1.7142419249779661E-2</v>
      </c>
      <c r="AJ271" s="1">
        <f t="shared" ca="1" si="104"/>
        <v>4.8722216256845252E-2</v>
      </c>
      <c r="AK271" s="1">
        <f t="shared" ca="1" si="105"/>
        <v>-1.7985705196655849E-2</v>
      </c>
      <c r="AL271" s="1">
        <f t="shared" ca="1" si="106"/>
        <v>-4.9428836645386158E-2</v>
      </c>
      <c r="AM271" s="1">
        <f t="shared" ca="1" si="107"/>
        <v>1.5406862207490919E-2</v>
      </c>
      <c r="AN271" s="1">
        <f t="shared" ca="1" si="108"/>
        <v>3.7255077828784906E-2</v>
      </c>
      <c r="AO271" s="1">
        <f t="shared" ca="1" si="109"/>
        <v>2.1146136310038574E-2</v>
      </c>
      <c r="AP271" s="1">
        <f t="shared" ca="1" si="110"/>
        <v>2.7303018424147309E-2</v>
      </c>
      <c r="AQ271">
        <v>2015</v>
      </c>
    </row>
    <row r="272" spans="1:43" ht="16.2" thickBot="1">
      <c r="A272" s="63" t="s">
        <v>293</v>
      </c>
      <c r="B272" s="70" t="s">
        <v>294</v>
      </c>
      <c r="C272" s="12" t="s">
        <v>295</v>
      </c>
      <c r="D272" s="26">
        <v>286908</v>
      </c>
      <c r="E272" s="26">
        <v>180465</v>
      </c>
      <c r="F272" s="31">
        <f t="shared" si="111"/>
        <v>286908</v>
      </c>
      <c r="G272" s="3">
        <v>967000000</v>
      </c>
      <c r="H272" s="9">
        <v>5.0000000000000001E-4</v>
      </c>
      <c r="I272" s="16" cm="1" vm="977">
        <f t="array" aca="1" ref="I272:U272" ca="1">TRANSPOSE(_xlfn.STOCKHISTORY(A272,"1-1-2015","31-01-2016",2,0,2))</f>
        <v>101.5</v>
      </c>
      <c r="J272" s="17" vm="978">
        <f ca="1"/>
        <v>106.73</v>
      </c>
      <c r="K272" s="17" vm="979">
        <f ca="1"/>
        <v>113.77</v>
      </c>
      <c r="L272" s="17" vm="980">
        <f ca="1"/>
        <v>119.52</v>
      </c>
      <c r="M272" s="17" vm="981">
        <f ca="1"/>
        <v>112.29</v>
      </c>
      <c r="N272" s="17" vm="982">
        <f ca="1"/>
        <v>120.54</v>
      </c>
      <c r="O272" s="17" vm="983">
        <f ca="1"/>
        <v>122.95</v>
      </c>
      <c r="P272" s="17" vm="984">
        <f ca="1"/>
        <v>121.61</v>
      </c>
      <c r="Q272" s="17" vm="985">
        <f ca="1"/>
        <v>113.36</v>
      </c>
      <c r="R272" s="17" vm="986">
        <f ca="1"/>
        <v>115.94</v>
      </c>
      <c r="S272" s="17" vm="987">
        <f ca="1"/>
        <v>118.64</v>
      </c>
      <c r="T272" s="17" vm="988">
        <f ca="1"/>
        <v>113.53</v>
      </c>
      <c r="U272" s="17" vm="989">
        <f ca="1"/>
        <v>116.91</v>
      </c>
      <c r="V272" s="48">
        <v>0.5</v>
      </c>
      <c r="W272" s="48">
        <v>0.5</v>
      </c>
      <c r="X272" s="48">
        <v>0.5</v>
      </c>
      <c r="Y272" s="48">
        <v>0.375</v>
      </c>
      <c r="Z272" s="1">
        <f t="shared" ca="1" si="94"/>
        <v>0.18246305418719208</v>
      </c>
      <c r="AA272" s="1">
        <f t="shared" ca="1" si="95"/>
        <v>3.2881526104417726E-2</v>
      </c>
      <c r="AB272" s="1">
        <f t="shared" ca="1" si="96"/>
        <v>-5.2948352989019967E-2</v>
      </c>
      <c r="AC272" s="1">
        <f t="shared" ca="1" si="97"/>
        <v>1.1600828014490245E-2</v>
      </c>
      <c r="AD272" s="1">
        <f t="shared" ca="1" si="98"/>
        <v>0.17029556650246302</v>
      </c>
      <c r="AE272" s="1">
        <f t="shared" ca="1" si="99"/>
        <v>5.1527093596059149E-2</v>
      </c>
      <c r="AF272" s="1">
        <f t="shared" ca="1" si="100"/>
        <v>6.5960835753771124E-2</v>
      </c>
      <c r="AG272" s="1">
        <f t="shared" ca="1" si="101"/>
        <v>5.4935395974334188E-2</v>
      </c>
      <c r="AH272" s="1">
        <f t="shared" ca="1" si="102"/>
        <v>-6.0491967871485863E-2</v>
      </c>
      <c r="AI272" s="1">
        <f t="shared" ca="1" si="103"/>
        <v>7.7923234482144443E-2</v>
      </c>
      <c r="AJ272" s="1">
        <f t="shared" ca="1" si="104"/>
        <v>2.4141363862618188E-2</v>
      </c>
      <c r="AK272" s="1">
        <f t="shared" ca="1" si="105"/>
        <v>-1.0898739324928861E-2</v>
      </c>
      <c r="AL272" s="1">
        <f t="shared" ca="1" si="106"/>
        <v>-6.3728311816462463E-2</v>
      </c>
      <c r="AM272" s="1">
        <f t="shared" ca="1" si="107"/>
        <v>2.7170077628793209E-2</v>
      </c>
      <c r="AN272" s="1">
        <f t="shared" ca="1" si="108"/>
        <v>2.3287907538381947E-2</v>
      </c>
      <c r="AO272" s="1">
        <f t="shared" ca="1" si="109"/>
        <v>-3.9910654079568439E-2</v>
      </c>
      <c r="AP272" s="1">
        <f t="shared" ca="1" si="110"/>
        <v>3.3074958160838504E-2</v>
      </c>
      <c r="AQ272">
        <v>2015</v>
      </c>
    </row>
    <row r="273" spans="1:43" ht="15.6" thickBot="1">
      <c r="A273" s="40" t="s">
        <v>158</v>
      </c>
      <c r="B273" s="30" t="s">
        <v>159</v>
      </c>
      <c r="C273" s="42" t="s">
        <v>360</v>
      </c>
      <c r="D273" s="3">
        <v>696981</v>
      </c>
      <c r="E273" s="3">
        <v>1779360</v>
      </c>
      <c r="F273" s="37">
        <f t="shared" si="111"/>
        <v>696981</v>
      </c>
      <c r="G273" s="3">
        <v>1431000000</v>
      </c>
      <c r="H273" s="9">
        <f t="shared" ref="H273:H288" si="112">F273/G273</f>
        <v>4.8705870020964359E-4</v>
      </c>
      <c r="I273" s="51" vm="1629">
        <v>52.417000000000002</v>
      </c>
      <c r="J273" s="2" vm="2465">
        <v>58.130499999999998</v>
      </c>
      <c r="K273" s="2" vm="2466">
        <v>55.393500000000003</v>
      </c>
      <c r="L273" s="2" vm="2467">
        <v>51.140999999999998</v>
      </c>
      <c r="M273" s="2" vm="2468">
        <v>50.683</v>
      </c>
      <c r="N273" s="2" vm="2469">
        <v>54.967500000000001</v>
      </c>
      <c r="O273" s="2" vm="2470">
        <v>54.95</v>
      </c>
      <c r="P273" s="2" vm="2471">
        <v>61.4</v>
      </c>
      <c r="Q273" s="2" vm="2472">
        <v>60.213500000000003</v>
      </c>
      <c r="R273" s="2" vm="2473">
        <v>59.994500000000002</v>
      </c>
      <c r="S273" s="2" vm="2474">
        <v>53.79</v>
      </c>
      <c r="T273" s="2" vm="2475">
        <v>56.156999999999996</v>
      </c>
      <c r="U273" s="2" vm="2476">
        <v>50.828499999999998</v>
      </c>
      <c r="V273" s="3">
        <v>0.38</v>
      </c>
      <c r="W273" s="3">
        <v>0.38</v>
      </c>
      <c r="X273" s="3">
        <v>0.38</v>
      </c>
      <c r="Y273" s="3">
        <v>0.38</v>
      </c>
      <c r="Z273" s="1">
        <f t="shared" si="94"/>
        <v>-1.7093690978117849E-2</v>
      </c>
      <c r="AA273" s="1">
        <f t="shared" si="95"/>
        <v>8.1910795643417314E-2</v>
      </c>
      <c r="AB273" s="1">
        <f t="shared" si="96"/>
        <v>9.8717015468607811E-2</v>
      </c>
      <c r="AC273" s="1">
        <f t="shared" si="97"/>
        <v>-0.1464467576194485</v>
      </c>
      <c r="AD273" s="1">
        <f t="shared" si="98"/>
        <v>-1.3068279375012559E-3</v>
      </c>
      <c r="AE273" s="1">
        <f t="shared" si="99"/>
        <v>0.10900089665566508</v>
      </c>
      <c r="AF273" s="1">
        <f t="shared" si="100"/>
        <v>-4.708371680959212E-2</v>
      </c>
      <c r="AG273" s="1">
        <f t="shared" si="101"/>
        <v>-6.9908924332277342E-2</v>
      </c>
      <c r="AH273" s="1">
        <f t="shared" si="102"/>
        <v>-8.9556324671007295E-3</v>
      </c>
      <c r="AI273" s="1">
        <f t="shared" si="103"/>
        <v>9.203283152141746E-2</v>
      </c>
      <c r="AJ273" s="1">
        <f t="shared" si="104"/>
        <v>6.5948060217401504E-3</v>
      </c>
      <c r="AK273" s="1">
        <f t="shared" si="105"/>
        <v>0.11737943585077334</v>
      </c>
      <c r="AL273" s="1">
        <f t="shared" si="106"/>
        <v>-1.3135179153094385E-2</v>
      </c>
      <c r="AM273" s="1">
        <f t="shared" si="107"/>
        <v>2.673818994079381E-3</v>
      </c>
      <c r="AN273" s="1">
        <f t="shared" si="108"/>
        <v>-0.10341781329955251</v>
      </c>
      <c r="AO273" s="1">
        <f t="shared" si="109"/>
        <v>5.1068971927867579E-2</v>
      </c>
      <c r="AP273" s="1">
        <f t="shared" si="110"/>
        <v>-8.8119023452107467E-2</v>
      </c>
      <c r="AQ273">
        <v>2018</v>
      </c>
    </row>
    <row r="274" spans="1:43" ht="15.6" thickBot="1">
      <c r="A274" s="29" t="s">
        <v>260</v>
      </c>
      <c r="B274" s="30" t="s">
        <v>261</v>
      </c>
      <c r="C274" s="34" t="s">
        <v>415</v>
      </c>
      <c r="D274" s="8">
        <v>752671</v>
      </c>
      <c r="E274" s="3"/>
      <c r="F274" s="37">
        <f t="shared" si="111"/>
        <v>752671</v>
      </c>
      <c r="G274" s="3">
        <v>1553000000</v>
      </c>
      <c r="H274" s="9">
        <f t="shared" si="112"/>
        <v>4.8465614938828075E-4</v>
      </c>
      <c r="I274" s="16" cm="1" vm="2477">
        <f t="array" aca="1" ref="I274:U274" ca="1">TRANSPOSE(_xlfn.STOCKHISTORY(A274,"1-1-2017","01-01-2018",2,0,2))</f>
        <v>91.79</v>
      </c>
      <c r="J274" s="17" vm="2478">
        <f ca="1"/>
        <v>95.61</v>
      </c>
      <c r="K274" s="17" vm="1309">
        <f ca="1"/>
        <v>109</v>
      </c>
      <c r="L274" s="17" vm="2479">
        <f ca="1"/>
        <v>112.91</v>
      </c>
      <c r="M274" s="17" vm="2480">
        <f ca="1"/>
        <v>111</v>
      </c>
      <c r="N274" s="17" vm="2481">
        <f ca="1"/>
        <v>120</v>
      </c>
      <c r="O274" s="17" vm="2482">
        <f ca="1"/>
        <v>117.86</v>
      </c>
      <c r="P274" s="17" vm="2483">
        <f ca="1"/>
        <v>117.01</v>
      </c>
      <c r="Q274" s="17" vm="2484">
        <f ca="1"/>
        <v>117.17</v>
      </c>
      <c r="R274" s="17" vm="2485">
        <f ca="1"/>
        <v>111.23</v>
      </c>
      <c r="S274" s="17" vm="2178">
        <f ca="1"/>
        <v>104.78</v>
      </c>
      <c r="T274" s="17" vm="2486">
        <f ca="1"/>
        <v>102.83</v>
      </c>
      <c r="U274" s="17" vm="2487">
        <f ca="1"/>
        <v>105.82</v>
      </c>
      <c r="V274" s="3">
        <v>1.07</v>
      </c>
      <c r="W274" s="3">
        <v>1.07</v>
      </c>
      <c r="X274" s="3">
        <v>1.04</v>
      </c>
      <c r="Y274" s="3">
        <v>1.04</v>
      </c>
      <c r="Z274" s="1">
        <f t="shared" ca="1" si="94"/>
        <v>0.24174746704434022</v>
      </c>
      <c r="AA274" s="1">
        <f t="shared" ca="1" si="95"/>
        <v>5.3316800991940513E-2</v>
      </c>
      <c r="AB274" s="1">
        <f t="shared" ca="1" si="96"/>
        <v>-4.7429153232648867E-2</v>
      </c>
      <c r="AC274" s="1">
        <f t="shared" ca="1" si="97"/>
        <v>-3.9287961880787654E-2</v>
      </c>
      <c r="AD274" s="1">
        <f t="shared" ca="1" si="98"/>
        <v>0.19882340124196518</v>
      </c>
      <c r="AE274" s="1">
        <f t="shared" ca="1" si="99"/>
        <v>4.1616733849003079E-2</v>
      </c>
      <c r="AF274" s="1">
        <f t="shared" ca="1" si="100"/>
        <v>0.14004811212216295</v>
      </c>
      <c r="AG274" s="1">
        <f t="shared" ca="1" si="101"/>
        <v>4.5688073394495383E-2</v>
      </c>
      <c r="AH274" s="1">
        <f t="shared" ca="1" si="102"/>
        <v>-1.6916127889469459E-2</v>
      </c>
      <c r="AI274" s="1">
        <f t="shared" ca="1" si="103"/>
        <v>9.0720720720720724E-2</v>
      </c>
      <c r="AJ274" s="1">
        <f t="shared" ca="1" si="104"/>
        <v>-8.9166666666666717E-3</v>
      </c>
      <c r="AK274" s="1">
        <f t="shared" ca="1" si="105"/>
        <v>-7.2119463770574776E-3</v>
      </c>
      <c r="AL274" s="1">
        <f t="shared" ca="1" si="106"/>
        <v>1.0255533715067058E-2</v>
      </c>
      <c r="AM274" s="1">
        <f t="shared" ca="1" si="107"/>
        <v>-4.1819578390372945E-2</v>
      </c>
      <c r="AN274" s="1">
        <f t="shared" ca="1" si="108"/>
        <v>-5.7987952890407285E-2</v>
      </c>
      <c r="AO274" s="1">
        <f t="shared" ca="1" si="109"/>
        <v>-8.6848635235732274E-3</v>
      </c>
      <c r="AP274" s="1">
        <f t="shared" ca="1" si="110"/>
        <v>3.9190897597977198E-2</v>
      </c>
      <c r="AQ274">
        <v>2017</v>
      </c>
    </row>
    <row r="275" spans="1:43" ht="15.6" thickBot="1">
      <c r="A275" s="29" t="s">
        <v>290</v>
      </c>
      <c r="B275" s="30" t="s">
        <v>291</v>
      </c>
      <c r="C275" s="34" t="s">
        <v>292</v>
      </c>
      <c r="D275" s="8">
        <v>489557</v>
      </c>
      <c r="E275" s="14">
        <v>92576</v>
      </c>
      <c r="F275" s="37">
        <f t="shared" si="111"/>
        <v>489557</v>
      </c>
      <c r="G275" s="3">
        <v>1012000000</v>
      </c>
      <c r="H275" s="9">
        <f t="shared" si="112"/>
        <v>4.8375197628458501E-4</v>
      </c>
      <c r="I275" s="16" cm="1" vm="2488">
        <f t="array" aca="1" ref="I275:U275" ca="1">TRANSPOSE(_xlfn.STOCKHISTORY(A275,"1-1-2017","01-01-2018",2,0,2))</f>
        <v>73.53</v>
      </c>
      <c r="J275" s="17" vm="1548">
        <f ca="1"/>
        <v>76.06</v>
      </c>
      <c r="K275" s="17" vm="2489">
        <f ca="1"/>
        <v>77.13</v>
      </c>
      <c r="L275" s="17" vm="2490">
        <f ca="1"/>
        <v>80.87</v>
      </c>
      <c r="M275" s="17" vm="2491">
        <f ca="1"/>
        <v>79.25</v>
      </c>
      <c r="N275" s="17" vm="2492">
        <f ca="1"/>
        <v>82.61</v>
      </c>
      <c r="O275" s="17" vm="2493">
        <f ca="1"/>
        <v>77.45</v>
      </c>
      <c r="P275" s="17" vm="2317">
        <f ca="1"/>
        <v>81.599999999999994</v>
      </c>
      <c r="Q275" s="17" vm="2494">
        <f ca="1"/>
        <v>82.74</v>
      </c>
      <c r="R275" s="17" vm="2495">
        <f ca="1"/>
        <v>89.88</v>
      </c>
      <c r="S275" s="17" vm="2496">
        <f ca="1"/>
        <v>96.97</v>
      </c>
      <c r="T275" s="17" vm="2497">
        <f ca="1"/>
        <v>96.54</v>
      </c>
      <c r="U275" s="17" vm="2498">
        <f ca="1"/>
        <v>105.11</v>
      </c>
      <c r="V275" s="3">
        <v>0.62</v>
      </c>
      <c r="W275" s="3">
        <v>0.5</v>
      </c>
      <c r="X275" s="3">
        <v>0.5</v>
      </c>
      <c r="Y275" s="3">
        <v>0.5</v>
      </c>
      <c r="Z275" s="1">
        <f t="shared" ca="1" si="94"/>
        <v>0.10825513395892837</v>
      </c>
      <c r="AA275" s="1">
        <f t="shared" ca="1" si="95"/>
        <v>-3.610733275627552E-2</v>
      </c>
      <c r="AB275" s="1">
        <f t="shared" ca="1" si="96"/>
        <v>0.16694641704325361</v>
      </c>
      <c r="AC275" s="1">
        <f t="shared" ca="1" si="97"/>
        <v>0.17501112594570545</v>
      </c>
      <c r="AD275" s="1">
        <f t="shared" ca="1" si="98"/>
        <v>0.4583163334693322</v>
      </c>
      <c r="AE275" s="1">
        <f t="shared" ca="1" si="99"/>
        <v>3.4407724738202111E-2</v>
      </c>
      <c r="AF275" s="1">
        <f t="shared" ca="1" si="100"/>
        <v>1.4067841178017265E-2</v>
      </c>
      <c r="AG275" s="1">
        <f t="shared" ca="1" si="101"/>
        <v>5.6527939841825615E-2</v>
      </c>
      <c r="AH275" s="1">
        <f t="shared" ca="1" si="102"/>
        <v>-2.0032150364783039E-2</v>
      </c>
      <c r="AI275" s="1">
        <f t="shared" ca="1" si="103"/>
        <v>4.8706624605678227E-2</v>
      </c>
      <c r="AJ275" s="1">
        <f t="shared" ca="1" si="104"/>
        <v>-5.6409635637331999E-2</v>
      </c>
      <c r="AK275" s="1">
        <f t="shared" ca="1" si="105"/>
        <v>5.3582956746287817E-2</v>
      </c>
      <c r="AL275" s="1">
        <f t="shared" ca="1" si="106"/>
        <v>2.0098039215686283E-2</v>
      </c>
      <c r="AM275" s="1">
        <f t="shared" ca="1" si="107"/>
        <v>9.2337442591249708E-2</v>
      </c>
      <c r="AN275" s="1">
        <f t="shared" ca="1" si="108"/>
        <v>7.8882955051179399E-2</v>
      </c>
      <c r="AO275" s="1">
        <f t="shared" ca="1" si="109"/>
        <v>7.2187274414775072E-4</v>
      </c>
      <c r="AP275" s="1">
        <f t="shared" ca="1" si="110"/>
        <v>9.3950694012844338E-2</v>
      </c>
      <c r="AQ275">
        <v>2017</v>
      </c>
    </row>
    <row r="276" spans="1:43" ht="16.2" thickBot="1">
      <c r="A276" s="61" t="s">
        <v>260</v>
      </c>
      <c r="B276" s="30" t="s">
        <v>261</v>
      </c>
      <c r="C276" s="25" t="s">
        <v>381</v>
      </c>
      <c r="D276" s="8">
        <v>749554</v>
      </c>
      <c r="E276" s="3"/>
      <c r="F276" s="37">
        <f t="shared" si="111"/>
        <v>749554</v>
      </c>
      <c r="G276" s="3">
        <v>1551000000</v>
      </c>
      <c r="H276" s="9">
        <f t="shared" si="112"/>
        <v>4.8327143778207607E-4</v>
      </c>
      <c r="I276" s="16" cm="1" vm="2317">
        <f t="array" aca="1" ref="I276:U276" ca="1">TRANSPOSE(_xlfn.STOCKHISTORY(A276,"1-1-2015","31-01-2016",2,0,2))</f>
        <v>81.599999999999994</v>
      </c>
      <c r="J276" s="17" vm="2318">
        <f ca="1"/>
        <v>80.239999999999995</v>
      </c>
      <c r="K276" s="17" vm="2319">
        <f ca="1"/>
        <v>82.88</v>
      </c>
      <c r="L276" s="17" vm="2320">
        <f ca="1"/>
        <v>75.27</v>
      </c>
      <c r="M276" s="17" vm="2321">
        <f ca="1"/>
        <v>83.47</v>
      </c>
      <c r="N276" s="17" vm="2322">
        <f ca="1"/>
        <v>82.9</v>
      </c>
      <c r="O276" s="17" vm="2323">
        <f ca="1"/>
        <v>80.36</v>
      </c>
      <c r="P276" s="17" vm="2324">
        <f ca="1"/>
        <v>85.5</v>
      </c>
      <c r="Q276" s="17" vm="2325">
        <f ca="1"/>
        <v>78.209999999999994</v>
      </c>
      <c r="R276" s="17" vm="2326">
        <f ca="1"/>
        <v>79.680000000000007</v>
      </c>
      <c r="S276" s="17" vm="2327">
        <f ca="1"/>
        <v>88.73</v>
      </c>
      <c r="T276" s="17" vm="2328">
        <f ca="1"/>
        <v>87.44</v>
      </c>
      <c r="U276" s="17" vm="2329">
        <f ca="1"/>
        <v>86.85</v>
      </c>
      <c r="V276" s="3">
        <v>0</v>
      </c>
      <c r="W276" s="3">
        <v>1.04</v>
      </c>
      <c r="X276" s="3">
        <v>1.04</v>
      </c>
      <c r="Y276" s="3">
        <v>1.02</v>
      </c>
      <c r="Z276" s="1">
        <f t="shared" ca="1" si="94"/>
        <v>-7.7573529411764694E-2</v>
      </c>
      <c r="AA276" s="1">
        <f t="shared" ca="1" si="95"/>
        <v>8.1440148797661802E-2</v>
      </c>
      <c r="AB276" s="1">
        <f t="shared" ca="1" si="96"/>
        <v>4.4798407167746072E-3</v>
      </c>
      <c r="AC276" s="1">
        <f t="shared" ca="1" si="97"/>
        <v>0.10278614457831309</v>
      </c>
      <c r="AD276" s="1">
        <f t="shared" ca="1" si="98"/>
        <v>0.10232843137254902</v>
      </c>
      <c r="AE276" s="1">
        <f t="shared" ca="1" si="99"/>
        <v>-1.6666666666666659E-2</v>
      </c>
      <c r="AF276" s="1">
        <f t="shared" ca="1" si="100"/>
        <v>3.2901296111665014E-2</v>
      </c>
      <c r="AG276" s="1">
        <f t="shared" ca="1" si="101"/>
        <v>-9.1819498069498073E-2</v>
      </c>
      <c r="AH276" s="1">
        <f t="shared" ca="1" si="102"/>
        <v>0.10894114521057531</v>
      </c>
      <c r="AI276" s="1">
        <f t="shared" ca="1" si="103"/>
        <v>5.6307655445070907E-3</v>
      </c>
      <c r="AJ276" s="1">
        <f t="shared" ca="1" si="104"/>
        <v>-1.8094089264173777E-2</v>
      </c>
      <c r="AK276" s="1">
        <f t="shared" ca="1" si="105"/>
        <v>6.3962170233947249E-2</v>
      </c>
      <c r="AL276" s="1">
        <f t="shared" ca="1" si="106"/>
        <v>-7.3099415204678442E-2</v>
      </c>
      <c r="AM276" s="1">
        <f t="shared" ca="1" si="107"/>
        <v>3.2093082725994287E-2</v>
      </c>
      <c r="AN276" s="1">
        <f t="shared" ca="1" si="108"/>
        <v>0.11357931726907626</v>
      </c>
      <c r="AO276" s="1">
        <f t="shared" ca="1" si="109"/>
        <v>-3.0429392539164457E-3</v>
      </c>
      <c r="AP276" s="1">
        <f t="shared" ca="1" si="110"/>
        <v>4.9176578225068228E-3</v>
      </c>
      <c r="AQ276">
        <v>2016</v>
      </c>
    </row>
    <row r="277" spans="1:43" ht="15.6" thickBot="1">
      <c r="A277" s="40" t="s">
        <v>428</v>
      </c>
      <c r="B277" s="30" t="s">
        <v>429</v>
      </c>
      <c r="C277" s="42" t="s">
        <v>430</v>
      </c>
      <c r="D277" s="8">
        <v>22657</v>
      </c>
      <c r="E277" s="3"/>
      <c r="F277" s="37">
        <f t="shared" si="111"/>
        <v>22657</v>
      </c>
      <c r="G277" s="3">
        <v>48000000</v>
      </c>
      <c r="H277" s="9">
        <f t="shared" si="112"/>
        <v>4.7202083333333335E-4</v>
      </c>
      <c r="I277" s="54" vm="2499">
        <v>1750.09</v>
      </c>
      <c r="J277" s="54" vm="2500">
        <v>1903.99</v>
      </c>
      <c r="K277" s="54" vm="2501">
        <v>2034.61</v>
      </c>
      <c r="L277" s="54" vm="2502">
        <v>2070.4299999999998</v>
      </c>
      <c r="M277" s="54" vm="2503">
        <v>2170.4</v>
      </c>
      <c r="N277" s="54" vm="2504">
        <v>2120.9899999999998</v>
      </c>
      <c r="O277" s="54" vm="2505">
        <v>2012.67</v>
      </c>
      <c r="P277" s="78" vm="2506">
        <v>2030.65</v>
      </c>
      <c r="Q277" s="54" vm="2507">
        <v>1950.61</v>
      </c>
      <c r="R277" s="54" vm="2508">
        <v>1997.73</v>
      </c>
      <c r="S277" s="78" vm="2509">
        <v>1882.73</v>
      </c>
      <c r="T277" s="78" vm="2510">
        <v>1925.47</v>
      </c>
      <c r="U277" s="54" vm="2330">
        <v>1691.25</v>
      </c>
      <c r="V277" s="3">
        <v>0</v>
      </c>
      <c r="W277" s="3">
        <v>0</v>
      </c>
      <c r="X277" s="3">
        <v>0</v>
      </c>
      <c r="Y277" s="3">
        <v>0</v>
      </c>
      <c r="Z277" s="1">
        <f t="shared" si="94"/>
        <v>0.18304201498208661</v>
      </c>
      <c r="AA277" s="1">
        <f t="shared" si="95"/>
        <v>-2.789758649169485E-2</v>
      </c>
      <c r="AB277" s="1">
        <f t="shared" si="96"/>
        <v>-7.4229754505209765E-3</v>
      </c>
      <c r="AC277" s="1">
        <f t="shared" si="97"/>
        <v>-0.15341412503191124</v>
      </c>
      <c r="AD277" s="1">
        <f t="shared" si="98"/>
        <v>-3.3621128056271349E-2</v>
      </c>
      <c r="AE277" s="1">
        <f t="shared" si="99"/>
        <v>8.7938334599934914E-2</v>
      </c>
      <c r="AF277" s="1">
        <f t="shared" si="100"/>
        <v>6.8603301487927926E-2</v>
      </c>
      <c r="AG277" s="1">
        <f t="shared" si="101"/>
        <v>1.7605339598252213E-2</v>
      </c>
      <c r="AH277" s="1">
        <f t="shared" si="102"/>
        <v>4.8284655844438237E-2</v>
      </c>
      <c r="AI277" s="1">
        <f t="shared" si="103"/>
        <v>-2.2765388868411493E-2</v>
      </c>
      <c r="AJ277" s="1">
        <f t="shared" si="104"/>
        <v>-5.1070490667094008E-2</v>
      </c>
      <c r="AK277" s="1">
        <f t="shared" si="105"/>
        <v>8.9334068674944318E-3</v>
      </c>
      <c r="AL277" s="1">
        <f t="shared" si="106"/>
        <v>-3.9415950557703291E-2</v>
      </c>
      <c r="AM277" s="1">
        <f t="shared" si="107"/>
        <v>2.4156545901025894E-2</v>
      </c>
      <c r="AN277" s="1">
        <f t="shared" si="108"/>
        <v>-5.7565336657105816E-2</v>
      </c>
      <c r="AO277" s="1">
        <f t="shared" si="109"/>
        <v>2.2701077690375153E-2</v>
      </c>
      <c r="AP277" s="1">
        <f t="shared" si="110"/>
        <v>-0.12164302741668269</v>
      </c>
      <c r="AQ277">
        <v>2018</v>
      </c>
    </row>
    <row r="278" spans="1:43" ht="15.6" thickBot="1">
      <c r="A278" s="29" t="s">
        <v>302</v>
      </c>
      <c r="B278" s="30" t="s">
        <v>303</v>
      </c>
      <c r="C278" s="34" t="s">
        <v>304</v>
      </c>
      <c r="D278" s="8">
        <v>792807</v>
      </c>
      <c r="E278" s="3">
        <v>156323</v>
      </c>
      <c r="F278" s="37">
        <f t="shared" si="111"/>
        <v>792807</v>
      </c>
      <c r="G278" s="3">
        <v>1683000000</v>
      </c>
      <c r="H278" s="9">
        <f t="shared" si="112"/>
        <v>4.7106773618538325E-4</v>
      </c>
      <c r="I278" s="16" cm="1" vm="2511">
        <f t="array" aca="1" ref="I278:U278" ca="1">TRANSPOSE(_xlfn.STOCKHISTORY(A278,"1-1-2017","01-01-2018",2,0,2))</f>
        <v>51.62</v>
      </c>
      <c r="J278" s="17" vm="2512">
        <f ca="1"/>
        <v>53.16</v>
      </c>
      <c r="K278" s="17" vm="2513">
        <f ca="1"/>
        <v>55.87</v>
      </c>
      <c r="L278" s="17" vm="2511">
        <f ca="1"/>
        <v>51.62</v>
      </c>
      <c r="M278" s="17" vm="2514">
        <f ca="1"/>
        <v>51.55</v>
      </c>
      <c r="N278" s="17" vm="2515">
        <f ca="1"/>
        <v>51.16</v>
      </c>
      <c r="O278" s="17" vm="835">
        <f ca="1"/>
        <v>52.15</v>
      </c>
      <c r="P278" s="17" vm="2516">
        <f ca="1"/>
        <v>52.96</v>
      </c>
      <c r="Q278" s="17" vm="2517">
        <f ca="1"/>
        <v>51.38</v>
      </c>
      <c r="R278" s="17" vm="2518">
        <f ca="1"/>
        <v>53.29</v>
      </c>
      <c r="S278" s="17" vm="2519">
        <f ca="1"/>
        <v>54.58</v>
      </c>
      <c r="T278" s="17" vm="2520">
        <f ca="1"/>
        <v>55.23</v>
      </c>
      <c r="U278" s="17" vm="2387">
        <f ca="1"/>
        <v>54.05</v>
      </c>
      <c r="V278" s="3">
        <v>0.3</v>
      </c>
      <c r="W278" s="3">
        <v>0.3</v>
      </c>
      <c r="X278" s="3">
        <v>0.28000000000000003</v>
      </c>
      <c r="Y278" s="3">
        <v>0.28000000000000003</v>
      </c>
      <c r="Z278" s="1">
        <f t="shared" ca="1" si="94"/>
        <v>5.8117008911274699E-3</v>
      </c>
      <c r="AA278" s="1">
        <f t="shared" ca="1" si="95"/>
        <v>1.6079039132119357E-2</v>
      </c>
      <c r="AB278" s="1">
        <f t="shared" ca="1" si="96"/>
        <v>2.7229146692233953E-2</v>
      </c>
      <c r="AC278" s="1">
        <f t="shared" ca="1" si="97"/>
        <v>1.9515856633514694E-2</v>
      </c>
      <c r="AD278" s="1">
        <f t="shared" ca="1" si="98"/>
        <v>6.954668733049206E-2</v>
      </c>
      <c r="AE278" s="1">
        <f t="shared" ca="1" si="99"/>
        <v>2.9833397907787666E-2</v>
      </c>
      <c r="AF278" s="1">
        <f t="shared" ca="1" si="100"/>
        <v>5.0978179082016573E-2</v>
      </c>
      <c r="AG278" s="1">
        <f t="shared" ca="1" si="101"/>
        <v>-7.0699838911759447E-2</v>
      </c>
      <c r="AH278" s="1">
        <f t="shared" ca="1" si="102"/>
        <v>-1.3560635412630819E-3</v>
      </c>
      <c r="AI278" s="1">
        <f t="shared" ca="1" si="103"/>
        <v>-1.7458777885548124E-3</v>
      </c>
      <c r="AJ278" s="1">
        <f t="shared" ca="1" si="104"/>
        <v>2.5215011727912472E-2</v>
      </c>
      <c r="AK278" s="1">
        <f t="shared" ca="1" si="105"/>
        <v>1.553211888782363E-2</v>
      </c>
      <c r="AL278" s="1">
        <f t="shared" ca="1" si="106"/>
        <v>-2.4546827794561899E-2</v>
      </c>
      <c r="AM278" s="1">
        <f t="shared" ca="1" si="107"/>
        <v>4.2623588945114768E-2</v>
      </c>
      <c r="AN278" s="1">
        <f t="shared" ca="1" si="108"/>
        <v>2.4207168324263447E-2</v>
      </c>
      <c r="AO278" s="1">
        <f t="shared" ca="1" si="109"/>
        <v>1.7039208501282495E-2</v>
      </c>
      <c r="AP278" s="1">
        <f t="shared" ca="1" si="110"/>
        <v>-1.629549158066268E-2</v>
      </c>
      <c r="AQ278">
        <v>2017</v>
      </c>
    </row>
    <row r="279" spans="1:43" ht="15.6" thickBot="1">
      <c r="A279" s="40" t="s">
        <v>152</v>
      </c>
      <c r="B279" s="30" t="s">
        <v>444</v>
      </c>
      <c r="C279" s="42" t="s">
        <v>494</v>
      </c>
      <c r="D279" s="8">
        <v>508392</v>
      </c>
      <c r="E279" s="3"/>
      <c r="F279" s="37">
        <f t="shared" si="111"/>
        <v>508392</v>
      </c>
      <c r="G279" s="3">
        <v>1091000000</v>
      </c>
      <c r="H279" s="9">
        <f t="shared" si="112"/>
        <v>4.6598716773602202E-4</v>
      </c>
      <c r="I279" s="51" vm="2521">
        <v>44.766100000000002</v>
      </c>
      <c r="J279" s="2" vm="2522">
        <v>61.208300000000001</v>
      </c>
      <c r="K279" s="2" vm="2523">
        <v>65.236400000000003</v>
      </c>
      <c r="L279" s="2" vm="2524">
        <v>62.552100000000003</v>
      </c>
      <c r="M279" s="2" vm="2525">
        <v>63.363599999999998</v>
      </c>
      <c r="N279" s="2" vm="2526">
        <v>58.057299999999998</v>
      </c>
      <c r="O279" s="2" vm="2527">
        <v>66.297700000000006</v>
      </c>
      <c r="P279" s="2" vm="2528">
        <v>64.736999999999995</v>
      </c>
      <c r="Q279" s="2" vm="2529">
        <v>50.566000000000003</v>
      </c>
      <c r="R279" s="2" vm="2530">
        <v>55.934800000000003</v>
      </c>
      <c r="S279" s="2" vm="2531">
        <v>62.926600000000001</v>
      </c>
      <c r="T279" s="2" vm="2532">
        <v>70.605199999999996</v>
      </c>
      <c r="U279" s="2" vm="2533">
        <v>70.105699999999999</v>
      </c>
      <c r="V279" s="3">
        <v>0.08</v>
      </c>
      <c r="W279" s="3">
        <v>0.08</v>
      </c>
      <c r="X279" s="3">
        <v>0.08</v>
      </c>
      <c r="Y279" s="3">
        <v>0.08</v>
      </c>
      <c r="Z279" s="1">
        <f t="shared" si="94"/>
        <v>0.39909663785766458</v>
      </c>
      <c r="AA279" s="1">
        <f t="shared" si="95"/>
        <v>6.1158618175888628E-2</v>
      </c>
      <c r="AB279" s="1">
        <f t="shared" si="96"/>
        <v>-0.15510191152935926</v>
      </c>
      <c r="AC279" s="1">
        <f t="shared" si="97"/>
        <v>0.25477699035305384</v>
      </c>
      <c r="AD279" s="1">
        <f t="shared" si="98"/>
        <v>0.57319266141120173</v>
      </c>
      <c r="AE279" s="1">
        <f t="shared" si="99"/>
        <v>0.367291320887904</v>
      </c>
      <c r="AF279" s="1">
        <f t="shared" si="100"/>
        <v>6.5809702278939328E-2</v>
      </c>
      <c r="AG279" s="1">
        <f t="shared" si="101"/>
        <v>-3.9920964369585081E-2</v>
      </c>
      <c r="AH279" s="1">
        <f t="shared" si="102"/>
        <v>1.297318555252334E-2</v>
      </c>
      <c r="AI279" s="1">
        <f t="shared" si="103"/>
        <v>-8.2481109027896141E-2</v>
      </c>
      <c r="AJ279" s="1">
        <f t="shared" si="104"/>
        <v>0.14331358847207859</v>
      </c>
      <c r="AK279" s="1">
        <f t="shared" si="105"/>
        <v>-2.3540786482789164E-2</v>
      </c>
      <c r="AL279" s="1">
        <f t="shared" si="106"/>
        <v>-0.21766532276750533</v>
      </c>
      <c r="AM279" s="1">
        <f t="shared" si="107"/>
        <v>0.10775619981805956</v>
      </c>
      <c r="AN279" s="1">
        <f t="shared" si="108"/>
        <v>0.12499910610210455</v>
      </c>
      <c r="AO279" s="1">
        <f t="shared" si="109"/>
        <v>0.12329603061344481</v>
      </c>
      <c r="AP279" s="1">
        <f t="shared" si="110"/>
        <v>-5.94148872887546E-3</v>
      </c>
      <c r="AQ279" s="58">
        <v>2019</v>
      </c>
    </row>
    <row r="280" spans="1:43" ht="15.6" thickBot="1">
      <c r="A280" s="40" t="s">
        <v>299</v>
      </c>
      <c r="B280" s="30" t="s">
        <v>475</v>
      </c>
      <c r="C280" s="42" t="s">
        <v>301</v>
      </c>
      <c r="D280" s="8">
        <v>399010</v>
      </c>
      <c r="E280" s="3">
        <v>102937</v>
      </c>
      <c r="F280" s="37">
        <f t="shared" si="111"/>
        <v>399010</v>
      </c>
      <c r="G280" s="3">
        <v>861578798</v>
      </c>
      <c r="H280" s="9">
        <f t="shared" si="112"/>
        <v>4.6311492451558679E-4</v>
      </c>
      <c r="I280" s="51" vm="2387">
        <v>54.05</v>
      </c>
      <c r="J280" s="2" vm="2388">
        <v>56.93</v>
      </c>
      <c r="K280" s="2" vm="2389">
        <v>54.39</v>
      </c>
      <c r="L280" s="2" vm="2390">
        <v>50.45</v>
      </c>
      <c r="M280" s="2" vm="2391">
        <v>50.25</v>
      </c>
      <c r="N280" s="2" vm="2392">
        <v>50.5</v>
      </c>
      <c r="O280" s="2" vm="2393">
        <v>49.62</v>
      </c>
      <c r="P280" s="2" vm="2394">
        <v>53.31</v>
      </c>
      <c r="Q280" s="2" vm="2395">
        <v>54.21</v>
      </c>
      <c r="R280" s="2" vm="2396">
        <v>52.95</v>
      </c>
      <c r="S280" s="2" vm="2397">
        <v>52.39</v>
      </c>
      <c r="T280" s="2" vm="2398">
        <v>54.88</v>
      </c>
      <c r="U280" s="2" vm="666">
        <v>45.22</v>
      </c>
      <c r="V280" s="3">
        <v>0.91</v>
      </c>
      <c r="W280" s="3">
        <v>0.91</v>
      </c>
      <c r="X280" s="3">
        <v>0.91</v>
      </c>
      <c r="Y280" s="3">
        <v>0.91</v>
      </c>
      <c r="Z280" s="1">
        <f t="shared" si="94"/>
        <v>-4.9768732654949015E-2</v>
      </c>
      <c r="AA280" s="1">
        <f t="shared" si="95"/>
        <v>1.5857284440038578E-3</v>
      </c>
      <c r="AB280" s="1">
        <f t="shared" si="96"/>
        <v>8.5449415558242758E-2</v>
      </c>
      <c r="AC280" s="1">
        <f t="shared" si="97"/>
        <v>-0.12880075542965069</v>
      </c>
      <c r="AD280" s="1">
        <f t="shared" si="98"/>
        <v>-9.6022201665124846E-2</v>
      </c>
      <c r="AE280" s="1">
        <f t="shared" si="99"/>
        <v>5.3283996299722532E-2</v>
      </c>
      <c r="AF280" s="1">
        <f t="shared" si="100"/>
        <v>-4.4616195327595275E-2</v>
      </c>
      <c r="AG280" s="1">
        <f t="shared" si="101"/>
        <v>-5.5708769994484236E-2</v>
      </c>
      <c r="AH280" s="1">
        <f t="shared" si="102"/>
        <v>-3.9643211100099671E-3</v>
      </c>
      <c r="AI280" s="1">
        <f t="shared" si="103"/>
        <v>2.3084577114427865E-2</v>
      </c>
      <c r="AJ280" s="1">
        <f t="shared" si="104"/>
        <v>5.9405940594054406E-4</v>
      </c>
      <c r="AK280" s="1">
        <f t="shared" si="105"/>
        <v>7.4365175332527303E-2</v>
      </c>
      <c r="AL280" s="1">
        <f t="shared" si="106"/>
        <v>3.3952354154942764E-2</v>
      </c>
      <c r="AM280" s="1">
        <f t="shared" si="107"/>
        <v>-6.4563733628481453E-3</v>
      </c>
      <c r="AN280" s="1">
        <f t="shared" si="108"/>
        <v>-1.0576015108593054E-2</v>
      </c>
      <c r="AO280" s="1">
        <f t="shared" si="109"/>
        <v>6.4897881275052527E-2</v>
      </c>
      <c r="AP280" s="1">
        <f t="shared" si="110"/>
        <v>-0.15943877551020413</v>
      </c>
      <c r="AQ280">
        <v>2018</v>
      </c>
    </row>
    <row r="281" spans="1:43" ht="15.6" thickBot="1">
      <c r="A281" s="40" t="s">
        <v>251</v>
      </c>
      <c r="B281" s="30" t="s">
        <v>466</v>
      </c>
      <c r="C281" s="42" t="s">
        <v>253</v>
      </c>
      <c r="D281" s="8">
        <v>640684</v>
      </c>
      <c r="E281" s="3">
        <v>53909</v>
      </c>
      <c r="F281" s="37">
        <f t="shared" si="111"/>
        <v>640684</v>
      </c>
      <c r="G281" s="3">
        <v>1425000000</v>
      </c>
      <c r="H281" s="9">
        <f t="shared" si="112"/>
        <v>4.4960280701754384E-4</v>
      </c>
      <c r="I281" s="51" vm="2534">
        <v>34.486400000000003</v>
      </c>
      <c r="J281" s="2" vm="2535">
        <v>34.7044</v>
      </c>
      <c r="K281" s="2" vm="2536">
        <v>34.24</v>
      </c>
      <c r="L281" s="2" vm="2537">
        <v>33.5764</v>
      </c>
      <c r="M281" s="2" vm="2538">
        <v>33.728099999999998</v>
      </c>
      <c r="N281" s="2" vm="2539">
        <v>34.372700000000002</v>
      </c>
      <c r="O281" s="2" vm="2540">
        <v>34.126199999999997</v>
      </c>
      <c r="P281" s="2" vm="2541">
        <v>37.567300000000003</v>
      </c>
      <c r="Q281" s="2" vm="2542">
        <v>39.320999999999998</v>
      </c>
      <c r="R281" s="2" vm="2543">
        <v>41.738199999999999</v>
      </c>
      <c r="S281" s="2" vm="2544">
        <v>40.9514</v>
      </c>
      <c r="T281" s="2" vm="2545">
        <v>43.956400000000002</v>
      </c>
      <c r="U281" s="2" vm="2546">
        <v>40.875599999999999</v>
      </c>
      <c r="V281" s="3">
        <v>0.92749999999999999</v>
      </c>
      <c r="W281" s="3">
        <v>0.92749999999999999</v>
      </c>
      <c r="X281" s="3">
        <v>0.92749999999999999</v>
      </c>
      <c r="Y281" s="3">
        <v>0.80500000000000005</v>
      </c>
      <c r="Z281" s="1">
        <f t="shared" si="94"/>
        <v>5.0744641365861023E-4</v>
      </c>
      <c r="AA281" s="1">
        <f t="shared" si="95"/>
        <v>4.3998165378063094E-2</v>
      </c>
      <c r="AB281" s="1">
        <f t="shared" si="96"/>
        <v>0.25023295884100788</v>
      </c>
      <c r="AC281" s="1">
        <f t="shared" si="97"/>
        <v>-1.380030763185773E-3</v>
      </c>
      <c r="AD281" s="1">
        <f t="shared" si="98"/>
        <v>0.28929375057993861</v>
      </c>
      <c r="AE281" s="1">
        <f t="shared" si="99"/>
        <v>6.3213324672913495E-3</v>
      </c>
      <c r="AF281" s="1">
        <f t="shared" si="100"/>
        <v>-1.338158850174611E-2</v>
      </c>
      <c r="AG281" s="1">
        <f t="shared" si="101"/>
        <v>7.7073598130840406E-3</v>
      </c>
      <c r="AH281" s="1">
        <f t="shared" si="102"/>
        <v>4.5180543476965422E-3</v>
      </c>
      <c r="AI281" s="1">
        <f t="shared" si="103"/>
        <v>4.6610986091715934E-2</v>
      </c>
      <c r="AJ281" s="1">
        <f t="shared" si="104"/>
        <v>1.9812234709522248E-2</v>
      </c>
      <c r="AK281" s="1">
        <f t="shared" si="105"/>
        <v>0.10083454940778658</v>
      </c>
      <c r="AL281" s="1">
        <f t="shared" si="106"/>
        <v>7.137058026528377E-2</v>
      </c>
      <c r="AM281" s="1">
        <f t="shared" si="107"/>
        <v>8.5061417563134248E-2</v>
      </c>
      <c r="AN281" s="1">
        <f t="shared" si="108"/>
        <v>-1.8850836883238842E-2</v>
      </c>
      <c r="AO281" s="1">
        <f t="shared" si="109"/>
        <v>9.3037112284317575E-2</v>
      </c>
      <c r="AP281" s="1">
        <f t="shared" si="110"/>
        <v>-5.1774030630351971E-2</v>
      </c>
      <c r="AQ281">
        <v>2018</v>
      </c>
    </row>
    <row r="282" spans="1:43" ht="16.2" thickBot="1">
      <c r="A282" s="29" t="s">
        <v>330</v>
      </c>
      <c r="B282" s="30" t="s">
        <v>36</v>
      </c>
      <c r="C282" s="33" t="s">
        <v>37</v>
      </c>
      <c r="D282" s="8">
        <v>296533</v>
      </c>
      <c r="E282" s="3">
        <v>1361018</v>
      </c>
      <c r="F282" s="37">
        <f t="shared" si="111"/>
        <v>296533</v>
      </c>
      <c r="G282" s="3">
        <v>660000000</v>
      </c>
      <c r="H282" s="9">
        <f t="shared" si="112"/>
        <v>4.4929242424242424E-4</v>
      </c>
      <c r="I282" s="16" cm="1" vm="2547">
        <f t="array" aca="1" ref="I282:U282" ca="1">TRANSPOSE(_xlfn.STOCKHISTORY(A282,"1-1-2017","01-01-2018",2,0,2))</f>
        <v>117.38</v>
      </c>
      <c r="J282" s="17" vm="2548">
        <f ca="1"/>
        <v>113.8</v>
      </c>
      <c r="K282" s="17" vm="2549">
        <f ca="1"/>
        <v>123.24</v>
      </c>
      <c r="L282" s="17" vm="2550">
        <f ca="1"/>
        <v>118</v>
      </c>
      <c r="M282" s="17" vm="2551">
        <f ca="1"/>
        <v>121.37</v>
      </c>
      <c r="N282" s="17" vm="2552">
        <f ca="1"/>
        <v>124.93</v>
      </c>
      <c r="O282" s="17" vm="2553">
        <f ca="1"/>
        <v>123.82</v>
      </c>
      <c r="P282" s="17" vm="2554">
        <f ca="1"/>
        <v>129.1</v>
      </c>
      <c r="Q282" s="17" vm="2555">
        <f ca="1"/>
        <v>130.94999999999999</v>
      </c>
      <c r="R282" s="17" vm="2556">
        <f ca="1"/>
        <v>135.22999999999999</v>
      </c>
      <c r="S282" s="17" vm="2557">
        <f ca="1"/>
        <v>142.26</v>
      </c>
      <c r="T282" s="17" vm="2558">
        <f ca="1"/>
        <v>147.69999999999999</v>
      </c>
      <c r="U282" s="17" vm="2559">
        <f ca="1"/>
        <v>153.5</v>
      </c>
      <c r="V282" s="3">
        <v>1.33</v>
      </c>
      <c r="W282" s="3">
        <v>1.21</v>
      </c>
      <c r="X282" s="3">
        <v>0</v>
      </c>
      <c r="Y282" s="3">
        <v>0</v>
      </c>
      <c r="Z282" s="1">
        <f t="shared" ca="1" si="94"/>
        <v>1.6612710853637799E-2</v>
      </c>
      <c r="AA282" s="1">
        <f t="shared" ca="1" si="95"/>
        <v>5.957627118644062E-2</v>
      </c>
      <c r="AB282" s="1">
        <f t="shared" ca="1" si="96"/>
        <v>9.2149895008883848E-2</v>
      </c>
      <c r="AC282" s="1">
        <f t="shared" ca="1" si="97"/>
        <v>0.13510315758337654</v>
      </c>
      <c r="AD282" s="1">
        <f t="shared" ca="1" si="98"/>
        <v>0.32935764184699273</v>
      </c>
      <c r="AE282" s="1">
        <f t="shared" ca="1" si="99"/>
        <v>-3.0499233259499048E-2</v>
      </c>
      <c r="AF282" s="1">
        <f t="shared" ca="1" si="100"/>
        <v>8.2952548330404205E-2</v>
      </c>
      <c r="AG282" s="1">
        <f t="shared" ca="1" si="101"/>
        <v>-3.1726712106458901E-2</v>
      </c>
      <c r="AH282" s="1">
        <f t="shared" ca="1" si="102"/>
        <v>2.8559322033898344E-2</v>
      </c>
      <c r="AI282" s="1">
        <f t="shared" ca="1" si="103"/>
        <v>3.9301310043668138E-2</v>
      </c>
      <c r="AJ282" s="1">
        <f t="shared" ca="1" si="104"/>
        <v>8.0044825102046195E-4</v>
      </c>
      <c r="AK282" s="1">
        <f t="shared" ca="1" si="105"/>
        <v>4.2642545630754335E-2</v>
      </c>
      <c r="AL282" s="1">
        <f t="shared" ca="1" si="106"/>
        <v>1.4329976762199801E-2</v>
      </c>
      <c r="AM282" s="1">
        <f t="shared" ca="1" si="107"/>
        <v>3.2684230622374966E-2</v>
      </c>
      <c r="AN282" s="1">
        <f t="shared" ca="1" si="108"/>
        <v>5.1985506174665394E-2</v>
      </c>
      <c r="AO282" s="1">
        <f t="shared" ca="1" si="109"/>
        <v>3.8239842541824817E-2</v>
      </c>
      <c r="AP282" s="1">
        <f t="shared" ca="1" si="110"/>
        <v>3.9268788083954044E-2</v>
      </c>
      <c r="AQ282">
        <v>2017</v>
      </c>
    </row>
    <row r="283" spans="1:43" ht="15.6" thickBot="1">
      <c r="A283" s="40" t="s">
        <v>320</v>
      </c>
      <c r="B283" s="30" t="s">
        <v>479</v>
      </c>
      <c r="C283" s="42" t="s">
        <v>421</v>
      </c>
      <c r="D283" s="8">
        <v>1310203</v>
      </c>
      <c r="E283" s="3">
        <v>432212</v>
      </c>
      <c r="F283" s="37">
        <f t="shared" si="111"/>
        <v>1310203</v>
      </c>
      <c r="G283" s="16">
        <v>2945000000</v>
      </c>
      <c r="H283" s="9">
        <f t="shared" si="112"/>
        <v>4.4489066213921903E-4</v>
      </c>
      <c r="I283" s="51" vm="2560">
        <v>91.64</v>
      </c>
      <c r="J283" s="2" vm="2561">
        <v>95.92</v>
      </c>
      <c r="K283" s="2" vm="2562">
        <v>99.47</v>
      </c>
      <c r="L283" s="2" vm="2563">
        <v>97.97</v>
      </c>
      <c r="M283" s="2" vm="2564">
        <v>102.77</v>
      </c>
      <c r="N283" s="2" vm="2565">
        <v>101.63</v>
      </c>
      <c r="O283" s="2" vm="2566">
        <v>111.3</v>
      </c>
      <c r="P283" s="2" vm="2567">
        <v>110.32</v>
      </c>
      <c r="Q283" s="2" vm="2056">
        <v>113.68</v>
      </c>
      <c r="R283" s="2" vm="2568">
        <v>118.85</v>
      </c>
      <c r="S283" s="2" vm="2569">
        <v>117.92</v>
      </c>
      <c r="T283" s="2" vm="2570">
        <v>119.15</v>
      </c>
      <c r="U283" s="2" vm="2571">
        <v>118.86</v>
      </c>
      <c r="V283" s="16">
        <v>0.53</v>
      </c>
      <c r="W283" s="16">
        <v>0.53</v>
      </c>
      <c r="X283" s="3">
        <v>0.53</v>
      </c>
      <c r="Y283" s="3">
        <v>0.53</v>
      </c>
      <c r="Z283" s="1">
        <f t="shared" si="94"/>
        <v>7.4858140549978164E-2</v>
      </c>
      <c r="AA283" s="1">
        <f t="shared" si="95"/>
        <v>0.14147187914667753</v>
      </c>
      <c r="AB283" s="1">
        <f t="shared" si="96"/>
        <v>7.2596585804132946E-2</v>
      </c>
      <c r="AC283" s="1">
        <f t="shared" si="97"/>
        <v>4.5435422801851505E-3</v>
      </c>
      <c r="AD283" s="1">
        <f t="shared" si="98"/>
        <v>0.32016586643387168</v>
      </c>
      <c r="AE283" s="1">
        <f t="shared" si="99"/>
        <v>4.6704495853339162E-2</v>
      </c>
      <c r="AF283" s="1">
        <f t="shared" si="100"/>
        <v>3.7010008340283541E-2</v>
      </c>
      <c r="AG283" s="1">
        <f t="shared" si="101"/>
        <v>-9.7516839248014478E-3</v>
      </c>
      <c r="AH283" s="1">
        <f t="shared" si="102"/>
        <v>4.899459018066752E-2</v>
      </c>
      <c r="AI283" s="1">
        <f t="shared" si="103"/>
        <v>-5.9355843144886693E-3</v>
      </c>
      <c r="AJ283" s="1">
        <f t="shared" si="104"/>
        <v>0.10036406572862346</v>
      </c>
      <c r="AK283" s="1">
        <f t="shared" si="105"/>
        <v>-8.8050314465409167E-3</v>
      </c>
      <c r="AL283" s="1">
        <f t="shared" si="106"/>
        <v>3.5261058738216229E-2</v>
      </c>
      <c r="AM283" s="1">
        <f t="shared" si="107"/>
        <v>5.0140745953553723E-2</v>
      </c>
      <c r="AN283" s="1">
        <f t="shared" si="108"/>
        <v>-7.8249894825409561E-3</v>
      </c>
      <c r="AO283" s="1">
        <f t="shared" si="109"/>
        <v>1.4925373134328393E-2</v>
      </c>
      <c r="AP283" s="1">
        <f t="shared" si="110"/>
        <v>2.0142677297523607E-3</v>
      </c>
      <c r="AQ283" s="58">
        <v>2019</v>
      </c>
    </row>
    <row r="284" spans="1:43" ht="16.2" thickBot="1">
      <c r="A284" s="61" t="s">
        <v>330</v>
      </c>
      <c r="B284" s="30" t="s">
        <v>36</v>
      </c>
      <c r="C284" s="25" t="s">
        <v>37</v>
      </c>
      <c r="D284" s="8">
        <v>287186</v>
      </c>
      <c r="E284" s="3">
        <v>158367</v>
      </c>
      <c r="F284" s="37">
        <f t="shared" si="111"/>
        <v>287186</v>
      </c>
      <c r="G284" s="3">
        <v>668000000</v>
      </c>
      <c r="H284" s="9">
        <f t="shared" si="112"/>
        <v>4.299191616766467E-4</v>
      </c>
      <c r="I284" s="16" cm="1" vm="2572">
        <f t="array" aca="1" ref="I284:U284" ca="1">TRANSPOSE(_xlfn.STOCKHISTORY(A284,"1-1-2015","31-01-2016",2,0,2))</f>
        <v>89.67</v>
      </c>
      <c r="J284" s="17" vm="2573">
        <f ca="1"/>
        <v>84.42</v>
      </c>
      <c r="K284" s="17" vm="2574">
        <f ca="1"/>
        <v>89.76</v>
      </c>
      <c r="L284" s="17" vm="2575">
        <f ca="1"/>
        <v>93.56</v>
      </c>
      <c r="M284" s="17" vm="2576">
        <f ca="1"/>
        <v>93.32</v>
      </c>
      <c r="N284" s="17" vm="2577">
        <f ca="1"/>
        <v>96.18</v>
      </c>
      <c r="O284" s="17" vm="1844">
        <f ca="1"/>
        <v>97.74</v>
      </c>
      <c r="P284" s="17" vm="2578">
        <f ca="1"/>
        <v>103.17</v>
      </c>
      <c r="Q284" s="17" vm="2579">
        <f ca="1"/>
        <v>91.88</v>
      </c>
      <c r="R284" s="17" vm="2580">
        <f ca="1"/>
        <v>98.47</v>
      </c>
      <c r="S284" s="17" vm="2581">
        <f ca="1"/>
        <v>107.08</v>
      </c>
      <c r="T284" s="17" vm="2582">
        <f ca="1"/>
        <v>107.29</v>
      </c>
      <c r="U284" s="17" vm="2583">
        <f ca="1"/>
        <v>102.62</v>
      </c>
      <c r="V284" s="3">
        <v>1.21</v>
      </c>
      <c r="W284" s="3">
        <v>1.1000000000000001</v>
      </c>
      <c r="X284" s="3">
        <v>0</v>
      </c>
      <c r="Y284" s="3">
        <v>0</v>
      </c>
      <c r="Z284" s="1">
        <f t="shared" ca="1" si="94"/>
        <v>5.6875209100033464E-2</v>
      </c>
      <c r="AA284" s="1">
        <f t="shared" ca="1" si="95"/>
        <v>5.643437366395887E-2</v>
      </c>
      <c r="AB284" s="1">
        <f t="shared" ca="1" si="96"/>
        <v>7.4687947616124822E-3</v>
      </c>
      <c r="AC284" s="1">
        <f t="shared" ca="1" si="97"/>
        <v>4.2144815679902567E-2</v>
      </c>
      <c r="AD284" s="1">
        <f t="shared" ca="1" si="98"/>
        <v>0.17017954722872758</v>
      </c>
      <c r="AE284" s="1">
        <f t="shared" ca="1" si="99"/>
        <v>-5.8548009367681494E-2</v>
      </c>
      <c r="AF284" s="1">
        <f t="shared" ca="1" si="100"/>
        <v>6.3255152807391649E-2</v>
      </c>
      <c r="AG284" s="1">
        <f t="shared" ca="1" si="101"/>
        <v>5.5815508021390341E-2</v>
      </c>
      <c r="AH284" s="1">
        <f t="shared" ca="1" si="102"/>
        <v>-2.5651988029073225E-3</v>
      </c>
      <c r="AI284" s="1">
        <f t="shared" ca="1" si="103"/>
        <v>4.2434633519074304E-2</v>
      </c>
      <c r="AJ284" s="1">
        <f t="shared" ca="1" si="104"/>
        <v>2.7656477438136703E-2</v>
      </c>
      <c r="AK284" s="1">
        <f t="shared" ca="1" si="105"/>
        <v>5.5555555555555629E-2</v>
      </c>
      <c r="AL284" s="1">
        <f t="shared" ca="1" si="106"/>
        <v>-0.10943103615392077</v>
      </c>
      <c r="AM284" s="1">
        <f t="shared" ca="1" si="107"/>
        <v>7.172398781018724E-2</v>
      </c>
      <c r="AN284" s="1">
        <f t="shared" ca="1" si="108"/>
        <v>8.7437798314207366E-2</v>
      </c>
      <c r="AO284" s="1">
        <f t="shared" ca="1" si="109"/>
        <v>1.9611505416511762E-3</v>
      </c>
      <c r="AP284" s="1">
        <f t="shared" ca="1" si="110"/>
        <v>-4.352688973809303E-2</v>
      </c>
      <c r="AQ284">
        <v>2016</v>
      </c>
    </row>
    <row r="285" spans="1:43" ht="15.6" thickBot="1">
      <c r="A285" s="40" t="s">
        <v>284</v>
      </c>
      <c r="B285" s="30" t="s">
        <v>471</v>
      </c>
      <c r="C285" s="42" t="s">
        <v>286</v>
      </c>
      <c r="D285" s="8">
        <v>235852</v>
      </c>
      <c r="E285" s="3">
        <v>94155</v>
      </c>
      <c r="F285" s="37">
        <f t="shared" si="111"/>
        <v>235852</v>
      </c>
      <c r="G285" s="3">
        <v>550000000</v>
      </c>
      <c r="H285" s="9">
        <f t="shared" si="112"/>
        <v>4.2882181818181816E-4</v>
      </c>
      <c r="I285" s="51" vm="2498">
        <v>105.11</v>
      </c>
      <c r="J285" s="2" vm="2584">
        <v>108.75</v>
      </c>
      <c r="K285" s="2" vm="2585">
        <v>108.93</v>
      </c>
      <c r="L285" s="2" vm="2586">
        <v>102.86</v>
      </c>
      <c r="M285" s="2" vm="1373">
        <v>101.1</v>
      </c>
      <c r="N285" s="2" vm="2587">
        <v>112.55</v>
      </c>
      <c r="O285" s="2" vm="2588">
        <v>108.94</v>
      </c>
      <c r="P285" s="2" vm="2589">
        <v>111.16</v>
      </c>
      <c r="Q285" s="2" vm="2590">
        <v>111.02</v>
      </c>
      <c r="R285" s="2" vm="2591">
        <v>107.67</v>
      </c>
      <c r="S285" s="2" vm="2592">
        <v>93.38</v>
      </c>
      <c r="T285" s="2" vm="2593">
        <v>102.5</v>
      </c>
      <c r="U285" s="2" vm="2594">
        <v>92.76</v>
      </c>
      <c r="V285" s="3">
        <v>0.64</v>
      </c>
      <c r="W285" s="3">
        <v>0.64</v>
      </c>
      <c r="X285" s="3">
        <v>0.62</v>
      </c>
      <c r="Y285" s="3">
        <v>0.62</v>
      </c>
      <c r="Z285" s="1">
        <f t="shared" si="94"/>
        <v>-1.5317286652078774E-2</v>
      </c>
      <c r="AA285" s="1">
        <f t="shared" si="95"/>
        <v>6.5331518568928618E-2</v>
      </c>
      <c r="AB285" s="1">
        <f t="shared" si="96"/>
        <v>-5.9665871121718011E-3</v>
      </c>
      <c r="AC285" s="1">
        <f t="shared" si="97"/>
        <v>-0.13272034921519454</v>
      </c>
      <c r="AD285" s="1">
        <f t="shared" si="98"/>
        <v>-9.3521073161449864E-2</v>
      </c>
      <c r="AE285" s="1">
        <f t="shared" si="99"/>
        <v>3.4630387213395494E-2</v>
      </c>
      <c r="AF285" s="1">
        <f t="shared" si="100"/>
        <v>1.6551724137931661E-3</v>
      </c>
      <c r="AG285" s="1">
        <f t="shared" si="101"/>
        <v>-4.9848526576700698E-2</v>
      </c>
      <c r="AH285" s="1">
        <f t="shared" si="102"/>
        <v>-1.7110635815671838E-2</v>
      </c>
      <c r="AI285" s="1">
        <f t="shared" si="103"/>
        <v>0.11958456973293773</v>
      </c>
      <c r="AJ285" s="1">
        <f t="shared" si="104"/>
        <v>-2.6388271879164812E-2</v>
      </c>
      <c r="AK285" s="1">
        <f t="shared" si="105"/>
        <v>2.0378189829263805E-2</v>
      </c>
      <c r="AL285" s="1">
        <f t="shared" si="106"/>
        <v>4.3181000359841619E-3</v>
      </c>
      <c r="AM285" s="1">
        <f t="shared" si="107"/>
        <v>-2.4590163934426177E-2</v>
      </c>
      <c r="AN285" s="1">
        <f t="shared" si="108"/>
        <v>-0.13272034921519463</v>
      </c>
      <c r="AO285" s="1">
        <f t="shared" si="109"/>
        <v>0.10430499036196192</v>
      </c>
      <c r="AP285" s="1">
        <f t="shared" si="110"/>
        <v>-8.8975609756097515E-2</v>
      </c>
      <c r="AQ285">
        <v>2018</v>
      </c>
    </row>
    <row r="286" spans="1:43" ht="15.6" thickBot="1">
      <c r="A286" s="40" t="s">
        <v>344</v>
      </c>
      <c r="B286" s="30" t="s">
        <v>345</v>
      </c>
      <c r="C286" s="42" t="s">
        <v>433</v>
      </c>
      <c r="D286" s="8">
        <v>695352</v>
      </c>
      <c r="E286" s="3"/>
      <c r="F286" s="37">
        <f t="shared" si="111"/>
        <v>695352</v>
      </c>
      <c r="G286" s="3">
        <v>1637000000</v>
      </c>
      <c r="H286" s="9">
        <f t="shared" si="112"/>
        <v>4.247721441661576E-4</v>
      </c>
      <c r="I286" s="74">
        <v>64.09</v>
      </c>
      <c r="J286" s="74">
        <v>72.22</v>
      </c>
      <c r="K286" s="74">
        <v>71.599999999999994</v>
      </c>
      <c r="L286" s="74">
        <v>89.49</v>
      </c>
      <c r="M286" s="45">
        <v>94.45</v>
      </c>
      <c r="N286" s="45">
        <v>90.09</v>
      </c>
      <c r="O286" s="74">
        <v>79.42</v>
      </c>
      <c r="P286" s="45">
        <v>78.680000000000007</v>
      </c>
      <c r="Q286" s="74">
        <v>87.1</v>
      </c>
      <c r="R286" s="74">
        <v>89.21</v>
      </c>
      <c r="S286" s="74">
        <v>87.12</v>
      </c>
      <c r="T286" s="74">
        <v>101.16</v>
      </c>
      <c r="U286" s="54">
        <v>102.3</v>
      </c>
      <c r="V286" s="3">
        <v>0</v>
      </c>
      <c r="W286" s="3">
        <v>0</v>
      </c>
      <c r="X286" s="3">
        <v>0</v>
      </c>
      <c r="Y286" s="3">
        <v>0</v>
      </c>
      <c r="Z286" s="1">
        <f t="shared" si="94"/>
        <v>0.3963176782649398</v>
      </c>
      <c r="AA286" s="1">
        <f t="shared" si="95"/>
        <v>-0.11252653927813157</v>
      </c>
      <c r="AB286" s="1">
        <f t="shared" si="96"/>
        <v>0.12326869806094172</v>
      </c>
      <c r="AC286" s="1">
        <f t="shared" si="97"/>
        <v>0.14673242909987674</v>
      </c>
      <c r="AD286" s="1">
        <f t="shared" si="98"/>
        <v>0.5961928537993445</v>
      </c>
      <c r="AE286" s="1">
        <f t="shared" si="99"/>
        <v>0.12685286316117952</v>
      </c>
      <c r="AF286" s="1">
        <f t="shared" si="100"/>
        <v>-8.5848795347549783E-3</v>
      </c>
      <c r="AG286" s="1">
        <f t="shared" si="101"/>
        <v>0.24986033519553075</v>
      </c>
      <c r="AH286" s="1">
        <f t="shared" si="102"/>
        <v>5.5425187171751128E-2</v>
      </c>
      <c r="AI286" s="1">
        <f t="shared" si="103"/>
        <v>-4.6161990471148752E-2</v>
      </c>
      <c r="AJ286" s="1">
        <f t="shared" si="104"/>
        <v>-0.11843711843711845</v>
      </c>
      <c r="AK286" s="1">
        <f t="shared" si="105"/>
        <v>-9.3175522538402784E-3</v>
      </c>
      <c r="AL286" s="1">
        <f t="shared" si="106"/>
        <v>0.1070157600406709</v>
      </c>
      <c r="AM286" s="1">
        <f t="shared" si="107"/>
        <v>2.4225028702640639E-2</v>
      </c>
      <c r="AN286" s="1">
        <f t="shared" si="108"/>
        <v>-2.3427866831072629E-2</v>
      </c>
      <c r="AO286" s="1">
        <f t="shared" si="109"/>
        <v>0.16115702479338834</v>
      </c>
      <c r="AP286" s="1">
        <f t="shared" si="110"/>
        <v>1.1269276393831559E-2</v>
      </c>
      <c r="AQ286">
        <v>2018</v>
      </c>
    </row>
    <row r="287" spans="1:43" ht="15.6" thickBot="1">
      <c r="A287" s="40" t="s">
        <v>218</v>
      </c>
      <c r="B287" s="30" t="s">
        <v>219</v>
      </c>
      <c r="C287" s="42" t="s">
        <v>220</v>
      </c>
      <c r="D287" s="8">
        <v>254311</v>
      </c>
      <c r="E287" s="3">
        <v>48549</v>
      </c>
      <c r="F287" s="37">
        <f t="shared" si="111"/>
        <v>254311</v>
      </c>
      <c r="G287" s="3">
        <v>602000000</v>
      </c>
      <c r="H287" s="9">
        <f t="shared" si="112"/>
        <v>4.2244352159468438E-4</v>
      </c>
      <c r="I287" s="51" vm="2595">
        <v>71.510000000000005</v>
      </c>
      <c r="J287" s="2" vm="2596">
        <v>69.900000000000006</v>
      </c>
      <c r="K287" s="2" vm="2597">
        <v>62.75</v>
      </c>
      <c r="L287" s="2" vm="2598">
        <v>62.52</v>
      </c>
      <c r="M287" s="2" vm="2599">
        <v>55.72</v>
      </c>
      <c r="N287" s="2" vm="393">
        <v>55.91</v>
      </c>
      <c r="O287" s="2" vm="2600">
        <v>56.4</v>
      </c>
      <c r="P287" s="2" vm="2601">
        <v>58.52</v>
      </c>
      <c r="Q287" s="2" vm="2602">
        <v>58.64</v>
      </c>
      <c r="R287" s="2" vm="2603">
        <v>60.34</v>
      </c>
      <c r="S287" s="2" vm="2604">
        <v>64.7</v>
      </c>
      <c r="T287" s="2" vm="2605">
        <v>54.7</v>
      </c>
      <c r="U287" s="2" vm="2098">
        <v>48.91</v>
      </c>
      <c r="V287" s="3">
        <v>1.36</v>
      </c>
      <c r="W287" s="3">
        <v>1.36</v>
      </c>
      <c r="X287" s="3">
        <v>1.36</v>
      </c>
      <c r="Y287" s="3">
        <v>1.36</v>
      </c>
      <c r="Z287" s="1">
        <f t="shared" si="94"/>
        <v>-0.1066983638651937</v>
      </c>
      <c r="AA287" s="1">
        <f t="shared" si="95"/>
        <v>-7.6135636596289247E-2</v>
      </c>
      <c r="AB287" s="1">
        <f t="shared" si="96"/>
        <v>9.3971631205673853E-2</v>
      </c>
      <c r="AC287" s="1">
        <f t="shared" si="97"/>
        <v>-0.16688763672522386</v>
      </c>
      <c r="AD287" s="1">
        <f t="shared" si="98"/>
        <v>-0.23996643826038325</v>
      </c>
      <c r="AE287" s="1">
        <f t="shared" si="99"/>
        <v>-2.2514333659628013E-2</v>
      </c>
      <c r="AF287" s="1">
        <f t="shared" si="100"/>
        <v>-0.10228898426323327</v>
      </c>
      <c r="AG287" s="1">
        <f t="shared" si="101"/>
        <v>1.8007968127490091E-2</v>
      </c>
      <c r="AH287" s="1">
        <f t="shared" si="102"/>
        <v>-0.10876519513755604</v>
      </c>
      <c r="AI287" s="1">
        <f t="shared" si="103"/>
        <v>2.7817659727207428E-2</v>
      </c>
      <c r="AJ287" s="1">
        <f t="shared" si="104"/>
        <v>3.3088892863530714E-2</v>
      </c>
      <c r="AK287" s="1">
        <f t="shared" si="105"/>
        <v>3.7588652482269586E-2</v>
      </c>
      <c r="AL287" s="1">
        <f t="shared" si="106"/>
        <v>2.5290498974709457E-2</v>
      </c>
      <c r="AM287" s="1">
        <f t="shared" si="107"/>
        <v>5.2182810368349306E-2</v>
      </c>
      <c r="AN287" s="1">
        <f t="shared" si="108"/>
        <v>7.2257209148160417E-2</v>
      </c>
      <c r="AO287" s="1">
        <f t="shared" si="109"/>
        <v>-0.13353941267387945</v>
      </c>
      <c r="AP287" s="1">
        <f t="shared" si="110"/>
        <v>-8.0987202925045812E-2</v>
      </c>
      <c r="AQ287">
        <v>2018</v>
      </c>
    </row>
    <row r="288" spans="1:43" ht="15.6" thickBot="1">
      <c r="A288" s="40" t="s">
        <v>320</v>
      </c>
      <c r="B288" s="30" t="s">
        <v>479</v>
      </c>
      <c r="C288" s="42" t="s">
        <v>421</v>
      </c>
      <c r="D288">
        <v>1247952</v>
      </c>
      <c r="E288">
        <v>155327</v>
      </c>
      <c r="F288" s="37">
        <f t="shared" si="111"/>
        <v>1247952</v>
      </c>
      <c r="G288" s="17">
        <v>3010000000</v>
      </c>
      <c r="H288" s="9">
        <f t="shared" si="112"/>
        <v>4.146019933554817E-4</v>
      </c>
      <c r="I288" s="51" vm="2606">
        <v>99.3</v>
      </c>
      <c r="J288" s="2" vm="2607">
        <v>105.96</v>
      </c>
      <c r="K288" s="2" vm="2608">
        <v>90.17</v>
      </c>
      <c r="L288" s="2" vm="2609">
        <v>88</v>
      </c>
      <c r="M288" s="2" vm="2610">
        <v>87.67</v>
      </c>
      <c r="N288" s="2" vm="2611">
        <v>83.04</v>
      </c>
      <c r="O288" s="2" vm="2612">
        <v>85.65</v>
      </c>
      <c r="P288" s="2" vm="2613">
        <v>88.86</v>
      </c>
      <c r="Q288" s="2" vm="2614">
        <v>95.8</v>
      </c>
      <c r="R288" s="2" vm="2615">
        <v>94.29</v>
      </c>
      <c r="S288" s="2" vm="2616">
        <v>99.96</v>
      </c>
      <c r="T288" s="2" vm="2617">
        <v>98.02</v>
      </c>
      <c r="U288" s="2" vm="2560">
        <v>91.64</v>
      </c>
      <c r="V288" s="17">
        <v>0.52</v>
      </c>
      <c r="W288" s="17">
        <v>0.52</v>
      </c>
      <c r="X288">
        <v>0.52</v>
      </c>
      <c r="Y288" s="3">
        <v>0.52</v>
      </c>
      <c r="Z288" s="1">
        <f t="shared" si="94"/>
        <v>-0.10855991943605235</v>
      </c>
      <c r="AA288" s="1">
        <f t="shared" si="95"/>
        <v>-2.0795454545454482E-2</v>
      </c>
      <c r="AB288" s="1">
        <f t="shared" si="96"/>
        <v>0.10694687682428487</v>
      </c>
      <c r="AC288" s="1">
        <f t="shared" si="97"/>
        <v>-2.2589882278078326E-2</v>
      </c>
      <c r="AD288" s="1">
        <f t="shared" si="98"/>
        <v>-5.619335347432021E-2</v>
      </c>
      <c r="AE288" s="1">
        <f t="shared" si="99"/>
        <v>6.7069486404833803E-2</v>
      </c>
      <c r="AF288" s="1">
        <f t="shared" si="100"/>
        <v>-0.1490184975462438</v>
      </c>
      <c r="AG288" s="1">
        <f t="shared" si="101"/>
        <v>-1.8298768991904198E-2</v>
      </c>
      <c r="AH288" s="1">
        <f t="shared" si="102"/>
        <v>-3.7499999999999808E-3</v>
      </c>
      <c r="AI288" s="1">
        <f t="shared" si="103"/>
        <v>-4.6880346754876193E-2</v>
      </c>
      <c r="AJ288" s="1">
        <f t="shared" si="104"/>
        <v>3.7692678227360298E-2</v>
      </c>
      <c r="AK288" s="1">
        <f t="shared" si="105"/>
        <v>3.7478108581436E-2</v>
      </c>
      <c r="AL288" s="1">
        <f t="shared" si="106"/>
        <v>8.3952284492460019E-2</v>
      </c>
      <c r="AM288" s="1">
        <f t="shared" si="107"/>
        <v>-1.0334029227557317E-2</v>
      </c>
      <c r="AN288" s="1">
        <f t="shared" si="108"/>
        <v>6.0133630289532156E-2</v>
      </c>
      <c r="AO288" s="1">
        <f t="shared" si="109"/>
        <v>-1.4205682272909142E-2</v>
      </c>
      <c r="AP288" s="1">
        <f t="shared" si="110"/>
        <v>-5.9783717608651255E-2</v>
      </c>
      <c r="AQ288">
        <v>2018</v>
      </c>
    </row>
    <row r="289" spans="1:43" ht="15" thickBot="1">
      <c r="A289" s="63" t="s">
        <v>50</v>
      </c>
      <c r="B289" s="70" t="s">
        <v>51</v>
      </c>
      <c r="C289" s="3" t="s">
        <v>52</v>
      </c>
      <c r="D289" s="26">
        <v>162938</v>
      </c>
      <c r="E289" s="26">
        <v>0</v>
      </c>
      <c r="F289" s="31">
        <f t="shared" si="111"/>
        <v>162938</v>
      </c>
      <c r="G289" s="8">
        <v>377000000</v>
      </c>
      <c r="H289" s="9">
        <v>4.0000000000000002E-4</v>
      </c>
      <c r="I289" s="16" cm="1" vm="2618">
        <f t="array" aca="1" ref="I289:U289" ca="1">TRANSPOSE(_xlfn.STOCKHISTORY(A289,"1-1-2015","31-01-2016",2,0,2))</f>
        <v>62.18</v>
      </c>
      <c r="J289" s="17" vm="2619">
        <f ca="1"/>
        <v>64.03</v>
      </c>
      <c r="K289" s="17" vm="2620">
        <f ca="1"/>
        <v>65.459999999999994</v>
      </c>
      <c r="L289" s="17" vm="2621">
        <f ca="1"/>
        <v>60.93</v>
      </c>
      <c r="M289" s="17" vm="2622">
        <f ca="1"/>
        <v>68.44</v>
      </c>
      <c r="N289" s="17" vm="2623">
        <f ca="1"/>
        <v>59.89</v>
      </c>
      <c r="O289" s="17" vm="1246">
        <f ca="1"/>
        <v>57.64</v>
      </c>
      <c r="P289" s="17" vm="2624">
        <f ca="1"/>
        <v>45.05</v>
      </c>
      <c r="Q289" s="17" vm="959">
        <f ca="1"/>
        <v>43.41</v>
      </c>
      <c r="R289" s="17" vm="485">
        <f ca="1"/>
        <v>39.92</v>
      </c>
      <c r="S289" s="17" vm="2625">
        <f ca="1"/>
        <v>46.74</v>
      </c>
      <c r="T289" s="17" vm="2626">
        <f ca="1"/>
        <v>49.34</v>
      </c>
      <c r="U289" s="17" vm="2627">
        <f ca="1"/>
        <v>44.25</v>
      </c>
      <c r="V289" s="48">
        <v>0.25</v>
      </c>
      <c r="W289" s="48">
        <v>0.25</v>
      </c>
      <c r="X289" s="48">
        <v>0.25</v>
      </c>
      <c r="Y289" s="48">
        <v>0.25</v>
      </c>
      <c r="Z289" s="1">
        <f t="shared" ca="1" si="94"/>
        <v>-1.6082341588935348E-2</v>
      </c>
      <c r="AA289" s="1">
        <f t="shared" ca="1" si="95"/>
        <v>-4.9893320203512212E-2</v>
      </c>
      <c r="AB289" s="1">
        <f t="shared" ca="1" si="96"/>
        <v>-0.30308813324080497</v>
      </c>
      <c r="AC289" s="1">
        <f t="shared" ca="1" si="97"/>
        <v>0.11472945891783562</v>
      </c>
      <c r="AD289" s="1">
        <f t="shared" ca="1" si="98"/>
        <v>-0.27227404310067543</v>
      </c>
      <c r="AE289" s="1">
        <f t="shared" ca="1" si="99"/>
        <v>2.9752331939530419E-2</v>
      </c>
      <c r="AF289" s="1">
        <f t="shared" ca="1" si="100"/>
        <v>2.2333281274402508E-2</v>
      </c>
      <c r="AG289" s="1">
        <f t="shared" ca="1" si="101"/>
        <v>-6.5383440268866402E-2</v>
      </c>
      <c r="AH289" s="1">
        <f t="shared" ca="1" si="102"/>
        <v>0.12325619563433445</v>
      </c>
      <c r="AI289" s="1">
        <f t="shared" ca="1" si="103"/>
        <v>-0.12127410870835764</v>
      </c>
      <c r="AJ289" s="1">
        <f t="shared" ca="1" si="104"/>
        <v>-3.3394556687259977E-2</v>
      </c>
      <c r="AK289" s="1">
        <f t="shared" ca="1" si="105"/>
        <v>-0.21842470506592648</v>
      </c>
      <c r="AL289" s="1">
        <f t="shared" ca="1" si="106"/>
        <v>-3.0854605993340747E-2</v>
      </c>
      <c r="AM289" s="1">
        <f t="shared" ca="1" si="107"/>
        <v>-7.4637180373185785E-2</v>
      </c>
      <c r="AN289" s="1">
        <f t="shared" ca="1" si="108"/>
        <v>0.17084168336673347</v>
      </c>
      <c r="AO289" s="1">
        <f t="shared" ca="1" si="109"/>
        <v>6.0975609756097587E-2</v>
      </c>
      <c r="AP289" s="1">
        <f t="shared" ca="1" si="110"/>
        <v>-9.8094852047020731E-2</v>
      </c>
      <c r="AQ289">
        <v>2015</v>
      </c>
    </row>
    <row r="290" spans="1:43" ht="16.2" thickBot="1">
      <c r="A290" s="63" t="s">
        <v>179</v>
      </c>
      <c r="B290" s="70" t="s">
        <v>180</v>
      </c>
      <c r="C290" s="12" t="s">
        <v>181</v>
      </c>
      <c r="D290" s="26">
        <v>318870</v>
      </c>
      <c r="E290" s="26">
        <v>44974</v>
      </c>
      <c r="F290" s="31">
        <f t="shared" si="111"/>
        <v>318870</v>
      </c>
      <c r="G290" s="3">
        <v>983000000</v>
      </c>
      <c r="H290" s="9">
        <v>4.0000000000000002E-4</v>
      </c>
      <c r="I290" s="16" cm="1" vm="2628">
        <f t="array" aca="1" ref="I290:U290" ca="1">TRANSPOSE(_xlfn.STOCKHISTORY(A290,"1-1-2015","31-01-2016",2,0,2))</f>
        <v>161.31</v>
      </c>
      <c r="J290" s="17" vm="271">
        <f ca="1"/>
        <v>154</v>
      </c>
      <c r="K290" s="17" vm="2629">
        <f ca="1"/>
        <v>161.68</v>
      </c>
      <c r="L290" s="17" vm="2630">
        <f ca="1"/>
        <v>160.22999999999999</v>
      </c>
      <c r="M290" s="17" vm="2631">
        <f ca="1"/>
        <v>173.2</v>
      </c>
      <c r="N290" s="17" vm="2632">
        <f ca="1"/>
        <v>170.21</v>
      </c>
      <c r="O290" s="17" vm="2633">
        <f ca="1"/>
        <v>163.97</v>
      </c>
      <c r="P290" s="17" vm="2634">
        <f ca="1"/>
        <v>161.69999999999999</v>
      </c>
      <c r="Q290" s="17" vm="2635">
        <f ca="1"/>
        <v>144.91</v>
      </c>
      <c r="R290" s="17" vm="2636">
        <f ca="1"/>
        <v>145.31</v>
      </c>
      <c r="S290" s="17" vm="2637">
        <f ca="1"/>
        <v>140.5</v>
      </c>
      <c r="T290" s="17" vm="2638">
        <f ca="1"/>
        <v>139.58000000000001</v>
      </c>
      <c r="U290" s="17" vm="2639">
        <f ca="1"/>
        <v>135.6</v>
      </c>
      <c r="V290" s="47">
        <v>0</v>
      </c>
      <c r="W290" s="47">
        <v>0</v>
      </c>
      <c r="X290" s="47">
        <v>0</v>
      </c>
      <c r="Y290" s="47">
        <v>0</v>
      </c>
      <c r="Z290" s="1">
        <f t="shared" ca="1" si="94"/>
        <v>-6.695183187651184E-3</v>
      </c>
      <c r="AA290" s="1">
        <f t="shared" ca="1" si="95"/>
        <v>2.3341446670411343E-2</v>
      </c>
      <c r="AB290" s="1">
        <f t="shared" ca="1" si="96"/>
        <v>-0.11380130511678964</v>
      </c>
      <c r="AC290" s="1">
        <f t="shared" ca="1" si="97"/>
        <v>-6.6822655013419635E-2</v>
      </c>
      <c r="AD290" s="1">
        <f t="shared" ca="1" si="98"/>
        <v>-0.15938255532824999</v>
      </c>
      <c r="AE290" s="1">
        <f t="shared" ca="1" si="99"/>
        <v>-4.5316471390490373E-2</v>
      </c>
      <c r="AF290" s="1">
        <f t="shared" ca="1" si="100"/>
        <v>4.9870129870129912E-2</v>
      </c>
      <c r="AG290" s="1">
        <f t="shared" ca="1" si="101"/>
        <v>-8.968332508659185E-3</v>
      </c>
      <c r="AH290" s="1">
        <f t="shared" ca="1" si="102"/>
        <v>8.0946139923859448E-2</v>
      </c>
      <c r="AI290" s="1">
        <f t="shared" ca="1" si="103"/>
        <v>-1.7263279445727371E-2</v>
      </c>
      <c r="AJ290" s="1">
        <f t="shared" ca="1" si="104"/>
        <v>-3.6660595734680737E-2</v>
      </c>
      <c r="AK290" s="1">
        <f t="shared" ca="1" si="105"/>
        <v>-1.3843995852899983E-2</v>
      </c>
      <c r="AL290" s="1">
        <f t="shared" ca="1" si="106"/>
        <v>-0.10383426097711808</v>
      </c>
      <c r="AM290" s="1">
        <f t="shared" ca="1" si="107"/>
        <v>2.7603340004140895E-3</v>
      </c>
      <c r="AN290" s="1">
        <f t="shared" ca="1" si="108"/>
        <v>-3.3101644759479749E-2</v>
      </c>
      <c r="AO290" s="1">
        <f t="shared" ca="1" si="109"/>
        <v>-6.5480427046262458E-3</v>
      </c>
      <c r="AP290" s="1">
        <f t="shared" ca="1" si="110"/>
        <v>-2.8514113769881201E-2</v>
      </c>
      <c r="AQ290">
        <v>2015</v>
      </c>
    </row>
    <row r="291" spans="1:43" ht="16.2" thickBot="1">
      <c r="A291" s="63" t="s">
        <v>233</v>
      </c>
      <c r="B291" s="70" t="s">
        <v>234</v>
      </c>
      <c r="C291" s="12" t="s">
        <v>235</v>
      </c>
      <c r="D291" s="26">
        <v>430708</v>
      </c>
      <c r="E291" s="26">
        <v>2864769</v>
      </c>
      <c r="F291" s="31">
        <f t="shared" si="111"/>
        <v>430708</v>
      </c>
      <c r="G291" s="3">
        <v>8254000000</v>
      </c>
      <c r="H291" s="9">
        <v>4.0000000000000002E-4</v>
      </c>
      <c r="I291" s="16" cm="1" vm="2640">
        <f t="array" aca="1" ref="I291:U291" ca="1">TRANSPOSE(_xlfn.STOCKHISTORY(A291,"1-1-2015","31-01-2016",2,0,2))</f>
        <v>46.66</v>
      </c>
      <c r="J291" s="17" vm="2641">
        <f ca="1"/>
        <v>40.590000000000003</v>
      </c>
      <c r="K291" s="17" vm="2642">
        <f ca="1"/>
        <v>43.67</v>
      </c>
      <c r="L291" s="17" vm="888">
        <f ca="1"/>
        <v>40.6</v>
      </c>
      <c r="M291" s="17" vm="2643">
        <f ca="1"/>
        <v>48.58</v>
      </c>
      <c r="N291" s="17" vm="2644">
        <f ca="1"/>
        <v>47.06</v>
      </c>
      <c r="O291" s="17" vm="2645">
        <f ca="1"/>
        <v>44.46</v>
      </c>
      <c r="P291" s="17" vm="1892">
        <f ca="1"/>
        <v>46.98</v>
      </c>
      <c r="Q291" s="17" vm="2646">
        <f ca="1"/>
        <v>42.17</v>
      </c>
      <c r="R291" s="17" vm="1019">
        <f ca="1"/>
        <v>44.75</v>
      </c>
      <c r="S291" s="17" vm="2647">
        <f ca="1"/>
        <v>52.85</v>
      </c>
      <c r="T291" s="17" vm="2648">
        <f ca="1"/>
        <v>54.41</v>
      </c>
      <c r="U291" s="17" vm="2649">
        <f ca="1"/>
        <v>54.32</v>
      </c>
      <c r="V291" s="48">
        <v>0.36</v>
      </c>
      <c r="W291" s="48">
        <v>0.31</v>
      </c>
      <c r="X291" s="48">
        <v>0.31</v>
      </c>
      <c r="Y291" s="48">
        <v>0.31</v>
      </c>
      <c r="Z291" s="1">
        <f t="shared" ca="1" si="94"/>
        <v>-0.1221603086155164</v>
      </c>
      <c r="AA291" s="1">
        <f t="shared" ca="1" si="95"/>
        <v>0.10270935960591131</v>
      </c>
      <c r="AB291" s="1">
        <f t="shared" ca="1" si="96"/>
        <v>1.3495276653171372E-2</v>
      </c>
      <c r="AC291" s="1">
        <f t="shared" ca="1" si="97"/>
        <v>0.22078212290502794</v>
      </c>
      <c r="AD291" s="1">
        <f t="shared" ca="1" si="98"/>
        <v>0.19181311615945143</v>
      </c>
      <c r="AE291" s="1">
        <f t="shared" ca="1" si="99"/>
        <v>-0.13009001285897973</v>
      </c>
      <c r="AF291" s="1">
        <f t="shared" ca="1" si="100"/>
        <v>7.5880758807588031E-2</v>
      </c>
      <c r="AG291" s="1">
        <f t="shared" ca="1" si="101"/>
        <v>-6.2056331577742166E-2</v>
      </c>
      <c r="AH291" s="1">
        <f t="shared" ca="1" si="102"/>
        <v>0.19655172413793096</v>
      </c>
      <c r="AI291" s="1">
        <f t="shared" ca="1" si="103"/>
        <v>-2.4907369287772665E-2</v>
      </c>
      <c r="AJ291" s="1">
        <f t="shared" ca="1" si="104"/>
        <v>-4.8661283467913326E-2</v>
      </c>
      <c r="AK291" s="1">
        <f t="shared" ca="1" si="105"/>
        <v>5.6680161943319748E-2</v>
      </c>
      <c r="AL291" s="1">
        <f t="shared" ca="1" si="106"/>
        <v>-9.5785440613026726E-2</v>
      </c>
      <c r="AM291" s="1">
        <f t="shared" ca="1" si="107"/>
        <v>6.8532131847284752E-2</v>
      </c>
      <c r="AN291" s="1">
        <f t="shared" ca="1" si="108"/>
        <v>0.1810055865921788</v>
      </c>
      <c r="AO291" s="1">
        <f t="shared" ca="1" si="109"/>
        <v>3.5383159886471054E-2</v>
      </c>
      <c r="AP291" s="1">
        <f t="shared" ca="1" si="110"/>
        <v>4.0433743797096801E-3</v>
      </c>
      <c r="AQ291">
        <v>2015</v>
      </c>
    </row>
    <row r="292" spans="1:43" ht="16.2" thickBot="1">
      <c r="A292" s="63" t="s">
        <v>299</v>
      </c>
      <c r="B292" s="70" t="s">
        <v>300</v>
      </c>
      <c r="C292" s="12" t="s">
        <v>301</v>
      </c>
      <c r="D292" s="26">
        <v>260724</v>
      </c>
      <c r="E292" s="26">
        <v>74419</v>
      </c>
      <c r="F292" s="31">
        <f t="shared" si="111"/>
        <v>260724</v>
      </c>
      <c r="G292" s="3">
        <v>906000000</v>
      </c>
      <c r="H292" s="9">
        <v>4.0000000000000002E-4</v>
      </c>
      <c r="I292" s="16" cm="1" vm="2650">
        <f t="array" aca="1" ref="I292:U292" ca="1">TRANSPOSE(_xlfn.STOCKHISTORY(A292,"1-1-2015","31-01-2016",2,0,2))</f>
        <v>111.27</v>
      </c>
      <c r="J292" s="17" vm="2651">
        <f ca="1"/>
        <v>99</v>
      </c>
      <c r="K292" s="17" vm="2652">
        <f ca="1"/>
        <v>101.67</v>
      </c>
      <c r="L292" s="17" vm="1165">
        <f ca="1"/>
        <v>96.49</v>
      </c>
      <c r="M292" s="17" vm="2653">
        <f ca="1"/>
        <v>100.95</v>
      </c>
      <c r="N292" s="17" vm="578">
        <f ca="1"/>
        <v>99.77</v>
      </c>
      <c r="O292" s="17" vm="2654">
        <f ca="1"/>
        <v>97.52</v>
      </c>
      <c r="P292" s="17" vm="2655">
        <f ca="1"/>
        <v>102.49</v>
      </c>
      <c r="Q292" s="17" vm="2656">
        <f ca="1"/>
        <v>95.81</v>
      </c>
      <c r="R292" s="17" vm="2651">
        <f ca="1"/>
        <v>99</v>
      </c>
      <c r="S292" s="17" vm="2657">
        <f ca="1"/>
        <v>103.01</v>
      </c>
      <c r="T292" s="17" vm="2658">
        <f ca="1"/>
        <v>103.46</v>
      </c>
      <c r="U292" s="17" vm="2659">
        <f ca="1"/>
        <v>95.34</v>
      </c>
      <c r="V292" s="48">
        <v>0.73</v>
      </c>
      <c r="W292" s="48">
        <v>0.73</v>
      </c>
      <c r="X292" s="48">
        <v>0.73</v>
      </c>
      <c r="Y292" s="48">
        <v>0.73</v>
      </c>
      <c r="Z292" s="1">
        <f t="shared" ca="1" si="94"/>
        <v>-0.12626943470836705</v>
      </c>
      <c r="AA292" s="1">
        <f t="shared" ca="1" si="95"/>
        <v>1.8240232148409172E-2</v>
      </c>
      <c r="AB292" s="1">
        <f t="shared" ca="1" si="96"/>
        <v>2.2662018047580026E-2</v>
      </c>
      <c r="AC292" s="1">
        <f t="shared" ca="1" si="97"/>
        <v>-2.9595959595959561E-2</v>
      </c>
      <c r="AD292" s="1">
        <f t="shared" ca="1" si="98"/>
        <v>-0.11692280039543447</v>
      </c>
      <c r="AE292" s="1">
        <f t="shared" ca="1" si="99"/>
        <v>-0.11027231059584791</v>
      </c>
      <c r="AF292" s="1">
        <f t="shared" ca="1" si="100"/>
        <v>2.6969696969696987E-2</v>
      </c>
      <c r="AG292" s="1">
        <f t="shared" ca="1" si="101"/>
        <v>-4.3769056752237696E-2</v>
      </c>
      <c r="AH292" s="1">
        <f t="shared" ca="1" si="102"/>
        <v>4.6222406466991481E-2</v>
      </c>
      <c r="AI292" s="1">
        <f t="shared" ca="1" si="103"/>
        <v>-4.457652303120424E-3</v>
      </c>
      <c r="AJ292" s="1">
        <f t="shared" ca="1" si="104"/>
        <v>-1.5235040593364739E-2</v>
      </c>
      <c r="AK292" s="1">
        <f t="shared" ca="1" si="105"/>
        <v>5.0963904840032805E-2</v>
      </c>
      <c r="AL292" s="1">
        <f t="shared" ca="1" si="106"/>
        <v>-5.8054444336032712E-2</v>
      </c>
      <c r="AM292" s="1">
        <f t="shared" ca="1" si="107"/>
        <v>4.0914309571025965E-2</v>
      </c>
      <c r="AN292" s="1">
        <f t="shared" ca="1" si="108"/>
        <v>4.0505050505050558E-2</v>
      </c>
      <c r="AO292" s="1">
        <f t="shared" ca="1" si="109"/>
        <v>1.1455198524414994E-2</v>
      </c>
      <c r="AP292" s="1">
        <f t="shared" ca="1" si="110"/>
        <v>-7.1428571428571341E-2</v>
      </c>
      <c r="AQ292">
        <v>2015</v>
      </c>
    </row>
    <row r="293" spans="1:43" ht="15" thickBot="1">
      <c r="A293" s="63" t="s">
        <v>314</v>
      </c>
      <c r="B293" s="70" t="s">
        <v>315</v>
      </c>
      <c r="C293" s="3" t="s">
        <v>316</v>
      </c>
      <c r="D293" s="26">
        <v>282497</v>
      </c>
      <c r="E293" s="26">
        <v>113600</v>
      </c>
      <c r="F293" s="31">
        <f t="shared" si="111"/>
        <v>282497</v>
      </c>
      <c r="G293" s="3">
        <v>1054000000</v>
      </c>
      <c r="H293" s="9">
        <v>4.0000000000000002E-4</v>
      </c>
      <c r="I293" s="16" cm="1" vm="188">
        <f t="array" aca="1" ref="I293:U293" ca="1">TRANSPOSE(_xlfn.STOCKHISTORY(A293,"1-1-2015","31-01-2016",2,0,2))</f>
        <v>76.11</v>
      </c>
      <c r="J293" s="17" vm="189">
        <f ca="1"/>
        <v>73.06</v>
      </c>
      <c r="K293" s="17" vm="190">
        <f ca="1"/>
        <v>83.24</v>
      </c>
      <c r="L293" s="17" vm="191">
        <f ca="1"/>
        <v>84.72</v>
      </c>
      <c r="M293" s="17" vm="192">
        <f ca="1"/>
        <v>82.53</v>
      </c>
      <c r="N293" s="17" vm="193">
        <f ca="1"/>
        <v>86.17</v>
      </c>
      <c r="O293" s="17" vm="194">
        <f ca="1"/>
        <v>85.08</v>
      </c>
      <c r="P293" s="17" vm="195">
        <f ca="1"/>
        <v>96.12</v>
      </c>
      <c r="Q293" s="17" vm="196">
        <f ca="1"/>
        <v>84.34</v>
      </c>
      <c r="R293" s="17" vm="197">
        <f ca="1"/>
        <v>83.57</v>
      </c>
      <c r="S293" s="17" vm="198">
        <f ca="1"/>
        <v>84.3</v>
      </c>
      <c r="T293" s="17" vm="199">
        <f ca="1"/>
        <v>84.43</v>
      </c>
      <c r="U293" s="17" vm="200">
        <f ca="1"/>
        <v>83.7</v>
      </c>
      <c r="V293" s="48">
        <v>0.36</v>
      </c>
      <c r="W293" s="48">
        <v>0.36</v>
      </c>
      <c r="X293" s="48">
        <v>0.33750000000000002</v>
      </c>
      <c r="Y293" s="48">
        <v>0.33750000000000002</v>
      </c>
      <c r="Z293" s="1">
        <f t="shared" ca="1" si="94"/>
        <v>0.11785573512022073</v>
      </c>
      <c r="AA293" s="1">
        <f t="shared" ca="1" si="95"/>
        <v>8.498583569405093E-3</v>
      </c>
      <c r="AB293" s="1">
        <f t="shared" ca="1" si="96"/>
        <v>-1.3781147155618304E-2</v>
      </c>
      <c r="AC293" s="1">
        <f t="shared" ca="1" si="97"/>
        <v>5.5941127198756695E-3</v>
      </c>
      <c r="AD293" s="1">
        <f t="shared" ca="1" si="98"/>
        <v>0.11805281828931813</v>
      </c>
      <c r="AE293" s="1">
        <f t="shared" ca="1" si="99"/>
        <v>-4.0073577716462978E-2</v>
      </c>
      <c r="AF293" s="1">
        <f t="shared" ca="1" si="100"/>
        <v>0.13933753079660544</v>
      </c>
      <c r="AG293" s="1">
        <f t="shared" ca="1" si="101"/>
        <v>2.2104757328207641E-2</v>
      </c>
      <c r="AH293" s="1">
        <f t="shared" ca="1" si="102"/>
        <v>-2.5849858356940484E-2</v>
      </c>
      <c r="AI293" s="1">
        <f t="shared" ca="1" si="103"/>
        <v>4.8467224039743136E-2</v>
      </c>
      <c r="AJ293" s="1">
        <f t="shared" ca="1" si="104"/>
        <v>-8.47162585586635E-3</v>
      </c>
      <c r="AK293" s="1">
        <f t="shared" ca="1" si="105"/>
        <v>0.12976022566995776</v>
      </c>
      <c r="AL293" s="1">
        <f t="shared" ca="1" si="106"/>
        <v>-0.11904390345401582</v>
      </c>
      <c r="AM293" s="1">
        <f t="shared" ca="1" si="107"/>
        <v>-5.1280531183306877E-3</v>
      </c>
      <c r="AN293" s="1">
        <f t="shared" ca="1" si="108"/>
        <v>8.7351920545650844E-3</v>
      </c>
      <c r="AO293" s="1">
        <f t="shared" ca="1" si="109"/>
        <v>5.5456702253856432E-3</v>
      </c>
      <c r="AP293" s="1">
        <f t="shared" ca="1" si="110"/>
        <v>-4.6488215089423657E-3</v>
      </c>
      <c r="AQ293">
        <v>2015</v>
      </c>
    </row>
    <row r="294" spans="1:43" ht="15" thickBot="1">
      <c r="A294" s="63" t="s">
        <v>323</v>
      </c>
      <c r="B294" s="70" t="s">
        <v>324</v>
      </c>
      <c r="C294" s="3" t="s">
        <v>325</v>
      </c>
      <c r="D294" s="26">
        <v>1855784</v>
      </c>
      <c r="E294" s="26">
        <v>0</v>
      </c>
      <c r="F294" s="31">
        <f t="shared" si="111"/>
        <v>1855784</v>
      </c>
      <c r="G294" s="8">
        <v>4189490092</v>
      </c>
      <c r="H294" s="9">
        <v>4.0000000000000002E-4</v>
      </c>
      <c r="I294" s="16" cm="1" vm="2660">
        <f t="array" aca="1" ref="I294:U294" ca="1">TRANSPOSE(_xlfn.STOCKHISTORY(A294,"1-1-2015","31-01-2016",2,0,2))</f>
        <v>92.25</v>
      </c>
      <c r="J294" s="17" vm="2661">
        <f ca="1"/>
        <v>87.85</v>
      </c>
      <c r="K294" s="17" vm="2662">
        <f ca="1"/>
        <v>88.34</v>
      </c>
      <c r="L294" s="17" vm="2663">
        <f ca="1"/>
        <v>85.7</v>
      </c>
      <c r="M294" s="17" vm="2661">
        <f ca="1"/>
        <v>87.85</v>
      </c>
      <c r="N294" s="17" vm="2664">
        <f ca="1"/>
        <v>85.25</v>
      </c>
      <c r="O294" s="17" vm="2665">
        <f ca="1"/>
        <v>83.28</v>
      </c>
      <c r="P294" s="17" vm="2666">
        <f ca="1"/>
        <v>78.7</v>
      </c>
      <c r="Q294" s="17" vm="2667">
        <f ca="1"/>
        <v>73.3</v>
      </c>
      <c r="R294" s="17" vm="2668">
        <f ca="1"/>
        <v>75.2</v>
      </c>
      <c r="S294" s="17" vm="2669">
        <f ca="1"/>
        <v>82.3</v>
      </c>
      <c r="T294" s="17" vm="2670">
        <f ca="1"/>
        <v>81.760000000000005</v>
      </c>
      <c r="U294" s="17" vm="2671">
        <f ca="1"/>
        <v>77.5</v>
      </c>
      <c r="V294" s="48">
        <v>0.73</v>
      </c>
      <c r="W294" s="48">
        <v>0.73</v>
      </c>
      <c r="X294" s="48">
        <v>0.73</v>
      </c>
      <c r="Y294" s="48">
        <v>0.69</v>
      </c>
      <c r="Z294" s="1">
        <f t="shared" ca="1" si="94"/>
        <v>-6.3089430894308907E-2</v>
      </c>
      <c r="AA294" s="1">
        <f t="shared" ca="1" si="95"/>
        <v>-1.971995332555428E-2</v>
      </c>
      <c r="AB294" s="1">
        <f t="shared" ca="1" si="96"/>
        <v>-8.8256484149855888E-2</v>
      </c>
      <c r="AC294" s="1">
        <f t="shared" ca="1" si="97"/>
        <v>3.9760638297872297E-2</v>
      </c>
      <c r="AD294" s="1">
        <f t="shared" ca="1" si="98"/>
        <v>-0.12867208672086722</v>
      </c>
      <c r="AE294" s="1">
        <f t="shared" ca="1" si="99"/>
        <v>-4.769647696476971E-2</v>
      </c>
      <c r="AF294" s="1">
        <f t="shared" ca="1" si="100"/>
        <v>5.5776892430279921E-3</v>
      </c>
      <c r="AG294" s="1">
        <f t="shared" ca="1" si="101"/>
        <v>-2.1621009735114338E-2</v>
      </c>
      <c r="AH294" s="1">
        <f t="shared" ca="1" si="102"/>
        <v>2.5087514585764192E-2</v>
      </c>
      <c r="AI294" s="1">
        <f t="shared" ca="1" si="103"/>
        <v>-2.1286283437677796E-2</v>
      </c>
      <c r="AJ294" s="1">
        <f t="shared" ca="1" si="104"/>
        <v>-1.4545454545454532E-2</v>
      </c>
      <c r="AK294" s="1">
        <f t="shared" ca="1" si="105"/>
        <v>-5.4995196926032643E-2</v>
      </c>
      <c r="AL294" s="1">
        <f t="shared" ca="1" si="106"/>
        <v>-5.9339263024142379E-2</v>
      </c>
      <c r="AM294" s="1">
        <f t="shared" ca="1" si="107"/>
        <v>3.5879945429740871E-2</v>
      </c>
      <c r="AN294" s="1">
        <f t="shared" ca="1" si="108"/>
        <v>9.4414893617021198E-2</v>
      </c>
      <c r="AO294" s="1">
        <f t="shared" ca="1" si="109"/>
        <v>1.8226002430134617E-3</v>
      </c>
      <c r="AP294" s="1">
        <f t="shared" ca="1" si="110"/>
        <v>-4.3664383561643899E-2</v>
      </c>
      <c r="AQ294">
        <v>2015</v>
      </c>
    </row>
    <row r="295" spans="1:43" ht="15.6" thickBot="1">
      <c r="A295" s="29" t="s">
        <v>218</v>
      </c>
      <c r="B295" s="30" t="s">
        <v>219</v>
      </c>
      <c r="C295" s="34" t="s">
        <v>220</v>
      </c>
      <c r="D295" s="8">
        <v>245116</v>
      </c>
      <c r="E295" s="3">
        <v>47663</v>
      </c>
      <c r="F295" s="37">
        <f t="shared" si="111"/>
        <v>245116</v>
      </c>
      <c r="G295" s="3">
        <v>613000000</v>
      </c>
      <c r="H295" s="9">
        <f t="shared" ref="H295:H325" si="113">F295/G295</f>
        <v>3.9986296900489397E-4</v>
      </c>
      <c r="I295" s="16" cm="1" vm="2672">
        <f t="array" aca="1" ref="I295:U295" ca="1">TRANSPOSE(_xlfn.STOCKHISTORY(A295,"1-1-2017","01-01-2018",2,0,2))</f>
        <v>178.83</v>
      </c>
      <c r="J295" s="17" vm="2673">
        <f ca="1"/>
        <v>175.17</v>
      </c>
      <c r="K295" s="17" vm="2674">
        <f ca="1"/>
        <v>188.08</v>
      </c>
      <c r="L295" s="17" vm="2675">
        <f ca="1"/>
        <v>191.87</v>
      </c>
      <c r="M295" s="17" vm="2676">
        <f ca="1"/>
        <v>195.5</v>
      </c>
      <c r="N295" s="17" vm="2677">
        <f ca="1"/>
        <v>204.25</v>
      </c>
      <c r="O295" s="17" vm="2678">
        <f ca="1"/>
        <v>209.14</v>
      </c>
      <c r="P295" s="17" vm="2679">
        <f ca="1"/>
        <v>202.29</v>
      </c>
      <c r="Q295" s="17" vm="2680">
        <f ca="1"/>
        <v>204.61</v>
      </c>
      <c r="R295" s="17" vm="2681">
        <f ca="1"/>
        <v>210.73</v>
      </c>
      <c r="S295" s="17" vm="2427">
        <f ca="1"/>
        <v>231</v>
      </c>
      <c r="T295" s="17" vm="2682">
        <f ca="1"/>
        <v>243.19</v>
      </c>
      <c r="U295" s="17" vm="1313">
        <f ca="1"/>
        <v>235.78</v>
      </c>
      <c r="V295" s="3">
        <v>1.175</v>
      </c>
      <c r="W295" s="3">
        <v>1.175</v>
      </c>
      <c r="X295" s="3">
        <v>1.175</v>
      </c>
      <c r="Y295" s="3">
        <v>1.175</v>
      </c>
      <c r="Z295" s="1">
        <f t="shared" ca="1" si="94"/>
        <v>7.9488900072694699E-2</v>
      </c>
      <c r="AA295" s="1">
        <f t="shared" ca="1" si="95"/>
        <v>9.6132798248814211E-2</v>
      </c>
      <c r="AB295" s="1">
        <f t="shared" ca="1" si="96"/>
        <v>1.3220809027445747E-2</v>
      </c>
      <c r="AC295" s="1">
        <f t="shared" ca="1" si="97"/>
        <v>0.12444834622502735</v>
      </c>
      <c r="AD295" s="1">
        <f t="shared" ca="1" si="98"/>
        <v>0.34474081529944633</v>
      </c>
      <c r="AE295" s="1">
        <f t="shared" ca="1" si="99"/>
        <v>-2.046636470390888E-2</v>
      </c>
      <c r="AF295" s="1">
        <f t="shared" ca="1" si="100"/>
        <v>7.3699834446537799E-2</v>
      </c>
      <c r="AG295" s="1">
        <f t="shared" ca="1" si="101"/>
        <v>2.6398341131433387E-2</v>
      </c>
      <c r="AH295" s="1">
        <f t="shared" ca="1" si="102"/>
        <v>1.8919059780059391E-2</v>
      </c>
      <c r="AI295" s="1">
        <f t="shared" ca="1" si="103"/>
        <v>5.0767263427109979E-2</v>
      </c>
      <c r="AJ295" s="1">
        <f t="shared" ca="1" si="104"/>
        <v>2.9694002447980348E-2</v>
      </c>
      <c r="AK295" s="1">
        <f t="shared" ca="1" si="105"/>
        <v>-3.2753179688247085E-2</v>
      </c>
      <c r="AL295" s="1">
        <f t="shared" ca="1" si="106"/>
        <v>1.7277176331010044E-2</v>
      </c>
      <c r="AM295" s="1">
        <f t="shared" ca="1" si="107"/>
        <v>3.5653193881041864E-2</v>
      </c>
      <c r="AN295" s="1">
        <f t="shared" ca="1" si="108"/>
        <v>9.6189436719973473E-2</v>
      </c>
      <c r="AO295" s="1">
        <f t="shared" ca="1" si="109"/>
        <v>5.785714285714285E-2</v>
      </c>
      <c r="AP295" s="1">
        <f t="shared" ca="1" si="110"/>
        <v>-2.5638389736420068E-2</v>
      </c>
      <c r="AQ295">
        <v>2017</v>
      </c>
    </row>
    <row r="296" spans="1:43" ht="15.6" thickBot="1">
      <c r="A296" s="40" t="s">
        <v>260</v>
      </c>
      <c r="B296" s="30" t="s">
        <v>467</v>
      </c>
      <c r="C296" s="42" t="s">
        <v>415</v>
      </c>
      <c r="D296" s="8">
        <v>610435</v>
      </c>
      <c r="E296" s="3">
        <v>133330</v>
      </c>
      <c r="F296" s="37">
        <f t="shared" si="111"/>
        <v>610435</v>
      </c>
      <c r="G296" s="3">
        <v>1555000000</v>
      </c>
      <c r="H296" s="9">
        <f t="shared" si="113"/>
        <v>3.925627009646302E-4</v>
      </c>
      <c r="I296" s="51" vm="2683">
        <v>74.234999999999999</v>
      </c>
      <c r="J296" s="2" vm="2684">
        <v>79.95</v>
      </c>
      <c r="K296" s="2" vm="2685">
        <v>79.599999999999994</v>
      </c>
      <c r="L296" s="2" vm="463">
        <v>75.23</v>
      </c>
      <c r="M296" s="2" vm="2686">
        <v>74.150000000000006</v>
      </c>
      <c r="N296" s="2" vm="2687">
        <v>82.549700000000001</v>
      </c>
      <c r="O296" s="2" vm="2688">
        <v>82.75</v>
      </c>
      <c r="P296" s="2" vm="2689">
        <v>82.24</v>
      </c>
      <c r="Q296" s="2" vm="2690">
        <v>91.94</v>
      </c>
      <c r="R296" s="2" vm="2691">
        <v>88.13</v>
      </c>
      <c r="S296" s="2" vm="2692">
        <v>84.18</v>
      </c>
      <c r="T296" s="2" vm="2693">
        <v>87.29</v>
      </c>
      <c r="U296" s="2" vm="2281">
        <v>82.38</v>
      </c>
      <c r="V296" s="3">
        <v>1.1399999999999999</v>
      </c>
      <c r="W296" s="3">
        <v>1.1399999999999999</v>
      </c>
      <c r="X296" s="3">
        <v>1.07</v>
      </c>
      <c r="Y296" s="3">
        <v>1.04</v>
      </c>
      <c r="Z296" s="1">
        <f t="shared" si="94"/>
        <v>2.8760018859028819E-2</v>
      </c>
      <c r="AA296" s="1">
        <f t="shared" si="95"/>
        <v>0.11511365146882888</v>
      </c>
      <c r="AB296" s="1">
        <f t="shared" si="96"/>
        <v>7.7945619335347383E-2</v>
      </c>
      <c r="AC296" s="1">
        <f t="shared" si="97"/>
        <v>-5.3443776239645982E-2</v>
      </c>
      <c r="AD296" s="1">
        <f t="shared" si="98"/>
        <v>0.16885566107631167</v>
      </c>
      <c r="AE296" s="1">
        <f t="shared" si="99"/>
        <v>7.6985249545362747E-2</v>
      </c>
      <c r="AF296" s="1">
        <f t="shared" si="100"/>
        <v>-4.3777360850532649E-3</v>
      </c>
      <c r="AG296" s="1">
        <f t="shared" si="101"/>
        <v>-4.0577889447236067E-2</v>
      </c>
      <c r="AH296" s="1">
        <f t="shared" si="102"/>
        <v>-1.4355975009969404E-2</v>
      </c>
      <c r="AI296" s="1">
        <f t="shared" si="103"/>
        <v>0.1286540795684423</v>
      </c>
      <c r="AJ296" s="1">
        <f t="shared" si="104"/>
        <v>1.6236279477696448E-2</v>
      </c>
      <c r="AK296" s="1">
        <f t="shared" si="105"/>
        <v>-6.1631419939577655E-3</v>
      </c>
      <c r="AL296" s="1">
        <f t="shared" si="106"/>
        <v>0.13095817120622572</v>
      </c>
      <c r="AM296" s="1">
        <f t="shared" si="107"/>
        <v>-2.9802044811833826E-2</v>
      </c>
      <c r="AN296" s="1">
        <f t="shared" si="108"/>
        <v>-4.4820152048110622E-2</v>
      </c>
      <c r="AO296" s="1">
        <f t="shared" si="109"/>
        <v>4.9299120931337599E-2</v>
      </c>
      <c r="AP296" s="1">
        <f t="shared" si="110"/>
        <v>-4.4334975369458247E-2</v>
      </c>
      <c r="AQ296">
        <v>2018</v>
      </c>
    </row>
    <row r="297" spans="1:43" ht="16.2" thickBot="1">
      <c r="A297" s="29" t="s">
        <v>83</v>
      </c>
      <c r="B297" s="30" t="s">
        <v>84</v>
      </c>
      <c r="C297" s="33" t="s">
        <v>343</v>
      </c>
      <c r="D297" s="8">
        <v>232820</v>
      </c>
      <c r="E297" s="3">
        <v>1418774</v>
      </c>
      <c r="F297" s="37">
        <f t="shared" si="111"/>
        <v>232820</v>
      </c>
      <c r="G297" s="3">
        <v>599000000</v>
      </c>
      <c r="H297" s="9">
        <f t="shared" si="113"/>
        <v>3.8868113522537564E-4</v>
      </c>
      <c r="I297" s="16" cm="1" vm="2694">
        <f t="array" aca="1" ref="I297:U297" ca="1">TRANSPOSE(_xlfn.STOCKHISTORY(A297,"1-1-2017","01-01-2018",2,0,2))</f>
        <v>94</v>
      </c>
      <c r="J297" s="17" vm="2656">
        <f ca="1"/>
        <v>95.81</v>
      </c>
      <c r="K297" s="17" vm="2695">
        <f ca="1"/>
        <v>98.2</v>
      </c>
      <c r="L297" s="17" vm="2696">
        <f ca="1"/>
        <v>92.43</v>
      </c>
      <c r="M297" s="17" vm="1111">
        <f ca="1"/>
        <v>102.65</v>
      </c>
      <c r="N297" s="17" vm="1135">
        <f ca="1"/>
        <v>105.77</v>
      </c>
      <c r="O297" s="17" vm="2697">
        <f ca="1"/>
        <v>106.51</v>
      </c>
      <c r="P297" s="17" vm="2698">
        <f ca="1"/>
        <v>114.27</v>
      </c>
      <c r="Q297" s="17" vm="2699">
        <f ca="1"/>
        <v>117.49</v>
      </c>
      <c r="R297" s="17" vm="2700">
        <f ca="1"/>
        <v>124.4</v>
      </c>
      <c r="S297" s="17" vm="2701">
        <f ca="1"/>
        <v>135.66999999999999</v>
      </c>
      <c r="T297" s="17" vm="2702">
        <f ca="1"/>
        <v>141.6</v>
      </c>
      <c r="U297" s="17" vm="2703">
        <f ca="1"/>
        <v>158.30000000000001</v>
      </c>
      <c r="V297">
        <v>0.78</v>
      </c>
      <c r="W297">
        <v>0.78</v>
      </c>
      <c r="X297">
        <v>0.77</v>
      </c>
      <c r="Y297" s="3">
        <v>0.77</v>
      </c>
      <c r="Z297" s="1">
        <f t="shared" ca="1" si="94"/>
        <v>-8.404255319148863E-3</v>
      </c>
      <c r="AA297" s="1">
        <f t="shared" ca="1" si="95"/>
        <v>0.16077031266904682</v>
      </c>
      <c r="AB297" s="1">
        <f t="shared" ca="1" si="96"/>
        <v>0.17519481738803869</v>
      </c>
      <c r="AC297" s="1">
        <f t="shared" ca="1" si="97"/>
        <v>0.27869774919614154</v>
      </c>
      <c r="AD297" s="1">
        <f t="shared" ca="1" si="98"/>
        <v>0.71702127659574477</v>
      </c>
      <c r="AE297" s="1">
        <f t="shared" ca="1" si="99"/>
        <v>1.9255319148936193E-2</v>
      </c>
      <c r="AF297" s="1">
        <f t="shared" ca="1" si="100"/>
        <v>2.4945204049681667E-2</v>
      </c>
      <c r="AG297" s="1">
        <f t="shared" ca="1" si="101"/>
        <v>-5.0814663951120116E-2</v>
      </c>
      <c r="AH297" s="1">
        <f t="shared" ca="1" si="102"/>
        <v>0.11057016120307257</v>
      </c>
      <c r="AI297" s="1">
        <f t="shared" ca="1" si="103"/>
        <v>3.7993180711154317E-2</v>
      </c>
      <c r="AJ297" s="1">
        <f t="shared" ca="1" si="104"/>
        <v>1.4370804575966806E-2</v>
      </c>
      <c r="AK297" s="1">
        <f t="shared" ca="1" si="105"/>
        <v>7.2857008731574413E-2</v>
      </c>
      <c r="AL297" s="1">
        <f t="shared" ca="1" si="106"/>
        <v>3.4917301128905218E-2</v>
      </c>
      <c r="AM297" s="1">
        <f t="shared" ca="1" si="107"/>
        <v>6.5367265299174485E-2</v>
      </c>
      <c r="AN297" s="1">
        <f t="shared" ca="1" si="108"/>
        <v>9.0594855305466085E-2</v>
      </c>
      <c r="AO297" s="1">
        <f t="shared" ca="1" si="109"/>
        <v>4.9384536006486381E-2</v>
      </c>
      <c r="AP297" s="1">
        <f t="shared" ca="1" si="110"/>
        <v>0.12337570621468939</v>
      </c>
      <c r="AQ297">
        <v>2017</v>
      </c>
    </row>
    <row r="298" spans="1:43" ht="16.2" thickBot="1">
      <c r="A298" s="29" t="s">
        <v>68</v>
      </c>
      <c r="B298" s="30" t="s">
        <v>69</v>
      </c>
      <c r="C298" s="33" t="s">
        <v>70</v>
      </c>
      <c r="D298" s="8">
        <v>82497</v>
      </c>
      <c r="E298" s="3"/>
      <c r="F298" s="37">
        <f t="shared" si="111"/>
        <v>82497</v>
      </c>
      <c r="G298" s="3">
        <v>213000000</v>
      </c>
      <c r="H298" s="9">
        <f t="shared" si="113"/>
        <v>3.8730985915492956E-4</v>
      </c>
      <c r="I298" s="16" cm="1" vm="2704">
        <f t="array" aca="1" ref="I298:U298" ca="1">TRANSPOSE(_xlfn.STOCKHISTORY(A298,"1-1-2017","01-01-2018",2,0,2))</f>
        <v>263.26909999999998</v>
      </c>
      <c r="J298" s="17" vm="2705">
        <f ca="1"/>
        <v>256.96879999999999</v>
      </c>
      <c r="K298" s="17" vm="2706">
        <f ca="1"/>
        <v>290.07</v>
      </c>
      <c r="L298" s="17" vm="2707">
        <f ca="1"/>
        <v>274.08</v>
      </c>
      <c r="M298" s="17" vm="2708">
        <f ca="1"/>
        <v>271.35000000000002</v>
      </c>
      <c r="N298" s="17" vm="2709">
        <f ca="1"/>
        <v>250.03</v>
      </c>
      <c r="O298" s="17" vm="2710">
        <f ca="1"/>
        <v>272.62</v>
      </c>
      <c r="P298" s="17" vm="2711">
        <f ca="1"/>
        <v>290.8</v>
      </c>
      <c r="Q298" s="17" vm="2712">
        <f ca="1"/>
        <v>317.16000000000003</v>
      </c>
      <c r="R298" s="17" vm="2713">
        <f ca="1"/>
        <v>315.19</v>
      </c>
      <c r="S298" s="17" vm="2714">
        <f ca="1"/>
        <v>312.75</v>
      </c>
      <c r="T298" s="17" vm="2715">
        <f ca="1"/>
        <v>320.7</v>
      </c>
      <c r="U298" s="17" vm="2716">
        <f ca="1"/>
        <v>321.14999999999998</v>
      </c>
      <c r="V298" s="3">
        <v>0</v>
      </c>
      <c r="W298" s="3">
        <v>0</v>
      </c>
      <c r="X298" s="3">
        <v>0</v>
      </c>
      <c r="Y298" s="3">
        <v>0</v>
      </c>
      <c r="Z298" s="1">
        <f t="shared" ca="1" si="94"/>
        <v>4.1064067146505248E-2</v>
      </c>
      <c r="AA298" s="1">
        <f t="shared" ca="1" si="95"/>
        <v>-5.326911850554508E-3</v>
      </c>
      <c r="AB298" s="1">
        <f t="shared" ca="1" si="96"/>
        <v>0.15615141955835959</v>
      </c>
      <c r="AC298" s="1">
        <f t="shared" ca="1" si="97"/>
        <v>1.8909229353723085E-2</v>
      </c>
      <c r="AD298" s="1">
        <f t="shared" ca="1" si="98"/>
        <v>0.21985451387952479</v>
      </c>
      <c r="AE298" s="1">
        <f t="shared" ca="1" si="99"/>
        <v>-2.3931027226514596E-2</v>
      </c>
      <c r="AF298" s="1">
        <f t="shared" ca="1" si="100"/>
        <v>0.12881408170953051</v>
      </c>
      <c r="AG298" s="1">
        <f t="shared" ca="1" si="101"/>
        <v>-5.5124625090495427E-2</v>
      </c>
      <c r="AH298" s="1">
        <f t="shared" ca="1" si="102"/>
        <v>-9.9605954465847978E-3</v>
      </c>
      <c r="AI298" s="1">
        <f t="shared" ca="1" si="103"/>
        <v>-7.857011240095825E-2</v>
      </c>
      <c r="AJ298" s="1">
        <f t="shared" ca="1" si="104"/>
        <v>9.0349158101027893E-2</v>
      </c>
      <c r="AK298" s="1">
        <f t="shared" ca="1" si="105"/>
        <v>6.6686229917100756E-2</v>
      </c>
      <c r="AL298" s="1">
        <f t="shared" ca="1" si="106"/>
        <v>9.0646492434663037E-2</v>
      </c>
      <c r="AM298" s="1">
        <f t="shared" ca="1" si="107"/>
        <v>-6.2113759616598159E-3</v>
      </c>
      <c r="AN298" s="1">
        <f t="shared" ca="1" si="108"/>
        <v>-7.741362352866518E-3</v>
      </c>
      <c r="AO298" s="1">
        <f t="shared" ca="1" si="109"/>
        <v>2.5419664268585097E-2</v>
      </c>
      <c r="AP298" s="1">
        <f t="shared" ca="1" si="110"/>
        <v>1.4031805425631077E-3</v>
      </c>
      <c r="AQ298">
        <v>2017</v>
      </c>
    </row>
    <row r="299" spans="1:43" ht="15.6" thickBot="1">
      <c r="A299" s="29" t="s">
        <v>281</v>
      </c>
      <c r="B299" s="30" t="s">
        <v>282</v>
      </c>
      <c r="C299" s="34" t="s">
        <v>283</v>
      </c>
      <c r="D299" s="8">
        <v>2376478</v>
      </c>
      <c r="E299" s="3">
        <v>378192</v>
      </c>
      <c r="F299" s="37">
        <f t="shared" si="111"/>
        <v>2376478</v>
      </c>
      <c r="G299" s="3">
        <v>6183000000</v>
      </c>
      <c r="H299" s="9">
        <f t="shared" si="113"/>
        <v>3.8435678473233058E-4</v>
      </c>
      <c r="I299" s="16" cm="1" vm="2717">
        <f t="array" aca="1" ref="I299:U299" ca="1">TRANSPOSE(_xlfn.STOCKHISTORY(A299,"1-1-2017","01-01-2018",2,0,2))</f>
        <v>32.238599999999998</v>
      </c>
      <c r="J299" s="17" vm="2718">
        <f ca="1"/>
        <v>31.928999999999998</v>
      </c>
      <c r="K299" s="17" vm="2719">
        <f ca="1"/>
        <v>31.551400000000001</v>
      </c>
      <c r="L299" s="17" vm="2720">
        <f ca="1"/>
        <v>31.415500000000002</v>
      </c>
      <c r="M299" s="17" vm="2721">
        <f ca="1"/>
        <v>29.965499999999999</v>
      </c>
      <c r="N299" s="17" vm="2722">
        <f ca="1"/>
        <v>29.2104</v>
      </c>
      <c r="O299" s="17" vm="2723">
        <f ca="1"/>
        <v>28.576000000000001</v>
      </c>
      <c r="P299" s="17" vm="2724">
        <f ca="1"/>
        <v>29.640799999999999</v>
      </c>
      <c r="Q299" s="17" vm="2725">
        <f ca="1"/>
        <v>28.3872</v>
      </c>
      <c r="R299" s="17" vm="2726">
        <f ca="1"/>
        <v>29.603100000000001</v>
      </c>
      <c r="S299" s="17" vm="2727">
        <f ca="1"/>
        <v>25.570399999999999</v>
      </c>
      <c r="T299" s="17" vm="2728">
        <f ca="1"/>
        <v>27.450800000000001</v>
      </c>
      <c r="U299" s="17" vm="253">
        <f ca="1"/>
        <v>29.497299999999999</v>
      </c>
      <c r="V299" s="16">
        <v>0.49</v>
      </c>
      <c r="W299" s="3">
        <v>0.49</v>
      </c>
      <c r="X299" s="3">
        <v>0.49</v>
      </c>
      <c r="Y299" s="3">
        <v>0.49</v>
      </c>
      <c r="Z299" s="1">
        <f t="shared" ca="1" si="94"/>
        <v>-1.0332334530655693E-2</v>
      </c>
      <c r="AA299" s="1">
        <f t="shared" ca="1" si="95"/>
        <v>-7.478792315895022E-2</v>
      </c>
      <c r="AB299" s="1">
        <f t="shared" ca="1" si="96"/>
        <v>5.3090005599104172E-2</v>
      </c>
      <c r="AC299" s="1">
        <f t="shared" ca="1" si="97"/>
        <v>1.297837050849397E-2</v>
      </c>
      <c r="AD299" s="1">
        <f t="shared" ca="1" si="98"/>
        <v>-2.4234923352751021E-2</v>
      </c>
      <c r="AE299" s="1">
        <f t="shared" ca="1" si="99"/>
        <v>-9.6033946883549437E-3</v>
      </c>
      <c r="AF299" s="1">
        <f t="shared" ca="1" si="100"/>
        <v>-1.1826239468821369E-2</v>
      </c>
      <c r="AG299" s="1">
        <f t="shared" ca="1" si="101"/>
        <v>1.1222956826004568E-2</v>
      </c>
      <c r="AH299" s="1">
        <f t="shared" ca="1" si="102"/>
        <v>-4.615556015342754E-2</v>
      </c>
      <c r="AI299" s="1">
        <f t="shared" ca="1" si="103"/>
        <v>-8.8468405332798976E-3</v>
      </c>
      <c r="AJ299" s="1">
        <f t="shared" ca="1" si="104"/>
        <v>-4.9434448004820001E-3</v>
      </c>
      <c r="AK299" s="1">
        <f t="shared" ca="1" si="105"/>
        <v>3.7262038073908113E-2</v>
      </c>
      <c r="AL299" s="1">
        <f t="shared" ca="1" si="106"/>
        <v>-2.5761787805997097E-2</v>
      </c>
      <c r="AM299" s="1">
        <f t="shared" ca="1" si="107"/>
        <v>6.0093986021869057E-2</v>
      </c>
      <c r="AN299" s="1">
        <f t="shared" ca="1" si="108"/>
        <v>-0.13622559799480466</v>
      </c>
      <c r="AO299" s="1">
        <f t="shared" ca="1" si="109"/>
        <v>9.2700935456621794E-2</v>
      </c>
      <c r="AP299" s="1">
        <f t="shared" ca="1" si="110"/>
        <v>9.2401678639602428E-2</v>
      </c>
      <c r="AQ299">
        <v>2017</v>
      </c>
    </row>
    <row r="300" spans="1:43" ht="16.2" thickBot="1">
      <c r="A300" s="61" t="s">
        <v>83</v>
      </c>
      <c r="B300" s="30" t="s">
        <v>84</v>
      </c>
      <c r="C300" s="25" t="s">
        <v>343</v>
      </c>
      <c r="D300" s="8">
        <v>224003</v>
      </c>
      <c r="E300" s="3"/>
      <c r="F300" s="37">
        <f t="shared" si="111"/>
        <v>224003</v>
      </c>
      <c r="G300" s="3">
        <v>584000000</v>
      </c>
      <c r="H300" s="9">
        <f t="shared" si="113"/>
        <v>3.8356678082191782E-4</v>
      </c>
      <c r="I300" s="16" cm="1" vm="1277">
        <f t="array" aca="1" ref="I300:U300" ca="1">TRANSPOSE(_xlfn.STOCKHISTORY(A300,"1-1-2015","31-01-2016",2,0,2))</f>
        <v>91.77</v>
      </c>
      <c r="J300" s="17" vm="1278">
        <f ca="1"/>
        <v>80.08</v>
      </c>
      <c r="K300" s="17" vm="1279">
        <f ca="1"/>
        <v>82.78</v>
      </c>
      <c r="L300" s="17" vm="1280">
        <f ca="1"/>
        <v>80.03</v>
      </c>
      <c r="M300" s="17" vm="1281">
        <f ca="1"/>
        <v>87.69</v>
      </c>
      <c r="N300" s="17" vm="1282">
        <f ca="1"/>
        <v>86.06</v>
      </c>
      <c r="O300" s="17" vm="1283">
        <f ca="1"/>
        <v>85.39</v>
      </c>
      <c r="P300" s="17" vm="1284">
        <f ca="1"/>
        <v>78.42</v>
      </c>
      <c r="Q300" s="17" vm="1285">
        <f ca="1"/>
        <v>74.5</v>
      </c>
      <c r="R300" s="17" vm="1286">
        <f ca="1"/>
        <v>65.63</v>
      </c>
      <c r="S300" s="17" vm="1287">
        <f ca="1"/>
        <v>73</v>
      </c>
      <c r="T300" s="17" vm="1288">
        <f ca="1"/>
        <v>72.33</v>
      </c>
      <c r="U300" s="17" vm="1289">
        <f ca="1"/>
        <v>66.88</v>
      </c>
      <c r="V300">
        <v>0.77</v>
      </c>
      <c r="W300">
        <v>0.77</v>
      </c>
      <c r="X300">
        <v>0.77</v>
      </c>
      <c r="Y300" s="3">
        <v>0</v>
      </c>
      <c r="Z300" s="1">
        <f t="shared" ca="1" si="94"/>
        <v>-0.1195379753732156</v>
      </c>
      <c r="AA300" s="1">
        <f t="shared" ca="1" si="95"/>
        <v>7.6596276396351359E-2</v>
      </c>
      <c r="AB300" s="1">
        <f t="shared" ca="1" si="96"/>
        <v>-0.22239138072373821</v>
      </c>
      <c r="AC300" s="1">
        <f t="shared" ca="1" si="97"/>
        <v>1.9046167911016303E-2</v>
      </c>
      <c r="AD300" s="1">
        <f t="shared" ca="1" si="98"/>
        <v>-0.24604990737713853</v>
      </c>
      <c r="AE300" s="1">
        <f t="shared" ca="1" si="99"/>
        <v>-0.12738367658276123</v>
      </c>
      <c r="AF300" s="1">
        <f t="shared" ca="1" si="100"/>
        <v>3.3716283716283754E-2</v>
      </c>
      <c r="AG300" s="1">
        <f t="shared" ca="1" si="101"/>
        <v>-2.3918820971249092E-2</v>
      </c>
      <c r="AH300" s="1">
        <f t="shared" ca="1" si="102"/>
        <v>9.5714107209796284E-2</v>
      </c>
      <c r="AI300" s="1">
        <f t="shared" ca="1" si="103"/>
        <v>-9.8072756300603883E-3</v>
      </c>
      <c r="AJ300" s="1">
        <f t="shared" ca="1" si="104"/>
        <v>1.1619800139437404E-3</v>
      </c>
      <c r="AK300" s="1">
        <f t="shared" ca="1" si="105"/>
        <v>-8.1625483077643737E-2</v>
      </c>
      <c r="AL300" s="1">
        <f t="shared" ca="1" si="106"/>
        <v>-4.016832440703904E-2</v>
      </c>
      <c r="AM300" s="1">
        <f t="shared" ca="1" si="107"/>
        <v>-0.10872483221476517</v>
      </c>
      <c r="AN300" s="1">
        <f t="shared" ca="1" si="108"/>
        <v>0.1122962060033522</v>
      </c>
      <c r="AO300" s="1">
        <f t="shared" ca="1" si="109"/>
        <v>-9.1780821917808453E-3</v>
      </c>
      <c r="AP300" s="1">
        <f t="shared" ca="1" si="110"/>
        <v>-7.5349094428314708E-2</v>
      </c>
      <c r="AQ300">
        <v>2016</v>
      </c>
    </row>
    <row r="301" spans="1:43" ht="16.2" thickBot="1">
      <c r="A301" s="61" t="s">
        <v>296</v>
      </c>
      <c r="B301" s="30" t="s">
        <v>297</v>
      </c>
      <c r="C301" s="25" t="s">
        <v>388</v>
      </c>
      <c r="D301" s="8">
        <v>319181</v>
      </c>
      <c r="E301" s="3">
        <v>177070</v>
      </c>
      <c r="F301" s="37">
        <f t="shared" si="111"/>
        <v>319181</v>
      </c>
      <c r="G301" s="3">
        <v>835000000</v>
      </c>
      <c r="H301" s="9">
        <f t="shared" si="113"/>
        <v>3.8225269461077843E-4</v>
      </c>
      <c r="I301" s="16" cm="1" vm="1665">
        <f t="array" aca="1" ref="I301:U301" ca="1">TRANSPOSE(_xlfn.STOCKHISTORY(A301,"1-1-2015","31-01-2016",2,0,2))</f>
        <v>119.93</v>
      </c>
      <c r="J301" s="17" vm="1666">
        <f ca="1"/>
        <v>118.13</v>
      </c>
      <c r="K301" s="17" vm="1667">
        <f ca="1"/>
        <v>120.26</v>
      </c>
      <c r="L301" s="17" vm="1668">
        <f ca="1"/>
        <v>107.76</v>
      </c>
      <c r="M301" s="17" vm="1669">
        <f ca="1"/>
        <v>106.66</v>
      </c>
      <c r="N301" s="17" vm="1670">
        <f ca="1"/>
        <v>101.16</v>
      </c>
      <c r="O301" s="17" vm="1671">
        <f ca="1"/>
        <v>96.34</v>
      </c>
      <c r="P301" s="17" vm="1672">
        <f ca="1"/>
        <v>97.56</v>
      </c>
      <c r="Q301" s="17" vm="1673">
        <f ca="1"/>
        <v>83.63</v>
      </c>
      <c r="R301" s="17" vm="1674">
        <f ca="1"/>
        <v>89.24</v>
      </c>
      <c r="S301" s="17" vm="1675">
        <f ca="1"/>
        <v>89.36</v>
      </c>
      <c r="T301" s="17" vm="1676">
        <f ca="1"/>
        <v>83.95</v>
      </c>
      <c r="U301" s="17" vm="1677">
        <f ca="1"/>
        <v>76.87</v>
      </c>
      <c r="V301" s="3">
        <v>0.60499999999999998</v>
      </c>
      <c r="W301" s="3">
        <v>0.55000000000000004</v>
      </c>
      <c r="X301" s="3">
        <v>0.55000000000000004</v>
      </c>
      <c r="Y301" s="3">
        <v>0.55000000000000004</v>
      </c>
      <c r="Z301" s="1">
        <f t="shared" ca="1" si="94"/>
        <v>-9.6431251563411993E-2</v>
      </c>
      <c r="AA301" s="1">
        <f t="shared" ca="1" si="95"/>
        <v>-0.10087230883444692</v>
      </c>
      <c r="AB301" s="1">
        <f t="shared" ca="1" si="96"/>
        <v>-6.7988374506954621E-2</v>
      </c>
      <c r="AC301" s="1">
        <f t="shared" ca="1" si="97"/>
        <v>-0.13245181532944858</v>
      </c>
      <c r="AD301" s="1">
        <f t="shared" ca="1" si="98"/>
        <v>-0.34024014008171433</v>
      </c>
      <c r="AE301" s="1">
        <f t="shared" ca="1" si="99"/>
        <v>-1.500875510714593E-2</v>
      </c>
      <c r="AF301" s="1">
        <f t="shared" ca="1" si="100"/>
        <v>1.803098281554228E-2</v>
      </c>
      <c r="AG301" s="1">
        <f t="shared" ca="1" si="101"/>
        <v>-9.891069349742225E-2</v>
      </c>
      <c r="AH301" s="1">
        <f t="shared" ca="1" si="102"/>
        <v>-1.0207869339272537E-2</v>
      </c>
      <c r="AI301" s="1">
        <f t="shared" ca="1" si="103"/>
        <v>-4.6409150571910744E-2</v>
      </c>
      <c r="AJ301" s="1">
        <f t="shared" ca="1" si="104"/>
        <v>-4.2210359826018125E-2</v>
      </c>
      <c r="AK301" s="1">
        <f t="shared" ca="1" si="105"/>
        <v>1.2663483495951824E-2</v>
      </c>
      <c r="AL301" s="1">
        <f t="shared" ca="1" si="106"/>
        <v>-0.13714637146371469</v>
      </c>
      <c r="AM301" s="1">
        <f t="shared" ca="1" si="107"/>
        <v>7.3657778309219171E-2</v>
      </c>
      <c r="AN301" s="1">
        <f t="shared" ca="1" si="108"/>
        <v>1.3446884805020682E-3</v>
      </c>
      <c r="AO301" s="1">
        <f t="shared" ca="1" si="109"/>
        <v>-5.438675022381375E-2</v>
      </c>
      <c r="AP301" s="1">
        <f t="shared" ca="1" si="110"/>
        <v>-7.778439547349611E-2</v>
      </c>
      <c r="AQ301">
        <v>2016</v>
      </c>
    </row>
    <row r="302" spans="1:43" ht="15.6" thickBot="1">
      <c r="A302" s="29" t="s">
        <v>299</v>
      </c>
      <c r="B302" s="30" t="s">
        <v>300</v>
      </c>
      <c r="C302" s="34" t="s">
        <v>301</v>
      </c>
      <c r="D302" s="8">
        <v>333736</v>
      </c>
      <c r="E302" s="3">
        <v>60486</v>
      </c>
      <c r="F302" s="37">
        <f t="shared" si="111"/>
        <v>333736</v>
      </c>
      <c r="G302" s="3">
        <v>875000000</v>
      </c>
      <c r="H302" s="9">
        <f t="shared" si="113"/>
        <v>3.8141257142857143E-4</v>
      </c>
      <c r="I302" s="16" cm="1" vm="2729">
        <f t="array" aca="1" ref="I302:U302" ca="1">TRANSPOSE(_xlfn.STOCKHISTORY(A302,"1-1-2017","01-01-2018",2,0,2))</f>
        <v>115.52</v>
      </c>
      <c r="J302" s="17" vm="2730">
        <f ca="1"/>
        <v>107.79</v>
      </c>
      <c r="K302" s="17" vm="2731">
        <f ca="1"/>
        <v>106.97</v>
      </c>
      <c r="L302" s="17" vm="2732">
        <f ca="1"/>
        <v>107.66</v>
      </c>
      <c r="M302" s="17" vm="2733">
        <f ca="1"/>
        <v>107.42</v>
      </c>
      <c r="N302" s="17" vm="2734">
        <f ca="1"/>
        <v>106.49</v>
      </c>
      <c r="O302" s="17" vm="2735">
        <f ca="1"/>
        <v>110.9</v>
      </c>
      <c r="P302" s="17" vm="2736">
        <f ca="1"/>
        <v>110.8</v>
      </c>
      <c r="Q302" s="17" vm="2737">
        <f ca="1"/>
        <v>114.72</v>
      </c>
      <c r="R302" s="17" vm="2481">
        <f ca="1"/>
        <v>120</v>
      </c>
      <c r="S302" s="17" vm="2738">
        <f ca="1"/>
        <v>117.94</v>
      </c>
      <c r="T302" s="17" vm="2739">
        <f ca="1"/>
        <v>121.89</v>
      </c>
      <c r="U302" s="17" vm="1968">
        <f ca="1"/>
        <v>120.04</v>
      </c>
      <c r="V302" s="3">
        <v>0.83</v>
      </c>
      <c r="W302" s="3">
        <v>0.83</v>
      </c>
      <c r="X302" s="3">
        <v>0.83</v>
      </c>
      <c r="Y302" s="3">
        <v>0.83</v>
      </c>
      <c r="Z302" s="1">
        <f t="shared" ca="1" si="94"/>
        <v>-6.0855263157894732E-2</v>
      </c>
      <c r="AA302" s="1">
        <f t="shared" ca="1" si="95"/>
        <v>3.7804198402377941E-2</v>
      </c>
      <c r="AB302" s="1">
        <f t="shared" ca="1" si="96"/>
        <v>8.9540126239855675E-2</v>
      </c>
      <c r="AC302" s="1">
        <f t="shared" ca="1" si="97"/>
        <v>7.2500000000000515E-3</v>
      </c>
      <c r="AD302" s="1">
        <f t="shared" ca="1" si="98"/>
        <v>6.786703601108042E-2</v>
      </c>
      <c r="AE302" s="1">
        <f t="shared" ca="1" si="99"/>
        <v>-6.6914819944598247E-2</v>
      </c>
      <c r="AF302" s="1">
        <f t="shared" ca="1" si="100"/>
        <v>-7.6073847295668184E-3</v>
      </c>
      <c r="AG302" s="1">
        <f t="shared" ca="1" si="101"/>
        <v>1.4209591474245095E-2</v>
      </c>
      <c r="AH302" s="1">
        <f t="shared" ca="1" si="102"/>
        <v>-2.2292402006315708E-3</v>
      </c>
      <c r="AI302" s="1">
        <f t="shared" ca="1" si="103"/>
        <v>-9.3092533978781289E-4</v>
      </c>
      <c r="AJ302" s="1">
        <f t="shared" ca="1" si="104"/>
        <v>4.9206498262747783E-2</v>
      </c>
      <c r="AK302" s="1">
        <f t="shared" ca="1" si="105"/>
        <v>-9.0171325518492804E-4</v>
      </c>
      <c r="AL302" s="1">
        <f t="shared" ca="1" si="106"/>
        <v>4.2870036101083052E-2</v>
      </c>
      <c r="AM302" s="1">
        <f t="shared" ca="1" si="107"/>
        <v>5.3260111576011168E-2</v>
      </c>
      <c r="AN302" s="1">
        <f t="shared" ca="1" si="108"/>
        <v>-1.7166666666666684E-2</v>
      </c>
      <c r="AO302" s="1">
        <f t="shared" ca="1" si="109"/>
        <v>4.052908258436496E-2</v>
      </c>
      <c r="AP302" s="1">
        <f t="shared" ca="1" si="110"/>
        <v>-8.3682008368200361E-3</v>
      </c>
      <c r="AQ302">
        <v>2017</v>
      </c>
    </row>
    <row r="303" spans="1:43" ht="15.6" thickBot="1">
      <c r="A303" s="40" t="s">
        <v>218</v>
      </c>
      <c r="B303" s="30" t="s">
        <v>219</v>
      </c>
      <c r="C303" s="42" t="s">
        <v>502</v>
      </c>
      <c r="D303" s="26">
        <v>219997</v>
      </c>
      <c r="E303" s="26">
        <v>12646</v>
      </c>
      <c r="F303" s="37">
        <f t="shared" si="111"/>
        <v>219997</v>
      </c>
      <c r="G303" s="3">
        <v>585000000</v>
      </c>
      <c r="H303" s="9">
        <f t="shared" si="113"/>
        <v>3.7606324786324788E-4</v>
      </c>
      <c r="I303" s="51" vm="1325">
        <v>187.82</v>
      </c>
      <c r="J303" s="2" vm="2740">
        <v>201.49</v>
      </c>
      <c r="K303" s="2" vm="2741">
        <v>208.81</v>
      </c>
      <c r="L303" s="2" vm="2742">
        <v>209.89</v>
      </c>
      <c r="M303" s="2" vm="2743">
        <v>189.49</v>
      </c>
      <c r="N303" s="2" vm="2744">
        <v>159.75</v>
      </c>
      <c r="O303" s="2" vm="2745">
        <v>175.46</v>
      </c>
      <c r="P303" s="2" vm="2746">
        <v>174.79</v>
      </c>
      <c r="Q303" s="2" vm="2747">
        <v>161.4</v>
      </c>
      <c r="R303" s="2" vm="2748">
        <v>165</v>
      </c>
      <c r="S303" s="2" vm="2749">
        <v>166.94</v>
      </c>
      <c r="T303" s="2" vm="312">
        <v>170.16</v>
      </c>
      <c r="U303" s="2" vm="2750">
        <v>177.68</v>
      </c>
      <c r="V303" s="3">
        <v>1.44</v>
      </c>
      <c r="W303" s="3">
        <v>1.44</v>
      </c>
      <c r="X303" s="3">
        <v>1.44</v>
      </c>
      <c r="Y303" s="3">
        <v>1.44</v>
      </c>
      <c r="Z303" s="1">
        <f t="shared" si="94"/>
        <v>0.12517303801512084</v>
      </c>
      <c r="AA303" s="1">
        <f t="shared" si="95"/>
        <v>-0.15717756920291573</v>
      </c>
      <c r="AB303" s="1">
        <f t="shared" si="96"/>
        <v>-5.1407728257152674E-2</v>
      </c>
      <c r="AC303" s="1">
        <f t="shared" si="97"/>
        <v>8.5575757575757611E-2</v>
      </c>
      <c r="AD303" s="1">
        <f t="shared" si="98"/>
        <v>-2.3320200191672809E-2</v>
      </c>
      <c r="AE303" s="1">
        <f t="shared" si="99"/>
        <v>7.2782451283143521E-2</v>
      </c>
      <c r="AF303" s="1">
        <f t="shared" si="100"/>
        <v>3.6329346369546843E-2</v>
      </c>
      <c r="AG303" s="1">
        <f t="shared" si="101"/>
        <v>1.206838752933281E-2</v>
      </c>
      <c r="AH303" s="1">
        <f t="shared" si="102"/>
        <v>-9.7193768164276426E-2</v>
      </c>
      <c r="AI303" s="1">
        <f t="shared" si="103"/>
        <v>-0.1493482505673123</v>
      </c>
      <c r="AJ303" s="1">
        <f t="shared" si="104"/>
        <v>0.10735524256651023</v>
      </c>
      <c r="AK303" s="1">
        <f t="shared" si="105"/>
        <v>-3.8185341388351527E-3</v>
      </c>
      <c r="AL303" s="1">
        <f t="shared" si="106"/>
        <v>-6.8367755592425125E-2</v>
      </c>
      <c r="AM303" s="1">
        <f t="shared" si="107"/>
        <v>3.1226765799256467E-2</v>
      </c>
      <c r="AN303" s="1">
        <f t="shared" si="108"/>
        <v>1.1757575757575744E-2</v>
      </c>
      <c r="AO303" s="1">
        <f t="shared" si="109"/>
        <v>2.7914220678087926E-2</v>
      </c>
      <c r="AP303" s="1">
        <f t="shared" si="110"/>
        <v>5.2656323460272741E-2</v>
      </c>
      <c r="AQ303" s="58">
        <v>2019</v>
      </c>
    </row>
    <row r="304" spans="1:43" ht="16.2" thickBot="1">
      <c r="A304" s="61" t="s">
        <v>131</v>
      </c>
      <c r="B304" s="30" t="s">
        <v>132</v>
      </c>
      <c r="C304" s="25" t="s">
        <v>133</v>
      </c>
      <c r="D304" s="8">
        <v>240157</v>
      </c>
      <c r="E304" s="8">
        <v>222126</v>
      </c>
      <c r="F304">
        <f>(D304)*1.402</f>
        <v>336700.114</v>
      </c>
      <c r="G304" s="3">
        <v>927000000</v>
      </c>
      <c r="H304" s="9">
        <f t="shared" si="113"/>
        <v>3.6321479395900753E-4</v>
      </c>
      <c r="I304" s="16" cm="1" vm="1569">
        <f t="array" aca="1" ref="I304:U304" ca="1">TRANSPOSE(_xlfn.STOCKHISTORY(A304,"1-1-2015","31-01-2016",2,0,2))</f>
        <v>26.626000000000001</v>
      </c>
      <c r="J304" s="17" vm="1570">
        <f ca="1"/>
        <v>25.670500000000001</v>
      </c>
      <c r="K304" s="17" vm="1571">
        <f ca="1"/>
        <v>24.144600000000001</v>
      </c>
      <c r="L304" s="17" vm="1572">
        <f ca="1"/>
        <v>23.260300000000001</v>
      </c>
      <c r="M304" s="17" vm="1573">
        <f ca="1"/>
        <v>24.287199999999999</v>
      </c>
      <c r="N304" s="17" vm="1574">
        <f ca="1"/>
        <v>24.2515</v>
      </c>
      <c r="O304" s="17" vm="1575">
        <f ca="1"/>
        <v>22.468800000000002</v>
      </c>
      <c r="P304" s="17" vm="1576">
        <f ca="1"/>
        <v>22.868200000000002</v>
      </c>
      <c r="Q304" s="17" vm="1577">
        <f ca="1"/>
        <v>21.6845</v>
      </c>
      <c r="R304" s="17" vm="1578">
        <f ca="1"/>
        <v>21.1568</v>
      </c>
      <c r="S304" s="17" vm="1579">
        <f ca="1"/>
        <v>19.944600000000001</v>
      </c>
      <c r="T304" s="17" vm="1580">
        <f ca="1"/>
        <v>19.595199999999998</v>
      </c>
      <c r="U304" s="17" vm="1580">
        <f ca="1"/>
        <v>19.595199999999998</v>
      </c>
      <c r="V304" s="3">
        <v>0.22681899999999999</v>
      </c>
      <c r="W304" s="3">
        <v>0.318</v>
      </c>
      <c r="X304" s="3">
        <v>0.318</v>
      </c>
      <c r="Y304" s="3">
        <v>0.31</v>
      </c>
      <c r="Z304" s="1">
        <f t="shared" ca="1" si="94"/>
        <v>-0.11788781642004058</v>
      </c>
      <c r="AA304" s="1">
        <f t="shared" ca="1" si="95"/>
        <v>-2.03565732170264E-2</v>
      </c>
      <c r="AB304" s="1">
        <f t="shared" ca="1" si="96"/>
        <v>-4.4239122694580975E-2</v>
      </c>
      <c r="AC304" s="1">
        <f t="shared" ca="1" si="97"/>
        <v>-5.9158284806776165E-2</v>
      </c>
      <c r="AD304" s="1">
        <f t="shared" ca="1" si="98"/>
        <v>-0.22000980244873439</v>
      </c>
      <c r="AE304" s="1">
        <f t="shared" ca="1" si="99"/>
        <v>-3.588597611357322E-2</v>
      </c>
      <c r="AF304" s="1">
        <f t="shared" ca="1" si="100"/>
        <v>-5.9441771683449877E-2</v>
      </c>
      <c r="AG304" s="1">
        <f t="shared" ca="1" si="101"/>
        <v>-2.723097504203837E-2</v>
      </c>
      <c r="AH304" s="1">
        <f t="shared" ca="1" si="102"/>
        <v>4.414818381534192E-2</v>
      </c>
      <c r="AI304" s="1">
        <f t="shared" ca="1" si="103"/>
        <v>1.162340656806884E-2</v>
      </c>
      <c r="AJ304" s="1">
        <f t="shared" ca="1" si="104"/>
        <v>-6.0396264148609297E-2</v>
      </c>
      <c r="AK304" s="1">
        <f t="shared" ca="1" si="105"/>
        <v>1.7775760165206864E-2</v>
      </c>
      <c r="AL304" s="1">
        <f t="shared" ca="1" si="106"/>
        <v>-3.7856062129944711E-2</v>
      </c>
      <c r="AM304" s="1">
        <f t="shared" ca="1" si="107"/>
        <v>-9.6705019714542362E-3</v>
      </c>
      <c r="AN304" s="1">
        <f t="shared" ca="1" si="108"/>
        <v>-5.7295999394993538E-2</v>
      </c>
      <c r="AO304" s="1">
        <f t="shared" ca="1" si="109"/>
        <v>-1.9754720575996922E-3</v>
      </c>
      <c r="AP304" s="1">
        <f t="shared" ca="1" si="110"/>
        <v>1.5820200865518087E-2</v>
      </c>
      <c r="AQ304">
        <v>2016</v>
      </c>
    </row>
    <row r="305" spans="1:43" ht="16.2" thickBot="1">
      <c r="A305" s="61" t="s">
        <v>375</v>
      </c>
      <c r="B305" s="30" t="s">
        <v>376</v>
      </c>
      <c r="C305" s="25" t="s">
        <v>377</v>
      </c>
      <c r="D305" s="8">
        <v>18011</v>
      </c>
      <c r="E305" s="3">
        <v>14024</v>
      </c>
      <c r="F305" s="37">
        <f t="shared" ref="F305:F336" si="114">D305</f>
        <v>18011</v>
      </c>
      <c r="G305" s="3">
        <v>50000000</v>
      </c>
      <c r="H305" s="9">
        <f t="shared" si="113"/>
        <v>3.6022000000000002E-4</v>
      </c>
      <c r="I305" s="16">
        <v>1078</v>
      </c>
      <c r="J305" s="17">
        <v>1084.32</v>
      </c>
      <c r="K305" s="17">
        <v>1295.27</v>
      </c>
      <c r="L305" s="17">
        <v>1299.7</v>
      </c>
      <c r="M305" s="17">
        <v>1365.69</v>
      </c>
      <c r="N305" s="17">
        <v>1278</v>
      </c>
      <c r="O305" s="17">
        <v>1267.3699999999999</v>
      </c>
      <c r="P305" s="17">
        <v>1356.09</v>
      </c>
      <c r="Q305" s="17">
        <v>1416.12</v>
      </c>
      <c r="R305" s="17">
        <v>1474.39</v>
      </c>
      <c r="S305" s="17">
        <v>1503.53</v>
      </c>
      <c r="T305" s="17">
        <v>1466.06</v>
      </c>
      <c r="U305" s="17">
        <v>1466.06</v>
      </c>
      <c r="V305" s="3">
        <v>0.75</v>
      </c>
      <c r="W305" s="3">
        <v>0.75</v>
      </c>
      <c r="X305" s="3">
        <v>0.75</v>
      </c>
      <c r="Y305" s="3">
        <v>0.75</v>
      </c>
      <c r="Z305" s="1">
        <f t="shared" si="94"/>
        <v>0.20635435992578854</v>
      </c>
      <c r="AA305" s="1">
        <f t="shared" si="95"/>
        <v>-2.4297914903439372E-2</v>
      </c>
      <c r="AB305" s="1">
        <f t="shared" si="96"/>
        <v>0.16393791868199517</v>
      </c>
      <c r="AC305" s="1">
        <f t="shared" si="97"/>
        <v>-5.141109204484671E-3</v>
      </c>
      <c r="AD305" s="1">
        <f t="shared" si="98"/>
        <v>0.36276437847866416</v>
      </c>
      <c r="AE305" s="1">
        <f t="shared" si="99"/>
        <v>5.8627087198515181E-3</v>
      </c>
      <c r="AF305" s="1">
        <f t="shared" si="100"/>
        <v>0.19454589051202603</v>
      </c>
      <c r="AG305" s="1">
        <f t="shared" si="101"/>
        <v>3.999166197009167E-3</v>
      </c>
      <c r="AH305" s="1">
        <f t="shared" si="102"/>
        <v>5.0773255366623075E-2</v>
      </c>
      <c r="AI305" s="1">
        <f t="shared" si="103"/>
        <v>-6.3660127847461764E-2</v>
      </c>
      <c r="AJ305" s="1">
        <f t="shared" si="104"/>
        <v>-7.7308294209703513E-3</v>
      </c>
      <c r="AK305" s="1">
        <f t="shared" si="105"/>
        <v>7.0003235045803539E-2</v>
      </c>
      <c r="AL305" s="1">
        <f t="shared" si="106"/>
        <v>4.4820034068535256E-2</v>
      </c>
      <c r="AM305" s="1">
        <f t="shared" si="107"/>
        <v>4.1677258989351339E-2</v>
      </c>
      <c r="AN305" s="1">
        <f t="shared" si="108"/>
        <v>1.9764105833598892E-2</v>
      </c>
      <c r="AO305" s="1">
        <f t="shared" si="109"/>
        <v>-2.4422525656288885E-2</v>
      </c>
      <c r="AP305" s="1">
        <f t="shared" si="110"/>
        <v>5.1157524248666498E-4</v>
      </c>
      <c r="AQ305">
        <v>2016</v>
      </c>
    </row>
    <row r="306" spans="1:43" ht="15.6" thickBot="1">
      <c r="A306" s="40" t="s">
        <v>311</v>
      </c>
      <c r="B306" s="30" t="s">
        <v>478</v>
      </c>
      <c r="C306" s="42" t="s">
        <v>511</v>
      </c>
      <c r="D306" s="8">
        <v>1488069</v>
      </c>
      <c r="E306" s="3">
        <v>26487</v>
      </c>
      <c r="F306" s="37">
        <f t="shared" si="114"/>
        <v>1488069</v>
      </c>
      <c r="G306" s="16">
        <v>4140000000</v>
      </c>
      <c r="H306" s="9">
        <f t="shared" si="113"/>
        <v>3.5943695652173913E-4</v>
      </c>
      <c r="I306" s="51" vm="2751">
        <v>56.16</v>
      </c>
      <c r="J306" s="2" vm="2752">
        <v>55.21</v>
      </c>
      <c r="K306" s="2" vm="2753">
        <v>57.02</v>
      </c>
      <c r="L306" s="2" vm="2754">
        <v>59.39</v>
      </c>
      <c r="M306" s="2" vm="2755">
        <v>57.23</v>
      </c>
      <c r="N306" s="2" vm="850">
        <v>54.68</v>
      </c>
      <c r="O306" s="2" vm="2756">
        <v>57.42</v>
      </c>
      <c r="P306" s="2" vm="2757">
        <v>57.11</v>
      </c>
      <c r="Q306" s="2" vm="2758">
        <v>57.9</v>
      </c>
      <c r="R306" s="2" vm="2759">
        <v>60.4</v>
      </c>
      <c r="S306" s="2" vm="2760">
        <v>61.29</v>
      </c>
      <c r="T306" s="2" vm="2761">
        <v>60.2</v>
      </c>
      <c r="U306" s="2" vm="2762">
        <v>61.38</v>
      </c>
      <c r="V306" s="16">
        <v>0.61499999999999999</v>
      </c>
      <c r="W306" s="16">
        <v>0.61499999999999999</v>
      </c>
      <c r="X306" s="3">
        <v>0.60250000000000004</v>
      </c>
      <c r="Y306" s="3">
        <v>0.60250000000000004</v>
      </c>
      <c r="Z306" s="1">
        <f t="shared" si="94"/>
        <v>6.84650997150998E-2</v>
      </c>
      <c r="AA306" s="1">
        <f t="shared" si="95"/>
        <v>-2.2815288769153036E-2</v>
      </c>
      <c r="AB306" s="1">
        <f t="shared" si="96"/>
        <v>6.2391152908394233E-2</v>
      </c>
      <c r="AC306" s="1">
        <f t="shared" si="97"/>
        <v>2.6200331125827883E-2</v>
      </c>
      <c r="AD306" s="1">
        <f t="shared" si="98"/>
        <v>0.13630698005698019</v>
      </c>
      <c r="AE306" s="1">
        <f t="shared" si="99"/>
        <v>-1.6915954415954341E-2</v>
      </c>
      <c r="AF306" s="1">
        <f t="shared" si="100"/>
        <v>3.2783915957254162E-2</v>
      </c>
      <c r="AG306" s="1">
        <f t="shared" si="101"/>
        <v>5.2350052613118161E-2</v>
      </c>
      <c r="AH306" s="1">
        <f t="shared" si="102"/>
        <v>-3.6369759218723756E-2</v>
      </c>
      <c r="AI306" s="1">
        <f t="shared" si="103"/>
        <v>-3.3810938319063379E-2</v>
      </c>
      <c r="AJ306" s="1">
        <f t="shared" si="104"/>
        <v>6.1356986100951028E-2</v>
      </c>
      <c r="AK306" s="1">
        <f t="shared" si="105"/>
        <v>-5.3988157436433695E-3</v>
      </c>
      <c r="AL306" s="1">
        <f t="shared" si="106"/>
        <v>2.4382770092803346E-2</v>
      </c>
      <c r="AM306" s="1">
        <f t="shared" si="107"/>
        <v>5.3583765112262524E-2</v>
      </c>
      <c r="AN306" s="1">
        <f t="shared" si="108"/>
        <v>1.4735099337748353E-2</v>
      </c>
      <c r="AO306" s="1">
        <f t="shared" si="109"/>
        <v>-7.953989231522211E-3</v>
      </c>
      <c r="AP306" s="1">
        <f t="shared" si="110"/>
        <v>2.9609634551495012E-2</v>
      </c>
      <c r="AQ306" s="58">
        <v>2019</v>
      </c>
    </row>
    <row r="307" spans="1:43" ht="15.6" thickBot="1">
      <c r="A307" s="40" t="s">
        <v>191</v>
      </c>
      <c r="B307" s="30" t="s">
        <v>192</v>
      </c>
      <c r="C307" s="42" t="s">
        <v>408</v>
      </c>
      <c r="D307" s="8">
        <v>1431284</v>
      </c>
      <c r="E307" s="3"/>
      <c r="F307" s="37">
        <f t="shared" si="114"/>
        <v>1431284</v>
      </c>
      <c r="G307" s="3">
        <v>4134000000</v>
      </c>
      <c r="H307" s="9">
        <f t="shared" si="113"/>
        <v>3.4622254475084662E-4</v>
      </c>
      <c r="I307" s="51" vm="915">
        <v>46.94</v>
      </c>
      <c r="J307" s="2" vm="2763">
        <v>48.48</v>
      </c>
      <c r="K307" s="2" vm="2764">
        <v>45.47</v>
      </c>
      <c r="L307" s="2" vm="2765">
        <v>46.99</v>
      </c>
      <c r="M307" s="2" vm="2766">
        <v>48.95</v>
      </c>
      <c r="N307" s="2" vm="1766">
        <v>49.16</v>
      </c>
      <c r="O307" s="2" vm="2767">
        <v>51.07</v>
      </c>
      <c r="P307" s="2" vm="2768">
        <v>52.78</v>
      </c>
      <c r="Q307" s="2" vm="2769">
        <v>54.98</v>
      </c>
      <c r="R307" s="2" vm="1146">
        <v>54.53</v>
      </c>
      <c r="S307" s="2" vm="2770">
        <v>54.63</v>
      </c>
      <c r="T307" s="2" vm="2771">
        <v>53.32</v>
      </c>
      <c r="U307" s="2" vm="694">
        <v>55.32</v>
      </c>
      <c r="V307" s="3">
        <v>0.4</v>
      </c>
      <c r="W307" s="3">
        <v>0.4</v>
      </c>
      <c r="X307" s="3">
        <v>0.4</v>
      </c>
      <c r="Y307" s="3">
        <v>0.4</v>
      </c>
      <c r="Z307" s="1">
        <f t="shared" si="94"/>
        <v>9.5867064337452988E-3</v>
      </c>
      <c r="AA307" s="1">
        <f t="shared" si="95"/>
        <v>9.5339433922111055E-2</v>
      </c>
      <c r="AB307" s="1">
        <f t="shared" si="96"/>
        <v>7.5582533777168601E-2</v>
      </c>
      <c r="AC307" s="1">
        <f t="shared" si="97"/>
        <v>2.1822849807445425E-2</v>
      </c>
      <c r="AD307" s="1">
        <f t="shared" si="98"/>
        <v>0.21261184490839374</v>
      </c>
      <c r="AE307" s="1">
        <f t="shared" si="99"/>
        <v>3.280783979548358E-2</v>
      </c>
      <c r="AF307" s="1">
        <f t="shared" si="100"/>
        <v>-6.2087458745874548E-2</v>
      </c>
      <c r="AG307" s="1">
        <f t="shared" si="101"/>
        <v>4.2225643281284433E-2</v>
      </c>
      <c r="AH307" s="1">
        <f t="shared" si="102"/>
        <v>4.171100234092362E-2</v>
      </c>
      <c r="AI307" s="1">
        <f t="shared" si="103"/>
        <v>1.2461695607762896E-2</v>
      </c>
      <c r="AJ307" s="1">
        <f t="shared" si="104"/>
        <v>4.6989422294548493E-2</v>
      </c>
      <c r="AK307" s="1">
        <f t="shared" si="105"/>
        <v>3.3483454082631696E-2</v>
      </c>
      <c r="AL307" s="1">
        <f t="shared" si="106"/>
        <v>4.9261083743842284E-2</v>
      </c>
      <c r="AM307" s="1">
        <f t="shared" si="107"/>
        <v>-9.094216078573248E-4</v>
      </c>
      <c r="AN307" s="1">
        <f t="shared" si="108"/>
        <v>1.8338529249954413E-3</v>
      </c>
      <c r="AO307" s="1">
        <f t="shared" si="109"/>
        <v>-1.6657514186344539E-2</v>
      </c>
      <c r="AP307" s="1">
        <f t="shared" si="110"/>
        <v>4.5011252813203298E-2</v>
      </c>
      <c r="AQ307" s="58">
        <v>2019</v>
      </c>
    </row>
    <row r="308" spans="1:43" ht="16.2" thickBot="1">
      <c r="A308" s="61" t="s">
        <v>230</v>
      </c>
      <c r="B308" s="30" t="s">
        <v>231</v>
      </c>
      <c r="C308" s="25" t="s">
        <v>232</v>
      </c>
      <c r="D308" s="8">
        <v>651725</v>
      </c>
      <c r="E308" s="8">
        <f>756355+966330</f>
        <v>1722685</v>
      </c>
      <c r="F308" s="37">
        <f t="shared" si="114"/>
        <v>651725</v>
      </c>
      <c r="G308" s="3">
        <v>1887000000</v>
      </c>
      <c r="H308" s="9">
        <f t="shared" si="113"/>
        <v>3.4537625861155274E-4</v>
      </c>
      <c r="I308" s="16" cm="1" vm="60">
        <f t="array" aca="1" ref="I308:U308" ca="1">TRANSPOSE(_xlfn.STOCKHISTORY(A308,"1-1-2015","31-01-2016",2,0,2))</f>
        <v>39.049999999999997</v>
      </c>
      <c r="J308" s="17" vm="1749">
        <f ca="1"/>
        <v>33.96</v>
      </c>
      <c r="K308" s="17" vm="1750">
        <f ca="1"/>
        <v>35.64</v>
      </c>
      <c r="L308" s="17" vm="1751">
        <f ca="1"/>
        <v>35.72</v>
      </c>
      <c r="M308" s="17" vm="1752">
        <f ca="1"/>
        <v>37.5</v>
      </c>
      <c r="N308" s="17" vm="1753">
        <f ca="1"/>
        <v>38.42</v>
      </c>
      <c r="O308" s="17" vm="1754">
        <f ca="1"/>
        <v>39.46</v>
      </c>
      <c r="P308" s="17" vm="1755">
        <f ca="1"/>
        <v>38.96</v>
      </c>
      <c r="Q308" s="17" vm="1756">
        <f ca="1"/>
        <v>33.42</v>
      </c>
      <c r="R308" s="17" vm="1757">
        <f ca="1"/>
        <v>31.42</v>
      </c>
      <c r="S308" s="17" vm="1758">
        <f ca="1"/>
        <v>33.1</v>
      </c>
      <c r="T308" s="17" vm="1759">
        <f ca="1"/>
        <v>34.6</v>
      </c>
      <c r="U308" s="17" vm="1760">
        <f ca="1"/>
        <v>30.7</v>
      </c>
      <c r="V308" s="3">
        <v>0.2</v>
      </c>
      <c r="W308" s="3">
        <v>0.2</v>
      </c>
      <c r="X308" s="3">
        <v>0.15</v>
      </c>
      <c r="Y308" s="3">
        <v>0.15</v>
      </c>
      <c r="Z308" s="1">
        <f t="shared" ca="1" si="94"/>
        <v>-8.0153649167733626E-2</v>
      </c>
      <c r="AA308" s="1">
        <f t="shared" ca="1" si="95"/>
        <v>0.11030235162374026</v>
      </c>
      <c r="AB308" s="1">
        <f t="shared" ca="1" si="96"/>
        <v>-0.19994931576279773</v>
      </c>
      <c r="AC308" s="1">
        <f t="shared" ca="1" si="97"/>
        <v>-1.8141311266709179E-2</v>
      </c>
      <c r="AD308" s="1">
        <f t="shared" ca="1" si="98"/>
        <v>-0.1959026888604353</v>
      </c>
      <c r="AE308" s="1">
        <f t="shared" ca="1" si="99"/>
        <v>-0.13034571062740069</v>
      </c>
      <c r="AF308" s="1">
        <f t="shared" ca="1" si="100"/>
        <v>4.9469964664310945E-2</v>
      </c>
      <c r="AG308" s="1">
        <f t="shared" ca="1" si="101"/>
        <v>7.8563411896744751E-3</v>
      </c>
      <c r="AH308" s="1">
        <f t="shared" ca="1" si="102"/>
        <v>4.9832026875699924E-2</v>
      </c>
      <c r="AI308" s="1">
        <f t="shared" ca="1" si="103"/>
        <v>2.9866666666666711E-2</v>
      </c>
      <c r="AJ308" s="1">
        <f t="shared" ca="1" si="104"/>
        <v>3.2274856845392996E-2</v>
      </c>
      <c r="AK308" s="1">
        <f t="shared" ca="1" si="105"/>
        <v>-1.2671059300557527E-2</v>
      </c>
      <c r="AL308" s="1">
        <f t="shared" ca="1" si="106"/>
        <v>-0.13834702258726897</v>
      </c>
      <c r="AM308" s="1">
        <f t="shared" ca="1" si="107"/>
        <v>-5.5356074207061637E-2</v>
      </c>
      <c r="AN308" s="1">
        <f t="shared" ca="1" si="108"/>
        <v>5.3469127943984708E-2</v>
      </c>
      <c r="AO308" s="1">
        <f t="shared" ca="1" si="109"/>
        <v>4.9848942598187305E-2</v>
      </c>
      <c r="AP308" s="1">
        <f t="shared" ca="1" si="110"/>
        <v>-0.10838150289017347</v>
      </c>
      <c r="AQ308">
        <v>2016</v>
      </c>
    </row>
    <row r="309" spans="1:43" ht="15.6" thickBot="1">
      <c r="A309" s="29" t="s">
        <v>230</v>
      </c>
      <c r="B309" s="30" t="s">
        <v>231</v>
      </c>
      <c r="C309" s="34" t="s">
        <v>232</v>
      </c>
      <c r="D309" s="8">
        <v>621869</v>
      </c>
      <c r="E309" s="3">
        <v>424731</v>
      </c>
      <c r="F309" s="37">
        <f t="shared" si="114"/>
        <v>621869</v>
      </c>
      <c r="G309" s="3">
        <v>1821000000</v>
      </c>
      <c r="H309" s="9">
        <f t="shared" si="113"/>
        <v>3.4149862712795165E-4</v>
      </c>
      <c r="I309" s="16" cm="1" vm="2772">
        <f t="array" aca="1" ref="I309:U309" ca="1">TRANSPOSE(_xlfn.STOCKHISTORY(A309,"1-1-2017","01-01-2018",2,0,2))</f>
        <v>43.09</v>
      </c>
      <c r="J309" s="17" vm="2773">
        <f ca="1"/>
        <v>43.3</v>
      </c>
      <c r="K309" s="17" vm="2774">
        <f ca="1"/>
        <v>46.95</v>
      </c>
      <c r="L309" s="17" vm="2775">
        <f ca="1"/>
        <v>42.81</v>
      </c>
      <c r="M309" s="17" vm="2776">
        <f ca="1"/>
        <v>43.76</v>
      </c>
      <c r="N309" s="17" vm="2777">
        <f ca="1"/>
        <v>41.98</v>
      </c>
      <c r="O309" s="17" vm="2778">
        <f ca="1"/>
        <v>45</v>
      </c>
      <c r="P309" s="17" vm="1197">
        <f ca="1"/>
        <v>47.25</v>
      </c>
      <c r="Q309" s="17" vm="2779">
        <f ca="1"/>
        <v>45.59</v>
      </c>
      <c r="R309" s="17" vm="2780">
        <f ca="1"/>
        <v>48.11</v>
      </c>
      <c r="S309" s="17" vm="939">
        <f ca="1"/>
        <v>50.22</v>
      </c>
      <c r="T309" s="17" vm="2781">
        <f ca="1"/>
        <v>51.88</v>
      </c>
      <c r="U309" s="17" vm="2782">
        <f ca="1"/>
        <v>52.76</v>
      </c>
      <c r="V309" s="3">
        <v>0.25</v>
      </c>
      <c r="W309" s="3">
        <v>0.25</v>
      </c>
      <c r="X309" s="3">
        <v>0.2</v>
      </c>
      <c r="Y309" s="3">
        <v>0.2</v>
      </c>
      <c r="Z309" s="1">
        <f t="shared" ca="1" si="94"/>
        <v>-6.9621721977259536E-4</v>
      </c>
      <c r="AA309" s="1">
        <f t="shared" ca="1" si="95"/>
        <v>5.6996028965194991E-2</v>
      </c>
      <c r="AB309" s="1">
        <f t="shared" ca="1" si="96"/>
        <v>7.3555555555555541E-2</v>
      </c>
      <c r="AC309" s="1">
        <f t="shared" ca="1" si="97"/>
        <v>0.10081064227811264</v>
      </c>
      <c r="AD309" s="1">
        <f t="shared" ca="1" si="98"/>
        <v>0.24530053376653502</v>
      </c>
      <c r="AE309" s="1">
        <f t="shared" ca="1" si="99"/>
        <v>4.8735205384078375E-3</v>
      </c>
      <c r="AF309" s="1">
        <f t="shared" ca="1" si="100"/>
        <v>8.4295612009238019E-2</v>
      </c>
      <c r="AG309" s="1">
        <f t="shared" ca="1" si="101"/>
        <v>-8.2854100106496284E-2</v>
      </c>
      <c r="AH309" s="1">
        <f t="shared" ca="1" si="102"/>
        <v>2.219107685120289E-2</v>
      </c>
      <c r="AI309" s="1">
        <f t="shared" ca="1" si="103"/>
        <v>-3.4963436928702039E-2</v>
      </c>
      <c r="AJ309" s="1">
        <f t="shared" ca="1" si="104"/>
        <v>7.7894235350166832E-2</v>
      </c>
      <c r="AK309" s="1">
        <f t="shared" ca="1" si="105"/>
        <v>0.05</v>
      </c>
      <c r="AL309" s="1">
        <f t="shared" ca="1" si="106"/>
        <v>-3.0899470899470829E-2</v>
      </c>
      <c r="AM309" s="1">
        <f t="shared" ca="1" si="107"/>
        <v>5.9662206624259619E-2</v>
      </c>
      <c r="AN309" s="1">
        <f t="shared" ca="1" si="108"/>
        <v>4.3857825815838691E-2</v>
      </c>
      <c r="AO309" s="1">
        <f t="shared" ca="1" si="109"/>
        <v>3.7037037037037111E-2</v>
      </c>
      <c r="AP309" s="1">
        <f t="shared" ca="1" si="110"/>
        <v>2.081727062451803E-2</v>
      </c>
      <c r="AQ309">
        <v>2017</v>
      </c>
    </row>
    <row r="310" spans="1:43" ht="16.2" thickBot="1">
      <c r="A310" s="61" t="s">
        <v>59</v>
      </c>
      <c r="B310" s="30" t="s">
        <v>60</v>
      </c>
      <c r="C310" s="25" t="s">
        <v>337</v>
      </c>
      <c r="D310" s="8">
        <v>219478</v>
      </c>
      <c r="E310" s="3">
        <v>149206</v>
      </c>
      <c r="F310" s="37">
        <f t="shared" si="114"/>
        <v>219478</v>
      </c>
      <c r="G310" s="8">
        <v>643000000</v>
      </c>
      <c r="H310" s="9">
        <f t="shared" si="113"/>
        <v>3.4133437013996891E-4</v>
      </c>
      <c r="I310" s="16" cm="1" vm="1035">
        <f t="array" aca="1" ref="I310:U310" ca="1">TRANSPOSE(_xlfn.STOCKHISTORY(A310,"1-1-2015","31-01-2016",2,0,2))</f>
        <v>131.07</v>
      </c>
      <c r="J310" s="17" vm="1036">
        <f ca="1"/>
        <v>143.72</v>
      </c>
      <c r="K310" s="17" vm="1037">
        <f ca="1"/>
        <v>150.75</v>
      </c>
      <c r="L310" s="17" vm="1038">
        <f ca="1"/>
        <v>149.97</v>
      </c>
      <c r="M310" s="17" vm="1039">
        <f ca="1"/>
        <v>144.41</v>
      </c>
      <c r="N310" s="17" vm="1040">
        <f ca="1"/>
        <v>141.44999999999999</v>
      </c>
      <c r="O310" s="17" vm="1041">
        <f ca="1"/>
        <v>140.47999999999999</v>
      </c>
      <c r="P310" s="17" vm="1042">
        <f ca="1"/>
        <v>144.44</v>
      </c>
      <c r="Q310" s="17" vm="1043">
        <f ca="1"/>
        <v>128.16</v>
      </c>
      <c r="R310" s="17" vm="1044">
        <f ca="1"/>
        <v>131.32</v>
      </c>
      <c r="S310" s="17" vm="1045">
        <f ca="1"/>
        <v>148.38</v>
      </c>
      <c r="T310" s="17" vm="1046">
        <f ca="1"/>
        <v>146.54</v>
      </c>
      <c r="U310" s="17" vm="1047">
        <f ca="1"/>
        <v>141.38</v>
      </c>
      <c r="V310" s="3">
        <v>1.0900000000000001</v>
      </c>
      <c r="W310" s="3">
        <v>1.0900000000000001</v>
      </c>
      <c r="X310" s="3">
        <v>1.0900000000000001</v>
      </c>
      <c r="Y310" s="3">
        <v>1.0900000000000001</v>
      </c>
      <c r="Z310" s="1">
        <f t="shared" ca="1" si="94"/>
        <v>0.15251392385748078</v>
      </c>
      <c r="AA310" s="1">
        <f t="shared" ca="1" si="95"/>
        <v>-5.601120224044815E-2</v>
      </c>
      <c r="AB310" s="1">
        <f t="shared" ca="1" si="96"/>
        <v>-5.7445899772209548E-2</v>
      </c>
      <c r="AC310" s="1">
        <f t="shared" ca="1" si="97"/>
        <v>8.4907097167225123E-2</v>
      </c>
      <c r="AD310" s="1">
        <f t="shared" ca="1" si="98"/>
        <v>0.11192492561226827</v>
      </c>
      <c r="AE310" s="1">
        <f t="shared" ca="1" si="99"/>
        <v>9.6513313496604913E-2</v>
      </c>
      <c r="AF310" s="1">
        <f t="shared" ca="1" si="100"/>
        <v>4.8914556081269142E-2</v>
      </c>
      <c r="AG310" s="1">
        <f t="shared" ca="1" si="101"/>
        <v>2.0563847429519002E-3</v>
      </c>
      <c r="AH310" s="1">
        <f t="shared" ca="1" si="102"/>
        <v>-3.7074081482963275E-2</v>
      </c>
      <c r="AI310" s="1">
        <f t="shared" ca="1" si="103"/>
        <v>-1.2949241742261671E-2</v>
      </c>
      <c r="AJ310" s="1">
        <f t="shared" ca="1" si="104"/>
        <v>8.4835630965006165E-4</v>
      </c>
      <c r="AK310" s="1">
        <f t="shared" ca="1" si="105"/>
        <v>2.8189066059225571E-2</v>
      </c>
      <c r="AL310" s="1">
        <f t="shared" ca="1" si="106"/>
        <v>-0.10516477430074772</v>
      </c>
      <c r="AM310" s="1">
        <f t="shared" ca="1" si="107"/>
        <v>3.316167290886389E-2</v>
      </c>
      <c r="AN310" s="1">
        <f t="shared" ca="1" si="108"/>
        <v>0.12991166615900093</v>
      </c>
      <c r="AO310" s="1">
        <f t="shared" ca="1" si="109"/>
        <v>-5.0545895673271557E-3</v>
      </c>
      <c r="AP310" s="1">
        <f t="shared" ca="1" si="110"/>
        <v>-2.7773986624812317E-2</v>
      </c>
      <c r="AQ310">
        <v>2016</v>
      </c>
    </row>
    <row r="311" spans="1:43" ht="15.6" thickBot="1">
      <c r="A311" s="40" t="s">
        <v>203</v>
      </c>
      <c r="B311" s="30" t="s">
        <v>410</v>
      </c>
      <c r="C311" s="42" t="s">
        <v>205</v>
      </c>
      <c r="D311" s="8">
        <v>340648</v>
      </c>
      <c r="E311" s="3">
        <v>1518817</v>
      </c>
      <c r="F311" s="37">
        <f t="shared" si="114"/>
        <v>340648</v>
      </c>
      <c r="G311" s="3">
        <v>1022000000</v>
      </c>
      <c r="H311" s="9">
        <f t="shared" si="113"/>
        <v>3.333150684931507E-4</v>
      </c>
      <c r="I311" s="51" vm="1276">
        <v>185.83</v>
      </c>
      <c r="J311" s="2" vm="2783">
        <v>211.99</v>
      </c>
      <c r="K311" s="2" vm="2784">
        <v>226.88</v>
      </c>
      <c r="L311" s="2" vm="2785">
        <v>238.3</v>
      </c>
      <c r="M311" s="2" vm="2786">
        <v>254.9</v>
      </c>
      <c r="N311" s="2" vm="2787">
        <v>251.8</v>
      </c>
      <c r="O311" s="2" vm="2788">
        <v>269.99</v>
      </c>
      <c r="P311" s="2" vm="2789">
        <v>273.93</v>
      </c>
      <c r="Q311" s="2" vm="2790">
        <v>279.99</v>
      </c>
      <c r="R311" s="2" vm="2791">
        <v>271.49</v>
      </c>
      <c r="S311" s="2" vm="2792">
        <v>279</v>
      </c>
      <c r="T311" s="2" vm="2793">
        <v>290.58999999999997</v>
      </c>
      <c r="U311" s="2" vm="2794">
        <v>300.45999999999998</v>
      </c>
      <c r="V311" s="3">
        <v>0.33</v>
      </c>
      <c r="W311" s="3">
        <v>0.33</v>
      </c>
      <c r="X311" s="3">
        <v>0.33</v>
      </c>
      <c r="Y311" s="3">
        <v>0.33</v>
      </c>
      <c r="Z311" s="1">
        <f t="shared" si="94"/>
        <v>0.28413065705214441</v>
      </c>
      <c r="AA311" s="1">
        <f t="shared" si="95"/>
        <v>0.13436844313890053</v>
      </c>
      <c r="AB311" s="1">
        <f t="shared" si="96"/>
        <v>6.7780288158820695E-3</v>
      </c>
      <c r="AC311" s="1">
        <f t="shared" si="97"/>
        <v>0.10792294375483431</v>
      </c>
      <c r="AD311" s="1">
        <f t="shared" si="98"/>
        <v>0.62395738040144189</v>
      </c>
      <c r="AE311" s="1">
        <f t="shared" si="99"/>
        <v>0.14077382553947154</v>
      </c>
      <c r="AF311" s="1">
        <f t="shared" si="100"/>
        <v>7.0239162224633167E-2</v>
      </c>
      <c r="AG311" s="1">
        <f t="shared" si="101"/>
        <v>5.1789492242595277E-2</v>
      </c>
      <c r="AH311" s="1">
        <f t="shared" si="102"/>
        <v>6.9660092320604258E-2</v>
      </c>
      <c r="AI311" s="1">
        <f t="shared" si="103"/>
        <v>-1.0867006669282048E-2</v>
      </c>
      <c r="AJ311" s="1">
        <f t="shared" si="104"/>
        <v>7.3550436854646531E-2</v>
      </c>
      <c r="AK311" s="1">
        <f t="shared" si="105"/>
        <v>1.4593133079002917E-2</v>
      </c>
      <c r="AL311" s="1">
        <f t="shared" si="106"/>
        <v>2.3327127368305778E-2</v>
      </c>
      <c r="AM311" s="1">
        <f t="shared" si="107"/>
        <v>-2.9179613557627056E-2</v>
      </c>
      <c r="AN311" s="1">
        <f t="shared" si="108"/>
        <v>2.7662160668901214E-2</v>
      </c>
      <c r="AO311" s="1">
        <f t="shared" si="109"/>
        <v>4.2724014336917471E-2</v>
      </c>
      <c r="AP311" s="1">
        <f t="shared" si="110"/>
        <v>3.5101001410922622E-2</v>
      </c>
      <c r="AQ311" s="58">
        <v>2019</v>
      </c>
    </row>
    <row r="312" spans="1:43" ht="16.2" thickBot="1">
      <c r="A312" s="29" t="s">
        <v>59</v>
      </c>
      <c r="B312" s="30" t="s">
        <v>60</v>
      </c>
      <c r="C312" s="33" t="s">
        <v>337</v>
      </c>
      <c r="D312" s="8">
        <v>202102</v>
      </c>
      <c r="E312" s="3">
        <v>93579</v>
      </c>
      <c r="F312" s="37">
        <f t="shared" si="114"/>
        <v>202102</v>
      </c>
      <c r="G312" s="8">
        <v>610000000</v>
      </c>
      <c r="H312" s="9">
        <f t="shared" si="113"/>
        <v>3.3131475409836067E-4</v>
      </c>
      <c r="I312" s="16" cm="1" vm="2795">
        <f t="array" aca="1" ref="I312:U312" ca="1">TRANSPOSE(_xlfn.STOCKHISTORY(A312,"1-1-2017","01-01-2018",2,0,2))</f>
        <v>156.30000000000001</v>
      </c>
      <c r="J312" s="17" vm="2796">
        <f ca="1"/>
        <v>164.25</v>
      </c>
      <c r="K312" s="17" vm="2797">
        <f ca="1"/>
        <v>181.85</v>
      </c>
      <c r="L312" s="17" vm="2798">
        <f ca="1"/>
        <v>177.08</v>
      </c>
      <c r="M312" s="17" vm="2799">
        <f ca="1"/>
        <v>184.23</v>
      </c>
      <c r="N312" s="17" vm="2800">
        <f ca="1"/>
        <v>187.41</v>
      </c>
      <c r="O312" s="17" vm="2801">
        <f ca="1"/>
        <v>198.07</v>
      </c>
      <c r="P312" s="17" vm="2802">
        <f ca="1"/>
        <v>243.38</v>
      </c>
      <c r="Q312" s="17" vm="2803">
        <f ca="1"/>
        <v>239.66</v>
      </c>
      <c r="R312" s="17" vm="2804">
        <f ca="1"/>
        <v>254.65</v>
      </c>
      <c r="S312" s="17" vm="2805">
        <f ca="1"/>
        <v>258.29000000000002</v>
      </c>
      <c r="T312" s="17" vm="2806">
        <f ca="1"/>
        <v>277.51</v>
      </c>
      <c r="U312" s="17" vm="2807">
        <f ca="1"/>
        <v>295.75</v>
      </c>
      <c r="V312" s="3">
        <v>1.42</v>
      </c>
      <c r="W312" s="3">
        <v>1.42</v>
      </c>
      <c r="X312" s="3">
        <v>1.42</v>
      </c>
      <c r="Y312" s="3">
        <v>1.42</v>
      </c>
      <c r="Z312" s="1">
        <f t="shared" ca="1" si="94"/>
        <v>0.14203454894433781</v>
      </c>
      <c r="AA312" s="1">
        <f t="shared" ca="1" si="95"/>
        <v>0.12655297040885466</v>
      </c>
      <c r="AB312" s="1">
        <f t="shared" ca="1" si="96"/>
        <v>0.29282576866764282</v>
      </c>
      <c r="AC312" s="1">
        <f t="shared" ca="1" si="97"/>
        <v>0.16697427842136264</v>
      </c>
      <c r="AD312" s="1">
        <f t="shared" ca="1" si="98"/>
        <v>0.92853486884197045</v>
      </c>
      <c r="AE312" s="1">
        <f t="shared" ca="1" si="99"/>
        <v>5.0863723608445224E-2</v>
      </c>
      <c r="AF312" s="1">
        <f t="shared" ca="1" si="100"/>
        <v>0.10715372907153725</v>
      </c>
      <c r="AG312" s="1">
        <f t="shared" ca="1" si="101"/>
        <v>-1.8421776189166798E-2</v>
      </c>
      <c r="AH312" s="1">
        <f t="shared" ca="1" si="102"/>
        <v>4.0377230630223498E-2</v>
      </c>
      <c r="AI312" s="1">
        <f t="shared" ca="1" si="103"/>
        <v>2.4968789013732871E-2</v>
      </c>
      <c r="AJ312" s="1">
        <f t="shared" ca="1" si="104"/>
        <v>6.4457606317699145E-2</v>
      </c>
      <c r="AK312" s="1">
        <f t="shared" ca="1" si="105"/>
        <v>0.22875750997122232</v>
      </c>
      <c r="AL312" s="1">
        <f t="shared" ca="1" si="106"/>
        <v>-9.450242419262055E-3</v>
      </c>
      <c r="AM312" s="1">
        <f t="shared" ca="1" si="107"/>
        <v>6.8472002002837401E-2</v>
      </c>
      <c r="AN312" s="1">
        <f t="shared" ca="1" si="108"/>
        <v>1.429412919693703E-2</v>
      </c>
      <c r="AO312" s="1">
        <f t="shared" ca="1" si="109"/>
        <v>7.991017848155163E-2</v>
      </c>
      <c r="AP312" s="1">
        <f t="shared" ca="1" si="110"/>
        <v>7.0844293899318983E-2</v>
      </c>
      <c r="AQ312">
        <v>2017</v>
      </c>
    </row>
    <row r="313" spans="1:43" ht="15.6" thickBot="1">
      <c r="A313" s="29" t="s">
        <v>131</v>
      </c>
      <c r="B313" s="30" t="s">
        <v>132</v>
      </c>
      <c r="C313" s="34" t="s">
        <v>133</v>
      </c>
      <c r="D313" s="8">
        <v>313704</v>
      </c>
      <c r="E313" s="8">
        <v>509000</v>
      </c>
      <c r="F313" s="37">
        <f t="shared" si="114"/>
        <v>313704</v>
      </c>
      <c r="G313" s="3">
        <v>949000000</v>
      </c>
      <c r="H313" s="9">
        <f t="shared" si="113"/>
        <v>3.3056269757639618E-4</v>
      </c>
      <c r="I313" s="16" cm="1" vm="2808">
        <f t="array" aca="1" ref="I313:U313" ca="1">TRANSPOSE(_xlfn.STOCKHISTORY(A313,"1-1-2017","01-01-2018",2,0,2))</f>
        <v>25.435199999999998</v>
      </c>
      <c r="J313" s="17" vm="2809">
        <f ca="1"/>
        <v>25.428100000000001</v>
      </c>
      <c r="K313" s="17" vm="2810">
        <f ca="1"/>
        <v>25.898700000000002</v>
      </c>
      <c r="L313" s="17" vm="2811">
        <f ca="1"/>
        <v>25.634899999999998</v>
      </c>
      <c r="M313" s="17" vm="2812">
        <f ca="1"/>
        <v>24.707899999999999</v>
      </c>
      <c r="N313" s="17" vm="2813">
        <f ca="1"/>
        <v>25.848800000000001</v>
      </c>
      <c r="O313" s="17" vm="2814">
        <f ca="1"/>
        <v>25.813099999999999</v>
      </c>
      <c r="P313" s="17" vm="2815">
        <f ca="1"/>
        <v>27.4389</v>
      </c>
      <c r="Q313" s="17" vm="2816">
        <f ca="1"/>
        <v>27.061</v>
      </c>
      <c r="R313" s="17" vm="2817">
        <f ca="1"/>
        <v>26.961200000000002</v>
      </c>
      <c r="S313" s="17" vm="2818">
        <f ca="1"/>
        <v>28.751000000000001</v>
      </c>
      <c r="T313" s="17" vm="2819">
        <f ca="1"/>
        <v>29.8705</v>
      </c>
      <c r="U313" s="17" vm="803">
        <f ca="1"/>
        <v>28.194800000000001</v>
      </c>
      <c r="V313" s="3">
        <v>0.32750000000000001</v>
      </c>
      <c r="W313" s="3">
        <v>0.32750000000000001</v>
      </c>
      <c r="X313" s="3">
        <v>0.32750000000000001</v>
      </c>
      <c r="Y313" s="3">
        <v>0.32750000000000001</v>
      </c>
      <c r="Z313" s="1">
        <f t="shared" ca="1" si="94"/>
        <v>2.0727181229162738E-2</v>
      </c>
      <c r="AA313" s="1">
        <f t="shared" ca="1" si="95"/>
        <v>1.972701278335396E-2</v>
      </c>
      <c r="AB313" s="1">
        <f t="shared" ca="1" si="96"/>
        <v>5.7164772925375223E-2</v>
      </c>
      <c r="AC313" s="1">
        <f t="shared" ca="1" si="97"/>
        <v>5.7901725442487693E-2</v>
      </c>
      <c r="AD313" s="1">
        <f t="shared" ca="1" si="98"/>
        <v>0.15999874190098773</v>
      </c>
      <c r="AE313" s="1">
        <f t="shared" ca="1" si="99"/>
        <v>-2.7914071837444423E-4</v>
      </c>
      <c r="AF313" s="1">
        <f t="shared" ca="1" si="100"/>
        <v>1.8507084681907062E-2</v>
      </c>
      <c r="AG313" s="1">
        <f t="shared" ca="1" si="101"/>
        <v>2.4595829134279575E-3</v>
      </c>
      <c r="AH313" s="1">
        <f t="shared" ca="1" si="102"/>
        <v>-3.6161639015560805E-2</v>
      </c>
      <c r="AI313" s="1">
        <f t="shared" ca="1" si="103"/>
        <v>5.9430384613828054E-2</v>
      </c>
      <c r="AJ313" s="1">
        <f t="shared" ca="1" si="104"/>
        <v>1.1288725201943531E-2</v>
      </c>
      <c r="AK313" s="1">
        <f t="shared" ca="1" si="105"/>
        <v>6.2983523869663147E-2</v>
      </c>
      <c r="AL313" s="1">
        <f t="shared" ca="1" si="106"/>
        <v>-1.8368083268644273E-3</v>
      </c>
      <c r="AM313" s="1">
        <f t="shared" ca="1" si="107"/>
        <v>8.4143231957430134E-3</v>
      </c>
      <c r="AN313" s="1">
        <f t="shared" ca="1" si="108"/>
        <v>6.638428556592435E-2</v>
      </c>
      <c r="AO313" s="1">
        <f t="shared" ca="1" si="109"/>
        <v>5.0328684219679266E-2</v>
      </c>
      <c r="AP313" s="1">
        <f t="shared" ca="1" si="110"/>
        <v>-4.5134832024907486E-2</v>
      </c>
      <c r="AQ313">
        <v>2017</v>
      </c>
    </row>
    <row r="314" spans="1:43" ht="15.6" thickBot="1">
      <c r="A314" s="40" t="s">
        <v>71</v>
      </c>
      <c r="B314" s="30" t="s">
        <v>338</v>
      </c>
      <c r="C314" s="42" t="s">
        <v>310</v>
      </c>
      <c r="D314" s="8">
        <v>309317</v>
      </c>
      <c r="E314" s="3"/>
      <c r="F314" s="37">
        <f t="shared" si="114"/>
        <v>309317</v>
      </c>
      <c r="G314" s="3">
        <v>943000000</v>
      </c>
      <c r="H314" s="9">
        <f t="shared" si="113"/>
        <v>3.2801378579003183E-4</v>
      </c>
      <c r="I314" s="51" vm="2820">
        <v>46.55</v>
      </c>
      <c r="J314" s="2" vm="2821">
        <v>52.35</v>
      </c>
      <c r="K314" s="2" vm="2822">
        <v>52.81</v>
      </c>
      <c r="L314" s="2" vm="2823">
        <v>50.8</v>
      </c>
      <c r="M314" s="2" vm="2824">
        <v>49.7</v>
      </c>
      <c r="N314" s="2" vm="2825">
        <v>42.69</v>
      </c>
      <c r="O314" s="2" vm="2826">
        <v>44.92</v>
      </c>
      <c r="P314" s="2" vm="2827">
        <v>46.38</v>
      </c>
      <c r="Q314" s="2" vm="900">
        <v>41.69</v>
      </c>
      <c r="R314" s="2" vm="2828">
        <v>45.21</v>
      </c>
      <c r="S314" s="2" vm="2829">
        <v>47.09</v>
      </c>
      <c r="T314" s="2" vm="2830">
        <v>49.11</v>
      </c>
      <c r="U314" s="2" vm="2831">
        <v>50.46</v>
      </c>
      <c r="V314" s="3">
        <v>0.31</v>
      </c>
      <c r="W314" s="3">
        <v>0.31</v>
      </c>
      <c r="X314" s="3">
        <v>0.28000000000000003</v>
      </c>
      <c r="Y314" s="3">
        <v>0.28000000000000003</v>
      </c>
      <c r="Z314" s="1">
        <f t="shared" si="94"/>
        <v>9.7959183673469383E-2</v>
      </c>
      <c r="AA314" s="1">
        <f t="shared" si="95"/>
        <v>-0.10964566929133851</v>
      </c>
      <c r="AB314" s="1">
        <f t="shared" si="96"/>
        <v>1.2689225289403364E-2</v>
      </c>
      <c r="AC314" s="1">
        <f t="shared" si="97"/>
        <v>0.12231807122318071</v>
      </c>
      <c r="AD314" s="1">
        <f t="shared" si="98"/>
        <v>0.10934479054779815</v>
      </c>
      <c r="AE314" s="1">
        <f t="shared" si="99"/>
        <v>0.12459720730397432</v>
      </c>
      <c r="AF314" s="1">
        <f t="shared" si="100"/>
        <v>8.7870105062082295E-3</v>
      </c>
      <c r="AG314" s="1">
        <f t="shared" si="101"/>
        <v>-3.2190872940731016E-2</v>
      </c>
      <c r="AH314" s="1">
        <f t="shared" si="102"/>
        <v>-2.1653543307086503E-2</v>
      </c>
      <c r="AI314" s="1">
        <f t="shared" si="103"/>
        <v>-0.13480885311871238</v>
      </c>
      <c r="AJ314" s="1">
        <f t="shared" si="104"/>
        <v>5.9498711642070837E-2</v>
      </c>
      <c r="AK314" s="1">
        <f t="shared" si="105"/>
        <v>3.2502226179875353E-2</v>
      </c>
      <c r="AL314" s="1">
        <f t="shared" si="106"/>
        <v>-9.5084087968952222E-2</v>
      </c>
      <c r="AM314" s="1">
        <f t="shared" si="107"/>
        <v>9.1148956584312865E-2</v>
      </c>
      <c r="AN314" s="1">
        <f t="shared" si="108"/>
        <v>4.1583720415837258E-2</v>
      </c>
      <c r="AO314" s="1">
        <f t="shared" si="109"/>
        <v>4.8842641749840647E-2</v>
      </c>
      <c r="AP314" s="1">
        <f t="shared" si="110"/>
        <v>3.3190796171859119E-2</v>
      </c>
      <c r="AQ314" s="58">
        <v>2019</v>
      </c>
    </row>
    <row r="315" spans="1:43" ht="15.6" thickBot="1">
      <c r="A315" s="40" t="s">
        <v>302</v>
      </c>
      <c r="B315" s="30" t="s">
        <v>476</v>
      </c>
      <c r="C315" s="42" t="s">
        <v>510</v>
      </c>
      <c r="D315" s="8">
        <v>518578</v>
      </c>
      <c r="E315" s="3">
        <f>786567+91671</f>
        <v>878238</v>
      </c>
      <c r="F315" s="37">
        <f t="shared" si="114"/>
        <v>518578</v>
      </c>
      <c r="G315" s="3">
        <v>1583000000</v>
      </c>
      <c r="H315" s="9">
        <f t="shared" si="113"/>
        <v>3.2759191408717625E-4</v>
      </c>
      <c r="I315" s="51" vm="666">
        <v>45.22</v>
      </c>
      <c r="J315" s="2" vm="2832">
        <v>51.26</v>
      </c>
      <c r="K315" s="2" vm="2833">
        <v>52.12</v>
      </c>
      <c r="L315" s="2" vm="2834">
        <v>48.55</v>
      </c>
      <c r="M315" s="2" vm="702">
        <v>53.27</v>
      </c>
      <c r="N315" s="2" vm="2835">
        <v>50.06</v>
      </c>
      <c r="O315" s="2" vm="2836">
        <v>52.93</v>
      </c>
      <c r="P315" s="2" vm="2345">
        <v>56.85</v>
      </c>
      <c r="Q315" s="2" vm="2837">
        <v>52.4</v>
      </c>
      <c r="R315" s="2" vm="2838">
        <v>55.61</v>
      </c>
      <c r="S315" s="2" vm="2839">
        <v>57.55</v>
      </c>
      <c r="T315" s="2" vm="2840">
        <v>60.25</v>
      </c>
      <c r="U315" s="2" vm="2841">
        <v>59.47</v>
      </c>
      <c r="V315" s="3">
        <v>0.42</v>
      </c>
      <c r="W315" s="3">
        <v>0.42</v>
      </c>
      <c r="X315" s="3">
        <v>0.37</v>
      </c>
      <c r="Y315" s="3">
        <v>0.37</v>
      </c>
      <c r="Z315" s="1">
        <f t="shared" si="94"/>
        <v>8.2927908005307346E-2</v>
      </c>
      <c r="AA315" s="1">
        <f t="shared" si="95"/>
        <v>9.8867147270854841E-2</v>
      </c>
      <c r="AB315" s="1">
        <f t="shared" si="96"/>
        <v>5.7623276024938594E-2</v>
      </c>
      <c r="AC315" s="1">
        <f t="shared" si="97"/>
        <v>7.6065455853263797E-2</v>
      </c>
      <c r="AD315" s="1">
        <f t="shared" si="98"/>
        <v>0.35006634232640427</v>
      </c>
      <c r="AE315" s="1">
        <f t="shared" si="99"/>
        <v>0.13356921716054843</v>
      </c>
      <c r="AF315" s="1">
        <f t="shared" si="100"/>
        <v>1.6777214202106896E-2</v>
      </c>
      <c r="AG315" s="1">
        <f t="shared" si="101"/>
        <v>-6.0437452033768234E-2</v>
      </c>
      <c r="AH315" s="1">
        <f t="shared" si="102"/>
        <v>9.7219361483007333E-2</v>
      </c>
      <c r="AI315" s="1">
        <f t="shared" si="103"/>
        <v>-5.2374694950253438E-2</v>
      </c>
      <c r="AJ315" s="1">
        <f t="shared" si="104"/>
        <v>6.572113463843382E-2</v>
      </c>
      <c r="AK315" s="1">
        <f t="shared" si="105"/>
        <v>7.4060079350085045E-2</v>
      </c>
      <c r="AL315" s="1">
        <f t="shared" si="106"/>
        <v>-7.176781002638527E-2</v>
      </c>
      <c r="AM315" s="1">
        <f t="shared" si="107"/>
        <v>6.8320610687022915E-2</v>
      </c>
      <c r="AN315" s="1">
        <f t="shared" si="108"/>
        <v>3.4885811904333715E-2</v>
      </c>
      <c r="AO315" s="1">
        <f t="shared" si="109"/>
        <v>5.3344917463075639E-2</v>
      </c>
      <c r="AP315" s="1">
        <f t="shared" si="110"/>
        <v>-6.8049792531120522E-3</v>
      </c>
      <c r="AQ315" s="58">
        <v>2019</v>
      </c>
    </row>
    <row r="316" spans="1:43" ht="15.6" thickBot="1">
      <c r="A316" s="29" t="s">
        <v>382</v>
      </c>
      <c r="B316" s="30" t="s">
        <v>383</v>
      </c>
      <c r="C316" s="34" t="s">
        <v>416</v>
      </c>
      <c r="D316" s="8">
        <v>399552</v>
      </c>
      <c r="E316" s="3"/>
      <c r="F316" s="37">
        <f t="shared" si="114"/>
        <v>399552</v>
      </c>
      <c r="G316" s="3">
        <v>1221000000</v>
      </c>
      <c r="H316" s="9">
        <f t="shared" si="113"/>
        <v>3.2723341523341521E-4</v>
      </c>
      <c r="I316" s="16" cm="1" vm="964">
        <f t="array" aca="1" ref="I316:U316" ca="1">TRANSPOSE(_xlfn.STOCKHISTORY(A316,"1-1-2017","01-01-2018",2,0,2))</f>
        <v>40.29</v>
      </c>
      <c r="J316" s="17" vm="2842">
        <f ca="1"/>
        <v>39.96</v>
      </c>
      <c r="K316" s="17" vm="2843">
        <f ca="1"/>
        <v>42.31</v>
      </c>
      <c r="L316" s="17" vm="2844">
        <f ca="1"/>
        <v>43.2</v>
      </c>
      <c r="M316" s="17" vm="2845">
        <f ca="1"/>
        <v>47.39</v>
      </c>
      <c r="N316" s="17" vm="2846">
        <f ca="1"/>
        <v>52.48</v>
      </c>
      <c r="O316" s="17" vm="2847">
        <f ca="1"/>
        <v>54.14</v>
      </c>
      <c r="P316" s="17" vm="786">
        <f ca="1"/>
        <v>59</v>
      </c>
      <c r="Q316" s="17" vm="2848">
        <f ca="1"/>
        <v>61.98</v>
      </c>
      <c r="R316" s="17" vm="1527">
        <f ca="1"/>
        <v>64.5</v>
      </c>
      <c r="S316" s="17" vm="2849">
        <f ca="1"/>
        <v>72.78</v>
      </c>
      <c r="T316" s="17" vm="2350">
        <f ca="1"/>
        <v>75.22</v>
      </c>
      <c r="U316" s="17" vm="2683">
        <f ca="1"/>
        <v>74.234999999999999</v>
      </c>
      <c r="V316" s="3">
        <v>0</v>
      </c>
      <c r="W316" s="3">
        <v>0</v>
      </c>
      <c r="X316" s="3">
        <v>0</v>
      </c>
      <c r="Y316" s="3">
        <v>0</v>
      </c>
      <c r="Z316" s="1">
        <f t="shared" ca="1" si="94"/>
        <v>7.2226358897989673E-2</v>
      </c>
      <c r="AA316" s="1">
        <f t="shared" ca="1" si="95"/>
        <v>0.25324074074074066</v>
      </c>
      <c r="AB316" s="1">
        <f t="shared" ca="1" si="96"/>
        <v>0.19135574436645733</v>
      </c>
      <c r="AC316" s="1">
        <f t="shared" ca="1" si="97"/>
        <v>0.15093023255813953</v>
      </c>
      <c r="AD316" s="1">
        <f t="shared" ca="1" si="98"/>
        <v>0.84251675353685784</v>
      </c>
      <c r="AE316" s="1">
        <f t="shared" ca="1" si="99"/>
        <v>-8.1906180193596009E-3</v>
      </c>
      <c r="AF316" s="1">
        <f t="shared" ca="1" si="100"/>
        <v>5.8808808808808843E-2</v>
      </c>
      <c r="AG316" s="1">
        <f t="shared" ca="1" si="101"/>
        <v>2.1035216260931234E-2</v>
      </c>
      <c r="AH316" s="1">
        <f t="shared" ca="1" si="102"/>
        <v>9.6990740740740683E-2</v>
      </c>
      <c r="AI316" s="1">
        <f t="shared" ca="1" si="103"/>
        <v>0.10740662587043673</v>
      </c>
      <c r="AJ316" s="1">
        <f t="shared" ca="1" si="104"/>
        <v>3.1631097560975679E-2</v>
      </c>
      <c r="AK316" s="1">
        <f t="shared" ca="1" si="105"/>
        <v>8.976727004063538E-2</v>
      </c>
      <c r="AL316" s="1">
        <f t="shared" ca="1" si="106"/>
        <v>5.0508474576271133E-2</v>
      </c>
      <c r="AM316" s="1">
        <f t="shared" ca="1" si="107"/>
        <v>4.0658276863504407E-2</v>
      </c>
      <c r="AN316" s="1">
        <f t="shared" ca="1" si="108"/>
        <v>0.12837209302325583</v>
      </c>
      <c r="AO316" s="1">
        <f t="shared" ca="1" si="109"/>
        <v>3.3525693871942812E-2</v>
      </c>
      <c r="AP316" s="1">
        <f t="shared" ca="1" si="110"/>
        <v>-1.3094921563413978E-2</v>
      </c>
      <c r="AQ316">
        <v>2017</v>
      </c>
    </row>
    <row r="317" spans="1:43" ht="16.2" thickBot="1">
      <c r="A317" s="61" t="s">
        <v>221</v>
      </c>
      <c r="B317" s="30" t="s">
        <v>222</v>
      </c>
      <c r="C317" s="25" t="s">
        <v>223</v>
      </c>
      <c r="D317" s="8">
        <v>636764</v>
      </c>
      <c r="E317" s="3">
        <v>292960</v>
      </c>
      <c r="F317" s="37">
        <f t="shared" si="114"/>
        <v>636764</v>
      </c>
      <c r="G317" s="3">
        <v>1952000000</v>
      </c>
      <c r="H317" s="9">
        <f t="shared" si="113"/>
        <v>3.2621106557377051E-4</v>
      </c>
      <c r="I317" s="16" cm="1" vm="2305">
        <f t="array" aca="1" ref="I317:U317" ca="1">TRANSPOSE(_xlfn.STOCKHISTORY(A317,"1-1-2015","31-01-2016",2,0,2))</f>
        <v>49.3</v>
      </c>
      <c r="J317" s="17" vm="2306">
        <f ca="1"/>
        <v>53.25</v>
      </c>
      <c r="K317" s="17" vm="2307">
        <f ca="1"/>
        <v>56.43</v>
      </c>
      <c r="L317" s="17" vm="2308">
        <f ca="1"/>
        <v>50.16</v>
      </c>
      <c r="M317" s="17" vm="2309">
        <f ca="1"/>
        <v>50.12</v>
      </c>
      <c r="N317" s="17" vm="2310">
        <f ca="1"/>
        <v>51.29</v>
      </c>
      <c r="O317" s="17" vm="2311">
        <f ca="1"/>
        <v>49.09</v>
      </c>
      <c r="P317" s="17" vm="2312">
        <f ca="1"/>
        <v>54.43</v>
      </c>
      <c r="Q317" s="17" vm="2313">
        <f ca="1"/>
        <v>52.72</v>
      </c>
      <c r="R317" s="17" vm="2303">
        <f ca="1"/>
        <v>54.46</v>
      </c>
      <c r="S317" s="17" vm="2314">
        <f ca="1"/>
        <v>60.82</v>
      </c>
      <c r="T317" s="17" vm="2315">
        <f ca="1"/>
        <v>57.66</v>
      </c>
      <c r="U317" s="17" vm="2316">
        <f ca="1"/>
        <v>57.54</v>
      </c>
      <c r="V317" s="3">
        <v>0.52</v>
      </c>
      <c r="W317" s="3">
        <v>0.52</v>
      </c>
      <c r="X317" s="3">
        <v>0.52</v>
      </c>
      <c r="Y317" s="3">
        <v>0.52</v>
      </c>
      <c r="Z317" s="1">
        <f t="shared" ca="1" si="94"/>
        <v>2.7991886409736298E-2</v>
      </c>
      <c r="AA317" s="1">
        <f t="shared" ca="1" si="95"/>
        <v>-1.0964912280701618E-2</v>
      </c>
      <c r="AB317" s="1">
        <f t="shared" ca="1" si="96"/>
        <v>0.11998370340191478</v>
      </c>
      <c r="AC317" s="1">
        <f t="shared" ca="1" si="97"/>
        <v>6.6103562247521078E-2</v>
      </c>
      <c r="AD317" s="1">
        <f t="shared" ca="1" si="98"/>
        <v>0.20933062880324549</v>
      </c>
      <c r="AE317" s="1">
        <f t="shared" ca="1" si="99"/>
        <v>8.0121703853955437E-2</v>
      </c>
      <c r="AF317" s="1">
        <f t="shared" ca="1" si="100"/>
        <v>5.9718309859154925E-2</v>
      </c>
      <c r="AG317" s="1">
        <f t="shared" ca="1" si="101"/>
        <v>-0.10189615452773354</v>
      </c>
      <c r="AH317" s="1">
        <f t="shared" ca="1" si="102"/>
        <v>-7.9744816586920159E-4</v>
      </c>
      <c r="AI317" s="1">
        <f t="shared" ca="1" si="103"/>
        <v>3.3719074221867554E-2</v>
      </c>
      <c r="AJ317" s="1">
        <f t="shared" ca="1" si="104"/>
        <v>-3.2754922986936941E-2</v>
      </c>
      <c r="AK317" s="1">
        <f t="shared" ca="1" si="105"/>
        <v>0.10877979221837433</v>
      </c>
      <c r="AL317" s="1">
        <f t="shared" ca="1" si="106"/>
        <v>-2.1862943229836503E-2</v>
      </c>
      <c r="AM317" s="1">
        <f t="shared" ca="1" si="107"/>
        <v>4.2867981790591841E-2</v>
      </c>
      <c r="AN317" s="1">
        <f t="shared" ca="1" si="108"/>
        <v>0.11678295997062063</v>
      </c>
      <c r="AO317" s="1">
        <f t="shared" ca="1" si="109"/>
        <v>-4.3406774087471289E-2</v>
      </c>
      <c r="AP317" s="1">
        <f t="shared" ca="1" si="110"/>
        <v>6.9372181755116653E-3</v>
      </c>
      <c r="AQ317">
        <v>2016</v>
      </c>
    </row>
    <row r="318" spans="1:43" ht="15.6" thickBot="1">
      <c r="A318" s="40" t="s">
        <v>116</v>
      </c>
      <c r="B318" s="30" t="s">
        <v>492</v>
      </c>
      <c r="C318" s="42" t="s">
        <v>493</v>
      </c>
      <c r="D318" s="8">
        <v>241628.6</v>
      </c>
      <c r="E318" s="3">
        <v>190999</v>
      </c>
      <c r="F318" s="37">
        <f t="shared" si="114"/>
        <v>241628.6</v>
      </c>
      <c r="G318" s="3">
        <v>743000000</v>
      </c>
      <c r="H318" s="9">
        <f t="shared" si="113"/>
        <v>3.2520672947510096E-4</v>
      </c>
      <c r="I318" s="51" vm="2850">
        <v>52.75</v>
      </c>
      <c r="J318" s="2" vm="2851">
        <v>52.3</v>
      </c>
      <c r="K318" s="2" vm="2852">
        <v>56.82</v>
      </c>
      <c r="L318" s="2" vm="2853">
        <v>46.85</v>
      </c>
      <c r="M318" s="2" vm="685">
        <v>50</v>
      </c>
      <c r="N318" s="2" vm="2854">
        <v>48.15</v>
      </c>
      <c r="O318" s="2" vm="2855">
        <v>42.14</v>
      </c>
      <c r="P318" s="2" vm="2856">
        <v>47.94</v>
      </c>
      <c r="Q318" s="2" vm="2857">
        <v>50.98</v>
      </c>
      <c r="R318" s="2" vm="362">
        <v>53</v>
      </c>
      <c r="S318" s="2" vm="2520">
        <v>55.23</v>
      </c>
      <c r="T318" s="2">
        <v>57.2</v>
      </c>
      <c r="U318" s="2">
        <v>54.1</v>
      </c>
      <c r="V318" s="3">
        <v>0.7</v>
      </c>
      <c r="W318" s="3">
        <v>0.7</v>
      </c>
      <c r="X318" s="3">
        <v>0.7</v>
      </c>
      <c r="Y318" s="3">
        <v>0.7</v>
      </c>
      <c r="Z318" s="1">
        <f t="shared" si="94"/>
        <v>-9.8578199052132665E-2</v>
      </c>
      <c r="AA318" s="1">
        <f t="shared" si="95"/>
        <v>-8.5592315901814306E-2</v>
      </c>
      <c r="AB318" s="1">
        <f t="shared" si="96"/>
        <v>0.27432368296155668</v>
      </c>
      <c r="AC318" s="1">
        <f t="shared" si="97"/>
        <v>3.3962264150943423E-2</v>
      </c>
      <c r="AD318" s="1">
        <f t="shared" si="98"/>
        <v>7.8672985781990543E-2</v>
      </c>
      <c r="AE318" s="1">
        <f t="shared" si="99"/>
        <v>-8.5308056872038449E-3</v>
      </c>
      <c r="AF318" s="1">
        <f t="shared" si="100"/>
        <v>8.6424474187380557E-2</v>
      </c>
      <c r="AG318" s="1">
        <f t="shared" si="101"/>
        <v>-0.16314677930306229</v>
      </c>
      <c r="AH318" s="1">
        <f t="shared" si="102"/>
        <v>6.7235859124866557E-2</v>
      </c>
      <c r="AI318" s="1">
        <f t="shared" si="103"/>
        <v>-2.3000000000000031E-2</v>
      </c>
      <c r="AJ318" s="1">
        <f t="shared" si="104"/>
        <v>-0.11028037383177566</v>
      </c>
      <c r="AK318" s="1">
        <f t="shared" si="105"/>
        <v>0.13763644992880866</v>
      </c>
      <c r="AL318" s="1">
        <f t="shared" si="106"/>
        <v>7.8014184397163108E-2</v>
      </c>
      <c r="AM318" s="1">
        <f t="shared" si="107"/>
        <v>5.3354256571204461E-2</v>
      </c>
      <c r="AN318" s="1">
        <f t="shared" si="108"/>
        <v>4.2075471698113147E-2</v>
      </c>
      <c r="AO318" s="1">
        <f t="shared" si="109"/>
        <v>4.8343291689299406E-2</v>
      </c>
      <c r="AP318" s="1">
        <f t="shared" si="110"/>
        <v>-4.1958041958041981E-2</v>
      </c>
      <c r="AQ318" s="58">
        <v>2019</v>
      </c>
    </row>
    <row r="319" spans="1:43" ht="16.2" thickBot="1">
      <c r="A319" s="61" t="s">
        <v>68</v>
      </c>
      <c r="B319" s="30" t="s">
        <v>69</v>
      </c>
      <c r="C319" s="25" t="s">
        <v>70</v>
      </c>
      <c r="D319" s="8">
        <v>71190</v>
      </c>
      <c r="E319" s="3"/>
      <c r="F319" s="37">
        <f t="shared" si="114"/>
        <v>71190</v>
      </c>
      <c r="G319" s="3">
        <v>219000000</v>
      </c>
      <c r="H319" s="9">
        <f t="shared" si="113"/>
        <v>3.2506849315068492E-4</v>
      </c>
      <c r="I319" s="73" cm="1" vm="2858">
        <f t="array" aca="1" ref="I319:U319" ca="1">TRANSPOSE(_xlfn.STOCKHISTORY(A319,"1-1-2015","31-01-2016",2,0,2))</f>
        <v>315.7903</v>
      </c>
      <c r="J319" s="76" vm="2859">
        <f ca="1"/>
        <v>358.33589999999998</v>
      </c>
      <c r="K319" s="76" vm="2860">
        <f ca="1"/>
        <v>378.26850000000002</v>
      </c>
      <c r="L319" s="76" vm="2861">
        <f ca="1"/>
        <v>389.80990000000003</v>
      </c>
      <c r="M319" s="76" vm="2862">
        <f ca="1"/>
        <v>347.73399999999998</v>
      </c>
      <c r="N319" s="76" vm="2863">
        <f ca="1"/>
        <v>367.39960000000002</v>
      </c>
      <c r="O319" s="76" vm="2864">
        <f ca="1"/>
        <v>376.10399999999998</v>
      </c>
      <c r="P319" s="76" vm="2865">
        <f ca="1"/>
        <v>295.05630000000002</v>
      </c>
      <c r="Q319" s="76" vm="2866">
        <f ca="1"/>
        <v>269.16410000000002</v>
      </c>
      <c r="R319" s="76" vm="2867">
        <f ca="1"/>
        <v>268.95229999999998</v>
      </c>
      <c r="S319" s="76" vm="2868">
        <f ca="1"/>
        <v>271.28269999999998</v>
      </c>
      <c r="T319" s="76" vm="2869">
        <f ca="1"/>
        <v>266.47449999999998</v>
      </c>
      <c r="U319" s="76" vm="2870">
        <f ca="1"/>
        <v>276.64350000000002</v>
      </c>
      <c r="V319" s="3">
        <v>0.05</v>
      </c>
      <c r="W319" s="3">
        <v>0.05</v>
      </c>
      <c r="X319" s="3">
        <v>0.05</v>
      </c>
      <c r="Y319" s="3">
        <v>0.05</v>
      </c>
      <c r="Z319" s="1">
        <f t="shared" ca="1" si="94"/>
        <v>0.23455311958600383</v>
      </c>
      <c r="AA319" s="1">
        <f t="shared" ca="1" si="95"/>
        <v>-3.5032204159001712E-2</v>
      </c>
      <c r="AB319" s="1">
        <f t="shared" ca="1" si="96"/>
        <v>-0.28476618169442497</v>
      </c>
      <c r="AC319" s="1">
        <f t="shared" ca="1" si="97"/>
        <v>2.8782799031649993E-2</v>
      </c>
      <c r="AD319" s="1">
        <f t="shared" ca="1" si="98"/>
        <v>-0.12333121061666549</v>
      </c>
      <c r="AE319" s="1">
        <f t="shared" ca="1" si="99"/>
        <v>0.13472738079668684</v>
      </c>
      <c r="AF319" s="1">
        <f t="shared" ca="1" si="100"/>
        <v>5.5625462031574389E-2</v>
      </c>
      <c r="AG319" s="1">
        <f t="shared" ca="1" si="101"/>
        <v>3.0643312884895281E-2</v>
      </c>
      <c r="AH319" s="1">
        <f t="shared" ca="1" si="102"/>
        <v>-0.10793953668185452</v>
      </c>
      <c r="AI319" s="1">
        <f t="shared" ca="1" si="103"/>
        <v>5.6697360626225914E-2</v>
      </c>
      <c r="AJ319" s="1">
        <f t="shared" ca="1" si="104"/>
        <v>2.3828006345134736E-2</v>
      </c>
      <c r="AK319" s="1">
        <f t="shared" ca="1" si="105"/>
        <v>-0.21549278922851117</v>
      </c>
      <c r="AL319" s="1">
        <f t="shared" ca="1" si="106"/>
        <v>-8.7583962789474418E-2</v>
      </c>
      <c r="AM319" s="1">
        <f t="shared" ca="1" si="107"/>
        <v>-6.0112028312854233E-4</v>
      </c>
      <c r="AN319" s="1">
        <f t="shared" ca="1" si="108"/>
        <v>8.6647334861981017E-3</v>
      </c>
      <c r="AO319" s="1">
        <f t="shared" ca="1" si="109"/>
        <v>-1.7539636696331906E-2</v>
      </c>
      <c r="AP319" s="1">
        <f t="shared" ca="1" si="110"/>
        <v>3.8348885165372451E-2</v>
      </c>
      <c r="AQ319">
        <v>2016</v>
      </c>
    </row>
    <row r="320" spans="1:43" ht="15.6" thickBot="1">
      <c r="A320" s="40" t="s">
        <v>290</v>
      </c>
      <c r="B320" s="30" t="s">
        <v>291</v>
      </c>
      <c r="C320" s="42" t="s">
        <v>472</v>
      </c>
      <c r="D320" s="8">
        <v>317364</v>
      </c>
      <c r="E320" s="14">
        <v>483947</v>
      </c>
      <c r="F320" s="37">
        <f t="shared" si="114"/>
        <v>317364</v>
      </c>
      <c r="G320" s="3">
        <v>990000000</v>
      </c>
      <c r="H320" s="9">
        <f t="shared" si="113"/>
        <v>3.2056969696969695E-4</v>
      </c>
      <c r="I320" s="51" vm="952">
        <v>221.02</v>
      </c>
      <c r="J320" s="2" vm="2871">
        <v>235.26</v>
      </c>
      <c r="K320" s="2" vm="2872">
        <v>225.7</v>
      </c>
      <c r="L320" s="2" vm="2873">
        <v>218.46</v>
      </c>
      <c r="M320" s="2" vm="2874">
        <v>237</v>
      </c>
      <c r="N320" s="2" vm="2875">
        <v>243.74</v>
      </c>
      <c r="O320" s="2" vm="1979">
        <v>245</v>
      </c>
      <c r="P320" s="2" vm="2876">
        <v>256.10000000000002</v>
      </c>
      <c r="Q320" s="2" vm="2877">
        <v>268</v>
      </c>
      <c r="R320" s="2" vm="2878">
        <v>267.25</v>
      </c>
      <c r="S320" s="2" vm="2879">
        <v>262.92</v>
      </c>
      <c r="T320" s="2" vm="2880">
        <v>283</v>
      </c>
      <c r="U320" s="2" vm="1979">
        <v>245</v>
      </c>
      <c r="V320" s="3">
        <v>0.77</v>
      </c>
      <c r="W320" s="3">
        <v>0.62</v>
      </c>
      <c r="X320" s="3">
        <v>0.62</v>
      </c>
      <c r="Y320" s="3">
        <v>0.62</v>
      </c>
      <c r="Z320" s="1">
        <f t="shared" si="94"/>
        <v>-8.0988145869152206E-3</v>
      </c>
      <c r="AA320" s="1">
        <f t="shared" si="95"/>
        <v>0.12432481918886749</v>
      </c>
      <c r="AB320" s="1">
        <f t="shared" si="96"/>
        <v>9.3346938775510202E-2</v>
      </c>
      <c r="AC320" s="1">
        <f t="shared" si="97"/>
        <v>-8.0935453695042098E-2</v>
      </c>
      <c r="AD320" s="1">
        <f t="shared" si="98"/>
        <v>0.12039634422224227</v>
      </c>
      <c r="AE320" s="1">
        <f t="shared" si="99"/>
        <v>6.4428558501492983E-2</v>
      </c>
      <c r="AF320" s="1">
        <f t="shared" si="100"/>
        <v>-4.0635892204369646E-2</v>
      </c>
      <c r="AG320" s="1">
        <f t="shared" si="101"/>
        <v>-2.8666371289322028E-2</v>
      </c>
      <c r="AH320" s="1">
        <f t="shared" si="102"/>
        <v>8.4866794836583312E-2</v>
      </c>
      <c r="AI320" s="1">
        <f t="shared" si="103"/>
        <v>3.1054852320675144E-2</v>
      </c>
      <c r="AJ320" s="1">
        <f t="shared" si="104"/>
        <v>7.7131369492081355E-3</v>
      </c>
      <c r="AK320" s="1">
        <f t="shared" si="105"/>
        <v>4.5306122448979684E-2</v>
      </c>
      <c r="AL320" s="1">
        <f t="shared" si="106"/>
        <v>4.888715345568128E-2</v>
      </c>
      <c r="AM320" s="1">
        <f t="shared" si="107"/>
        <v>-4.8507462686567167E-4</v>
      </c>
      <c r="AN320" s="1">
        <f t="shared" si="108"/>
        <v>-1.6202057998129033E-2</v>
      </c>
      <c r="AO320" s="1">
        <f t="shared" si="109"/>
        <v>7.8731172980374201E-2</v>
      </c>
      <c r="AP320" s="1">
        <f t="shared" si="110"/>
        <v>-0.13208480565371025</v>
      </c>
      <c r="AQ320">
        <v>2018</v>
      </c>
    </row>
    <row r="321" spans="1:43" ht="16.2" thickBot="1">
      <c r="A321" s="61" t="s">
        <v>317</v>
      </c>
      <c r="B321" s="30" t="s">
        <v>318</v>
      </c>
      <c r="C321" s="25" t="s">
        <v>392</v>
      </c>
      <c r="D321" s="8">
        <v>1618474</v>
      </c>
      <c r="E321" s="3">
        <v>3777328</v>
      </c>
      <c r="F321" s="37">
        <f t="shared" si="114"/>
        <v>1618474</v>
      </c>
      <c r="G321" s="16">
        <v>5108000000</v>
      </c>
      <c r="H321" s="9">
        <f t="shared" si="113"/>
        <v>3.1685082223962413E-4</v>
      </c>
      <c r="I321" s="16" cm="1" vm="2881">
        <f t="array" aca="1" ref="I321:U321" ca="1">TRANSPOSE(_xlfn.STOCKHISTORY(A321,"1-1-2015","31-01-2016",2,0,2))</f>
        <v>55.11</v>
      </c>
      <c r="J321" s="17" vm="2882">
        <f ca="1"/>
        <v>52.19</v>
      </c>
      <c r="K321" s="17" vm="2883">
        <f ca="1"/>
        <v>54.79</v>
      </c>
      <c r="L321" s="17" vm="2884">
        <f ca="1"/>
        <v>54.42</v>
      </c>
      <c r="M321" s="17" vm="110">
        <f ca="1"/>
        <v>55.26</v>
      </c>
      <c r="N321" s="17" vm="2885">
        <f ca="1"/>
        <v>56.24</v>
      </c>
      <c r="O321" s="17" vm="2886">
        <f ca="1"/>
        <v>57.09</v>
      </c>
      <c r="P321" s="17" vm="2887">
        <f ca="1"/>
        <v>58.07</v>
      </c>
      <c r="Q321" s="17" vm="2888">
        <f ca="1"/>
        <v>52.11</v>
      </c>
      <c r="R321" s="17" vm="2889">
        <f ca="1"/>
        <v>51.51</v>
      </c>
      <c r="S321" s="17" vm="2395">
        <f ca="1"/>
        <v>54.21</v>
      </c>
      <c r="T321" s="17" vm="2890">
        <f ca="1"/>
        <v>55.51</v>
      </c>
      <c r="U321" s="17" vm="2891">
        <f ca="1"/>
        <v>53.09</v>
      </c>
      <c r="V321" s="16">
        <v>0.38</v>
      </c>
      <c r="W321" s="16">
        <v>0.38</v>
      </c>
      <c r="X321" s="3">
        <v>0.38</v>
      </c>
      <c r="Y321" s="3">
        <v>0.375</v>
      </c>
      <c r="Z321" s="1">
        <f t="shared" ca="1" si="94"/>
        <v>-5.6251134095445061E-3</v>
      </c>
      <c r="AA321" s="1">
        <f t="shared" ca="1" si="95"/>
        <v>5.6045571481073163E-2</v>
      </c>
      <c r="AB321" s="1">
        <f t="shared" ca="1" si="96"/>
        <v>-9.1084252933964008E-2</v>
      </c>
      <c r="AC321" s="1">
        <f t="shared" ca="1" si="97"/>
        <v>3.7953795379538059E-2</v>
      </c>
      <c r="AD321" s="1">
        <f t="shared" ca="1" si="98"/>
        <v>-9.1634911994192686E-3</v>
      </c>
      <c r="AE321" s="1">
        <f t="shared" ca="1" si="99"/>
        <v>-5.2984939212484157E-2</v>
      </c>
      <c r="AF321" s="1">
        <f t="shared" ca="1" si="100"/>
        <v>4.9817972791722578E-2</v>
      </c>
      <c r="AG321" s="1">
        <f t="shared" ca="1" si="101"/>
        <v>1.8251505749228988E-4</v>
      </c>
      <c r="AH321" s="1">
        <f t="shared" ca="1" si="102"/>
        <v>1.543550165380368E-2</v>
      </c>
      <c r="AI321" s="1">
        <f t="shared" ca="1" si="103"/>
        <v>2.4610930148389502E-2</v>
      </c>
      <c r="AJ321" s="1">
        <f t="shared" ca="1" si="104"/>
        <v>2.1870554765291629E-2</v>
      </c>
      <c r="AK321" s="1">
        <f t="shared" ca="1" si="105"/>
        <v>1.7165878437554682E-2</v>
      </c>
      <c r="AL321" s="1">
        <f t="shared" ca="1" si="106"/>
        <v>-9.6090924745996231E-2</v>
      </c>
      <c r="AM321" s="1">
        <f t="shared" ca="1" si="107"/>
        <v>-4.2218384187296381E-3</v>
      </c>
      <c r="AN321" s="1">
        <f t="shared" ca="1" si="108"/>
        <v>5.241700640652306E-2</v>
      </c>
      <c r="AO321" s="1">
        <f t="shared" ca="1" si="109"/>
        <v>3.0898358236487681E-2</v>
      </c>
      <c r="AP321" s="1">
        <f t="shared" ca="1" si="110"/>
        <v>-3.6840208971356418E-2</v>
      </c>
      <c r="AQ321">
        <v>2016</v>
      </c>
    </row>
    <row r="322" spans="1:43" ht="15.6" thickBot="1">
      <c r="A322" s="40" t="s">
        <v>382</v>
      </c>
      <c r="B322" s="30" t="s">
        <v>383</v>
      </c>
      <c r="C322" s="42" t="s">
        <v>416</v>
      </c>
      <c r="D322" s="8">
        <v>375297</v>
      </c>
      <c r="E322" s="3">
        <v>151474</v>
      </c>
      <c r="F322" s="37">
        <f t="shared" si="114"/>
        <v>375297</v>
      </c>
      <c r="G322" s="3">
        <v>1203000000</v>
      </c>
      <c r="H322" s="9">
        <f t="shared" si="113"/>
        <v>3.1196758104738156E-4</v>
      </c>
      <c r="I322" s="51" vm="2892">
        <v>64.38</v>
      </c>
      <c r="J322" s="2" vm="2893">
        <v>67</v>
      </c>
      <c r="K322" s="2" vm="2894">
        <v>65.03</v>
      </c>
      <c r="L322" s="2" vm="402">
        <v>55.1</v>
      </c>
      <c r="M322" s="2" vm="2895">
        <v>50.76</v>
      </c>
      <c r="N322" s="2" vm="2896">
        <v>58.34</v>
      </c>
      <c r="O322" s="2" vm="2897">
        <v>55.4</v>
      </c>
      <c r="P322" s="2" vm="104">
        <v>63.55</v>
      </c>
      <c r="Q322" s="2" vm="2898">
        <v>68.739999999999995</v>
      </c>
      <c r="R322" s="2" vm="2899">
        <v>72.459999999999994</v>
      </c>
      <c r="S322" s="2" vm="2349">
        <v>63.2</v>
      </c>
      <c r="T322" s="2" vm="2900">
        <v>60.51</v>
      </c>
      <c r="U322" s="2" vm="2376">
        <v>56.2</v>
      </c>
      <c r="V322" s="3">
        <v>0</v>
      </c>
      <c r="W322" s="3">
        <v>0</v>
      </c>
      <c r="X322" s="3">
        <v>0</v>
      </c>
      <c r="Y322" s="3">
        <v>0</v>
      </c>
      <c r="Z322" s="1">
        <f t="shared" ref="Z322:Z385" si="115">((L322-I322)+V322)/I322</f>
        <v>-0.14414414414414406</v>
      </c>
      <c r="AA322" s="1">
        <f t="shared" ref="AA322:AA385" si="116">((O322-L322)+W322)/L322</f>
        <v>5.4446460980035784E-3</v>
      </c>
      <c r="AB322" s="1">
        <f t="shared" ref="AB322:AB385" si="117">((R322-O322)+X322)/O322</f>
        <v>0.30794223826714795</v>
      </c>
      <c r="AC322" s="1">
        <f t="shared" ref="AC322:AC385" si="118">((U322-R322)+Y322)/R322</f>
        <v>-0.22439966878277659</v>
      </c>
      <c r="AD322" s="1">
        <f t="shared" ref="AD322:AD385" si="119">((U322-I322)+SUM(V322:Y322))/I322</f>
        <v>-0.12705809257533385</v>
      </c>
      <c r="AE322" s="1">
        <f t="shared" ref="AE322:AE385" si="120">(J322-I322)/I322</f>
        <v>4.0695868282075255E-2</v>
      </c>
      <c r="AF322" s="1">
        <f t="shared" ref="AF322:AF385" si="121">(K322-J322)/J322</f>
        <v>-2.9402985074626849E-2</v>
      </c>
      <c r="AG322" s="1">
        <f t="shared" ref="AG322:AG385" si="122">((L322-K322)+V322)/K322</f>
        <v>-0.15269875442103645</v>
      </c>
      <c r="AH322" s="1">
        <f t="shared" ref="AH322:AH385" si="123">(M322-L322)/L322</f>
        <v>-7.8765880217785897E-2</v>
      </c>
      <c r="AI322" s="1">
        <f t="shared" ref="AI322:AI385" si="124">((N322-M322)+W322)/M322</f>
        <v>0.14933018124507497</v>
      </c>
      <c r="AJ322" s="1">
        <f t="shared" ref="AJ322:AJ385" si="125">((O322-N322)+W322)/N322</f>
        <v>-5.0394240658210569E-2</v>
      </c>
      <c r="AK322" s="1">
        <f t="shared" ref="AK322:AK385" si="126">(P322-O322)/O322</f>
        <v>0.1471119133574007</v>
      </c>
      <c r="AL322" s="1">
        <f t="shared" ref="AL322:AL385" si="127">((Q322-P322)+X322)/P322</f>
        <v>8.1667977970102251E-2</v>
      </c>
      <c r="AM322" s="1">
        <f t="shared" ref="AM322:AM385" si="128">((R322-Q322)+X322)/Q322</f>
        <v>5.4116962467267951E-2</v>
      </c>
      <c r="AN322" s="1">
        <f t="shared" ref="AN322:AN385" si="129">(S322-R322)/R322</f>
        <v>-0.1277946453215566</v>
      </c>
      <c r="AO322" s="1">
        <f t="shared" ref="AO322:AO385" si="130">((T322-S322)+Y322)/S322</f>
        <v>-4.256329113924058E-2</v>
      </c>
      <c r="AP322" s="1">
        <f t="shared" ref="AP322:AP385" si="131">((U322-T322)+Y322)/T322</f>
        <v>-7.1227896215501491E-2</v>
      </c>
      <c r="AQ322">
        <v>2018</v>
      </c>
    </row>
    <row r="323" spans="1:43" ht="15.6" thickBot="1">
      <c r="A323" s="40" t="s">
        <v>227</v>
      </c>
      <c r="B323" s="30" t="s">
        <v>228</v>
      </c>
      <c r="C323" s="42" t="s">
        <v>229</v>
      </c>
      <c r="D323" s="8">
        <v>801725</v>
      </c>
      <c r="E323" s="3">
        <v>2890538</v>
      </c>
      <c r="F323" s="37">
        <f t="shared" si="114"/>
        <v>801725</v>
      </c>
      <c r="G323" s="3">
        <v>2580000000</v>
      </c>
      <c r="H323" s="9">
        <f t="shared" si="113"/>
        <v>3.1074612403100778E-4</v>
      </c>
      <c r="I323" s="51" vm="2901">
        <v>71.791300000000007</v>
      </c>
      <c r="J323" s="2" vm="2902">
        <v>72.439700000000002</v>
      </c>
      <c r="K323" s="2" vm="2903">
        <v>77.960599999999999</v>
      </c>
      <c r="L323" s="2" vm="2904">
        <v>79.839100000000002</v>
      </c>
      <c r="M323" s="2" vm="2905">
        <v>75.033299999999997</v>
      </c>
      <c r="N323" s="2" vm="2906">
        <v>75.948700000000002</v>
      </c>
      <c r="O323" s="2" vm="2907">
        <v>80.411199999999994</v>
      </c>
      <c r="P323" s="2" vm="2908">
        <v>79.200199999999995</v>
      </c>
      <c r="Q323" s="2" vm="2909">
        <v>82.232399999999998</v>
      </c>
      <c r="R323" s="2" vm="2910">
        <v>80.268199999999993</v>
      </c>
      <c r="S323" s="2" vm="2911">
        <v>83.023899999999998</v>
      </c>
      <c r="T323" s="2" vm="2912">
        <v>83.471999999999994</v>
      </c>
      <c r="U323" s="2" vm="2913">
        <v>86.847499999999997</v>
      </c>
      <c r="V323" s="3">
        <v>0.61</v>
      </c>
      <c r="W323" s="3">
        <v>0.55000000000000004</v>
      </c>
      <c r="X323" s="3">
        <v>0.55000000000000004</v>
      </c>
      <c r="Y323" s="3">
        <v>0.55000000000000004</v>
      </c>
      <c r="Z323" s="1">
        <f t="shared" si="115"/>
        <v>0.12059678540435949</v>
      </c>
      <c r="AA323" s="1">
        <f t="shared" si="116"/>
        <v>1.4054517147613035E-2</v>
      </c>
      <c r="AB323" s="1">
        <f t="shared" si="117"/>
        <v>5.0614839723819496E-3</v>
      </c>
      <c r="AC323" s="1">
        <f t="shared" si="118"/>
        <v>8.8818486025599233E-2</v>
      </c>
      <c r="AD323" s="1">
        <f t="shared" si="119"/>
        <v>0.2412019283673647</v>
      </c>
      <c r="AE323" s="1">
        <f t="shared" si="120"/>
        <v>9.0317350431040402E-3</v>
      </c>
      <c r="AF323" s="1">
        <f t="shared" si="121"/>
        <v>7.6213733629487662E-2</v>
      </c>
      <c r="AG323" s="1">
        <f t="shared" si="122"/>
        <v>3.1919969830914621E-2</v>
      </c>
      <c r="AH323" s="1">
        <f t="shared" si="123"/>
        <v>-6.019356430621093E-2</v>
      </c>
      <c r="AI323" s="1">
        <f t="shared" si="124"/>
        <v>1.9529995348731902E-2</v>
      </c>
      <c r="AJ323" s="1">
        <f t="shared" si="125"/>
        <v>6.5998496353459515E-2</v>
      </c>
      <c r="AK323" s="1">
        <f t="shared" si="126"/>
        <v>-1.5060091131583643E-2</v>
      </c>
      <c r="AL323" s="1">
        <f t="shared" si="127"/>
        <v>4.5229683763424879E-2</v>
      </c>
      <c r="AM323" s="1">
        <f t="shared" si="128"/>
        <v>-1.7197600945612741E-2</v>
      </c>
      <c r="AN323" s="1">
        <f t="shared" si="129"/>
        <v>3.4331154803521252E-2</v>
      </c>
      <c r="AO323" s="1">
        <f t="shared" si="130"/>
        <v>1.2021839494410606E-2</v>
      </c>
      <c r="AP323" s="1">
        <f t="shared" si="131"/>
        <v>4.7027745830937349E-2</v>
      </c>
      <c r="AQ323" s="58">
        <v>2019</v>
      </c>
    </row>
    <row r="324" spans="1:43" ht="16.2" thickBot="1">
      <c r="A324" s="61" t="s">
        <v>299</v>
      </c>
      <c r="B324" s="30" t="s">
        <v>300</v>
      </c>
      <c r="C324" s="25" t="s">
        <v>389</v>
      </c>
      <c r="D324" s="8">
        <v>270163</v>
      </c>
      <c r="E324" s="3">
        <v>60072</v>
      </c>
      <c r="F324" s="37">
        <f t="shared" si="114"/>
        <v>270163</v>
      </c>
      <c r="G324" s="3">
        <v>887000000</v>
      </c>
      <c r="H324" s="9">
        <f t="shared" si="113"/>
        <v>3.0458060879368657E-4</v>
      </c>
      <c r="I324" s="16" cm="1" vm="2650">
        <f t="array" aca="1" ref="I324:U324" ca="1">TRANSPOSE(_xlfn.STOCKHISTORY(A324,"1-1-2015","31-01-2016",2,0,2))</f>
        <v>111.27</v>
      </c>
      <c r="J324" s="17" vm="2651">
        <f ca="1"/>
        <v>99</v>
      </c>
      <c r="K324" s="17" vm="2652">
        <f ca="1"/>
        <v>101.67</v>
      </c>
      <c r="L324" s="17" vm="1165">
        <f ca="1"/>
        <v>96.49</v>
      </c>
      <c r="M324" s="17" vm="2653">
        <f ca="1"/>
        <v>100.95</v>
      </c>
      <c r="N324" s="17" vm="578">
        <f ca="1"/>
        <v>99.77</v>
      </c>
      <c r="O324" s="17" vm="2654">
        <f ca="1"/>
        <v>97.52</v>
      </c>
      <c r="P324" s="17" vm="2655">
        <f ca="1"/>
        <v>102.49</v>
      </c>
      <c r="Q324" s="17" vm="2656">
        <f ca="1"/>
        <v>95.81</v>
      </c>
      <c r="R324" s="17" vm="2651">
        <f ca="1"/>
        <v>99</v>
      </c>
      <c r="S324" s="17" vm="2657">
        <f ca="1"/>
        <v>103.01</v>
      </c>
      <c r="T324" s="17" vm="2658">
        <f ca="1"/>
        <v>103.46</v>
      </c>
      <c r="U324" s="17" vm="2659">
        <f ca="1"/>
        <v>95.34</v>
      </c>
      <c r="V324" s="3">
        <v>0.78</v>
      </c>
      <c r="W324" s="3">
        <v>0.78</v>
      </c>
      <c r="X324" s="3">
        <v>0.78</v>
      </c>
      <c r="Y324" s="3">
        <v>0.78</v>
      </c>
      <c r="Z324" s="1">
        <f t="shared" ca="1" si="115"/>
        <v>-0.12582007728947606</v>
      </c>
      <c r="AA324" s="1">
        <f t="shared" ca="1" si="116"/>
        <v>1.8758420561716255E-2</v>
      </c>
      <c r="AB324" s="1">
        <f t="shared" ca="1" si="117"/>
        <v>2.3174733388023012E-2</v>
      </c>
      <c r="AC324" s="1">
        <f t="shared" ca="1" si="118"/>
        <v>-2.9090909090909053E-2</v>
      </c>
      <c r="AD324" s="1">
        <f t="shared" ca="1" si="119"/>
        <v>-0.11512537071987052</v>
      </c>
      <c r="AE324" s="1">
        <f t="shared" ca="1" si="120"/>
        <v>-0.11027231059584791</v>
      </c>
      <c r="AF324" s="1">
        <f t="shared" ca="1" si="121"/>
        <v>2.6969696969696987E-2</v>
      </c>
      <c r="AG324" s="1">
        <f t="shared" ca="1" si="122"/>
        <v>-4.3277269597718174E-2</v>
      </c>
      <c r="AH324" s="1">
        <f t="shared" ca="1" si="123"/>
        <v>4.6222406466991481E-2</v>
      </c>
      <c r="AI324" s="1">
        <f t="shared" ca="1" si="124"/>
        <v>-3.9623576027737178E-3</v>
      </c>
      <c r="AJ324" s="1">
        <f t="shared" ca="1" si="125"/>
        <v>-1.4733887942267215E-2</v>
      </c>
      <c r="AK324" s="1">
        <f t="shared" ca="1" si="126"/>
        <v>5.0963904840032805E-2</v>
      </c>
      <c r="AL324" s="1">
        <f t="shared" ca="1" si="127"/>
        <v>-5.756659186262067E-2</v>
      </c>
      <c r="AM324" s="1">
        <f t="shared" ca="1" si="128"/>
        <v>4.1436175764533949E-2</v>
      </c>
      <c r="AN324" s="1">
        <f t="shared" ca="1" si="129"/>
        <v>4.0505050505050558E-2</v>
      </c>
      <c r="AO324" s="1">
        <f t="shared" ca="1" si="130"/>
        <v>1.1940588292398685E-2</v>
      </c>
      <c r="AP324" s="1">
        <f t="shared" ca="1" si="131"/>
        <v>-7.094529286680834E-2</v>
      </c>
      <c r="AQ324">
        <v>2016</v>
      </c>
    </row>
    <row r="325" spans="1:43" ht="15.6" thickBot="1">
      <c r="A325" s="29" t="s">
        <v>320</v>
      </c>
      <c r="B325" s="30" t="s">
        <v>321</v>
      </c>
      <c r="C325" s="34" t="s">
        <v>421</v>
      </c>
      <c r="D325">
        <v>941391</v>
      </c>
      <c r="E325">
        <v>158263</v>
      </c>
      <c r="F325" s="37">
        <f t="shared" si="114"/>
        <v>941391</v>
      </c>
      <c r="G325" s="17">
        <v>3112000000</v>
      </c>
      <c r="H325" s="9">
        <f t="shared" si="113"/>
        <v>3.0250353470437016E-4</v>
      </c>
      <c r="I325" s="75" cm="1" vm="2914">
        <f t="array" aca="1" ref="I325:U325" ca="1">TRANSPOSE(_xlfn.STOCKHISTORY(A325,"1-1-2017","01-01-2018",2,0,2))</f>
        <v>69.239999999999995</v>
      </c>
      <c r="J325" s="77" vm="2915">
        <f ca="1"/>
        <v>66.459999999999994</v>
      </c>
      <c r="K325" s="77" vm="2916">
        <f ca="1"/>
        <v>70.97</v>
      </c>
      <c r="L325" s="77" vm="2917">
        <f ca="1"/>
        <v>72.08</v>
      </c>
      <c r="M325" s="17" vm="2918">
        <f ca="1"/>
        <v>75.09</v>
      </c>
      <c r="N325" s="17" vm="1818">
        <f ca="1"/>
        <v>78.64</v>
      </c>
      <c r="O325" s="77" vm="1859">
        <f ca="1"/>
        <v>75.84</v>
      </c>
      <c r="P325" s="17" vm="1832">
        <f ca="1"/>
        <v>80.25</v>
      </c>
      <c r="Q325" s="77" vm="2919">
        <f ca="1"/>
        <v>78.31</v>
      </c>
      <c r="R325" s="77" vm="2920">
        <f ca="1"/>
        <v>77.900000000000006</v>
      </c>
      <c r="S325" s="77" vm="2921">
        <f ca="1"/>
        <v>87.07</v>
      </c>
      <c r="T325" s="77" vm="2922">
        <f ca="1"/>
        <v>97.61</v>
      </c>
      <c r="U325" s="17" vm="2606">
        <f ca="1"/>
        <v>99.3</v>
      </c>
      <c r="V325" s="17">
        <v>0.51</v>
      </c>
      <c r="W325" s="17">
        <v>0.51</v>
      </c>
      <c r="X325">
        <v>0.51</v>
      </c>
      <c r="Y325" s="3">
        <v>0</v>
      </c>
      <c r="Z325" s="1">
        <f t="shared" ca="1" si="115"/>
        <v>4.8382437897169318E-2</v>
      </c>
      <c r="AA325" s="1">
        <f t="shared" ca="1" si="116"/>
        <v>5.9239733629300843E-2</v>
      </c>
      <c r="AB325" s="1">
        <f t="shared" ca="1" si="117"/>
        <v>3.3887130801687787E-2</v>
      </c>
      <c r="AC325" s="1">
        <f t="shared" ca="1" si="118"/>
        <v>0.27471116816431307</v>
      </c>
      <c r="AD325" s="1">
        <f t="shared" ca="1" si="119"/>
        <v>0.45623916811091864</v>
      </c>
      <c r="AE325" s="1">
        <f t="shared" ca="1" si="120"/>
        <v>-4.0150202195262871E-2</v>
      </c>
      <c r="AF325" s="1">
        <f t="shared" ca="1" si="121"/>
        <v>6.7860367138128277E-2</v>
      </c>
      <c r="AG325" s="1">
        <f t="shared" ca="1" si="122"/>
        <v>2.2826546428068192E-2</v>
      </c>
      <c r="AH325" s="1">
        <f t="shared" ca="1" si="123"/>
        <v>4.1759156492785866E-2</v>
      </c>
      <c r="AI325" s="1">
        <f t="shared" ca="1" si="124"/>
        <v>5.4068451191903004E-2</v>
      </c>
      <c r="AJ325" s="1">
        <f t="shared" ca="1" si="125"/>
        <v>-2.9120040691759885E-2</v>
      </c>
      <c r="AK325" s="1">
        <f t="shared" ca="1" si="126"/>
        <v>5.8148734177215139E-2</v>
      </c>
      <c r="AL325" s="1">
        <f t="shared" ca="1" si="127"/>
        <v>-1.7819314641744521E-2</v>
      </c>
      <c r="AM325" s="1">
        <f t="shared" ca="1" si="128"/>
        <v>1.2769761205465894E-3</v>
      </c>
      <c r="AN325" s="1">
        <f t="shared" ca="1" si="129"/>
        <v>0.11771501925545555</v>
      </c>
      <c r="AO325" s="1">
        <f t="shared" ca="1" si="130"/>
        <v>0.12105202710462853</v>
      </c>
      <c r="AP325" s="1">
        <f t="shared" ca="1" si="131"/>
        <v>1.731379981559264E-2</v>
      </c>
      <c r="AQ325">
        <v>2017</v>
      </c>
    </row>
    <row r="326" spans="1:43" ht="16.2" thickBot="1">
      <c r="A326" s="63" t="s">
        <v>254</v>
      </c>
      <c r="B326" s="70" t="s">
        <v>255</v>
      </c>
      <c r="C326" s="12" t="s">
        <v>256</v>
      </c>
      <c r="D326" s="26">
        <v>1024268</v>
      </c>
      <c r="E326" s="26">
        <v>566751</v>
      </c>
      <c r="F326" s="31">
        <f t="shared" si="114"/>
        <v>1024268</v>
      </c>
      <c r="G326" s="3">
        <v>6257000000</v>
      </c>
      <c r="H326" s="9">
        <v>2.9999999999999997E-4</v>
      </c>
      <c r="I326" s="16" cm="1" vm="2923">
        <f t="array" aca="1" ref="I326:U326" ca="1">TRANSPOSE(_xlfn.STOCKHISTORY(A326,"1-1-2015","31-01-2016",2,0,2))</f>
        <v>29.642399999999999</v>
      </c>
      <c r="J326" s="17" vm="2924">
        <f ca="1"/>
        <v>29.8035</v>
      </c>
      <c r="K326" s="17" vm="2925">
        <f ca="1"/>
        <v>32.287199999999999</v>
      </c>
      <c r="L326" s="17" vm="2926">
        <f ca="1"/>
        <v>33.026600000000002</v>
      </c>
      <c r="M326" s="17" vm="2927">
        <f ca="1"/>
        <v>32.0976</v>
      </c>
      <c r="N326" s="17" vm="2928">
        <f ca="1"/>
        <v>32.9602</v>
      </c>
      <c r="O326" s="17" vm="2929">
        <f ca="1"/>
        <v>31.813199999999998</v>
      </c>
      <c r="P326" s="17" vm="2930">
        <f ca="1"/>
        <v>34.4011</v>
      </c>
      <c r="Q326" s="17" vm="2931">
        <f ca="1"/>
        <v>29.822500000000002</v>
      </c>
      <c r="R326" s="17" vm="2932">
        <f ca="1"/>
        <v>29.6708</v>
      </c>
      <c r="S326" s="17" vm="2933">
        <f ca="1"/>
        <v>32.391500000000001</v>
      </c>
      <c r="T326" s="17" vm="2934">
        <f ca="1"/>
        <v>31.282399999999999</v>
      </c>
      <c r="U326" s="17" vm="2935">
        <f ca="1"/>
        <v>30.1922</v>
      </c>
      <c r="V326" s="48">
        <v>0.28000000000000003</v>
      </c>
      <c r="W326" s="48">
        <v>0.28000000000000003</v>
      </c>
      <c r="X326" s="48">
        <v>0.28000000000000003</v>
      </c>
      <c r="Y326" s="48">
        <v>0.28000000000000003</v>
      </c>
      <c r="Z326" s="1">
        <f t="shared" ca="1" si="115"/>
        <v>0.12361347259331242</v>
      </c>
      <c r="AA326" s="1">
        <f t="shared" ca="1" si="116"/>
        <v>-2.8262067545554295E-2</v>
      </c>
      <c r="AB326" s="1">
        <f t="shared" ca="1" si="117"/>
        <v>-5.8541737392025908E-2</v>
      </c>
      <c r="AC326" s="1">
        <f t="shared" ca="1" si="118"/>
        <v>2.7009719994068239E-2</v>
      </c>
      <c r="AD326" s="1">
        <f t="shared" ca="1" si="119"/>
        <v>5.6331471135940454E-2</v>
      </c>
      <c r="AE326" s="1">
        <f t="shared" ca="1" si="120"/>
        <v>5.4347826086956902E-3</v>
      </c>
      <c r="AF326" s="1">
        <f t="shared" ca="1" si="121"/>
        <v>8.3335849816296714E-2</v>
      </c>
      <c r="AG326" s="1">
        <f t="shared" ca="1" si="122"/>
        <v>3.1572883371738754E-2</v>
      </c>
      <c r="AH326" s="1">
        <f t="shared" ca="1" si="123"/>
        <v>-2.8128841600407004E-2</v>
      </c>
      <c r="AI326" s="1">
        <f t="shared" ca="1" si="124"/>
        <v>3.5597677084891095E-2</v>
      </c>
      <c r="AJ326" s="1">
        <f t="shared" ca="1" si="125"/>
        <v>-2.6304452036092073E-2</v>
      </c>
      <c r="AK326" s="1">
        <f t="shared" ca="1" si="126"/>
        <v>8.1346736574755177E-2</v>
      </c>
      <c r="AL326" s="1">
        <f t="shared" ca="1" si="127"/>
        <v>-0.12495530666170553</v>
      </c>
      <c r="AM326" s="1">
        <f t="shared" ca="1" si="128"/>
        <v>4.3021208818844262E-3</v>
      </c>
      <c r="AN326" s="1">
        <f t="shared" ca="1" si="129"/>
        <v>9.1696213111881072E-2</v>
      </c>
      <c r="AO326" s="1">
        <f t="shared" ca="1" si="130"/>
        <v>-2.5596221230878517E-2</v>
      </c>
      <c r="AP326" s="1">
        <f t="shared" ca="1" si="131"/>
        <v>-2.5899547349308216E-2</v>
      </c>
      <c r="AQ326">
        <v>2015</v>
      </c>
    </row>
    <row r="327" spans="1:43" ht="16.2" thickBot="1">
      <c r="A327" s="63" t="s">
        <v>284</v>
      </c>
      <c r="B327" s="70" t="s">
        <v>285</v>
      </c>
      <c r="C327" s="12" t="s">
        <v>286</v>
      </c>
      <c r="D327" s="26">
        <v>37804</v>
      </c>
      <c r="E327" s="26">
        <v>145587</v>
      </c>
      <c r="F327" s="31">
        <f t="shared" si="114"/>
        <v>37804</v>
      </c>
      <c r="G327" s="3">
        <v>640000000</v>
      </c>
      <c r="H327" s="9">
        <v>2.9999999999999997E-4</v>
      </c>
      <c r="I327" s="16" cm="1" vm="188">
        <f t="array" aca="1" ref="I327:U327" ca="1">TRANSPOSE(_xlfn.STOCKHISTORY(A327,"1-1-2015","31-01-2016",2,0,2))</f>
        <v>76.11</v>
      </c>
      <c r="J327" s="17" vm="2936">
        <f ca="1"/>
        <v>73.19</v>
      </c>
      <c r="K327" s="17" vm="1101">
        <f ca="1"/>
        <v>76.84</v>
      </c>
      <c r="L327" s="17" vm="1073">
        <f ca="1"/>
        <v>81.83</v>
      </c>
      <c r="M327" s="17" vm="2666">
        <f ca="1"/>
        <v>78.7</v>
      </c>
      <c r="N327" s="17" vm="2937">
        <f ca="1"/>
        <v>79.5</v>
      </c>
      <c r="O327" s="17" vm="2938">
        <f ca="1"/>
        <v>82.1</v>
      </c>
      <c r="P327" s="17" vm="2939">
        <f ca="1"/>
        <v>81.180000000000007</v>
      </c>
      <c r="Q327" s="17" vm="2940">
        <f ca="1"/>
        <v>76.42</v>
      </c>
      <c r="R327" s="17" vm="2941">
        <f ca="1"/>
        <v>78.349999999999994</v>
      </c>
      <c r="S327" s="17" vm="2942">
        <f ca="1"/>
        <v>77</v>
      </c>
      <c r="T327" s="17" vm="2943">
        <f ca="1"/>
        <v>73.069999999999993</v>
      </c>
      <c r="U327" s="17" vm="2944">
        <f ca="1"/>
        <v>71.84</v>
      </c>
      <c r="V327" s="48">
        <v>0.56000000000000005</v>
      </c>
      <c r="W327" s="48">
        <v>0.56000000000000005</v>
      </c>
      <c r="X327" s="48">
        <v>0.52</v>
      </c>
      <c r="Y327" s="48">
        <v>0.52</v>
      </c>
      <c r="Z327" s="1">
        <f t="shared" ca="1" si="115"/>
        <v>8.2512153462094326E-2</v>
      </c>
      <c r="AA327" s="1">
        <f t="shared" ca="1" si="116"/>
        <v>1.0142979347427547E-2</v>
      </c>
      <c r="AB327" s="1">
        <f t="shared" ca="1" si="117"/>
        <v>-3.9342265529841658E-2</v>
      </c>
      <c r="AC327" s="1">
        <f t="shared" ca="1" si="118"/>
        <v>-7.645181876196544E-2</v>
      </c>
      <c r="AD327" s="1">
        <f t="shared" ca="1" si="119"/>
        <v>-2.7723032453028457E-2</v>
      </c>
      <c r="AE327" s="1">
        <f t="shared" ca="1" si="120"/>
        <v>-3.8365523584285924E-2</v>
      </c>
      <c r="AF327" s="1">
        <f t="shared" ca="1" si="121"/>
        <v>4.9870200847110344E-2</v>
      </c>
      <c r="AG327" s="1">
        <f t="shared" ca="1" si="122"/>
        <v>7.2228006246746426E-2</v>
      </c>
      <c r="AH327" s="1">
        <f t="shared" ca="1" si="123"/>
        <v>-3.825003055114256E-2</v>
      </c>
      <c r="AI327" s="1">
        <f t="shared" ca="1" si="124"/>
        <v>1.7280813214739482E-2</v>
      </c>
      <c r="AJ327" s="1">
        <f t="shared" ca="1" si="125"/>
        <v>3.9748427672955902E-2</v>
      </c>
      <c r="AK327" s="1">
        <f t="shared" ca="1" si="126"/>
        <v>-1.1205846528623479E-2</v>
      </c>
      <c r="AL327" s="1">
        <f t="shared" ca="1" si="127"/>
        <v>-5.2229613205223027E-2</v>
      </c>
      <c r="AM327" s="1">
        <f t="shared" ca="1" si="128"/>
        <v>3.2059670243391687E-2</v>
      </c>
      <c r="AN327" s="1">
        <f t="shared" ca="1" si="129"/>
        <v>-1.7230376515634901E-2</v>
      </c>
      <c r="AO327" s="1">
        <f t="shared" ca="1" si="130"/>
        <v>-4.4285714285714373E-2</v>
      </c>
      <c r="AP327" s="1">
        <f t="shared" ca="1" si="131"/>
        <v>-9.7167100041055127E-3</v>
      </c>
      <c r="AQ327">
        <v>2015</v>
      </c>
    </row>
    <row r="328" spans="1:43" ht="16.2" thickBot="1">
      <c r="A328" s="63" t="s">
        <v>287</v>
      </c>
      <c r="B328" s="70" t="s">
        <v>288</v>
      </c>
      <c r="C328" s="13" t="s">
        <v>289</v>
      </c>
      <c r="D328" s="26">
        <v>79620</v>
      </c>
      <c r="E328" s="26">
        <v>125171</v>
      </c>
      <c r="F328" s="31">
        <f t="shared" si="114"/>
        <v>79620</v>
      </c>
      <c r="G328" s="3">
        <v>656000000</v>
      </c>
      <c r="H328" s="9">
        <v>2.9999999999999997E-4</v>
      </c>
      <c r="I328" s="16">
        <v>82.93</v>
      </c>
      <c r="J328" s="17">
        <v>82.23</v>
      </c>
      <c r="K328" s="17">
        <v>82.34</v>
      </c>
      <c r="L328" s="17">
        <v>81.97</v>
      </c>
      <c r="M328" s="17">
        <v>83.63</v>
      </c>
      <c r="N328" s="17">
        <v>84.85</v>
      </c>
      <c r="O328" s="17">
        <v>83.12</v>
      </c>
      <c r="P328" s="17">
        <v>82.12</v>
      </c>
      <c r="Q328" s="17">
        <v>81.83</v>
      </c>
      <c r="R328" s="17">
        <v>81.94</v>
      </c>
      <c r="S328" s="17">
        <v>82.32</v>
      </c>
      <c r="T328" s="17">
        <v>82.62</v>
      </c>
      <c r="U328" s="17">
        <v>82.32</v>
      </c>
      <c r="V328" s="47">
        <v>0</v>
      </c>
      <c r="W328" s="48">
        <v>0.35</v>
      </c>
      <c r="X328" s="48">
        <v>0.35</v>
      </c>
      <c r="Y328" s="48">
        <v>0</v>
      </c>
      <c r="Z328" s="1">
        <f t="shared" si="115"/>
        <v>-1.1576027975401035E-2</v>
      </c>
      <c r="AA328" s="1">
        <f t="shared" si="116"/>
        <v>1.829937782115415E-2</v>
      </c>
      <c r="AB328" s="1">
        <f t="shared" si="117"/>
        <v>-9.9855630413860294E-3</v>
      </c>
      <c r="AC328" s="1">
        <f t="shared" si="118"/>
        <v>4.6375396631681163E-3</v>
      </c>
      <c r="AD328" s="1">
        <f t="shared" si="119"/>
        <v>1.085252622693673E-3</v>
      </c>
      <c r="AE328" s="1">
        <f t="shared" si="120"/>
        <v>-8.440853732063219E-3</v>
      </c>
      <c r="AF328" s="1">
        <f t="shared" si="121"/>
        <v>1.3377112975799517E-3</v>
      </c>
      <c r="AG328" s="1">
        <f t="shared" si="122"/>
        <v>-4.4935632742288626E-3</v>
      </c>
      <c r="AH328" s="1">
        <f t="shared" si="123"/>
        <v>2.0251311455410474E-2</v>
      </c>
      <c r="AI328" s="1">
        <f t="shared" si="124"/>
        <v>1.8773167523615915E-2</v>
      </c>
      <c r="AJ328" s="1">
        <f t="shared" si="125"/>
        <v>-1.6263995285798347E-2</v>
      </c>
      <c r="AK328" s="1">
        <f t="shared" si="126"/>
        <v>-1.203079884504331E-2</v>
      </c>
      <c r="AL328" s="1">
        <f t="shared" si="127"/>
        <v>7.3063809059904674E-4</v>
      </c>
      <c r="AM328" s="1">
        <f t="shared" si="128"/>
        <v>5.621410240742997E-3</v>
      </c>
      <c r="AN328" s="1">
        <f t="shared" si="129"/>
        <v>4.6375396631681163E-3</v>
      </c>
      <c r="AO328" s="1">
        <f t="shared" si="130"/>
        <v>3.6443148688048033E-3</v>
      </c>
      <c r="AP328" s="1">
        <f t="shared" si="131"/>
        <v>-3.6310820624547487E-3</v>
      </c>
      <c r="AQ328">
        <v>2015</v>
      </c>
    </row>
    <row r="329" spans="1:43" ht="15" thickBot="1">
      <c r="A329" s="63" t="s">
        <v>320</v>
      </c>
      <c r="B329" s="70" t="s">
        <v>321</v>
      </c>
      <c r="C329" s="3" t="s">
        <v>322</v>
      </c>
      <c r="D329" s="31">
        <v>922727</v>
      </c>
      <c r="E329" s="26">
        <v>0</v>
      </c>
      <c r="F329" s="31">
        <f t="shared" si="114"/>
        <v>922727</v>
      </c>
      <c r="G329" s="8">
        <v>3225503170</v>
      </c>
      <c r="H329" s="9">
        <v>2.9999999999999997E-4</v>
      </c>
      <c r="I329" s="16" cm="1" vm="2945">
        <f t="array" aca="1" ref="I329:U329" ca="1">TRANSPOSE(_xlfn.STOCKHISTORY(A329,"1-1-2015","31-01-2016",2,0,2))</f>
        <v>86.27</v>
      </c>
      <c r="J329" s="17" vm="2946">
        <f ca="1"/>
        <v>84.79</v>
      </c>
      <c r="K329" s="17" vm="2947">
        <f ca="1"/>
        <v>83.89</v>
      </c>
      <c r="L329" s="17" vm="2948">
        <f ca="1"/>
        <v>82.28</v>
      </c>
      <c r="M329" s="17" vm="2949">
        <f ca="1"/>
        <v>78.2</v>
      </c>
      <c r="N329" s="17" vm="677">
        <f ca="1"/>
        <v>74.69</v>
      </c>
      <c r="O329" s="17" vm="2950">
        <f ca="1"/>
        <v>71.599999999999994</v>
      </c>
      <c r="P329" s="17" vm="2944">
        <f ca="1"/>
        <v>71.84</v>
      </c>
      <c r="Q329" s="17" vm="2951">
        <f ca="1"/>
        <v>63.8</v>
      </c>
      <c r="R329" s="17" vm="2952">
        <f ca="1"/>
        <v>64.760000000000005</v>
      </c>
      <c r="S329" s="17" vm="2953">
        <f ca="1"/>
        <v>57.29</v>
      </c>
      <c r="T329" s="17" vm="2954">
        <f ca="1"/>
        <v>59.13</v>
      </c>
      <c r="U329" s="17" vm="2955">
        <f ca="1"/>
        <v>60.5</v>
      </c>
      <c r="V329" s="48">
        <v>0.49</v>
      </c>
      <c r="W329" s="48">
        <v>0.49</v>
      </c>
      <c r="X329" s="48">
        <v>0.49</v>
      </c>
      <c r="Y329" s="48">
        <v>0.49</v>
      </c>
      <c r="Z329" s="1">
        <f t="shared" ca="1" si="115"/>
        <v>-4.0570302538541728E-2</v>
      </c>
      <c r="AA329" s="1">
        <f t="shared" ca="1" si="116"/>
        <v>-0.1238454059309675</v>
      </c>
      <c r="AB329" s="1">
        <f t="shared" ca="1" si="117"/>
        <v>-8.8687150837988685E-2</v>
      </c>
      <c r="AC329" s="1">
        <f t="shared" ca="1" si="118"/>
        <v>-5.8214947498455911E-2</v>
      </c>
      <c r="AD329" s="1">
        <f t="shared" ca="1" si="119"/>
        <v>-0.27599397241219426</v>
      </c>
      <c r="AE329" s="1">
        <f t="shared" ca="1" si="120"/>
        <v>-1.7155442216297553E-2</v>
      </c>
      <c r="AF329" s="1">
        <f t="shared" ca="1" si="121"/>
        <v>-1.0614459252270381E-2</v>
      </c>
      <c r="AG329" s="1">
        <f t="shared" ca="1" si="122"/>
        <v>-1.3350816545476213E-2</v>
      </c>
      <c r="AH329" s="1">
        <f t="shared" ca="1" si="123"/>
        <v>-4.9586776859504113E-2</v>
      </c>
      <c r="AI329" s="1">
        <f t="shared" ca="1" si="124"/>
        <v>-3.8618925831202106E-2</v>
      </c>
      <c r="AJ329" s="1">
        <f t="shared" ca="1" si="125"/>
        <v>-3.4810550274467847E-2</v>
      </c>
      <c r="AK329" s="1">
        <f t="shared" ca="1" si="126"/>
        <v>3.3519553072626973E-3</v>
      </c>
      <c r="AL329" s="1">
        <f t="shared" ca="1" si="127"/>
        <v>-0.10509465478841878</v>
      </c>
      <c r="AM329" s="1">
        <f t="shared" ca="1" si="128"/>
        <v>2.2727272727272853E-2</v>
      </c>
      <c r="AN329" s="1">
        <f t="shared" ca="1" si="129"/>
        <v>-0.11534898085237809</v>
      </c>
      <c r="AO329" s="1">
        <f t="shared" ca="1" si="130"/>
        <v>4.0670274044335902E-2</v>
      </c>
      <c r="AP329" s="1">
        <f t="shared" ca="1" si="131"/>
        <v>3.1456113647894426E-2</v>
      </c>
      <c r="AQ329">
        <v>2015</v>
      </c>
    </row>
    <row r="330" spans="1:43" ht="15.6" thickBot="1">
      <c r="A330" s="40" t="s">
        <v>206</v>
      </c>
      <c r="B330" s="30" t="s">
        <v>207</v>
      </c>
      <c r="C330" s="42" t="s">
        <v>411</v>
      </c>
      <c r="D330" s="8">
        <v>234040</v>
      </c>
      <c r="E330" s="3">
        <v>7903</v>
      </c>
      <c r="F330" s="37">
        <f t="shared" si="114"/>
        <v>234040</v>
      </c>
      <c r="G330" s="3">
        <v>782000000</v>
      </c>
      <c r="H330" s="9">
        <f t="shared" ref="H330:H366" si="132">F330/G330</f>
        <v>2.9928388746803066E-4</v>
      </c>
      <c r="I330" s="51" vm="891">
        <v>43.22</v>
      </c>
      <c r="J330" s="2" vm="2956">
        <v>44.36</v>
      </c>
      <c r="K330" s="2" vm="2957">
        <v>43.97</v>
      </c>
      <c r="L330" s="2" vm="2958">
        <v>41.57</v>
      </c>
      <c r="M330" s="2" vm="422">
        <v>39.42</v>
      </c>
      <c r="N330" s="2" vm="994">
        <v>39.380000000000003</v>
      </c>
      <c r="O330" s="2" vm="2959">
        <v>40.93</v>
      </c>
      <c r="P330" s="2" vm="2960">
        <v>43.28</v>
      </c>
      <c r="Q330" s="2" vm="890">
        <v>42.68</v>
      </c>
      <c r="R330" s="2" vm="2961">
        <v>43.02</v>
      </c>
      <c r="S330" s="2" vm="2962">
        <v>42.03</v>
      </c>
      <c r="T330" s="2" vm="1021">
        <v>44.83</v>
      </c>
      <c r="U330" s="2" vm="2963">
        <v>39.700000000000003</v>
      </c>
      <c r="V330" s="3">
        <v>1.1599999999999999</v>
      </c>
      <c r="W330" s="3">
        <v>1.01</v>
      </c>
      <c r="X330" s="3">
        <v>1.01</v>
      </c>
      <c r="Y330" s="3">
        <v>1.01</v>
      </c>
      <c r="Z330" s="1">
        <f t="shared" si="115"/>
        <v>-1.1337343822304459E-2</v>
      </c>
      <c r="AA330" s="1">
        <f t="shared" si="116"/>
        <v>8.9006495068558924E-3</v>
      </c>
      <c r="AB330" s="1">
        <f t="shared" si="117"/>
        <v>7.5739066699242685E-2</v>
      </c>
      <c r="AC330" s="1">
        <f t="shared" si="118"/>
        <v>-5.3695955369595545E-2</v>
      </c>
      <c r="AD330" s="1">
        <f t="shared" si="119"/>
        <v>1.5502082369273565E-2</v>
      </c>
      <c r="AE330" s="1">
        <f t="shared" si="120"/>
        <v>2.6376677464136987E-2</v>
      </c>
      <c r="AF330" s="1">
        <f t="shared" si="121"/>
        <v>-8.7917042380523131E-3</v>
      </c>
      <c r="AG330" s="1">
        <f t="shared" si="122"/>
        <v>-2.8201046167841682E-2</v>
      </c>
      <c r="AH330" s="1">
        <f t="shared" si="123"/>
        <v>-5.1719990377676175E-2</v>
      </c>
      <c r="AI330" s="1">
        <f t="shared" si="124"/>
        <v>2.4606798579401339E-2</v>
      </c>
      <c r="AJ330" s="1">
        <f t="shared" si="125"/>
        <v>6.500761808024369E-2</v>
      </c>
      <c r="AK330" s="1">
        <f t="shared" si="126"/>
        <v>5.7415098949425883E-2</v>
      </c>
      <c r="AL330" s="1">
        <f t="shared" si="127"/>
        <v>9.4731977818853647E-3</v>
      </c>
      <c r="AM330" s="1">
        <f t="shared" si="128"/>
        <v>3.1630740393627073E-2</v>
      </c>
      <c r="AN330" s="1">
        <f t="shared" si="129"/>
        <v>-2.3012552301255276E-2</v>
      </c>
      <c r="AO330" s="1">
        <f t="shared" si="130"/>
        <v>9.0649536045681586E-2</v>
      </c>
      <c r="AP330" s="1">
        <f t="shared" si="131"/>
        <v>-9.1902743698416139E-2</v>
      </c>
      <c r="AQ330">
        <v>2018</v>
      </c>
    </row>
    <row r="331" spans="1:43" ht="15.6" thickBot="1">
      <c r="A331" s="40" t="s">
        <v>263</v>
      </c>
      <c r="B331" s="30" t="s">
        <v>264</v>
      </c>
      <c r="C331" s="42" t="s">
        <v>385</v>
      </c>
      <c r="D331" s="8">
        <v>442818</v>
      </c>
      <c r="E331" s="3"/>
      <c r="F331" s="37">
        <f t="shared" si="114"/>
        <v>442818</v>
      </c>
      <c r="G331" s="3">
        <v>1480385450</v>
      </c>
      <c r="H331" s="9">
        <f t="shared" si="132"/>
        <v>2.9912344788311719E-4</v>
      </c>
      <c r="I331" s="51" vm="2964">
        <v>299.39999999999998</v>
      </c>
      <c r="J331" s="2" vm="2965">
        <v>256.8</v>
      </c>
      <c r="K331" s="2" vm="2966">
        <v>242.6</v>
      </c>
      <c r="L331" s="2" vm="2967">
        <v>253.2</v>
      </c>
      <c r="M331" s="2" vm="2968">
        <v>304.39999999999998</v>
      </c>
      <c r="N331" s="2" vm="2969">
        <v>313.8</v>
      </c>
      <c r="O331" s="2" vm="2970">
        <v>288.2</v>
      </c>
      <c r="P331" s="2" vm="2971">
        <v>265.39999999999998</v>
      </c>
      <c r="Q331" s="2" vm="2972">
        <v>299</v>
      </c>
      <c r="R331" s="2" vm="2973">
        <v>301.39999999999998</v>
      </c>
      <c r="S331" s="2" vm="2974">
        <v>240.4</v>
      </c>
      <c r="T331" s="2" vm="2975">
        <v>147</v>
      </c>
      <c r="U331" s="2" vm="2976">
        <v>141.4</v>
      </c>
      <c r="V331" s="3">
        <v>0.62</v>
      </c>
      <c r="W331" s="3">
        <v>0.62</v>
      </c>
      <c r="X331" s="3">
        <v>0.62</v>
      </c>
      <c r="Y331" s="3">
        <v>0.56999999999999995</v>
      </c>
      <c r="Z331" s="1">
        <f t="shared" si="115"/>
        <v>-0.15223780895123579</v>
      </c>
      <c r="AA331" s="1">
        <f t="shared" si="116"/>
        <v>0.14067930489731437</v>
      </c>
      <c r="AB331" s="1">
        <f t="shared" si="117"/>
        <v>4.7952810548230355E-2</v>
      </c>
      <c r="AC331" s="1">
        <f t="shared" si="118"/>
        <v>-0.52896483078964829</v>
      </c>
      <c r="AD331" s="1">
        <f t="shared" si="119"/>
        <v>-0.51960587842351358</v>
      </c>
      <c r="AE331" s="1">
        <f t="shared" si="120"/>
        <v>-0.14228456913827645</v>
      </c>
      <c r="AF331" s="1">
        <f t="shared" si="121"/>
        <v>-5.5295950155763302E-2</v>
      </c>
      <c r="AG331" s="1">
        <f t="shared" si="122"/>
        <v>4.6248969497114566E-2</v>
      </c>
      <c r="AH331" s="1">
        <f t="shared" si="123"/>
        <v>0.2022116903633491</v>
      </c>
      <c r="AI331" s="1">
        <f t="shared" si="124"/>
        <v>3.2917214191852937E-2</v>
      </c>
      <c r="AJ331" s="1">
        <f t="shared" si="125"/>
        <v>-7.9604843849585785E-2</v>
      </c>
      <c r="AK331" s="1">
        <f t="shared" si="126"/>
        <v>-7.9111727966689846E-2</v>
      </c>
      <c r="AL331" s="1">
        <f t="shared" si="127"/>
        <v>0.12893745290128117</v>
      </c>
      <c r="AM331" s="1">
        <f t="shared" si="128"/>
        <v>1.0100334448160459E-2</v>
      </c>
      <c r="AN331" s="1">
        <f t="shared" si="129"/>
        <v>-0.20238885202388845</v>
      </c>
      <c r="AO331" s="1">
        <f t="shared" si="130"/>
        <v>-0.38614808652246263</v>
      </c>
      <c r="AP331" s="1">
        <f t="shared" si="131"/>
        <v>-3.4217687074829889E-2</v>
      </c>
      <c r="AQ331">
        <v>2018</v>
      </c>
    </row>
    <row r="332" spans="1:43" ht="15.6" thickBot="1">
      <c r="A332" s="29" t="s">
        <v>305</v>
      </c>
      <c r="B332" s="30" t="s">
        <v>306</v>
      </c>
      <c r="C332" s="34" t="s">
        <v>390</v>
      </c>
      <c r="D332" s="8">
        <v>237487</v>
      </c>
      <c r="E332" s="3"/>
      <c r="F332" s="37">
        <f t="shared" si="114"/>
        <v>237487</v>
      </c>
      <c r="G332" s="3">
        <v>799000000</v>
      </c>
      <c r="H332" s="9">
        <f t="shared" si="132"/>
        <v>2.9723028785982479E-4</v>
      </c>
      <c r="I332" s="16" cm="1" vm="2977">
        <f t="array" aca="1" ref="I332" ca="1">TRANSPOSE(_xlfn.STOCKHISTORY(A332,"1-1-2017","01-01-2018",2,0,2))</f>
        <v>115.5</v>
      </c>
      <c r="J332" s="17">
        <v>67.05</v>
      </c>
      <c r="K332" s="17">
        <v>66.319999999999993</v>
      </c>
      <c r="L332" s="17">
        <v>70.14</v>
      </c>
      <c r="M332" s="17">
        <v>71.38</v>
      </c>
      <c r="N332" s="17">
        <v>72.02</v>
      </c>
      <c r="O332" s="17">
        <v>69.930000000000007</v>
      </c>
      <c r="P332" s="17">
        <v>70.61</v>
      </c>
      <c r="Q332" s="17">
        <v>69.34</v>
      </c>
      <c r="R332" s="17">
        <v>69.66</v>
      </c>
      <c r="S332" s="17">
        <v>73.23</v>
      </c>
      <c r="T332" s="17">
        <v>75.319999999999993</v>
      </c>
      <c r="U332" s="17">
        <v>76.319999999999993</v>
      </c>
      <c r="V332" s="3">
        <v>0.7</v>
      </c>
      <c r="W332" s="3">
        <v>0.7</v>
      </c>
      <c r="X332" s="3">
        <v>0.66</v>
      </c>
      <c r="Y332" s="3">
        <v>0.66</v>
      </c>
      <c r="Z332" s="1">
        <f t="shared" ca="1" si="115"/>
        <v>-0.38666666666666666</v>
      </c>
      <c r="AA332" s="1">
        <f t="shared" si="116"/>
        <v>6.9860279441118648E-3</v>
      </c>
      <c r="AB332" s="1">
        <f t="shared" si="117"/>
        <v>5.5770055770054307E-3</v>
      </c>
      <c r="AC332" s="1">
        <f t="shared" si="118"/>
        <v>0.10508182601205852</v>
      </c>
      <c r="AD332" s="1">
        <f t="shared" ca="1" si="119"/>
        <v>-0.31567099567099571</v>
      </c>
      <c r="AE332" s="1">
        <f t="shared" ca="1" si="120"/>
        <v>-0.41948051948051951</v>
      </c>
      <c r="AF332" s="1">
        <f t="shared" si="121"/>
        <v>-1.0887397464578733E-2</v>
      </c>
      <c r="AG332" s="1">
        <f t="shared" si="122"/>
        <v>6.8154402895054408E-2</v>
      </c>
      <c r="AH332" s="1">
        <f t="shared" si="123"/>
        <v>1.7678927858568505E-2</v>
      </c>
      <c r="AI332" s="1">
        <f t="shared" si="124"/>
        <v>1.8772765480526768E-2</v>
      </c>
      <c r="AJ332" s="1">
        <f t="shared" si="125"/>
        <v>-1.9300194390446949E-2</v>
      </c>
      <c r="AK332" s="1">
        <f t="shared" si="126"/>
        <v>9.7240097240096166E-3</v>
      </c>
      <c r="AL332" s="1">
        <f t="shared" si="127"/>
        <v>-8.6390029740829339E-3</v>
      </c>
      <c r="AM332" s="1">
        <f t="shared" si="128"/>
        <v>1.413325641765205E-2</v>
      </c>
      <c r="AN332" s="1">
        <f t="shared" si="129"/>
        <v>5.1248923341946709E-2</v>
      </c>
      <c r="AO332" s="1">
        <f t="shared" si="130"/>
        <v>3.7552915471801028E-2</v>
      </c>
      <c r="AP332" s="1">
        <f t="shared" si="131"/>
        <v>2.2039298990971859E-2</v>
      </c>
      <c r="AQ332">
        <v>2017</v>
      </c>
    </row>
    <row r="333" spans="1:43" ht="16.2" thickBot="1">
      <c r="A333" s="61" t="s">
        <v>328</v>
      </c>
      <c r="B333" s="30" t="s">
        <v>30</v>
      </c>
      <c r="C333" s="25" t="s">
        <v>31</v>
      </c>
      <c r="D333" s="8">
        <v>471782</v>
      </c>
      <c r="E333" s="8">
        <v>360137</v>
      </c>
      <c r="F333" s="37">
        <f t="shared" si="114"/>
        <v>471782</v>
      </c>
      <c r="G333" s="3">
        <v>1631000000</v>
      </c>
      <c r="H333" s="9">
        <f t="shared" si="132"/>
        <v>2.892593500919681E-4</v>
      </c>
      <c r="I333" s="16" cm="1" vm="842">
        <f t="array" aca="1" ref="I333:U333" ca="1">TRANSPOSE(_xlfn.STOCKHISTORY(A333,"1-1-2015","31-01-2016",2,0,2))</f>
        <v>65.62</v>
      </c>
      <c r="J333" s="17" vm="843">
        <f ca="1"/>
        <v>61.49</v>
      </c>
      <c r="K333" s="17" vm="844">
        <f ca="1"/>
        <v>60.3</v>
      </c>
      <c r="L333" s="17" vm="845">
        <f ca="1"/>
        <v>58.48</v>
      </c>
      <c r="M333" s="17" vm="846">
        <f ca="1"/>
        <v>65.09</v>
      </c>
      <c r="N333" s="17" vm="847">
        <f ca="1"/>
        <v>66.8</v>
      </c>
      <c r="O333" s="17" vm="784">
        <f ca="1"/>
        <v>67.900000000000006</v>
      </c>
      <c r="P333" s="17" vm="848">
        <f ca="1"/>
        <v>70.19</v>
      </c>
      <c r="Q333" s="17" vm="849">
        <f ca="1"/>
        <v>61</v>
      </c>
      <c r="R333" s="17" vm="850">
        <f ca="1"/>
        <v>54.68</v>
      </c>
      <c r="S333" s="17" vm="851">
        <f ca="1"/>
        <v>61.6</v>
      </c>
      <c r="T333" s="17" vm="852">
        <f ca="1"/>
        <v>58.23</v>
      </c>
      <c r="U333" s="17" vm="853">
        <f ca="1"/>
        <v>58.06</v>
      </c>
      <c r="V333" s="3">
        <v>0.56999999999999995</v>
      </c>
      <c r="W333" s="3">
        <v>0.56999999999999995</v>
      </c>
      <c r="X333" s="3">
        <v>0.56999999999999995</v>
      </c>
      <c r="Y333" s="3">
        <v>0.56999999999999995</v>
      </c>
      <c r="Z333" s="1">
        <f t="shared" ca="1" si="115"/>
        <v>-0.10012191405059444</v>
      </c>
      <c r="AA333" s="1">
        <f t="shared" ca="1" si="116"/>
        <v>0.17082763337893314</v>
      </c>
      <c r="AB333" s="1">
        <f t="shared" ca="1" si="117"/>
        <v>-0.18630338733431523</v>
      </c>
      <c r="AC333" s="1">
        <f t="shared" ca="1" si="118"/>
        <v>7.2238478419897625E-2</v>
      </c>
      <c r="AD333" s="1">
        <f t="shared" ca="1" si="119"/>
        <v>-8.0463273392258491E-2</v>
      </c>
      <c r="AE333" s="1">
        <f t="shared" ca="1" si="120"/>
        <v>-6.2938128619323408E-2</v>
      </c>
      <c r="AF333" s="1">
        <f t="shared" ca="1" si="121"/>
        <v>-1.935274028297292E-2</v>
      </c>
      <c r="AG333" s="1">
        <f t="shared" ca="1" si="122"/>
        <v>-2.0729684908789396E-2</v>
      </c>
      <c r="AH333" s="1">
        <f t="shared" ca="1" si="123"/>
        <v>0.11303009575923405</v>
      </c>
      <c r="AI333" s="1">
        <f t="shared" ca="1" si="124"/>
        <v>3.5028422184667285E-2</v>
      </c>
      <c r="AJ333" s="1">
        <f t="shared" ca="1" si="125"/>
        <v>2.5000000000000126E-2</v>
      </c>
      <c r="AK333" s="1">
        <f t="shared" ca="1" si="126"/>
        <v>3.3726067746686184E-2</v>
      </c>
      <c r="AL333" s="1">
        <f t="shared" ca="1" si="127"/>
        <v>-0.12280951702521724</v>
      </c>
      <c r="AM333" s="1">
        <f t="shared" ca="1" si="128"/>
        <v>-9.4262295081967207E-2</v>
      </c>
      <c r="AN333" s="1">
        <f t="shared" ca="1" si="129"/>
        <v>0.1265544989027067</v>
      </c>
      <c r="AO333" s="1">
        <f t="shared" ca="1" si="130"/>
        <v>-4.5454545454545532E-2</v>
      </c>
      <c r="AP333" s="1">
        <f t="shared" ca="1" si="131"/>
        <v>6.869311351537101E-3</v>
      </c>
      <c r="AQ333">
        <v>2016</v>
      </c>
    </row>
    <row r="334" spans="1:43" ht="15.6" thickBot="1">
      <c r="A334" s="29" t="s">
        <v>206</v>
      </c>
      <c r="B334" s="30" t="s">
        <v>207</v>
      </c>
      <c r="C334" s="34" t="s">
        <v>411</v>
      </c>
      <c r="D334" s="8">
        <v>234040</v>
      </c>
      <c r="E334" s="3"/>
      <c r="F334" s="37">
        <f t="shared" si="114"/>
        <v>234040</v>
      </c>
      <c r="G334" s="3">
        <v>816000000</v>
      </c>
      <c r="H334" s="9">
        <f t="shared" si="132"/>
        <v>2.868137254901961E-4</v>
      </c>
      <c r="I334" s="16" cm="1" vm="2978">
        <f t="array" aca="1" ref="I334:U334" ca="1">TRANSPOSE(_xlfn.STOCKHISTORY(A334,"1-1-2017","01-01-2018",2,0,2))</f>
        <v>121.86</v>
      </c>
      <c r="J334" s="17" vm="2979">
        <f ca="1"/>
        <v>121.9</v>
      </c>
      <c r="K334" s="17" vm="2980">
        <f ca="1"/>
        <v>128.02000000000001</v>
      </c>
      <c r="L334" s="17" vm="2981">
        <f ca="1"/>
        <v>129.5</v>
      </c>
      <c r="M334" s="17" vm="2982">
        <f ca="1"/>
        <v>139.86000000000001</v>
      </c>
      <c r="N334" s="17" vm="1659">
        <f ca="1"/>
        <v>150.79</v>
      </c>
      <c r="O334" s="17" vm="2983">
        <f ca="1"/>
        <v>153.44</v>
      </c>
      <c r="P334" s="17" vm="2984">
        <f ca="1"/>
        <v>154.97999999999999</v>
      </c>
      <c r="Q334" s="17" vm="2985">
        <f ca="1"/>
        <v>159.87</v>
      </c>
      <c r="R334" s="17" vm="2986">
        <f ca="1"/>
        <v>156</v>
      </c>
      <c r="S334" s="17" vm="2987">
        <f ca="1"/>
        <v>165.72</v>
      </c>
      <c r="T334" s="17" vm="2988">
        <f ca="1"/>
        <v>172.77</v>
      </c>
      <c r="U334" s="17" vm="2989">
        <f ca="1"/>
        <v>173.73</v>
      </c>
      <c r="V334" s="3">
        <v>1.01</v>
      </c>
      <c r="W334" s="3">
        <v>0.94</v>
      </c>
      <c r="X334" s="3">
        <v>0.94</v>
      </c>
      <c r="Y334" s="3">
        <v>0.94</v>
      </c>
      <c r="Z334" s="1">
        <f t="shared" ca="1" si="115"/>
        <v>7.0983095355325793E-2</v>
      </c>
      <c r="AA334" s="1">
        <f t="shared" ca="1" si="116"/>
        <v>0.19212355212355212</v>
      </c>
      <c r="AB334" s="1">
        <f t="shared" ca="1" si="117"/>
        <v>2.2810218978102204E-2</v>
      </c>
      <c r="AC334" s="1">
        <f t="shared" ca="1" si="118"/>
        <v>0.11967948717948712</v>
      </c>
      <c r="AD334" s="1">
        <f t="shared" ca="1" si="119"/>
        <v>0.45708189725914977</v>
      </c>
      <c r="AE334" s="1">
        <f t="shared" ca="1" si="120"/>
        <v>3.2824552765473703E-4</v>
      </c>
      <c r="AF334" s="1">
        <f t="shared" ca="1" si="121"/>
        <v>5.0205086136177232E-2</v>
      </c>
      <c r="AG334" s="1">
        <f t="shared" ca="1" si="122"/>
        <v>1.9450085924074281E-2</v>
      </c>
      <c r="AH334" s="1">
        <f t="shared" ca="1" si="123"/>
        <v>8.0000000000000099E-2</v>
      </c>
      <c r="AI334" s="1">
        <f t="shared" ca="1" si="124"/>
        <v>8.48705848705847E-2</v>
      </c>
      <c r="AJ334" s="1">
        <f t="shared" ca="1" si="125"/>
        <v>2.3807944823927354E-2</v>
      </c>
      <c r="AK334" s="1">
        <f t="shared" ca="1" si="126"/>
        <v>1.0036496350364911E-2</v>
      </c>
      <c r="AL334" s="1">
        <f t="shared" ca="1" si="127"/>
        <v>3.7617757129952349E-2</v>
      </c>
      <c r="AM334" s="1">
        <f t="shared" ca="1" si="128"/>
        <v>-1.8327391005191748E-2</v>
      </c>
      <c r="AN334" s="1">
        <f t="shared" ca="1" si="129"/>
        <v>6.23076923076923E-2</v>
      </c>
      <c r="AO334" s="1">
        <f t="shared" ca="1" si="130"/>
        <v>4.821385469466577E-2</v>
      </c>
      <c r="AP334" s="1">
        <f t="shared" ca="1" si="131"/>
        <v>1.0997279620304331E-2</v>
      </c>
      <c r="AQ334">
        <v>2017</v>
      </c>
    </row>
    <row r="335" spans="1:43" ht="15.6" thickBot="1">
      <c r="A335" s="40" t="s">
        <v>179</v>
      </c>
      <c r="B335" s="30" t="s">
        <v>180</v>
      </c>
      <c r="C335" s="42" t="s">
        <v>405</v>
      </c>
      <c r="D335" s="8">
        <v>252044</v>
      </c>
      <c r="E335" s="3">
        <v>1500000</v>
      </c>
      <c r="F335" s="37">
        <f t="shared" si="114"/>
        <v>252044</v>
      </c>
      <c r="G335" s="3">
        <v>893000000</v>
      </c>
      <c r="H335" s="9">
        <f t="shared" si="132"/>
        <v>2.8224412094064949E-4</v>
      </c>
      <c r="I335" s="51" vm="2990">
        <v>112.01</v>
      </c>
      <c r="J335" s="2" vm="2991">
        <v>134.97</v>
      </c>
      <c r="K335" s="2" vm="2992">
        <v>139.31</v>
      </c>
      <c r="L335" s="2" vm="2993">
        <v>141.51</v>
      </c>
      <c r="M335" s="2" vm="2994">
        <v>140.55000000000001</v>
      </c>
      <c r="N335" s="2" vm="2995">
        <v>127.1</v>
      </c>
      <c r="O335" s="2" vm="2996">
        <v>139.6</v>
      </c>
      <c r="P335" s="2" vm="2997">
        <v>148.9</v>
      </c>
      <c r="Q335" s="2" vm="2998">
        <v>134.85</v>
      </c>
      <c r="R335" s="2" vm="314">
        <v>145.59</v>
      </c>
      <c r="S335" s="2" vm="2999">
        <v>134.5</v>
      </c>
      <c r="T335" s="2" vm="3000">
        <v>134.44999999999999</v>
      </c>
      <c r="U335" s="2" vm="3001">
        <v>135</v>
      </c>
      <c r="V335" s="3">
        <v>1.62</v>
      </c>
      <c r="W335" s="3">
        <v>1.62</v>
      </c>
      <c r="X335" s="3">
        <v>1.62</v>
      </c>
      <c r="Y335" s="3">
        <v>1.57</v>
      </c>
      <c r="Z335" s="1">
        <f t="shared" si="115"/>
        <v>0.27783233639853572</v>
      </c>
      <c r="AA335" s="1">
        <f t="shared" si="116"/>
        <v>-2.0493251360327643E-3</v>
      </c>
      <c r="AB335" s="1">
        <f t="shared" si="117"/>
        <v>5.4512893982808092E-2</v>
      </c>
      <c r="AC335" s="1">
        <f t="shared" si="118"/>
        <v>-6.1954804588227233E-2</v>
      </c>
      <c r="AD335" s="1">
        <f t="shared" si="119"/>
        <v>0.26265512007856434</v>
      </c>
      <c r="AE335" s="1">
        <f t="shared" si="120"/>
        <v>0.20498169806267291</v>
      </c>
      <c r="AF335" s="1">
        <f t="shared" si="121"/>
        <v>3.2155293768985724E-2</v>
      </c>
      <c r="AG335" s="1">
        <f t="shared" si="122"/>
        <v>2.7420859952623562E-2</v>
      </c>
      <c r="AH335" s="1">
        <f t="shared" si="123"/>
        <v>-6.7839728641083995E-3</v>
      </c>
      <c r="AI335" s="1">
        <f t="shared" si="124"/>
        <v>-8.4169334756314593E-2</v>
      </c>
      <c r="AJ335" s="1">
        <f t="shared" si="125"/>
        <v>0.11109362706530293</v>
      </c>
      <c r="AK335" s="1">
        <f t="shared" si="126"/>
        <v>6.6618911174785189E-2</v>
      </c>
      <c r="AL335" s="1">
        <f t="shared" si="127"/>
        <v>-8.3478844862323778E-2</v>
      </c>
      <c r="AM335" s="1">
        <f t="shared" si="128"/>
        <v>9.1657397107897748E-2</v>
      </c>
      <c r="AN335" s="1">
        <f t="shared" si="129"/>
        <v>-7.6172814066900227E-2</v>
      </c>
      <c r="AO335" s="1">
        <f t="shared" si="130"/>
        <v>1.1301115241635604E-2</v>
      </c>
      <c r="AP335" s="1">
        <f t="shared" si="131"/>
        <v>1.5767943473410279E-2</v>
      </c>
      <c r="AQ335" s="58">
        <v>2019</v>
      </c>
    </row>
    <row r="336" spans="1:43" ht="16.2" thickBot="1">
      <c r="A336" s="61" t="s">
        <v>182</v>
      </c>
      <c r="B336" s="30" t="s">
        <v>183</v>
      </c>
      <c r="C336" s="25" t="s">
        <v>184</v>
      </c>
      <c r="D336" s="8">
        <v>1324538</v>
      </c>
      <c r="E336" s="3">
        <v>908460</v>
      </c>
      <c r="F336" s="37">
        <f t="shared" si="114"/>
        <v>1324538</v>
      </c>
      <c r="G336" s="3">
        <v>4875000000</v>
      </c>
      <c r="H336" s="9">
        <f t="shared" si="132"/>
        <v>2.7170010256410255E-4</v>
      </c>
      <c r="I336" s="16" cm="1" vm="2428">
        <f t="array" aca="1" ref="I336:U336" ca="1">TRANSPOSE(_xlfn.STOCKHISTORY(A336,"1-1-2015","31-01-2016",2,0,2))</f>
        <v>36.67</v>
      </c>
      <c r="J336" s="17" vm="2429">
        <f ca="1"/>
        <v>33.06</v>
      </c>
      <c r="K336" s="17" vm="2430">
        <f ca="1"/>
        <v>33.29</v>
      </c>
      <c r="L336" s="17" vm="2431">
        <f ca="1"/>
        <v>31.13</v>
      </c>
      <c r="M336" s="17" vm="2432">
        <f ca="1"/>
        <v>32.630000000000003</v>
      </c>
      <c r="N336" s="17" vm="2433">
        <f ca="1"/>
        <v>34.369999999999997</v>
      </c>
      <c r="O336" s="17" vm="2434">
        <f ca="1"/>
        <v>30.49</v>
      </c>
      <c r="P336" s="17" vm="502">
        <f ca="1"/>
        <v>29</v>
      </c>
      <c r="Q336" s="17" vm="2435">
        <f ca="1"/>
        <v>27.91</v>
      </c>
      <c r="R336" s="17" vm="2436">
        <f ca="1"/>
        <v>30.21</v>
      </c>
      <c r="S336" s="17" vm="2437">
        <f ca="1"/>
        <v>33.729999999999997</v>
      </c>
      <c r="T336" s="17" vm="2438">
        <f ca="1"/>
        <v>35</v>
      </c>
      <c r="U336" s="17" vm="2439">
        <f ca="1"/>
        <v>33.880000000000003</v>
      </c>
      <c r="V336" s="3">
        <v>0.26</v>
      </c>
      <c r="W336" s="3">
        <v>0.26</v>
      </c>
      <c r="X336" s="3">
        <v>0.26</v>
      </c>
      <c r="Y336" s="3">
        <v>0.26</v>
      </c>
      <c r="Z336" s="1">
        <f t="shared" ca="1" si="115"/>
        <v>-0.14398691028088362</v>
      </c>
      <c r="AA336" s="1">
        <f t="shared" ca="1" si="116"/>
        <v>-1.2206874397687136E-2</v>
      </c>
      <c r="AB336" s="1">
        <f t="shared" ca="1" si="117"/>
        <v>-6.5595277140037967E-4</v>
      </c>
      <c r="AC336" s="1">
        <f t="shared" ca="1" si="118"/>
        <v>0.13008937437934465</v>
      </c>
      <c r="AD336" s="1">
        <f t="shared" ca="1" si="119"/>
        <v>-4.772293427870191E-2</v>
      </c>
      <c r="AE336" s="1">
        <f t="shared" ca="1" si="120"/>
        <v>-9.8445595854922255E-2</v>
      </c>
      <c r="AF336" s="1">
        <f t="shared" ca="1" si="121"/>
        <v>6.957047791893432E-3</v>
      </c>
      <c r="AG336" s="1">
        <f t="shared" ca="1" si="122"/>
        <v>-5.7074196455392016E-2</v>
      </c>
      <c r="AH336" s="1">
        <f t="shared" ca="1" si="123"/>
        <v>4.818503051718611E-2</v>
      </c>
      <c r="AI336" s="1">
        <f t="shared" ca="1" si="124"/>
        <v>6.1293288384921693E-2</v>
      </c>
      <c r="AJ336" s="1">
        <f t="shared" ca="1" si="125"/>
        <v>-0.10532441082339247</v>
      </c>
      <c r="AK336" s="1">
        <f t="shared" ca="1" si="126"/>
        <v>-4.886848146933416E-2</v>
      </c>
      <c r="AL336" s="1">
        <f t="shared" ca="1" si="127"/>
        <v>-2.8620689655172407E-2</v>
      </c>
      <c r="AM336" s="1">
        <f t="shared" ca="1" si="128"/>
        <v>9.1723396632031551E-2</v>
      </c>
      <c r="AN336" s="1">
        <f t="shared" ca="1" si="129"/>
        <v>0.11651770936775889</v>
      </c>
      <c r="AO336" s="1">
        <f t="shared" ca="1" si="130"/>
        <v>4.5360213459828144E-2</v>
      </c>
      <c r="AP336" s="1">
        <f t="shared" ca="1" si="131"/>
        <v>-2.4571428571428498E-2</v>
      </c>
      <c r="AQ336">
        <v>2016</v>
      </c>
    </row>
    <row r="337" spans="1:43" ht="15.6" thickBot="1">
      <c r="A337" s="40" t="s">
        <v>56</v>
      </c>
      <c r="B337" s="30" t="s">
        <v>425</v>
      </c>
      <c r="C337" s="42" t="s">
        <v>488</v>
      </c>
      <c r="D337" s="8">
        <v>225416</v>
      </c>
      <c r="E337" s="3">
        <v>156001</v>
      </c>
      <c r="F337" s="37">
        <f t="shared" ref="F337:F359" si="133">D337</f>
        <v>225416</v>
      </c>
      <c r="G337" s="8">
        <v>830000000</v>
      </c>
      <c r="H337" s="9">
        <f t="shared" si="132"/>
        <v>2.7158554216867472E-4</v>
      </c>
      <c r="I337" s="51" vm="1525">
        <v>93.91</v>
      </c>
      <c r="J337" s="2" vm="3002">
        <v>102.41</v>
      </c>
      <c r="K337" s="2" vm="3003">
        <v>108.4</v>
      </c>
      <c r="L337" s="2" vm="3004">
        <v>110.29</v>
      </c>
      <c r="M337" s="2" vm="3005">
        <v>117.47</v>
      </c>
      <c r="N337" s="2" vm="3006">
        <v>114.56</v>
      </c>
      <c r="O337" s="2" vm="3007">
        <v>125.3</v>
      </c>
      <c r="P337" s="2" vm="3008">
        <v>123.77</v>
      </c>
      <c r="Q337" s="2" vm="3009">
        <v>119.86</v>
      </c>
      <c r="R337" s="2" vm="3010">
        <v>118.7</v>
      </c>
      <c r="S337" s="2" vm="3011">
        <v>118.41</v>
      </c>
      <c r="T337" s="2" vm="3012">
        <v>120.31</v>
      </c>
      <c r="U337" s="2" vm="3013">
        <v>124.66</v>
      </c>
      <c r="V337" s="3">
        <v>0.43</v>
      </c>
      <c r="W337" s="3">
        <v>0.39</v>
      </c>
      <c r="X337" s="3">
        <v>0.39</v>
      </c>
      <c r="Y337" s="3">
        <v>0.39</v>
      </c>
      <c r="Z337" s="1">
        <f t="shared" si="115"/>
        <v>0.1790011713342563</v>
      </c>
      <c r="AA337" s="1">
        <f t="shared" si="116"/>
        <v>0.13963187959017129</v>
      </c>
      <c r="AB337" s="1">
        <f t="shared" si="117"/>
        <v>-4.9561053471667955E-2</v>
      </c>
      <c r="AC337" s="1">
        <f t="shared" si="118"/>
        <v>5.3496208930075763E-2</v>
      </c>
      <c r="AD337" s="1">
        <f t="shared" si="119"/>
        <v>0.34447875625598978</v>
      </c>
      <c r="AE337" s="1">
        <f t="shared" si="120"/>
        <v>9.0512192524757756E-2</v>
      </c>
      <c r="AF337" s="1">
        <f t="shared" si="121"/>
        <v>5.8490381798652569E-2</v>
      </c>
      <c r="AG337" s="1">
        <f t="shared" si="122"/>
        <v>2.1402214022140226E-2</v>
      </c>
      <c r="AH337" s="1">
        <f t="shared" si="123"/>
        <v>6.510109710762528E-2</v>
      </c>
      <c r="AI337" s="1">
        <f t="shared" si="124"/>
        <v>-2.1452285689963366E-2</v>
      </c>
      <c r="AJ337" s="1">
        <f t="shared" si="125"/>
        <v>9.7154329608938508E-2</v>
      </c>
      <c r="AK337" s="1">
        <f t="shared" si="126"/>
        <v>-1.2210694333599371E-2</v>
      </c>
      <c r="AL337" s="1">
        <f t="shared" si="127"/>
        <v>-2.8439848105356682E-2</v>
      </c>
      <c r="AM337" s="1">
        <f t="shared" si="128"/>
        <v>-6.4241615217753758E-3</v>
      </c>
      <c r="AN337" s="1">
        <f t="shared" si="129"/>
        <v>-2.4431339511373734E-3</v>
      </c>
      <c r="AO337" s="1">
        <f t="shared" si="130"/>
        <v>1.933958280550634E-2</v>
      </c>
      <c r="AP337" s="1">
        <f t="shared" si="131"/>
        <v>3.9398221261740453E-2</v>
      </c>
      <c r="AQ337" s="58">
        <v>2019</v>
      </c>
    </row>
    <row r="338" spans="1:43" ht="15.6" thickBot="1">
      <c r="A338" s="29" t="s">
        <v>221</v>
      </c>
      <c r="B338" s="30" t="s">
        <v>222</v>
      </c>
      <c r="C338" s="34" t="s">
        <v>223</v>
      </c>
      <c r="D338" s="8">
        <v>520502</v>
      </c>
      <c r="E338" s="3">
        <v>150000</v>
      </c>
      <c r="F338" s="37">
        <f t="shared" si="133"/>
        <v>520502</v>
      </c>
      <c r="G338" s="3">
        <v>1921000000</v>
      </c>
      <c r="H338" s="9">
        <f t="shared" si="132"/>
        <v>2.7095366996356064E-4</v>
      </c>
      <c r="I338" s="16" cm="1" vm="2297">
        <f t="array" aca="1" ref="I338:U338" ca="1">TRANSPOSE(_xlfn.STOCKHISTORY(A338,"1-1-2017","01-01-2018",2,0,2))</f>
        <v>67.739999999999995</v>
      </c>
      <c r="J338" s="17" vm="1294">
        <f ca="1"/>
        <v>69.959999999999994</v>
      </c>
      <c r="K338" s="17" vm="1091">
        <f ca="1"/>
        <v>74.98</v>
      </c>
      <c r="L338" s="17" vm="2950">
        <f ca="1"/>
        <v>71.599999999999994</v>
      </c>
      <c r="M338" s="17" vm="3014">
        <f ca="1"/>
        <v>71.75</v>
      </c>
      <c r="N338" s="17" vm="3015">
        <f ca="1"/>
        <v>75.08</v>
      </c>
      <c r="O338" s="17" vm="3016">
        <f ca="1"/>
        <v>74.709999999999994</v>
      </c>
      <c r="P338" s="17" vm="3017">
        <f ca="1"/>
        <v>65.2</v>
      </c>
      <c r="Q338" s="17" vm="2046">
        <f ca="1"/>
        <v>63.5</v>
      </c>
      <c r="R338" s="17" vm="3018">
        <f ca="1"/>
        <v>63.35</v>
      </c>
      <c r="S338" s="17" vm="800">
        <f ca="1"/>
        <v>64.56</v>
      </c>
      <c r="T338" s="17" vm="3019">
        <f ca="1"/>
        <v>67.959999999999994</v>
      </c>
      <c r="U338" s="17" vm="2595">
        <f ca="1"/>
        <v>71.510000000000005</v>
      </c>
      <c r="V338" s="3">
        <v>0.66</v>
      </c>
      <c r="W338" s="3">
        <v>0.66</v>
      </c>
      <c r="X338" s="3">
        <v>0.61</v>
      </c>
      <c r="Y338" s="3">
        <v>0.61</v>
      </c>
      <c r="Z338" s="1">
        <f t="shared" ca="1" si="115"/>
        <v>6.6725715972837316E-2</v>
      </c>
      <c r="AA338" s="1">
        <f t="shared" ca="1" si="116"/>
        <v>5.2653631284916201E-2</v>
      </c>
      <c r="AB338" s="1">
        <f t="shared" ca="1" si="117"/>
        <v>-0.14388970686655059</v>
      </c>
      <c r="AC338" s="1">
        <f t="shared" ca="1" si="118"/>
        <v>0.13843725335438048</v>
      </c>
      <c r="AD338" s="1">
        <f t="shared" ca="1" si="119"/>
        <v>9.315028048420447E-2</v>
      </c>
      <c r="AE338" s="1">
        <f t="shared" ca="1" si="120"/>
        <v>3.2772364924712118E-2</v>
      </c>
      <c r="AF338" s="1">
        <f t="shared" ca="1" si="121"/>
        <v>7.1755288736420966E-2</v>
      </c>
      <c r="AG338" s="1">
        <f t="shared" ca="1" si="122"/>
        <v>-3.6276340357428771E-2</v>
      </c>
      <c r="AH338" s="1">
        <f t="shared" ca="1" si="123"/>
        <v>2.0949720670391859E-3</v>
      </c>
      <c r="AI338" s="1">
        <f t="shared" ca="1" si="124"/>
        <v>5.5609756097560956E-2</v>
      </c>
      <c r="AJ338" s="1">
        <f t="shared" ca="1" si="125"/>
        <v>3.8625466169418684E-3</v>
      </c>
      <c r="AK338" s="1">
        <f t="shared" ca="1" si="126"/>
        <v>-0.12729219649310658</v>
      </c>
      <c r="AL338" s="1">
        <f t="shared" ca="1" si="127"/>
        <v>-1.6717791411042991E-2</v>
      </c>
      <c r="AM338" s="1">
        <f t="shared" ca="1" si="128"/>
        <v>7.2440944881889983E-3</v>
      </c>
      <c r="AN338" s="1">
        <f t="shared" ca="1" si="129"/>
        <v>1.9100236779794805E-2</v>
      </c>
      <c r="AO338" s="1">
        <f t="shared" ca="1" si="130"/>
        <v>6.2112763320941629E-2</v>
      </c>
      <c r="AP338" s="1">
        <f t="shared" ca="1" si="131"/>
        <v>6.1212477928193232E-2</v>
      </c>
      <c r="AQ338">
        <v>2017</v>
      </c>
    </row>
    <row r="339" spans="1:43" ht="16.2" thickBot="1">
      <c r="A339" s="61" t="s">
        <v>320</v>
      </c>
      <c r="B339" s="30" t="s">
        <v>321</v>
      </c>
      <c r="C339" s="25" t="s">
        <v>393</v>
      </c>
      <c r="D339" s="8">
        <v>868775</v>
      </c>
      <c r="E339" s="3">
        <v>158263</v>
      </c>
      <c r="F339" s="37">
        <f t="shared" si="133"/>
        <v>868775</v>
      </c>
      <c r="G339" s="16">
        <v>3217000000</v>
      </c>
      <c r="H339" s="9">
        <f t="shared" si="132"/>
        <v>2.7005750699409388E-4</v>
      </c>
      <c r="I339" s="16" cm="1" vm="2945">
        <f t="array" aca="1" ref="I339:U339" ca="1">TRANSPOSE(_xlfn.STOCKHISTORY(A339,"1-1-2015","31-01-2016",2,0,2))</f>
        <v>86.27</v>
      </c>
      <c r="J339" s="17" vm="2946">
        <f ca="1"/>
        <v>84.79</v>
      </c>
      <c r="K339" s="17" vm="2947">
        <f ca="1"/>
        <v>83.89</v>
      </c>
      <c r="L339" s="17" vm="2948">
        <f ca="1"/>
        <v>82.28</v>
      </c>
      <c r="M339" s="17" vm="2949">
        <f ca="1"/>
        <v>78.2</v>
      </c>
      <c r="N339" s="17" vm="677">
        <f ca="1"/>
        <v>74.69</v>
      </c>
      <c r="O339" s="17" vm="2950">
        <f ca="1"/>
        <v>71.599999999999994</v>
      </c>
      <c r="P339" s="17" vm="2944">
        <f ca="1"/>
        <v>71.84</v>
      </c>
      <c r="Q339" s="17" vm="2951">
        <f ca="1"/>
        <v>63.8</v>
      </c>
      <c r="R339" s="17" vm="2952">
        <f ca="1"/>
        <v>64.760000000000005</v>
      </c>
      <c r="S339" s="17" vm="2953">
        <f ca="1"/>
        <v>57.29</v>
      </c>
      <c r="T339" s="17" vm="2954">
        <f ca="1"/>
        <v>59.13</v>
      </c>
      <c r="U339" s="17" vm="2955">
        <f ca="1"/>
        <v>60.5</v>
      </c>
      <c r="V339" s="16">
        <v>0.5</v>
      </c>
      <c r="W339" s="16">
        <v>0.5</v>
      </c>
      <c r="X339" s="3">
        <v>0.5</v>
      </c>
      <c r="Y339" s="3">
        <v>0.5</v>
      </c>
      <c r="Z339" s="1">
        <f t="shared" ca="1" si="115"/>
        <v>-4.0454387388431608E-2</v>
      </c>
      <c r="AA339" s="1">
        <f t="shared" ca="1" si="116"/>
        <v>-0.1237238697131746</v>
      </c>
      <c r="AB339" s="1">
        <f t="shared" ca="1" si="117"/>
        <v>-8.8547486033519404E-2</v>
      </c>
      <c r="AC339" s="1">
        <f t="shared" ca="1" si="118"/>
        <v>-5.8060531192093957E-2</v>
      </c>
      <c r="AD339" s="1">
        <f t="shared" ca="1" si="119"/>
        <v>-0.27553031181175375</v>
      </c>
      <c r="AE339" s="1">
        <f t="shared" ca="1" si="120"/>
        <v>-1.7155442216297553E-2</v>
      </c>
      <c r="AF339" s="1">
        <f t="shared" ca="1" si="121"/>
        <v>-1.0614459252270381E-2</v>
      </c>
      <c r="AG339" s="1">
        <f t="shared" ca="1" si="122"/>
        <v>-1.3231612826320174E-2</v>
      </c>
      <c r="AH339" s="1">
        <f t="shared" ca="1" si="123"/>
        <v>-4.9586776859504113E-2</v>
      </c>
      <c r="AI339" s="1">
        <f t="shared" ca="1" si="124"/>
        <v>-3.8491048593350445E-2</v>
      </c>
      <c r="AJ339" s="1">
        <f t="shared" ca="1" si="125"/>
        <v>-3.4676663542642969E-2</v>
      </c>
      <c r="AK339" s="1">
        <f t="shared" ca="1" si="126"/>
        <v>3.3519553072626973E-3</v>
      </c>
      <c r="AL339" s="1">
        <f t="shared" ca="1" si="127"/>
        <v>-0.10495545657015598</v>
      </c>
      <c r="AM339" s="1">
        <f t="shared" ca="1" si="128"/>
        <v>2.2884012539185077E-2</v>
      </c>
      <c r="AN339" s="1">
        <f t="shared" ca="1" si="129"/>
        <v>-0.11534898085237809</v>
      </c>
      <c r="AO339" s="1">
        <f t="shared" ca="1" si="130"/>
        <v>4.0844824576715018E-2</v>
      </c>
      <c r="AP339" s="1">
        <f t="shared" ca="1" si="131"/>
        <v>3.1625232538474504E-2</v>
      </c>
      <c r="AQ339">
        <v>2016</v>
      </c>
    </row>
    <row r="340" spans="1:43" ht="15.6" thickBot="1">
      <c r="A340" s="40" t="s">
        <v>203</v>
      </c>
      <c r="B340" s="30" t="s">
        <v>410</v>
      </c>
      <c r="C340" s="42" t="s">
        <v>205</v>
      </c>
      <c r="D340" s="8">
        <v>282001</v>
      </c>
      <c r="E340" s="3">
        <v>1489700</v>
      </c>
      <c r="F340" s="37">
        <f t="shared" si="133"/>
        <v>282001</v>
      </c>
      <c r="G340" s="3">
        <v>1047000000</v>
      </c>
      <c r="H340" s="9">
        <f t="shared" si="132"/>
        <v>2.6934192932187204E-4</v>
      </c>
      <c r="I340" s="51" vm="2989">
        <v>173.73</v>
      </c>
      <c r="J340" s="2" vm="3020">
        <v>170.27</v>
      </c>
      <c r="K340" s="2" vm="3021">
        <v>157.80000000000001</v>
      </c>
      <c r="L340" s="2" vm="3022">
        <v>158.27000000000001</v>
      </c>
      <c r="M340" s="2" vm="3023">
        <v>166.38</v>
      </c>
      <c r="N340" s="2" vm="3024">
        <v>159.9</v>
      </c>
      <c r="O340" s="2" vm="276">
        <v>155.99</v>
      </c>
      <c r="P340" s="2" vm="3025">
        <v>156.57</v>
      </c>
      <c r="Q340" s="2" vm="3026">
        <v>161.81</v>
      </c>
      <c r="R340" s="2" vm="3027">
        <v>168.37</v>
      </c>
      <c r="S340" s="2" vm="3028">
        <v>176.67</v>
      </c>
      <c r="T340" s="2" vm="48">
        <v>188.1</v>
      </c>
      <c r="U340" s="2" vm="2352">
        <v>175.41</v>
      </c>
      <c r="V340" s="3">
        <v>0.25</v>
      </c>
      <c r="W340" s="3">
        <v>0.25</v>
      </c>
      <c r="X340" s="3">
        <v>0.25</v>
      </c>
      <c r="Y340" s="3">
        <v>0.25</v>
      </c>
      <c r="Z340" s="1">
        <f t="shared" si="115"/>
        <v>-8.7549646002417436E-2</v>
      </c>
      <c r="AA340" s="1">
        <f t="shared" si="116"/>
        <v>-1.2826183104820883E-2</v>
      </c>
      <c r="AB340" s="1">
        <f t="shared" si="117"/>
        <v>8.0966728636451019E-2</v>
      </c>
      <c r="AC340" s="1">
        <f t="shared" si="118"/>
        <v>4.3297499554552428E-2</v>
      </c>
      <c r="AD340" s="1">
        <f t="shared" si="119"/>
        <v>1.5426236113509509E-2</v>
      </c>
      <c r="AE340" s="1">
        <f t="shared" si="120"/>
        <v>-1.9915961549530764E-2</v>
      </c>
      <c r="AF340" s="1">
        <f t="shared" si="121"/>
        <v>-7.3236624185117741E-2</v>
      </c>
      <c r="AG340" s="1">
        <f t="shared" si="122"/>
        <v>4.5627376425855437E-3</v>
      </c>
      <c r="AH340" s="1">
        <f t="shared" si="123"/>
        <v>5.1241549251279363E-2</v>
      </c>
      <c r="AI340" s="1">
        <f t="shared" si="124"/>
        <v>-3.7444404375525847E-2</v>
      </c>
      <c r="AJ340" s="1">
        <f t="shared" si="125"/>
        <v>-2.2889305816135061E-2</v>
      </c>
      <c r="AK340" s="1">
        <f t="shared" si="126"/>
        <v>3.7181870632731844E-3</v>
      </c>
      <c r="AL340" s="1">
        <f t="shared" si="127"/>
        <v>3.5064188541866319E-2</v>
      </c>
      <c r="AM340" s="1">
        <f t="shared" si="128"/>
        <v>4.2086397626846316E-2</v>
      </c>
      <c r="AN340" s="1">
        <f t="shared" si="129"/>
        <v>4.9296192908475277E-2</v>
      </c>
      <c r="AO340" s="1">
        <f t="shared" si="130"/>
        <v>6.6111960151695293E-2</v>
      </c>
      <c r="AP340" s="1">
        <f t="shared" si="131"/>
        <v>-6.6135034556087172E-2</v>
      </c>
      <c r="AQ340">
        <v>2018</v>
      </c>
    </row>
    <row r="341" spans="1:43" ht="15.6" thickBot="1">
      <c r="A341" s="29" t="s">
        <v>182</v>
      </c>
      <c r="B341" s="30" t="s">
        <v>183</v>
      </c>
      <c r="C341" s="34" t="s">
        <v>406</v>
      </c>
      <c r="D341" s="8">
        <v>1293994</v>
      </c>
      <c r="E341" s="3">
        <v>732742</v>
      </c>
      <c r="F341" s="37">
        <f t="shared" si="133"/>
        <v>1293994</v>
      </c>
      <c r="G341" s="3">
        <v>4835000000</v>
      </c>
      <c r="H341" s="9">
        <f t="shared" si="132"/>
        <v>2.6763061013443639E-4</v>
      </c>
      <c r="I341" s="16" cm="1" vm="3029">
        <f t="array" aca="1" ref="I341:U341" ca="1">TRANSPOSE(_xlfn.STOCKHISTORY(A341,"1-1-2017","01-01-2018",2,0,2))</f>
        <v>36.61</v>
      </c>
      <c r="J341" s="17" vm="3030">
        <f ca="1"/>
        <v>36.82</v>
      </c>
      <c r="K341" s="17" vm="3031">
        <f ca="1"/>
        <v>35.85</v>
      </c>
      <c r="L341" s="17" vm="3032">
        <f ca="1"/>
        <v>36.19</v>
      </c>
      <c r="M341" s="17" vm="3033">
        <f ca="1"/>
        <v>36.11</v>
      </c>
      <c r="N341" s="17" vm="954">
        <f ca="1"/>
        <v>36.119999999999997</v>
      </c>
      <c r="O341" s="17" vm="1772">
        <f ca="1"/>
        <v>33.51</v>
      </c>
      <c r="P341" s="17" vm="3034">
        <f ca="1"/>
        <v>35.659999999999997</v>
      </c>
      <c r="Q341" s="17" vm="893">
        <f ca="1"/>
        <v>35.24</v>
      </c>
      <c r="R341" s="17" vm="3035">
        <f ca="1"/>
        <v>38.119999999999997</v>
      </c>
      <c r="S341" s="17" vm="3036">
        <f ca="1"/>
        <v>45.97</v>
      </c>
      <c r="T341" s="17" vm="3037">
        <f ca="1"/>
        <v>44.73</v>
      </c>
      <c r="U341" s="17" vm="2827">
        <f ca="1"/>
        <v>46.38</v>
      </c>
      <c r="V341" s="3">
        <v>0.27250000000000002</v>
      </c>
      <c r="W341" s="3">
        <v>0.27250000000000002</v>
      </c>
      <c r="X341" s="3">
        <v>0.27250000000000002</v>
      </c>
      <c r="Y341" s="3">
        <v>0.26</v>
      </c>
      <c r="Z341" s="1">
        <f t="shared" ca="1" si="115"/>
        <v>-4.0289538377492953E-3</v>
      </c>
      <c r="AA341" s="1">
        <f t="shared" ca="1" si="116"/>
        <v>-6.6523901630284613E-2</v>
      </c>
      <c r="AB341" s="1">
        <f t="shared" ca="1" si="117"/>
        <v>0.1457027752909579</v>
      </c>
      <c r="AC341" s="1">
        <f t="shared" ca="1" si="118"/>
        <v>0.22350472193074516</v>
      </c>
      <c r="AD341" s="1">
        <f t="shared" ca="1" si="119"/>
        <v>0.29629882545752539</v>
      </c>
      <c r="AE341" s="1">
        <f t="shared" ca="1" si="120"/>
        <v>5.7361376673040389E-3</v>
      </c>
      <c r="AF341" s="1">
        <f t="shared" ca="1" si="121"/>
        <v>-2.6344378055404641E-2</v>
      </c>
      <c r="AG341" s="1">
        <f t="shared" ca="1" si="122"/>
        <v>1.7085076708507566E-2</v>
      </c>
      <c r="AH341" s="1">
        <f t="shared" ca="1" si="123"/>
        <v>-2.2105554020447169E-3</v>
      </c>
      <c r="AI341" s="1">
        <f t="shared" ca="1" si="124"/>
        <v>7.8233176405427315E-3</v>
      </c>
      <c r="AJ341" s="1">
        <f t="shared" ca="1" si="125"/>
        <v>-6.4714839424141746E-2</v>
      </c>
      <c r="AK341" s="1">
        <f t="shared" ca="1" si="126"/>
        <v>6.4159952253058747E-2</v>
      </c>
      <c r="AL341" s="1">
        <f t="shared" ca="1" si="127"/>
        <v>-4.1362871564776952E-3</v>
      </c>
      <c r="AM341" s="1">
        <f t="shared" ca="1" si="128"/>
        <v>8.9458002270147427E-2</v>
      </c>
      <c r="AN341" s="1">
        <f t="shared" ca="1" si="129"/>
        <v>0.20592864637985314</v>
      </c>
      <c r="AO341" s="1">
        <f t="shared" ca="1" si="130"/>
        <v>-2.131825103328262E-2</v>
      </c>
      <c r="AP341" s="1">
        <f t="shared" ca="1" si="131"/>
        <v>4.270064833445128E-2</v>
      </c>
      <c r="AQ341">
        <v>2017</v>
      </c>
    </row>
    <row r="342" spans="1:43" ht="15.6" thickBot="1">
      <c r="A342" s="40" t="s">
        <v>227</v>
      </c>
      <c r="B342" s="30" t="s">
        <v>228</v>
      </c>
      <c r="C342" s="42" t="s">
        <v>229</v>
      </c>
      <c r="D342" s="8">
        <v>714597</v>
      </c>
      <c r="E342" s="8">
        <v>3443821</v>
      </c>
      <c r="F342" s="37">
        <f t="shared" si="133"/>
        <v>714597</v>
      </c>
      <c r="G342" s="3">
        <v>2679000000</v>
      </c>
      <c r="H342" s="9">
        <f t="shared" si="132"/>
        <v>2.6674020156774916E-4</v>
      </c>
      <c r="I342" s="51" vm="2782">
        <v>52.76</v>
      </c>
      <c r="J342" s="2" vm="3038">
        <v>56.5</v>
      </c>
      <c r="K342" s="2" vm="3039">
        <v>55.89</v>
      </c>
      <c r="L342" s="2" vm="3040">
        <v>53.83</v>
      </c>
      <c r="M342" s="2" vm="3041">
        <v>51.39</v>
      </c>
      <c r="N342" s="2" vm="3042">
        <v>50.93</v>
      </c>
      <c r="O342" s="2" vm="3043">
        <v>46.96</v>
      </c>
      <c r="P342" s="2" vm="3044">
        <v>50.94</v>
      </c>
      <c r="Q342" s="2" vm="3045">
        <v>48.86</v>
      </c>
      <c r="R342" s="2" vm="3046">
        <v>46.92</v>
      </c>
      <c r="S342" s="2" vm="3047">
        <v>45.82</v>
      </c>
      <c r="T342" s="2" vm="1194">
        <v>45.07</v>
      </c>
      <c r="U342" s="2" vm="2399">
        <v>39.020000000000003</v>
      </c>
      <c r="V342" s="3">
        <v>0.55000000000000004</v>
      </c>
      <c r="W342" s="3">
        <v>0.48</v>
      </c>
      <c r="X342" s="3">
        <v>0.48</v>
      </c>
      <c r="Y342" s="3">
        <v>0.48</v>
      </c>
      <c r="Z342" s="1">
        <f t="shared" si="115"/>
        <v>3.0705079605761947E-2</v>
      </c>
      <c r="AA342" s="1">
        <f t="shared" si="116"/>
        <v>-0.11870704068363361</v>
      </c>
      <c r="AB342" s="1">
        <f t="shared" si="117"/>
        <v>9.3696763202725901E-3</v>
      </c>
      <c r="AC342" s="1">
        <f t="shared" si="118"/>
        <v>-0.1581415174765558</v>
      </c>
      <c r="AD342" s="1">
        <f t="shared" si="119"/>
        <v>-0.22270659590598929</v>
      </c>
      <c r="AE342" s="1">
        <f t="shared" si="120"/>
        <v>7.0887035633055387E-2</v>
      </c>
      <c r="AF342" s="1">
        <f t="shared" si="121"/>
        <v>-1.079646017699114E-2</v>
      </c>
      <c r="AG342" s="1">
        <f t="shared" si="122"/>
        <v>-2.7017355519771018E-2</v>
      </c>
      <c r="AH342" s="1">
        <f t="shared" si="123"/>
        <v>-4.532788407950953E-2</v>
      </c>
      <c r="AI342" s="1">
        <f t="shared" si="124"/>
        <v>3.8918077446972423E-4</v>
      </c>
      <c r="AJ342" s="1">
        <f t="shared" si="125"/>
        <v>-6.8525427056744526E-2</v>
      </c>
      <c r="AK342" s="1">
        <f t="shared" si="126"/>
        <v>8.4752981260647287E-2</v>
      </c>
      <c r="AL342" s="1">
        <f t="shared" si="127"/>
        <v>-3.1409501374165656E-2</v>
      </c>
      <c r="AM342" s="1">
        <f t="shared" si="128"/>
        <v>-2.9881293491608632E-2</v>
      </c>
      <c r="AN342" s="1">
        <f t="shared" si="129"/>
        <v>-2.3444160272804805E-2</v>
      </c>
      <c r="AO342" s="1">
        <f t="shared" si="130"/>
        <v>-5.8926233085988657E-3</v>
      </c>
      <c r="AP342" s="1">
        <f t="shared" si="131"/>
        <v>-0.12358553361437756</v>
      </c>
      <c r="AQ342">
        <v>2018</v>
      </c>
    </row>
    <row r="343" spans="1:43" ht="16.2" thickBot="1">
      <c r="A343" s="61" t="s">
        <v>203</v>
      </c>
      <c r="B343" s="30" t="s">
        <v>204</v>
      </c>
      <c r="C343" s="25" t="s">
        <v>205</v>
      </c>
      <c r="D343" s="8">
        <v>288718</v>
      </c>
      <c r="E343" s="3">
        <v>1143447</v>
      </c>
      <c r="F343" s="37">
        <f t="shared" si="133"/>
        <v>288718</v>
      </c>
      <c r="G343" s="3">
        <v>1101000000</v>
      </c>
      <c r="H343" s="9">
        <f t="shared" si="132"/>
        <v>2.6223251589464124E-4</v>
      </c>
      <c r="I343" s="16" cm="1" vm="1837">
        <f t="array" aca="1" ref="I343:U343" ca="1">TRANSPOSE(_xlfn.STOCKHISTORY(A343,"1-1-2015","31-01-2016",2,0,2))</f>
        <v>86.68</v>
      </c>
      <c r="J343" s="17" vm="1838">
        <f ca="1"/>
        <v>81.709999999999994</v>
      </c>
      <c r="K343" s="17" vm="1839">
        <f ca="1"/>
        <v>89.56</v>
      </c>
      <c r="L343" s="17" vm="1840">
        <f ca="1"/>
        <v>86.73</v>
      </c>
      <c r="M343" s="17" vm="1841">
        <f ca="1"/>
        <v>90.36</v>
      </c>
      <c r="N343" s="17" vm="1842">
        <f ca="1"/>
        <v>92.4</v>
      </c>
      <c r="O343" s="17" vm="1843">
        <f ca="1"/>
        <v>94.47</v>
      </c>
      <c r="P343" s="17" vm="1844">
        <f ca="1"/>
        <v>97.74</v>
      </c>
      <c r="Q343" s="17" vm="1845">
        <f ca="1"/>
        <v>90.06</v>
      </c>
      <c r="R343" s="17" vm="535">
        <f ca="1"/>
        <v>90.57</v>
      </c>
      <c r="S343" s="17" vm="1341">
        <f ca="1"/>
        <v>98.9</v>
      </c>
      <c r="T343" s="17" vm="1846">
        <f ca="1"/>
        <v>98.21</v>
      </c>
      <c r="U343" s="17" vm="1847">
        <f ca="1"/>
        <v>95.37</v>
      </c>
      <c r="V343" s="3">
        <v>0.19</v>
      </c>
      <c r="W343" s="3">
        <v>0.19</v>
      </c>
      <c r="X343" s="3">
        <v>0.19</v>
      </c>
      <c r="Y343" s="3">
        <v>0.19</v>
      </c>
      <c r="Z343" s="1">
        <f t="shared" ca="1" si="115"/>
        <v>2.7688047992616193E-3</v>
      </c>
      <c r="AA343" s="1">
        <f t="shared" ca="1" si="116"/>
        <v>9.1433183442868618E-2</v>
      </c>
      <c r="AB343" s="1">
        <f t="shared" ca="1" si="117"/>
        <v>-3.9271726474012975E-2</v>
      </c>
      <c r="AC343" s="1">
        <f t="shared" ca="1" si="118"/>
        <v>5.5095506238268879E-2</v>
      </c>
      <c r="AD343" s="1">
        <f t="shared" ca="1" si="119"/>
        <v>0.10902168897092751</v>
      </c>
      <c r="AE343" s="1">
        <f t="shared" ca="1" si="120"/>
        <v>-5.7337332718043525E-2</v>
      </c>
      <c r="AF343" s="1">
        <f t="shared" ca="1" si="121"/>
        <v>9.6071472280014794E-2</v>
      </c>
      <c r="AG343" s="1">
        <f t="shared" ca="1" si="122"/>
        <v>-2.9477445288075013E-2</v>
      </c>
      <c r="AH343" s="1">
        <f t="shared" ca="1" si="123"/>
        <v>4.1854029747492166E-2</v>
      </c>
      <c r="AI343" s="1">
        <f t="shared" ca="1" si="124"/>
        <v>2.4679061531651243E-2</v>
      </c>
      <c r="AJ343" s="1">
        <f t="shared" ca="1" si="125"/>
        <v>2.4458874458874381E-2</v>
      </c>
      <c r="AK343" s="1">
        <f t="shared" ca="1" si="126"/>
        <v>3.4614163226421045E-2</v>
      </c>
      <c r="AL343" s="1">
        <f t="shared" ca="1" si="127"/>
        <v>-7.6631880499283739E-2</v>
      </c>
      <c r="AM343" s="1">
        <f t="shared" ca="1" si="128"/>
        <v>7.7725960470796229E-3</v>
      </c>
      <c r="AN343" s="1">
        <f t="shared" ca="1" si="129"/>
        <v>9.1973059511979829E-2</v>
      </c>
      <c r="AO343" s="1">
        <f t="shared" ca="1" si="130"/>
        <v>-5.0556117290193325E-3</v>
      </c>
      <c r="AP343" s="1">
        <f t="shared" ca="1" si="131"/>
        <v>-2.6982995621627016E-2</v>
      </c>
      <c r="AQ343">
        <v>2016</v>
      </c>
    </row>
    <row r="344" spans="1:43" ht="15.6" thickBot="1">
      <c r="A344" s="29" t="s">
        <v>158</v>
      </c>
      <c r="B344" s="30" t="s">
        <v>159</v>
      </c>
      <c r="C344" s="34" t="s">
        <v>360</v>
      </c>
      <c r="D344" s="3">
        <v>389885</v>
      </c>
      <c r="E344" s="3">
        <v>1041215</v>
      </c>
      <c r="F344" s="37">
        <f t="shared" si="133"/>
        <v>389885</v>
      </c>
      <c r="G344" s="3">
        <v>1492000000</v>
      </c>
      <c r="H344" s="9">
        <f t="shared" si="132"/>
        <v>2.613170241286863E-4</v>
      </c>
      <c r="I344" s="16" cm="1" vm="3048">
        <f t="array" aca="1" ref="I344:U344" ca="1">TRANSPOSE(_xlfn.STOCKHISTORY(A344,"1-1-2017","01-01-2018",2,0,2))</f>
        <v>34.979999999999997</v>
      </c>
      <c r="J344" s="17" vm="3049">
        <f ca="1"/>
        <v>36.68</v>
      </c>
      <c r="K344" s="17" vm="3050">
        <f ca="1"/>
        <v>37.200000000000003</v>
      </c>
      <c r="L344" s="17" vm="3051">
        <f ca="1"/>
        <v>35.33</v>
      </c>
      <c r="M344" s="17" vm="3052">
        <f ca="1"/>
        <v>34.630000000000003</v>
      </c>
      <c r="N344" s="17" vm="3053">
        <f ca="1"/>
        <v>34.06</v>
      </c>
      <c r="O344" s="17" vm="3054">
        <f ca="1"/>
        <v>34.520000000000003</v>
      </c>
      <c r="P344" s="17" vm="3055">
        <f ca="1"/>
        <v>35.81</v>
      </c>
      <c r="Q344" s="17" vm="3056">
        <f ca="1"/>
        <v>36.729999999999997</v>
      </c>
      <c r="R344" s="17" vm="3057">
        <f ca="1"/>
        <v>41.01</v>
      </c>
      <c r="S344" s="17" vm="3058">
        <f ca="1"/>
        <v>42.72</v>
      </c>
      <c r="T344" s="17" vm="497">
        <f ca="1"/>
        <v>43.19</v>
      </c>
      <c r="U344" s="17" vm="1231">
        <f ca="1"/>
        <v>41.24</v>
      </c>
      <c r="V344">
        <v>0.38</v>
      </c>
      <c r="W344">
        <v>0.38</v>
      </c>
      <c r="X344">
        <v>0.38</v>
      </c>
      <c r="Y344">
        <v>0.38</v>
      </c>
      <c r="Z344" s="1">
        <f t="shared" ca="1" si="115"/>
        <v>2.0869068038879401E-2</v>
      </c>
      <c r="AA344" s="1">
        <f t="shared" ca="1" si="116"/>
        <v>-1.2170959524483306E-2</v>
      </c>
      <c r="AB344" s="1">
        <f t="shared" ca="1" si="117"/>
        <v>0.19901506373117017</v>
      </c>
      <c r="AC344" s="1">
        <f t="shared" ca="1" si="118"/>
        <v>1.4874420872957914E-2</v>
      </c>
      <c r="AD344" s="1">
        <f t="shared" ca="1" si="119"/>
        <v>0.22241280731846785</v>
      </c>
      <c r="AE344" s="1">
        <f t="shared" ca="1" si="120"/>
        <v>4.8599199542595853E-2</v>
      </c>
      <c r="AF344" s="1">
        <f t="shared" ca="1" si="121"/>
        <v>1.4176663031624948E-2</v>
      </c>
      <c r="AG344" s="1">
        <f t="shared" ca="1" si="122"/>
        <v>-4.005376344086034E-2</v>
      </c>
      <c r="AH344" s="1">
        <f t="shared" ca="1" si="123"/>
        <v>-1.9813189923577577E-2</v>
      </c>
      <c r="AI344" s="1">
        <f t="shared" ca="1" si="124"/>
        <v>-5.4865723361247551E-3</v>
      </c>
      <c r="AJ344" s="1">
        <f t="shared" ca="1" si="125"/>
        <v>2.4662360540223159E-2</v>
      </c>
      <c r="AK344" s="1">
        <f t="shared" ca="1" si="126"/>
        <v>3.7369640787948986E-2</v>
      </c>
      <c r="AL344" s="1">
        <f t="shared" ca="1" si="127"/>
        <v>3.6302708740575104E-2</v>
      </c>
      <c r="AM344" s="1">
        <f t="shared" ca="1" si="128"/>
        <v>0.12687176694799895</v>
      </c>
      <c r="AN344" s="1">
        <f t="shared" ca="1" si="129"/>
        <v>4.1697147037307994E-2</v>
      </c>
      <c r="AO344" s="1">
        <f t="shared" ca="1" si="130"/>
        <v>1.9897003745318328E-2</v>
      </c>
      <c r="AP344" s="1">
        <f t="shared" ca="1" si="131"/>
        <v>-3.6351007177587311E-2</v>
      </c>
      <c r="AQ344">
        <v>2017</v>
      </c>
    </row>
    <row r="345" spans="1:43" ht="15.6" thickBot="1">
      <c r="A345" s="40" t="s">
        <v>191</v>
      </c>
      <c r="B345" s="30" t="s">
        <v>192</v>
      </c>
      <c r="C345" s="42" t="s">
        <v>408</v>
      </c>
      <c r="D345" s="8">
        <v>1088475</v>
      </c>
      <c r="E345" s="3">
        <v>989702</v>
      </c>
      <c r="F345" s="37">
        <f t="shared" si="133"/>
        <v>1088475</v>
      </c>
      <c r="G345" s="3">
        <v>4299000000</v>
      </c>
      <c r="H345" s="9">
        <f t="shared" si="132"/>
        <v>2.5319260293091419E-4</v>
      </c>
      <c r="I345" s="51" vm="3059">
        <v>84.46</v>
      </c>
      <c r="J345" s="2" vm="530">
        <v>81.540000000000006</v>
      </c>
      <c r="K345" s="2" vm="2383">
        <v>77.06</v>
      </c>
      <c r="L345" s="2" vm="3060">
        <v>76.88</v>
      </c>
      <c r="M345" s="2" vm="3061">
        <v>80.680000000000007</v>
      </c>
      <c r="N345" s="2" vm="3062">
        <v>85.2</v>
      </c>
      <c r="O345" s="2" vm="3063">
        <v>85.06</v>
      </c>
      <c r="P345" s="2" vm="3064">
        <v>98.74</v>
      </c>
      <c r="Q345" s="2" vm="3065">
        <v>105.31</v>
      </c>
      <c r="R345" s="2" vm="2591">
        <v>107.67</v>
      </c>
      <c r="S345" s="2" vm="3066">
        <v>108.74</v>
      </c>
      <c r="T345" s="2" vm="987">
        <v>118.64</v>
      </c>
      <c r="U345" s="2" vm="3067">
        <v>114.79</v>
      </c>
      <c r="V345" s="3">
        <v>0.39</v>
      </c>
      <c r="W345" s="3">
        <v>0.39</v>
      </c>
      <c r="X345" s="3">
        <v>0.39</v>
      </c>
      <c r="Y345" s="3">
        <v>0.39</v>
      </c>
      <c r="Z345" s="1">
        <f t="shared" si="115"/>
        <v>-8.5129055174046869E-2</v>
      </c>
      <c r="AA345" s="1">
        <f t="shared" si="116"/>
        <v>0.11147242455775244</v>
      </c>
      <c r="AB345" s="1">
        <f t="shared" si="117"/>
        <v>0.27039736656477781</v>
      </c>
      <c r="AC345" s="1">
        <f t="shared" si="118"/>
        <v>6.9750162533667726E-2</v>
      </c>
      <c r="AD345" s="1">
        <f t="shared" si="119"/>
        <v>0.37757518351882563</v>
      </c>
      <c r="AE345" s="1">
        <f t="shared" si="120"/>
        <v>-3.4572578735495949E-2</v>
      </c>
      <c r="AF345" s="1">
        <f t="shared" si="121"/>
        <v>-5.4942359578121214E-2</v>
      </c>
      <c r="AG345" s="1">
        <f t="shared" si="122"/>
        <v>2.7251492343627459E-3</v>
      </c>
      <c r="AH345" s="1">
        <f t="shared" si="123"/>
        <v>4.942767950052044E-2</v>
      </c>
      <c r="AI345" s="1">
        <f t="shared" si="124"/>
        <v>6.0857709469509115E-2</v>
      </c>
      <c r="AJ345" s="1">
        <f t="shared" si="125"/>
        <v>2.9342723004694769E-3</v>
      </c>
      <c r="AK345" s="1">
        <f t="shared" si="126"/>
        <v>0.16082765106983296</v>
      </c>
      <c r="AL345" s="1">
        <f t="shared" si="127"/>
        <v>7.0488150698805013E-2</v>
      </c>
      <c r="AM345" s="1">
        <f t="shared" si="128"/>
        <v>2.6113379546101979E-2</v>
      </c>
      <c r="AN345" s="1">
        <f t="shared" si="129"/>
        <v>9.9377728243706994E-3</v>
      </c>
      <c r="AO345" s="1">
        <f t="shared" si="130"/>
        <v>9.4629391208387037E-2</v>
      </c>
      <c r="AP345" s="1">
        <f t="shared" si="131"/>
        <v>-2.9163857046527259E-2</v>
      </c>
      <c r="AQ345">
        <v>2018</v>
      </c>
    </row>
    <row r="346" spans="1:43" ht="15.6" thickBot="1">
      <c r="A346" s="29" t="s">
        <v>371</v>
      </c>
      <c r="B346" s="30" t="s">
        <v>372</v>
      </c>
      <c r="C346" s="34" t="s">
        <v>373</v>
      </c>
      <c r="D346" s="8">
        <v>474895</v>
      </c>
      <c r="E346" s="3">
        <v>664983</v>
      </c>
      <c r="F346" s="37">
        <f t="shared" si="133"/>
        <v>474895</v>
      </c>
      <c r="G346" s="3">
        <v>1890000000</v>
      </c>
      <c r="H346" s="9">
        <f t="shared" si="132"/>
        <v>2.5126719576719575E-4</v>
      </c>
      <c r="I346" s="16" cm="1" vm="3068">
        <f t="array" aca="1" ref="I346:U346" ca="1">TRANSPOSE(_xlfn.STOCKHISTORY(A346,"1-1-2017","01-01-2018",2,0,2))</f>
        <v>29.885000000000002</v>
      </c>
      <c r="J346" s="17" vm="3069">
        <f ca="1"/>
        <v>30.68</v>
      </c>
      <c r="K346" s="17" vm="3070">
        <f ca="1"/>
        <v>32.39</v>
      </c>
      <c r="L346" s="17" vm="3071">
        <f ca="1"/>
        <v>32.125</v>
      </c>
      <c r="M346" s="17" vm="3072">
        <f ca="1"/>
        <v>33.534999999999997</v>
      </c>
      <c r="N346" s="17" vm="3073">
        <f ca="1"/>
        <v>35.337499999999999</v>
      </c>
      <c r="O346" s="17" vm="3074">
        <f ca="1"/>
        <v>35.212499999999999</v>
      </c>
      <c r="P346" s="17" vm="3075">
        <f ca="1"/>
        <v>36.47</v>
      </c>
      <c r="Q346" s="17" vm="3076">
        <f ca="1"/>
        <v>37.75</v>
      </c>
      <c r="R346" s="17" vm="3077">
        <f ca="1"/>
        <v>36.842500000000001</v>
      </c>
      <c r="S346" s="17" vm="3078">
        <f ca="1"/>
        <v>38.917499999999997</v>
      </c>
      <c r="T346" s="17" vm="3079">
        <f ca="1"/>
        <v>39.597499999999997</v>
      </c>
      <c r="U346" s="17" vm="3080">
        <f ca="1"/>
        <v>39.107500000000002</v>
      </c>
      <c r="V346" s="3">
        <v>0.98250000000000004</v>
      </c>
      <c r="W346" s="3">
        <v>0.98250000000000004</v>
      </c>
      <c r="X346" s="3">
        <v>0.98250000000000004</v>
      </c>
      <c r="Y346" s="3">
        <v>0.98250000000000004</v>
      </c>
      <c r="Z346" s="1">
        <f t="shared" ca="1" si="115"/>
        <v>0.1078300150577212</v>
      </c>
      <c r="AA346" s="1">
        <f t="shared" ca="1" si="116"/>
        <v>0.12669260700389101</v>
      </c>
      <c r="AB346" s="1">
        <f t="shared" ca="1" si="117"/>
        <v>7.4192403265885762E-2</v>
      </c>
      <c r="AC346" s="1">
        <f t="shared" ca="1" si="118"/>
        <v>8.8145484155526921E-2</v>
      </c>
      <c r="AD346" s="1">
        <f t="shared" ca="1" si="119"/>
        <v>0.44010373096871336</v>
      </c>
      <c r="AE346" s="1">
        <f t="shared" ca="1" si="120"/>
        <v>2.6601974234565774E-2</v>
      </c>
      <c r="AF346" s="1">
        <f t="shared" ca="1" si="121"/>
        <v>5.5736636245110847E-2</v>
      </c>
      <c r="AG346" s="1">
        <f t="shared" ca="1" si="122"/>
        <v>2.2151898734177198E-2</v>
      </c>
      <c r="AH346" s="1">
        <f t="shared" ca="1" si="123"/>
        <v>4.3891050583657484E-2</v>
      </c>
      <c r="AI346" s="1">
        <f t="shared" ca="1" si="124"/>
        <v>8.3047562248397266E-2</v>
      </c>
      <c r="AJ346" s="1">
        <f t="shared" ca="1" si="125"/>
        <v>2.4266006367173684E-2</v>
      </c>
      <c r="AK346" s="1">
        <f t="shared" ca="1" si="126"/>
        <v>3.5711750088746906E-2</v>
      </c>
      <c r="AL346" s="1">
        <f t="shared" ca="1" si="127"/>
        <v>6.2037290924047195E-2</v>
      </c>
      <c r="AM346" s="1">
        <f t="shared" ca="1" si="128"/>
        <v>1.9867549668874484E-3</v>
      </c>
      <c r="AN346" s="1">
        <f t="shared" ca="1" si="129"/>
        <v>5.6320825134016303E-2</v>
      </c>
      <c r="AO346" s="1">
        <f t="shared" ca="1" si="130"/>
        <v>4.2718571336802201E-2</v>
      </c>
      <c r="AP346" s="1">
        <f t="shared" ca="1" si="131"/>
        <v>1.2437653892291312E-2</v>
      </c>
      <c r="AQ346">
        <v>2017</v>
      </c>
    </row>
    <row r="347" spans="1:43" ht="16.2" thickBot="1">
      <c r="A347" s="40" t="s">
        <v>59</v>
      </c>
      <c r="B347" s="30" t="s">
        <v>60</v>
      </c>
      <c r="C347" s="41" t="s">
        <v>337</v>
      </c>
      <c r="D347" s="8">
        <v>143236</v>
      </c>
      <c r="E347" s="3">
        <v>97432</v>
      </c>
      <c r="F347" s="37">
        <f t="shared" si="133"/>
        <v>143236</v>
      </c>
      <c r="G347" s="8">
        <v>586000000</v>
      </c>
      <c r="H347" s="9">
        <f t="shared" si="132"/>
        <v>2.4443003412969285E-4</v>
      </c>
      <c r="I347" s="51" vm="2807">
        <v>295.75</v>
      </c>
      <c r="J347" s="2" vm="3081">
        <v>352.95</v>
      </c>
      <c r="K347" s="2" vm="3082">
        <v>362.33</v>
      </c>
      <c r="L347" s="2" vm="3083">
        <v>325.2</v>
      </c>
      <c r="M347" s="2" vm="3084">
        <v>332.5</v>
      </c>
      <c r="N347" s="2" vm="3085">
        <v>355.79</v>
      </c>
      <c r="O347" s="2" vm="3086">
        <v>330.69</v>
      </c>
      <c r="P347" s="2" vm="3087">
        <v>354.09</v>
      </c>
      <c r="Q347" s="2" vm="3088">
        <v>341.6</v>
      </c>
      <c r="R347" s="2" vm="3089">
        <v>375.16</v>
      </c>
      <c r="S347" s="2" vm="3090">
        <v>357.47</v>
      </c>
      <c r="T347" s="2" vm="3091">
        <v>364.31</v>
      </c>
      <c r="U347" s="2" vm="3092">
        <v>316.19</v>
      </c>
      <c r="V347" s="3">
        <v>1.71</v>
      </c>
      <c r="W347" s="3">
        <v>1.71</v>
      </c>
      <c r="X347" s="3">
        <v>1.71</v>
      </c>
      <c r="Y347" s="3">
        <v>1.71</v>
      </c>
      <c r="Z347" s="1">
        <f t="shared" si="115"/>
        <v>0.10535925612848686</v>
      </c>
      <c r="AA347" s="1">
        <f t="shared" si="116"/>
        <v>2.2140221402214052E-2</v>
      </c>
      <c r="AB347" s="1">
        <f t="shared" si="117"/>
        <v>0.1396474039130304</v>
      </c>
      <c r="AC347" s="1">
        <f t="shared" si="118"/>
        <v>-0.15262821196289589</v>
      </c>
      <c r="AD347" s="1">
        <f t="shared" si="119"/>
        <v>9.2240067624682995E-2</v>
      </c>
      <c r="AE347" s="1">
        <f t="shared" si="120"/>
        <v>0.19340659340659336</v>
      </c>
      <c r="AF347" s="1">
        <f t="shared" si="121"/>
        <v>2.6576002266609989E-2</v>
      </c>
      <c r="AG347" s="1">
        <f t="shared" si="122"/>
        <v>-9.7756189109375419E-2</v>
      </c>
      <c r="AH347" s="1">
        <f t="shared" si="123"/>
        <v>2.2447724477244808E-2</v>
      </c>
      <c r="AI347" s="1">
        <f t="shared" si="124"/>
        <v>7.5187969924812095E-2</v>
      </c>
      <c r="AJ347" s="1">
        <f t="shared" si="125"/>
        <v>-6.5741027010315131E-2</v>
      </c>
      <c r="AK347" s="1">
        <f t="shared" si="126"/>
        <v>7.0761135806949038E-2</v>
      </c>
      <c r="AL347" s="1">
        <f t="shared" si="127"/>
        <v>-3.0444237340788931E-2</v>
      </c>
      <c r="AM347" s="1">
        <f t="shared" si="128"/>
        <v>0.10324941451990632</v>
      </c>
      <c r="AN347" s="1">
        <f t="shared" si="129"/>
        <v>-4.7153214628425193E-2</v>
      </c>
      <c r="AO347" s="1">
        <f t="shared" si="130"/>
        <v>2.3918091028617718E-2</v>
      </c>
      <c r="AP347" s="1">
        <f t="shared" si="131"/>
        <v>-0.12739150723285114</v>
      </c>
      <c r="AQ347">
        <v>2018</v>
      </c>
    </row>
    <row r="348" spans="1:43" ht="15.6" thickBot="1">
      <c r="A348" s="29" t="s">
        <v>203</v>
      </c>
      <c r="B348" s="30" t="s">
        <v>410</v>
      </c>
      <c r="C348" s="34" t="s">
        <v>205</v>
      </c>
      <c r="D348" s="8">
        <v>260085</v>
      </c>
      <c r="E348" s="3">
        <v>1327489</v>
      </c>
      <c r="F348" s="37">
        <f t="shared" si="133"/>
        <v>260085</v>
      </c>
      <c r="G348" s="3">
        <v>1072000000</v>
      </c>
      <c r="H348" s="9">
        <f t="shared" si="132"/>
        <v>2.4261660447761195E-4</v>
      </c>
      <c r="I348" s="16" cm="1" vm="3093">
        <f t="array" aca="1" ref="I348:U348" ca="1">TRANSPOSE(_xlfn.STOCKHISTORY(A348,"1-1-2017","01-01-2018",2,0,2))</f>
        <v>104.41</v>
      </c>
      <c r="J348" s="17" vm="3094">
        <f ca="1"/>
        <v>106.63</v>
      </c>
      <c r="K348" s="17" vm="3095">
        <f ca="1"/>
        <v>111.42</v>
      </c>
      <c r="L348" s="17" vm="3096">
        <f ca="1"/>
        <v>112.7</v>
      </c>
      <c r="M348" s="17" vm="3097">
        <f ca="1"/>
        <v>116.54</v>
      </c>
      <c r="N348" s="17" vm="3098">
        <f ca="1"/>
        <v>122.8</v>
      </c>
      <c r="O348" s="17" vm="3099">
        <f ca="1"/>
        <v>122.25</v>
      </c>
      <c r="P348" s="17" vm="3100">
        <f ca="1"/>
        <v>128.66</v>
      </c>
      <c r="Q348" s="17" vm="3101">
        <f ca="1"/>
        <v>133.84</v>
      </c>
      <c r="R348" s="17" vm="3102">
        <f ca="1"/>
        <v>141.9</v>
      </c>
      <c r="S348" s="17" vm="3103">
        <f ca="1"/>
        <v>149.94999999999999</v>
      </c>
      <c r="T348" s="17" vm="3104">
        <f ca="1"/>
        <v>150.4</v>
      </c>
      <c r="U348" s="17" vm="1264">
        <f ca="1"/>
        <v>152.01</v>
      </c>
      <c r="V348" s="3">
        <v>0.22</v>
      </c>
      <c r="W348" s="3">
        <v>0.22</v>
      </c>
      <c r="X348" s="3">
        <v>0.22</v>
      </c>
      <c r="Y348" s="3">
        <v>0.22</v>
      </c>
      <c r="Z348" s="1">
        <f t="shared" ca="1" si="115"/>
        <v>8.1505602911598571E-2</v>
      </c>
      <c r="AA348" s="1">
        <f t="shared" ca="1" si="116"/>
        <v>8.6690328305235112E-2</v>
      </c>
      <c r="AB348" s="1">
        <f t="shared" ca="1" si="117"/>
        <v>0.16253578732106344</v>
      </c>
      <c r="AC348" s="1">
        <f t="shared" ca="1" si="118"/>
        <v>7.279774489076804E-2</v>
      </c>
      <c r="AD348" s="1">
        <f t="shared" ca="1" si="119"/>
        <v>0.46432334067618042</v>
      </c>
      <c r="AE348" s="1">
        <f t="shared" ca="1" si="120"/>
        <v>2.1262331194330034E-2</v>
      </c>
      <c r="AF348" s="1">
        <f t="shared" ca="1" si="121"/>
        <v>4.4921691831567162E-2</v>
      </c>
      <c r="AG348" s="1">
        <f t="shared" ca="1" si="122"/>
        <v>1.3462574044157252E-2</v>
      </c>
      <c r="AH348" s="1">
        <f t="shared" ca="1" si="123"/>
        <v>3.4072759538598077E-2</v>
      </c>
      <c r="AI348" s="1">
        <f t="shared" ca="1" si="124"/>
        <v>5.5603226360047969E-2</v>
      </c>
      <c r="AJ348" s="1">
        <f t="shared" ca="1" si="125"/>
        <v>-2.6872964169380878E-3</v>
      </c>
      <c r="AK348" s="1">
        <f t="shared" ca="1" si="126"/>
        <v>5.2433537832310813E-2</v>
      </c>
      <c r="AL348" s="1">
        <f t="shared" ca="1" si="127"/>
        <v>4.1971086584797195E-2</v>
      </c>
      <c r="AM348" s="1">
        <f t="shared" ca="1" si="128"/>
        <v>6.1864913329348493E-2</v>
      </c>
      <c r="AN348" s="1">
        <f t="shared" ca="1" si="129"/>
        <v>5.6730091613812421E-2</v>
      </c>
      <c r="AO348" s="1">
        <f t="shared" ca="1" si="130"/>
        <v>4.4681560520174529E-3</v>
      </c>
      <c r="AP348" s="1">
        <f t="shared" ca="1" si="131"/>
        <v>1.2167553191489263E-2</v>
      </c>
      <c r="AQ348">
        <v>2017</v>
      </c>
    </row>
    <row r="349" spans="1:43" ht="15.6" thickBot="1">
      <c r="A349" s="40" t="s">
        <v>281</v>
      </c>
      <c r="B349" s="30" t="s">
        <v>282</v>
      </c>
      <c r="C349" s="42" t="s">
        <v>283</v>
      </c>
      <c r="D349" s="8">
        <v>1772935</v>
      </c>
      <c r="E349" s="3">
        <v>474444</v>
      </c>
      <c r="F349" s="37">
        <f t="shared" si="133"/>
        <v>1772935</v>
      </c>
      <c r="G349" s="3">
        <v>7358000000</v>
      </c>
      <c r="H349" s="9">
        <f t="shared" si="132"/>
        <v>2.4095338407175863E-4</v>
      </c>
      <c r="I349" s="51" vm="265">
        <v>21.522600000000001</v>
      </c>
      <c r="J349" s="2" vm="3105">
        <v>22.814</v>
      </c>
      <c r="K349" s="2" vm="3106">
        <v>23.561599999999999</v>
      </c>
      <c r="L349" s="2" vm="3107">
        <v>23.863700000000001</v>
      </c>
      <c r="M349" s="2" vm="3108">
        <v>23.4483</v>
      </c>
      <c r="N349" s="2" vm="3109">
        <v>23.199100000000001</v>
      </c>
      <c r="O349" s="2" vm="3110">
        <v>25.532599999999999</v>
      </c>
      <c r="P349" s="2" vm="3111">
        <v>26.038599999999999</v>
      </c>
      <c r="Q349" s="2" vm="3112">
        <v>26.491700000000002</v>
      </c>
      <c r="R349" s="2" vm="3113">
        <v>28.659099999999999</v>
      </c>
      <c r="S349" s="2" vm="3114">
        <v>29.414300000000001</v>
      </c>
      <c r="T349" s="2" vm="3115">
        <v>28.304099999999998</v>
      </c>
      <c r="U349" s="2" vm="3116">
        <v>29.572800000000001</v>
      </c>
      <c r="V349" s="3">
        <v>0.51</v>
      </c>
      <c r="W349" s="3">
        <v>0.51</v>
      </c>
      <c r="X349" s="3">
        <v>0.67500000000000004</v>
      </c>
      <c r="Y349" s="3">
        <v>0.51</v>
      </c>
      <c r="Z349" s="1">
        <f t="shared" si="115"/>
        <v>0.13247005473316423</v>
      </c>
      <c r="AA349" s="1">
        <f t="shared" si="116"/>
        <v>9.130604223150629E-2</v>
      </c>
      <c r="AB349" s="1">
        <f t="shared" si="117"/>
        <v>0.14888808816963411</v>
      </c>
      <c r="AC349" s="1">
        <f t="shared" si="118"/>
        <v>4.9677065923214692E-2</v>
      </c>
      <c r="AD349" s="1">
        <f t="shared" si="119"/>
        <v>0.47648518301692172</v>
      </c>
      <c r="AE349" s="1">
        <f t="shared" si="120"/>
        <v>6.0002044362669912E-2</v>
      </c>
      <c r="AF349" s="1">
        <f t="shared" si="121"/>
        <v>3.2769352152187188E-2</v>
      </c>
      <c r="AG349" s="1">
        <f t="shared" si="122"/>
        <v>3.4467099008556421E-2</v>
      </c>
      <c r="AH349" s="1">
        <f t="shared" si="123"/>
        <v>-1.7407191676060366E-2</v>
      </c>
      <c r="AI349" s="1">
        <f t="shared" si="124"/>
        <v>1.112234149170736E-2</v>
      </c>
      <c r="AJ349" s="1">
        <f t="shared" si="125"/>
        <v>0.12256941002021617</v>
      </c>
      <c r="AK349" s="1">
        <f t="shared" si="126"/>
        <v>1.9817801555658265E-2</v>
      </c>
      <c r="AL349" s="1">
        <f t="shared" si="127"/>
        <v>4.3324141850944478E-2</v>
      </c>
      <c r="AM349" s="1">
        <f t="shared" si="128"/>
        <v>0.10729398264362033</v>
      </c>
      <c r="AN349" s="1">
        <f t="shared" si="129"/>
        <v>2.6351141522239083E-2</v>
      </c>
      <c r="AO349" s="1">
        <f t="shared" si="130"/>
        <v>-2.0405041085458517E-2</v>
      </c>
      <c r="AP349" s="1">
        <f t="shared" si="131"/>
        <v>6.2842485717616983E-2</v>
      </c>
      <c r="AQ349" s="58">
        <v>2019</v>
      </c>
    </row>
    <row r="350" spans="1:43" ht="15.6" thickBot="1">
      <c r="A350" s="40" t="s">
        <v>110</v>
      </c>
      <c r="B350" s="30" t="s">
        <v>490</v>
      </c>
      <c r="C350" s="42" t="s">
        <v>491</v>
      </c>
      <c r="D350" s="8">
        <v>175244</v>
      </c>
      <c r="E350" s="3">
        <v>257535</v>
      </c>
      <c r="F350" s="37">
        <f t="shared" si="133"/>
        <v>175244</v>
      </c>
      <c r="G350" s="3">
        <v>746000000</v>
      </c>
      <c r="H350" s="9">
        <f t="shared" si="132"/>
        <v>2.3491152815013406E-4</v>
      </c>
      <c r="I350" s="51">
        <v>105.8734</v>
      </c>
      <c r="J350" s="2" vm="3117">
        <v>107.7895</v>
      </c>
      <c r="K350" s="2" vm="3118">
        <v>108.5762</v>
      </c>
      <c r="L350" s="2" vm="3119">
        <v>108.6972</v>
      </c>
      <c r="M350" s="2" vm="3120">
        <v>115.17</v>
      </c>
      <c r="N350" s="2" vm="3121">
        <v>65.67</v>
      </c>
      <c r="O350" s="2" vm="1882">
        <v>74.87</v>
      </c>
      <c r="P350" s="2" vm="3122">
        <v>73.2</v>
      </c>
      <c r="Q350" s="2" vm="3123">
        <v>67.209999999999994</v>
      </c>
      <c r="R350" s="2" vm="3124">
        <v>71.73</v>
      </c>
      <c r="S350" s="2" vm="3125">
        <v>66.5</v>
      </c>
      <c r="T350" s="2" vm="3126">
        <v>64.77</v>
      </c>
      <c r="U350" s="2" vm="3127">
        <v>64.8</v>
      </c>
      <c r="V350">
        <v>0.3</v>
      </c>
      <c r="W350">
        <v>0.14000000000000001</v>
      </c>
      <c r="X350">
        <v>0.42</v>
      </c>
      <c r="Y350" s="3">
        <v>0.38</v>
      </c>
      <c r="Z350" s="1">
        <f t="shared" si="115"/>
        <v>2.9505050371481326E-2</v>
      </c>
      <c r="AA350" s="1">
        <f t="shared" si="116"/>
        <v>-0.30991782677014673</v>
      </c>
      <c r="AB350" s="1">
        <f t="shared" si="117"/>
        <v>-3.6329638039268072E-2</v>
      </c>
      <c r="AC350" s="1">
        <f t="shared" si="118"/>
        <v>-9.1314652167851756E-2</v>
      </c>
      <c r="AD350" s="1">
        <f t="shared" si="119"/>
        <v>-0.37623614618969453</v>
      </c>
      <c r="AE350" s="1">
        <f t="shared" si="120"/>
        <v>1.809803028900555E-2</v>
      </c>
      <c r="AF350" s="1">
        <f t="shared" si="121"/>
        <v>7.2984845462683856E-3</v>
      </c>
      <c r="AG350" s="1">
        <f t="shared" si="122"/>
        <v>3.8774611747325388E-3</v>
      </c>
      <c r="AH350" s="1">
        <f t="shared" si="123"/>
        <v>5.9548912023492849E-2</v>
      </c>
      <c r="AI350" s="1">
        <f t="shared" si="124"/>
        <v>-0.42858383259529392</v>
      </c>
      <c r="AJ350" s="1">
        <f t="shared" si="125"/>
        <v>0.14222628292980058</v>
      </c>
      <c r="AK350" s="1">
        <f t="shared" si="126"/>
        <v>-2.2305329237344754E-2</v>
      </c>
      <c r="AL350" s="1">
        <f t="shared" si="127"/>
        <v>-7.6092896174863506E-2</v>
      </c>
      <c r="AM350" s="1">
        <f t="shared" si="128"/>
        <v>7.350096711798855E-2</v>
      </c>
      <c r="AN350" s="1">
        <f t="shared" si="129"/>
        <v>-7.2912310051582371E-2</v>
      </c>
      <c r="AO350" s="1">
        <f t="shared" si="130"/>
        <v>-2.0300751879699309E-2</v>
      </c>
      <c r="AP350" s="1">
        <f t="shared" si="131"/>
        <v>6.3300910915547503E-3</v>
      </c>
      <c r="AQ350" s="58">
        <v>2019</v>
      </c>
    </row>
    <row r="351" spans="1:43" ht="16.2" thickBot="1">
      <c r="A351" s="40" t="s">
        <v>353</v>
      </c>
      <c r="B351" s="30" t="s">
        <v>354</v>
      </c>
      <c r="C351" s="41" t="s">
        <v>355</v>
      </c>
      <c r="D351" s="8">
        <v>170928</v>
      </c>
      <c r="E351" s="8">
        <v>40317</v>
      </c>
      <c r="F351" s="37">
        <f t="shared" si="133"/>
        <v>170928</v>
      </c>
      <c r="G351" s="3">
        <v>729000000</v>
      </c>
      <c r="H351" s="9">
        <f t="shared" si="132"/>
        <v>2.3446913580246913E-4</v>
      </c>
      <c r="I351" s="51" vm="3128">
        <v>86.11</v>
      </c>
      <c r="J351" s="2" vm="3129">
        <v>87.78</v>
      </c>
      <c r="K351" s="2" vm="3130">
        <v>89.6</v>
      </c>
      <c r="L351" s="2" vm="3131">
        <v>89.75</v>
      </c>
      <c r="M351" s="2" vm="3132">
        <v>90.68</v>
      </c>
      <c r="N351" s="2" vm="3133">
        <v>86.04</v>
      </c>
      <c r="O351" s="2" vm="3134">
        <v>88.01</v>
      </c>
      <c r="P351" s="2" vm="3135">
        <v>86.8</v>
      </c>
      <c r="Q351" s="2" vm="3136">
        <v>92.5</v>
      </c>
      <c r="R351" s="2" vm="3137">
        <v>95.57</v>
      </c>
      <c r="S351" s="2" vm="3138">
        <v>94.3</v>
      </c>
      <c r="T351" s="2" vm="3139">
        <v>87.87</v>
      </c>
      <c r="U351" s="2" vm="3140">
        <v>91.28</v>
      </c>
      <c r="V351" s="3">
        <v>0.94499999999999995</v>
      </c>
      <c r="W351" s="3">
        <v>0.94499999999999995</v>
      </c>
      <c r="X351" s="3">
        <v>0.92749999999999999</v>
      </c>
      <c r="Y351" s="3">
        <v>0.92749999999999999</v>
      </c>
      <c r="Z351" s="1">
        <f t="shared" si="115"/>
        <v>5.3245848333526892E-2</v>
      </c>
      <c r="AA351" s="1">
        <f t="shared" si="116"/>
        <v>-8.8579387186628958E-3</v>
      </c>
      <c r="AB351" s="1">
        <f t="shared" si="117"/>
        <v>9.643790478354719E-2</v>
      </c>
      <c r="AC351" s="1">
        <f t="shared" si="118"/>
        <v>-3.5183635031913699E-2</v>
      </c>
      <c r="AD351" s="1">
        <f t="shared" si="119"/>
        <v>0.1035303681337824</v>
      </c>
      <c r="AE351" s="1">
        <f t="shared" si="120"/>
        <v>1.9393798629659759E-2</v>
      </c>
      <c r="AF351" s="1">
        <f t="shared" si="121"/>
        <v>2.0733652312599604E-2</v>
      </c>
      <c r="AG351" s="1">
        <f t="shared" si="122"/>
        <v>1.2220982142857205E-2</v>
      </c>
      <c r="AH351" s="1">
        <f t="shared" si="123"/>
        <v>1.0362116991643531E-2</v>
      </c>
      <c r="AI351" s="1">
        <f t="shared" si="124"/>
        <v>-4.0747684164093523E-2</v>
      </c>
      <c r="AJ351" s="1">
        <f t="shared" si="125"/>
        <v>3.3879590887959068E-2</v>
      </c>
      <c r="AK351" s="1">
        <f t="shared" si="126"/>
        <v>-1.3748437677536734E-2</v>
      </c>
      <c r="AL351" s="1">
        <f t="shared" si="127"/>
        <v>7.6353686635944731E-2</v>
      </c>
      <c r="AM351" s="1">
        <f t="shared" si="128"/>
        <v>4.3216216216216144E-2</v>
      </c>
      <c r="AN351" s="1">
        <f t="shared" si="129"/>
        <v>-1.3288688919116836E-2</v>
      </c>
      <c r="AO351" s="1">
        <f t="shared" si="130"/>
        <v>-5.8351007423117628E-2</v>
      </c>
      <c r="AP351" s="1">
        <f t="shared" si="131"/>
        <v>4.9362694890178631E-2</v>
      </c>
      <c r="AQ351" s="58">
        <v>2019</v>
      </c>
    </row>
    <row r="352" spans="1:43" ht="15.6" thickBot="1">
      <c r="A352" s="40" t="s">
        <v>179</v>
      </c>
      <c r="B352" s="30" t="s">
        <v>180</v>
      </c>
      <c r="C352" s="42" t="s">
        <v>405</v>
      </c>
      <c r="D352" s="8">
        <v>205858</v>
      </c>
      <c r="E352" s="3">
        <v>301417</v>
      </c>
      <c r="F352" s="37">
        <f t="shared" si="133"/>
        <v>205858</v>
      </c>
      <c r="G352" s="3">
        <v>916000000</v>
      </c>
      <c r="H352" s="9">
        <f t="shared" si="132"/>
        <v>2.24735807860262E-4</v>
      </c>
      <c r="I352" s="51" vm="2827">
        <v>46.38</v>
      </c>
      <c r="J352" s="2" vm="3141">
        <v>47.695</v>
      </c>
      <c r="K352" s="2" vm="3142">
        <v>49.5</v>
      </c>
      <c r="L352" s="2" vm="3143">
        <v>51.69</v>
      </c>
      <c r="M352" s="2" vm="3144">
        <v>51.64</v>
      </c>
      <c r="N352" s="2" vm="3145">
        <v>55.84</v>
      </c>
      <c r="O352" s="2" vm="3146">
        <v>49.04</v>
      </c>
      <c r="P352" s="2" vm="3147">
        <v>48.055</v>
      </c>
      <c r="Q352" s="2" vm="3148">
        <v>48.38</v>
      </c>
      <c r="R352" s="2" vm="3149">
        <v>46.79</v>
      </c>
      <c r="S352" s="2" vm="2774">
        <v>46.95</v>
      </c>
      <c r="T352" s="2" vm="685">
        <v>50</v>
      </c>
      <c r="U352" s="2" vm="3150">
        <v>45.96</v>
      </c>
      <c r="V352" s="3">
        <v>1.57</v>
      </c>
      <c r="W352" s="3">
        <v>1.57</v>
      </c>
      <c r="X352" s="3">
        <v>1.57</v>
      </c>
      <c r="Y352" s="3">
        <v>1.5</v>
      </c>
      <c r="Z352" s="1">
        <f t="shared" si="115"/>
        <v>0.14833980163863725</v>
      </c>
      <c r="AA352" s="1">
        <f t="shared" si="116"/>
        <v>-2.0893789901334853E-2</v>
      </c>
      <c r="AB352" s="1">
        <f t="shared" si="117"/>
        <v>-1.3866231647634583E-2</v>
      </c>
      <c r="AC352" s="1">
        <f t="shared" si="118"/>
        <v>1.4319298995511898E-2</v>
      </c>
      <c r="AD352" s="1">
        <f t="shared" si="119"/>
        <v>0.1248382923673997</v>
      </c>
      <c r="AE352" s="1">
        <f t="shared" si="120"/>
        <v>2.8352738249245314E-2</v>
      </c>
      <c r="AF352" s="1">
        <f t="shared" si="121"/>
        <v>3.7844637802704681E-2</v>
      </c>
      <c r="AG352" s="1">
        <f t="shared" si="122"/>
        <v>7.5959595959595921E-2</v>
      </c>
      <c r="AH352" s="1">
        <f t="shared" si="123"/>
        <v>-9.6730508802470808E-4</v>
      </c>
      <c r="AI352" s="1">
        <f t="shared" si="124"/>
        <v>0.11173508907823398</v>
      </c>
      <c r="AJ352" s="1">
        <f t="shared" si="125"/>
        <v>-9.3660458452722126E-2</v>
      </c>
      <c r="AK352" s="1">
        <f t="shared" si="126"/>
        <v>-2.0085644371941262E-2</v>
      </c>
      <c r="AL352" s="1">
        <f t="shared" si="127"/>
        <v>3.943398189574452E-2</v>
      </c>
      <c r="AM352" s="1">
        <f t="shared" si="128"/>
        <v>-4.1339396444818827E-4</v>
      </c>
      <c r="AN352" s="1">
        <f t="shared" si="129"/>
        <v>3.4195340884805234E-3</v>
      </c>
      <c r="AO352" s="1">
        <f t="shared" si="130"/>
        <v>9.6911608093716656E-2</v>
      </c>
      <c r="AP352" s="1">
        <f t="shared" si="131"/>
        <v>-5.0799999999999984E-2</v>
      </c>
      <c r="AQ352">
        <v>2018</v>
      </c>
    </row>
    <row r="353" spans="1:43" ht="15.6" thickBot="1">
      <c r="A353" s="40" t="s">
        <v>281</v>
      </c>
      <c r="B353" s="30" t="s">
        <v>282</v>
      </c>
      <c r="C353" s="42" t="s">
        <v>283</v>
      </c>
      <c r="D353" s="8">
        <v>1529043</v>
      </c>
      <c r="E353" s="3">
        <v>374065</v>
      </c>
      <c r="F353" s="37">
        <f t="shared" si="133"/>
        <v>1529043</v>
      </c>
      <c r="G353" s="3">
        <v>6806000000</v>
      </c>
      <c r="H353" s="9">
        <f t="shared" si="132"/>
        <v>2.2466103438142815E-4</v>
      </c>
      <c r="I353" s="51" vm="1382">
        <v>65.95</v>
      </c>
      <c r="J353" s="2" vm="3151">
        <v>74.63</v>
      </c>
      <c r="K353" s="2" vm="3152">
        <v>75.510000000000005</v>
      </c>
      <c r="L353" s="2" vm="3153">
        <v>69.03</v>
      </c>
      <c r="M353" s="2" vm="1826">
        <v>71.87</v>
      </c>
      <c r="N353" s="2" vm="3154">
        <v>72.930000000000007</v>
      </c>
      <c r="O353" s="2" vm="3155">
        <v>75.75</v>
      </c>
      <c r="P353" s="2" vm="3156">
        <v>80.599999999999994</v>
      </c>
      <c r="Q353" s="2" vm="3157">
        <v>87.41</v>
      </c>
      <c r="R353" s="2" vm="3158">
        <v>88.33</v>
      </c>
      <c r="S353" s="2" vm="3159">
        <v>83.51</v>
      </c>
      <c r="T353" s="2" vm="3160">
        <v>72.430000000000007</v>
      </c>
      <c r="U353" s="2" vm="3161">
        <v>65.06</v>
      </c>
      <c r="V353" s="3">
        <v>0.5</v>
      </c>
      <c r="W353" s="3">
        <v>0.5</v>
      </c>
      <c r="X353" s="3">
        <v>0.5</v>
      </c>
      <c r="Y353" s="3">
        <v>0.5</v>
      </c>
      <c r="Z353" s="1">
        <f t="shared" si="115"/>
        <v>5.4283548142532195E-2</v>
      </c>
      <c r="AA353" s="1">
        <f t="shared" si="116"/>
        <v>0.10459220628712153</v>
      </c>
      <c r="AB353" s="1">
        <f t="shared" si="117"/>
        <v>0.17267326732673266</v>
      </c>
      <c r="AC353" s="1">
        <f t="shared" si="118"/>
        <v>-0.2577833125778331</v>
      </c>
      <c r="AD353" s="1">
        <f t="shared" si="119"/>
        <v>1.683093252463987E-2</v>
      </c>
      <c r="AE353" s="1">
        <f t="shared" si="120"/>
        <v>0.13161485974222883</v>
      </c>
      <c r="AF353" s="1">
        <f t="shared" si="121"/>
        <v>1.1791504756800344E-2</v>
      </c>
      <c r="AG353" s="1">
        <f t="shared" si="122"/>
        <v>-7.9194808634617975E-2</v>
      </c>
      <c r="AH353" s="1">
        <f t="shared" si="123"/>
        <v>4.1141532666956443E-2</v>
      </c>
      <c r="AI353" s="1">
        <f t="shared" si="124"/>
        <v>2.1705857798803425E-2</v>
      </c>
      <c r="AJ353" s="1">
        <f t="shared" si="125"/>
        <v>4.5523104346633661E-2</v>
      </c>
      <c r="AK353" s="1">
        <f t="shared" si="126"/>
        <v>6.4026402640263949E-2</v>
      </c>
      <c r="AL353" s="1">
        <f t="shared" si="127"/>
        <v>9.0694789081885885E-2</v>
      </c>
      <c r="AM353" s="1">
        <f t="shared" si="128"/>
        <v>1.6245280860313484E-2</v>
      </c>
      <c r="AN353" s="1">
        <f t="shared" si="129"/>
        <v>-5.4568096909317257E-2</v>
      </c>
      <c r="AO353" s="1">
        <f t="shared" si="130"/>
        <v>-0.12669141420189195</v>
      </c>
      <c r="AP353" s="1">
        <f t="shared" si="131"/>
        <v>-9.485020019329013E-2</v>
      </c>
      <c r="AQ353">
        <v>2018</v>
      </c>
    </row>
    <row r="354" spans="1:43" ht="15.6" thickBot="1">
      <c r="A354" s="40" t="s">
        <v>371</v>
      </c>
      <c r="B354" s="30" t="s">
        <v>372</v>
      </c>
      <c r="C354" s="42" t="s">
        <v>373</v>
      </c>
      <c r="D354" s="8">
        <v>425097</v>
      </c>
      <c r="E354" s="3">
        <v>143861</v>
      </c>
      <c r="F354" s="37">
        <f t="shared" si="133"/>
        <v>425097</v>
      </c>
      <c r="G354" s="3">
        <v>1908000000</v>
      </c>
      <c r="H354" s="9">
        <f t="shared" si="132"/>
        <v>2.2279716981132077E-4</v>
      </c>
      <c r="I354" s="51" vm="3162">
        <v>196.1</v>
      </c>
      <c r="J354" s="2" vm="3163">
        <v>266.41000000000003</v>
      </c>
      <c r="K354" s="2" vm="3164">
        <v>292.75</v>
      </c>
      <c r="L354" s="2" vm="3165">
        <v>291.94</v>
      </c>
      <c r="M354" s="2" vm="3166">
        <v>310.36</v>
      </c>
      <c r="N354" s="2" vm="3167">
        <v>353.88</v>
      </c>
      <c r="O354" s="2" vm="3168">
        <v>385.45</v>
      </c>
      <c r="P354" s="2" vm="3169">
        <v>335.87</v>
      </c>
      <c r="Q354" s="2" vm="3170">
        <v>366.47</v>
      </c>
      <c r="R354" s="2" vm="3171">
        <v>375.85</v>
      </c>
      <c r="S354" s="2" vm="3172">
        <v>304.58999999999997</v>
      </c>
      <c r="T354" s="2" vm="3173">
        <v>293.19</v>
      </c>
      <c r="U354" s="2" vm="405">
        <v>259.27999999999997</v>
      </c>
      <c r="V354" s="3">
        <v>1.1100000000000001</v>
      </c>
      <c r="W354" s="3">
        <v>1.1100000000000001</v>
      </c>
      <c r="X354" s="3">
        <v>1.1100000000000001</v>
      </c>
      <c r="Y354" s="3">
        <v>1.1100000000000001</v>
      </c>
      <c r="Z354" s="1">
        <f t="shared" si="115"/>
        <v>0.4943906170321265</v>
      </c>
      <c r="AA354" s="1">
        <f t="shared" si="116"/>
        <v>0.32410769336164963</v>
      </c>
      <c r="AB354" s="1">
        <f t="shared" si="117"/>
        <v>-2.2026203139187874E-2</v>
      </c>
      <c r="AC354" s="1">
        <f t="shared" si="118"/>
        <v>-0.30719702008780109</v>
      </c>
      <c r="AD354" s="1">
        <f t="shared" si="119"/>
        <v>0.34482406935237114</v>
      </c>
      <c r="AE354" s="1">
        <f t="shared" si="120"/>
        <v>0.35854156042835306</v>
      </c>
      <c r="AF354" s="1">
        <f t="shared" si="121"/>
        <v>9.8870162531436406E-2</v>
      </c>
      <c r="AG354" s="1">
        <f t="shared" si="122"/>
        <v>1.024765157984621E-3</v>
      </c>
      <c r="AH354" s="1">
        <f t="shared" si="123"/>
        <v>6.3095156539014915E-2</v>
      </c>
      <c r="AI354" s="1">
        <f t="shared" si="124"/>
        <v>0.14380074751901012</v>
      </c>
      <c r="AJ354" s="1">
        <f t="shared" si="125"/>
        <v>9.2347688481971266E-2</v>
      </c>
      <c r="AK354" s="1">
        <f t="shared" si="126"/>
        <v>-0.12862887534051104</v>
      </c>
      <c r="AL354" s="1">
        <f t="shared" si="127"/>
        <v>9.4411528269866388E-2</v>
      </c>
      <c r="AM354" s="1">
        <f t="shared" si="128"/>
        <v>2.8624444019974334E-2</v>
      </c>
      <c r="AN354" s="1">
        <f t="shared" si="129"/>
        <v>-0.18959691366236542</v>
      </c>
      <c r="AO354" s="1">
        <f t="shared" si="130"/>
        <v>-3.3783118290160473E-2</v>
      </c>
      <c r="AP354" s="1">
        <f t="shared" si="131"/>
        <v>-0.11187284695930975</v>
      </c>
      <c r="AQ354">
        <v>2018</v>
      </c>
    </row>
    <row r="355" spans="1:43" ht="15.6" thickBot="1">
      <c r="A355" s="40" t="s">
        <v>71</v>
      </c>
      <c r="B355" s="30" t="s">
        <v>338</v>
      </c>
      <c r="C355" s="42" t="s">
        <v>310</v>
      </c>
      <c r="D355" s="8">
        <v>224165</v>
      </c>
      <c r="E355" s="8"/>
      <c r="F355" s="37">
        <f t="shared" si="133"/>
        <v>224165</v>
      </c>
      <c r="G355" s="8">
        <v>1007000000</v>
      </c>
      <c r="H355" s="9">
        <f t="shared" si="132"/>
        <v>2.2260675273088381E-4</v>
      </c>
      <c r="I355" s="51" vm="1204">
        <v>54.27</v>
      </c>
      <c r="J355" s="2" vm="3174">
        <v>56.68</v>
      </c>
      <c r="K355" s="2" vm="3175">
        <v>57.04</v>
      </c>
      <c r="L355" s="2" vm="2832">
        <v>51.26</v>
      </c>
      <c r="M355" s="2" vm="2389">
        <v>54.39</v>
      </c>
      <c r="N355" s="2" vm="3176">
        <v>55.45</v>
      </c>
      <c r="O355" s="2" vm="3177">
        <v>53.47</v>
      </c>
      <c r="P355" s="2" vm="1360">
        <v>53.6</v>
      </c>
      <c r="Q355" s="2" vm="1032">
        <v>52.16</v>
      </c>
      <c r="R355" s="2" vm="3178">
        <v>51.15</v>
      </c>
      <c r="S355" s="2" vm="3179">
        <v>47.61</v>
      </c>
      <c r="T355" s="2" vm="3180">
        <v>51.8</v>
      </c>
      <c r="U355" s="2" vm="2820">
        <v>46.55</v>
      </c>
      <c r="V355" s="3">
        <v>0.28000000000000003</v>
      </c>
      <c r="W355" s="3">
        <v>0.28000000000000003</v>
      </c>
      <c r="X355" s="3">
        <v>0.24</v>
      </c>
      <c r="Y355" s="3">
        <v>0.24</v>
      </c>
      <c r="Z355" s="1">
        <f t="shared" si="115"/>
        <v>-5.0304035378662335E-2</v>
      </c>
      <c r="AA355" s="1">
        <f t="shared" si="116"/>
        <v>4.857588763168165E-2</v>
      </c>
      <c r="AB355" s="1">
        <f t="shared" si="117"/>
        <v>-3.8900317935290821E-2</v>
      </c>
      <c r="AC355" s="1">
        <f t="shared" si="118"/>
        <v>-8.5239491691104619E-2</v>
      </c>
      <c r="AD355" s="1">
        <f t="shared" si="119"/>
        <v>-0.12308826239174508</v>
      </c>
      <c r="AE355" s="1">
        <f t="shared" si="120"/>
        <v>4.44075916712732E-2</v>
      </c>
      <c r="AF355" s="1">
        <f t="shared" si="121"/>
        <v>6.3514467184191854E-3</v>
      </c>
      <c r="AG355" s="1">
        <f t="shared" si="122"/>
        <v>-9.6423562412342234E-2</v>
      </c>
      <c r="AH355" s="1">
        <f t="shared" si="123"/>
        <v>6.1061256340226348E-2</v>
      </c>
      <c r="AI355" s="1">
        <f t="shared" si="124"/>
        <v>2.4636881779738964E-2</v>
      </c>
      <c r="AJ355" s="1">
        <f t="shared" si="125"/>
        <v>-3.0658250676285012E-2</v>
      </c>
      <c r="AK355" s="1">
        <f t="shared" si="126"/>
        <v>2.431269870955724E-3</v>
      </c>
      <c r="AL355" s="1">
        <f t="shared" si="127"/>
        <v>-2.2388059701492626E-2</v>
      </c>
      <c r="AM355" s="1">
        <f t="shared" si="128"/>
        <v>-1.476226993865027E-2</v>
      </c>
      <c r="AN355" s="1">
        <f t="shared" si="129"/>
        <v>-6.9208211143695006E-2</v>
      </c>
      <c r="AO355" s="1">
        <f t="shared" si="130"/>
        <v>9.3047679059021171E-2</v>
      </c>
      <c r="AP355" s="1">
        <f t="shared" si="131"/>
        <v>-9.6718146718146714E-2</v>
      </c>
      <c r="AQ355">
        <v>2018</v>
      </c>
    </row>
    <row r="356" spans="1:43" ht="15.6" thickBot="1">
      <c r="A356" s="29" t="s">
        <v>284</v>
      </c>
      <c r="B356" s="30" t="s">
        <v>285</v>
      </c>
      <c r="C356" s="34" t="s">
        <v>286</v>
      </c>
      <c r="D356" s="8">
        <v>128416</v>
      </c>
      <c r="E356" s="3"/>
      <c r="F356" s="37">
        <f t="shared" si="133"/>
        <v>128416</v>
      </c>
      <c r="G356" s="3">
        <v>583000000</v>
      </c>
      <c r="H356" s="9">
        <f t="shared" si="132"/>
        <v>2.2026758147512864E-4</v>
      </c>
      <c r="I356" s="16" cm="1" vm="3181">
        <f t="array" aca="1" ref="I356:U356" ca="1">TRANSPOSE(_xlfn.STOCKHISTORY(A356,"1-1-2017","01-01-2018",2,0,2))</f>
        <v>72.66</v>
      </c>
      <c r="J356" s="17" vm="3182">
        <f ca="1"/>
        <v>63.98</v>
      </c>
      <c r="K356" s="17" vm="3183">
        <f ca="1"/>
        <v>58.78</v>
      </c>
      <c r="L356" s="17" vm="3184">
        <f ca="1"/>
        <v>55.22</v>
      </c>
      <c r="M356" s="17" vm="3185">
        <f ca="1"/>
        <v>55.81</v>
      </c>
      <c r="N356" s="17" vm="1359">
        <f ca="1"/>
        <v>55.25</v>
      </c>
      <c r="O356" s="17" vm="3186">
        <f ca="1"/>
        <v>52.53</v>
      </c>
      <c r="P356" s="17" vm="3187">
        <f ca="1"/>
        <v>56.58</v>
      </c>
      <c r="Q356" s="17" vm="3188">
        <f ca="1"/>
        <v>54.84</v>
      </c>
      <c r="R356" s="17" vm="3189">
        <f ca="1"/>
        <v>58.79</v>
      </c>
      <c r="S356" s="17" vm="778">
        <f ca="1"/>
        <v>58.8</v>
      </c>
      <c r="T356" s="17" vm="397">
        <f ca="1"/>
        <v>60</v>
      </c>
      <c r="U356" s="17" vm="1382">
        <f ca="1"/>
        <v>65.95</v>
      </c>
      <c r="V356" s="3">
        <v>0.62</v>
      </c>
      <c r="W356" s="3">
        <v>0.62</v>
      </c>
      <c r="X356" s="3">
        <v>0.6</v>
      </c>
      <c r="Y356" s="3">
        <v>0.6</v>
      </c>
      <c r="Z356" s="1">
        <f t="shared" ca="1" si="115"/>
        <v>-0.23148912744288463</v>
      </c>
      <c r="AA356" s="1">
        <f t="shared" ca="1" si="116"/>
        <v>-3.7486417964505574E-2</v>
      </c>
      <c r="AB356" s="1">
        <f t="shared" ca="1" si="117"/>
        <v>0.13059204264229959</v>
      </c>
      <c r="AC356" s="1">
        <f t="shared" ca="1" si="118"/>
        <v>0.13199523728525264</v>
      </c>
      <c r="AD356" s="1">
        <f t="shared" ca="1" si="119"/>
        <v>-5.8766859344893951E-2</v>
      </c>
      <c r="AE356" s="1">
        <f t="shared" ca="1" si="120"/>
        <v>-0.11946050096339114</v>
      </c>
      <c r="AF356" s="1">
        <f t="shared" ca="1" si="121"/>
        <v>-8.1275398562050571E-2</v>
      </c>
      <c r="AG356" s="1">
        <f t="shared" ca="1" si="122"/>
        <v>-5.001701258931613E-2</v>
      </c>
      <c r="AH356" s="1">
        <f t="shared" ca="1" si="123"/>
        <v>1.0684534588917121E-2</v>
      </c>
      <c r="AI356" s="1">
        <f t="shared" ca="1" si="124"/>
        <v>1.0750761512273378E-3</v>
      </c>
      <c r="AJ356" s="1">
        <f t="shared" ca="1" si="125"/>
        <v>-3.8009049773755632E-2</v>
      </c>
      <c r="AK356" s="1">
        <f t="shared" ca="1" si="126"/>
        <v>7.7098800685322613E-2</v>
      </c>
      <c r="AL356" s="1">
        <f t="shared" ca="1" si="127"/>
        <v>-2.0148462354188667E-2</v>
      </c>
      <c r="AM356" s="1">
        <f t="shared" ca="1" si="128"/>
        <v>8.2968636032093271E-2</v>
      </c>
      <c r="AN356" s="1">
        <f t="shared" ca="1" si="129"/>
        <v>1.7009695526446693E-4</v>
      </c>
      <c r="AO356" s="1">
        <f t="shared" ca="1" si="130"/>
        <v>3.0612244897959235E-2</v>
      </c>
      <c r="AP356" s="1">
        <f t="shared" ca="1" si="131"/>
        <v>0.1091666666666667</v>
      </c>
      <c r="AQ356">
        <v>2017</v>
      </c>
    </row>
    <row r="357" spans="1:43" ht="15.6" thickBot="1">
      <c r="A357" s="40" t="s">
        <v>74</v>
      </c>
      <c r="B357" s="30" t="s">
        <v>75</v>
      </c>
      <c r="C357" s="42" t="s">
        <v>397</v>
      </c>
      <c r="D357" s="8">
        <v>376601</v>
      </c>
      <c r="E357" s="3">
        <v>8040</v>
      </c>
      <c r="F357" s="37">
        <f t="shared" si="133"/>
        <v>376601</v>
      </c>
      <c r="G357" s="8">
        <v>1712000000</v>
      </c>
      <c r="H357" s="9">
        <f t="shared" si="132"/>
        <v>2.1997721962616822E-4</v>
      </c>
      <c r="I357" s="51" vm="3190">
        <v>51.34</v>
      </c>
      <c r="J357" s="2" vm="3191">
        <v>49.01</v>
      </c>
      <c r="K357" s="2" vm="1202">
        <v>51.67</v>
      </c>
      <c r="L357" s="2" vm="3192">
        <v>48.05</v>
      </c>
      <c r="M357" s="2" vm="3193">
        <v>46.32</v>
      </c>
      <c r="N357" s="2" vm="3194">
        <v>45.26</v>
      </c>
      <c r="O357" s="2" vm="3195">
        <v>45.71</v>
      </c>
      <c r="P357" s="2" vm="3196">
        <v>44.55</v>
      </c>
      <c r="Q357" s="2" vm="3197">
        <v>47.89</v>
      </c>
      <c r="R357" s="2" vm="3198">
        <v>51.09</v>
      </c>
      <c r="S357" s="2" vm="3199">
        <v>57.99</v>
      </c>
      <c r="T357" s="2" vm="3200">
        <v>57.34</v>
      </c>
      <c r="U357" s="2" vm="1088">
        <v>63.85</v>
      </c>
      <c r="V357">
        <v>0.41</v>
      </c>
      <c r="W357">
        <v>0.41</v>
      </c>
      <c r="X357">
        <v>0.41</v>
      </c>
      <c r="Y357">
        <v>0.41</v>
      </c>
      <c r="Z357" s="1">
        <f t="shared" si="115"/>
        <v>-5.6096610829762486E-2</v>
      </c>
      <c r="AA357" s="1">
        <f t="shared" si="116"/>
        <v>-4.0166493236212207E-2</v>
      </c>
      <c r="AB357" s="1">
        <f t="shared" si="117"/>
        <v>0.12666812513673162</v>
      </c>
      <c r="AC357" s="1">
        <f t="shared" si="118"/>
        <v>0.25778038755137989</v>
      </c>
      <c r="AD357" s="1">
        <f t="shared" si="119"/>
        <v>0.2756135566809505</v>
      </c>
      <c r="AE357" s="1">
        <f t="shared" si="120"/>
        <v>-4.5383716400467573E-2</v>
      </c>
      <c r="AF357" s="1">
        <f t="shared" si="121"/>
        <v>5.4274637829014566E-2</v>
      </c>
      <c r="AG357" s="1">
        <f t="shared" si="122"/>
        <v>-6.2125024191987697E-2</v>
      </c>
      <c r="AH357" s="1">
        <f t="shared" si="123"/>
        <v>-3.6004162330905247E-2</v>
      </c>
      <c r="AI357" s="1">
        <f t="shared" si="124"/>
        <v>-1.4032815198618358E-2</v>
      </c>
      <c r="AJ357" s="1">
        <f t="shared" si="125"/>
        <v>1.9001325673884285E-2</v>
      </c>
      <c r="AK357" s="1">
        <f t="shared" si="126"/>
        <v>-2.5377379129293453E-2</v>
      </c>
      <c r="AL357" s="1">
        <f t="shared" si="127"/>
        <v>8.4175084175084264E-2</v>
      </c>
      <c r="AM357" s="1">
        <f t="shared" si="128"/>
        <v>7.5381081645437525E-2</v>
      </c>
      <c r="AN357" s="1">
        <f t="shared" si="129"/>
        <v>0.13505578391074571</v>
      </c>
      <c r="AO357" s="1">
        <f t="shared" si="130"/>
        <v>-4.1386445938954748E-3</v>
      </c>
      <c r="AP357" s="1">
        <f t="shared" si="131"/>
        <v>0.12068364143704216</v>
      </c>
      <c r="AQ357" s="58">
        <v>2019</v>
      </c>
    </row>
    <row r="358" spans="1:43" ht="15.6" thickBot="1">
      <c r="A358" s="29" t="s">
        <v>227</v>
      </c>
      <c r="B358" s="30" t="s">
        <v>228</v>
      </c>
      <c r="C358" s="34" t="s">
        <v>229</v>
      </c>
      <c r="D358" s="8">
        <v>604085</v>
      </c>
      <c r="E358" s="8">
        <v>2741094</v>
      </c>
      <c r="F358" s="37">
        <f t="shared" si="133"/>
        <v>604085</v>
      </c>
      <c r="G358" s="3">
        <v>2748000000</v>
      </c>
      <c r="H358" s="9">
        <f t="shared" si="132"/>
        <v>2.1982714701601164E-4</v>
      </c>
      <c r="I358" s="16" cm="1" vm="3201">
        <f t="array" aca="1" ref="I358:U358" ca="1">TRANSPOSE(_xlfn.STOCKHISTORY(A358,"1-1-2017","01-01-2018",2,0,2))</f>
        <v>56.401299999999999</v>
      </c>
      <c r="J358" s="17" vm="3202">
        <f ca="1"/>
        <v>59.176099999999998</v>
      </c>
      <c r="K358" s="17" vm="3203">
        <f ca="1"/>
        <v>62.999699999999997</v>
      </c>
      <c r="L358" s="17" vm="3204">
        <f ca="1"/>
        <v>60.482399999999998</v>
      </c>
      <c r="M358" s="17" vm="3205">
        <f ca="1"/>
        <v>59.357199999999999</v>
      </c>
      <c r="N358" s="17" vm="3206">
        <f ca="1"/>
        <v>62.065300000000001</v>
      </c>
      <c r="O358" s="17" vm="3207">
        <f ca="1"/>
        <v>60.882899999999999</v>
      </c>
      <c r="P358" s="17" vm="3208">
        <f ca="1"/>
        <v>61.064100000000003</v>
      </c>
      <c r="Q358" s="17" vm="3209">
        <f ca="1"/>
        <v>60.825699999999998</v>
      </c>
      <c r="R358" s="17" vm="3210">
        <f ca="1"/>
        <v>61.226199999999999</v>
      </c>
      <c r="S358" s="17" vm="3211">
        <f ca="1"/>
        <v>52.959099999999999</v>
      </c>
      <c r="T358" s="17" vm="3212">
        <f ca="1"/>
        <v>52.825600000000001</v>
      </c>
      <c r="U358" s="17" vm="3213">
        <f ca="1"/>
        <v>53.960299999999997</v>
      </c>
      <c r="V358" s="3">
        <v>0.48</v>
      </c>
      <c r="W358" s="3">
        <v>0.47</v>
      </c>
      <c r="X358" s="3">
        <v>0.47</v>
      </c>
      <c r="Y358" s="3">
        <v>0.47</v>
      </c>
      <c r="Z358" s="1">
        <f t="shared" ca="1" si="115"/>
        <v>8.0868703380950438E-2</v>
      </c>
      <c r="AA358" s="1">
        <f t="shared" ca="1" si="116"/>
        <v>1.4392616695104707E-2</v>
      </c>
      <c r="AB358" s="1">
        <f t="shared" ca="1" si="117"/>
        <v>1.3358430692361882E-2</v>
      </c>
      <c r="AC358" s="1">
        <f t="shared" ca="1" si="118"/>
        <v>-0.11099659949498748</v>
      </c>
      <c r="AD358" s="1">
        <f t="shared" ca="1" si="119"/>
        <v>-9.7692783676972452E-3</v>
      </c>
      <c r="AE358" s="1">
        <f t="shared" ca="1" si="120"/>
        <v>4.9197447576562935E-2</v>
      </c>
      <c r="AF358" s="1">
        <f t="shared" ca="1" si="121"/>
        <v>6.4613923526558856E-2</v>
      </c>
      <c r="AG358" s="1">
        <f t="shared" ca="1" si="122"/>
        <v>-3.2338249229758219E-2</v>
      </c>
      <c r="AH358" s="1">
        <f t="shared" ca="1" si="123"/>
        <v>-1.8603759110088217E-2</v>
      </c>
      <c r="AI358" s="1">
        <f t="shared" ca="1" si="124"/>
        <v>5.354194604866809E-2</v>
      </c>
      <c r="AJ358" s="1">
        <f t="shared" ca="1" si="125"/>
        <v>-1.147823340900634E-2</v>
      </c>
      <c r="AK358" s="1">
        <f t="shared" ca="1" si="126"/>
        <v>2.976205141345173E-3</v>
      </c>
      <c r="AL358" s="1">
        <f t="shared" ca="1" si="127"/>
        <v>3.7927358300538982E-3</v>
      </c>
      <c r="AM358" s="1">
        <f t="shared" ca="1" si="128"/>
        <v>1.4311384825821996E-2</v>
      </c>
      <c r="AN358" s="1">
        <f t="shared" ca="1" si="129"/>
        <v>-0.13502552828690983</v>
      </c>
      <c r="AO358" s="1">
        <f t="shared" ca="1" si="130"/>
        <v>6.3539599426727803E-3</v>
      </c>
      <c r="AP358" s="1">
        <f t="shared" ca="1" si="131"/>
        <v>3.0377317058395838E-2</v>
      </c>
      <c r="AQ358">
        <v>2017</v>
      </c>
    </row>
    <row r="359" spans="1:43" ht="15.6" thickBot="1">
      <c r="A359" s="40" t="s">
        <v>350</v>
      </c>
      <c r="B359" s="30" t="s">
        <v>439</v>
      </c>
      <c r="C359" s="42" t="s">
        <v>352</v>
      </c>
      <c r="D359" s="8">
        <v>157392</v>
      </c>
      <c r="E359" s="3"/>
      <c r="F359" s="37">
        <f t="shared" si="133"/>
        <v>157392</v>
      </c>
      <c r="G359" s="3">
        <v>726000000</v>
      </c>
      <c r="H359" s="9">
        <f t="shared" si="132"/>
        <v>2.1679338842975208E-4</v>
      </c>
      <c r="I359" s="51" vm="2073">
        <v>101.66</v>
      </c>
      <c r="J359" s="2" vm="3214">
        <v>110.93</v>
      </c>
      <c r="K359" s="2" vm="3215">
        <v>127.55</v>
      </c>
      <c r="L359" s="2" vm="3216">
        <v>133.15</v>
      </c>
      <c r="M359" s="2" vm="3217">
        <v>132.66</v>
      </c>
      <c r="N359" s="2" vm="3218">
        <v>132.19999999999999</v>
      </c>
      <c r="O359" s="2" vm="3219">
        <v>144.04</v>
      </c>
      <c r="P359" s="2" vm="3220">
        <v>140.84</v>
      </c>
      <c r="Q359" s="2" vm="2994">
        <v>140.55000000000001</v>
      </c>
      <c r="R359" s="2" vm="3221">
        <v>144.25</v>
      </c>
      <c r="S359" s="2" vm="3222">
        <v>138.72</v>
      </c>
      <c r="T359" s="2" vm="3223">
        <v>146.49</v>
      </c>
      <c r="U359" s="2" vm="3224">
        <v>153.96</v>
      </c>
      <c r="V359" s="3">
        <v>0.17</v>
      </c>
      <c r="W359" s="3">
        <v>0.17</v>
      </c>
      <c r="X359" s="3">
        <v>0.17</v>
      </c>
      <c r="Y359" s="3">
        <v>0.17</v>
      </c>
      <c r="Z359" s="1">
        <f t="shared" si="115"/>
        <v>0.31143025772181793</v>
      </c>
      <c r="AA359" s="1">
        <f t="shared" si="116"/>
        <v>8.306421329327815E-2</v>
      </c>
      <c r="AB359" s="1">
        <f t="shared" si="117"/>
        <v>2.6381560677590115E-3</v>
      </c>
      <c r="AC359" s="1">
        <f t="shared" si="118"/>
        <v>6.8492201039861408E-2</v>
      </c>
      <c r="AD359" s="1">
        <f t="shared" si="119"/>
        <v>0.52114892779854427</v>
      </c>
      <c r="AE359" s="1">
        <f t="shared" si="120"/>
        <v>9.1186307298839378E-2</v>
      </c>
      <c r="AF359" s="1">
        <f t="shared" si="121"/>
        <v>0.14982421346795266</v>
      </c>
      <c r="AG359" s="1">
        <f t="shared" si="122"/>
        <v>4.5237161897295243E-2</v>
      </c>
      <c r="AH359" s="1">
        <f t="shared" si="123"/>
        <v>-3.6800600826136618E-3</v>
      </c>
      <c r="AI359" s="1">
        <f t="shared" si="124"/>
        <v>-2.1860394994723952E-3</v>
      </c>
      <c r="AJ359" s="1">
        <f t="shared" si="125"/>
        <v>9.084720121028747E-2</v>
      </c>
      <c r="AK359" s="1">
        <f t="shared" si="126"/>
        <v>-2.2216051096917447E-2</v>
      </c>
      <c r="AL359" s="1">
        <f t="shared" si="127"/>
        <v>-8.5203067310417519E-4</v>
      </c>
      <c r="AM359" s="1">
        <f t="shared" si="128"/>
        <v>2.7534685165421475E-2</v>
      </c>
      <c r="AN359" s="1">
        <f t="shared" si="129"/>
        <v>-3.8336221837088395E-2</v>
      </c>
      <c r="AO359" s="1">
        <f t="shared" si="130"/>
        <v>5.7237600922722107E-2</v>
      </c>
      <c r="AP359" s="1">
        <f t="shared" si="131"/>
        <v>5.2153730630077125E-2</v>
      </c>
      <c r="AQ359" s="58">
        <v>2019</v>
      </c>
    </row>
    <row r="360" spans="1:43" ht="16.2" thickBot="1">
      <c r="A360" s="61" t="s">
        <v>254</v>
      </c>
      <c r="B360" s="30" t="s">
        <v>255</v>
      </c>
      <c r="C360" s="25" t="s">
        <v>379</v>
      </c>
      <c r="D360" s="8">
        <v>1261099</v>
      </c>
      <c r="E360" s="3">
        <v>426108</v>
      </c>
      <c r="F360">
        <f>(D360)*1.054</f>
        <v>1329198.3460000001</v>
      </c>
      <c r="G360" s="3">
        <v>6159000000</v>
      </c>
      <c r="H360" s="9">
        <f t="shared" si="132"/>
        <v>2.1581398701087841E-4</v>
      </c>
      <c r="I360" s="16" cm="1" vm="2923">
        <f t="array" aca="1" ref="I360:U360" ca="1">TRANSPOSE(_xlfn.STOCKHISTORY(A360,"1-1-2015","31-01-2016",2,0,2))</f>
        <v>29.642399999999999</v>
      </c>
      <c r="J360" s="17" vm="2924">
        <f ca="1"/>
        <v>29.8035</v>
      </c>
      <c r="K360" s="17" vm="2925">
        <f ca="1"/>
        <v>32.287199999999999</v>
      </c>
      <c r="L360" s="17" vm="2926">
        <f ca="1"/>
        <v>33.026600000000002</v>
      </c>
      <c r="M360" s="17" vm="2927">
        <f ca="1"/>
        <v>32.0976</v>
      </c>
      <c r="N360" s="17" vm="2928">
        <f ca="1"/>
        <v>32.9602</v>
      </c>
      <c r="O360" s="17" vm="2929">
        <f ca="1"/>
        <v>31.813199999999998</v>
      </c>
      <c r="P360" s="17" vm="2930">
        <f ca="1"/>
        <v>34.4011</v>
      </c>
      <c r="Q360" s="17" vm="2931">
        <f ca="1"/>
        <v>29.822500000000002</v>
      </c>
      <c r="R360" s="17" vm="2932">
        <f ca="1"/>
        <v>29.6708</v>
      </c>
      <c r="S360" s="17" vm="2933">
        <f ca="1"/>
        <v>32.391500000000001</v>
      </c>
      <c r="T360" s="17" vm="2934">
        <f ca="1"/>
        <v>31.282399999999999</v>
      </c>
      <c r="U360" s="17" vm="2935">
        <f ca="1"/>
        <v>30.1922</v>
      </c>
      <c r="V360" s="3">
        <v>0.3</v>
      </c>
      <c r="W360" s="3">
        <v>0.3</v>
      </c>
      <c r="X360" s="3">
        <v>0.3</v>
      </c>
      <c r="Y360" s="3">
        <v>0.3</v>
      </c>
      <c r="Z360" s="1">
        <f t="shared" ca="1" si="115"/>
        <v>0.12428818179364705</v>
      </c>
      <c r="AA360" s="1">
        <f t="shared" ca="1" si="116"/>
        <v>-2.7656495067612273E-2</v>
      </c>
      <c r="AB360" s="1">
        <f t="shared" ca="1" si="117"/>
        <v>-5.791306753171635E-2</v>
      </c>
      <c r="AC360" s="1">
        <f t="shared" ca="1" si="118"/>
        <v>2.7683783382989335E-2</v>
      </c>
      <c r="AD360" s="1">
        <f t="shared" ca="1" si="119"/>
        <v>5.9030307937279071E-2</v>
      </c>
      <c r="AE360" s="1">
        <f t="shared" ca="1" si="120"/>
        <v>5.4347826086956902E-3</v>
      </c>
      <c r="AF360" s="1">
        <f t="shared" ca="1" si="121"/>
        <v>8.3335849816296714E-2</v>
      </c>
      <c r="AG360" s="1">
        <f t="shared" ca="1" si="122"/>
        <v>3.2192323893059899E-2</v>
      </c>
      <c r="AH360" s="1">
        <f t="shared" ca="1" si="123"/>
        <v>-2.8128841600407004E-2</v>
      </c>
      <c r="AI360" s="1">
        <f t="shared" ca="1" si="124"/>
        <v>3.6220776631274626E-2</v>
      </c>
      <c r="AJ360" s="1">
        <f t="shared" ca="1" si="125"/>
        <v>-2.5697659601580148E-2</v>
      </c>
      <c r="AK360" s="1">
        <f t="shared" ca="1" si="126"/>
        <v>8.1346736574755177E-2</v>
      </c>
      <c r="AL360" s="1">
        <f t="shared" ca="1" si="127"/>
        <v>-0.12437392990340421</v>
      </c>
      <c r="AM360" s="1">
        <f t="shared" ca="1" si="128"/>
        <v>4.9727554698632999E-3</v>
      </c>
      <c r="AN360" s="1">
        <f t="shared" ca="1" si="129"/>
        <v>9.1696213111881072E-2</v>
      </c>
      <c r="AO360" s="1">
        <f t="shared" ca="1" si="130"/>
        <v>-2.497877529598819E-2</v>
      </c>
      <c r="AP360" s="1">
        <f t="shared" ca="1" si="131"/>
        <v>-2.5260210214050054E-2</v>
      </c>
      <c r="AQ360">
        <v>2016</v>
      </c>
    </row>
    <row r="361" spans="1:43" ht="16.2" thickBot="1">
      <c r="A361" s="61" t="s">
        <v>350</v>
      </c>
      <c r="B361" s="30" t="s">
        <v>351</v>
      </c>
      <c r="C361" s="25" t="s">
        <v>352</v>
      </c>
      <c r="D361" s="8">
        <v>113887</v>
      </c>
      <c r="E361" s="3">
        <v>20480</v>
      </c>
      <c r="F361">
        <f>(D361*1.319)</f>
        <v>150216.95300000001</v>
      </c>
      <c r="G361" s="3">
        <v>700000000</v>
      </c>
      <c r="H361" s="9">
        <f t="shared" si="132"/>
        <v>2.1459564714285717E-4</v>
      </c>
      <c r="I361" s="16" cm="1" vm="3225">
        <f t="array" aca="1" ref="I361:U361" ca="1">TRANSPOSE(_xlfn.STOCKHISTORY(A361,"1-1-2015","31-01-2016",2,0,2))</f>
        <v>65.188400000000001</v>
      </c>
      <c r="J361" s="17" vm="3226">
        <f ca="1"/>
        <v>62.482599999999998</v>
      </c>
      <c r="K361" s="17" vm="3227">
        <f ca="1"/>
        <v>66.097899999999996</v>
      </c>
      <c r="L361" s="17" vm="3228">
        <f ca="1"/>
        <v>64.256100000000004</v>
      </c>
      <c r="M361" s="17" vm="3229">
        <f ca="1"/>
        <v>62.217300000000002</v>
      </c>
      <c r="N361" s="17" vm="3230">
        <f ca="1"/>
        <v>65.559700000000007</v>
      </c>
      <c r="O361" s="17" vm="3231">
        <f ca="1"/>
        <v>65.180800000000005</v>
      </c>
      <c r="P361" s="17" vm="3232">
        <f ca="1"/>
        <v>69.364500000000007</v>
      </c>
      <c r="Q361" s="17" vm="3233">
        <f ca="1"/>
        <v>64.581999999999994</v>
      </c>
      <c r="R361" s="17" vm="3234">
        <f ca="1"/>
        <v>64.627499999999998</v>
      </c>
      <c r="S361" s="17" vm="3235">
        <f ca="1"/>
        <v>70.872699999999995</v>
      </c>
      <c r="T361" s="17" vm="3236">
        <f ca="1"/>
        <v>73.48</v>
      </c>
      <c r="U361" s="17" vm="3237">
        <f ca="1"/>
        <v>69.015799999999999</v>
      </c>
      <c r="V361" s="3">
        <v>0.125</v>
      </c>
      <c r="W361" s="3">
        <v>0.125</v>
      </c>
      <c r="X361" s="3">
        <v>24.56</v>
      </c>
      <c r="Y361" s="3">
        <v>0.121304</v>
      </c>
      <c r="Z361" s="1">
        <f t="shared" ca="1" si="115"/>
        <v>-1.2384105147541555E-2</v>
      </c>
      <c r="AA361" s="1">
        <f t="shared" ca="1" si="116"/>
        <v>1.6336192205876194E-2</v>
      </c>
      <c r="AB361" s="1">
        <f t="shared" ca="1" si="117"/>
        <v>0.36830937944916281</v>
      </c>
      <c r="AC361" s="1">
        <f t="shared" ca="1" si="118"/>
        <v>6.977840702487334E-2</v>
      </c>
      <c r="AD361" s="1">
        <f t="shared" ca="1" si="119"/>
        <v>0.44116290628394</v>
      </c>
      <c r="AE361" s="1">
        <f t="shared" ca="1" si="120"/>
        <v>-4.1507384749434002E-2</v>
      </c>
      <c r="AF361" s="1">
        <f t="shared" ca="1" si="121"/>
        <v>5.7860908476919944E-2</v>
      </c>
      <c r="AG361" s="1">
        <f t="shared" ca="1" si="122"/>
        <v>-2.5973593714777508E-2</v>
      </c>
      <c r="AH361" s="1">
        <f t="shared" ca="1" si="123"/>
        <v>-3.1729283289835548E-2</v>
      </c>
      <c r="AI361" s="1">
        <f t="shared" ca="1" si="124"/>
        <v>5.5730480107622875E-2</v>
      </c>
      <c r="AJ361" s="1">
        <f t="shared" ca="1" si="125"/>
        <v>-3.8728060073490505E-3</v>
      </c>
      <c r="AK361" s="1">
        <f t="shared" ca="1" si="126"/>
        <v>6.4186079336246274E-2</v>
      </c>
      <c r="AL361" s="1">
        <f t="shared" ca="1" si="127"/>
        <v>0.28512423501935402</v>
      </c>
      <c r="AM361" s="1">
        <f t="shared" ca="1" si="128"/>
        <v>0.38099625282586486</v>
      </c>
      <c r="AN361" s="1">
        <f t="shared" ca="1" si="129"/>
        <v>9.66337859270434E-2</v>
      </c>
      <c r="AO361" s="1">
        <f t="shared" ca="1" si="130"/>
        <v>3.8500071254517036E-2</v>
      </c>
      <c r="AP361" s="1">
        <f t="shared" ca="1" si="131"/>
        <v>-5.9103102885138876E-2</v>
      </c>
      <c r="AQ361">
        <v>2016</v>
      </c>
    </row>
    <row r="362" spans="1:43" ht="15.6" thickBot="1">
      <c r="A362" s="40" t="s">
        <v>317</v>
      </c>
      <c r="B362" s="30" t="s">
        <v>318</v>
      </c>
      <c r="C362" s="42" t="s">
        <v>420</v>
      </c>
      <c r="D362" s="8">
        <v>947825</v>
      </c>
      <c r="E362" s="3">
        <v>357603</v>
      </c>
      <c r="F362" s="37">
        <f t="shared" ref="F362:F372" si="134">D362</f>
        <v>947825</v>
      </c>
      <c r="G362" s="16">
        <v>4425000000</v>
      </c>
      <c r="H362" s="9">
        <f t="shared" si="132"/>
        <v>2.1419774011299434E-4</v>
      </c>
      <c r="I362" s="51" vm="3238">
        <v>45.524999999999999</v>
      </c>
      <c r="J362" s="2" vm="3239">
        <v>49</v>
      </c>
      <c r="K362" s="2" vm="3240">
        <v>50.23</v>
      </c>
      <c r="L362" s="2" vm="3241">
        <v>48.43</v>
      </c>
      <c r="M362" s="2" vm="3242">
        <v>48.32</v>
      </c>
      <c r="N362" s="2" vm="1016">
        <v>44.24</v>
      </c>
      <c r="O362" s="2" vm="3243">
        <v>47.88</v>
      </c>
      <c r="P362" s="2" vm="3244">
        <v>48.41</v>
      </c>
      <c r="Q362" s="2" vm="3245">
        <v>46.31</v>
      </c>
      <c r="R362" s="2" vm="1013">
        <v>50.65</v>
      </c>
      <c r="S362" s="2" vm="3246">
        <v>52.13</v>
      </c>
      <c r="T362" s="2" vm="3247">
        <v>54.31</v>
      </c>
      <c r="U362" s="2" vm="3248">
        <v>53.85</v>
      </c>
      <c r="V362">
        <v>0.51</v>
      </c>
      <c r="W362">
        <v>0.51</v>
      </c>
      <c r="X362">
        <v>0.45</v>
      </c>
      <c r="Y362">
        <v>0.45</v>
      </c>
      <c r="Z362" s="1">
        <f t="shared" si="115"/>
        <v>7.5013728720483272E-2</v>
      </c>
      <c r="AA362" s="1">
        <f t="shared" si="116"/>
        <v>-8.2593433822005262E-4</v>
      </c>
      <c r="AB362" s="1">
        <f t="shared" si="117"/>
        <v>6.7251461988304007E-2</v>
      </c>
      <c r="AC362" s="1">
        <f t="shared" si="118"/>
        <v>7.2063178677196513E-2</v>
      </c>
      <c r="AD362" s="1">
        <f t="shared" si="119"/>
        <v>0.22504118616144983</v>
      </c>
      <c r="AE362" s="1">
        <f t="shared" si="120"/>
        <v>7.6331685886875375E-2</v>
      </c>
      <c r="AF362" s="1">
        <f t="shared" si="121"/>
        <v>2.5102040816326467E-2</v>
      </c>
      <c r="AG362" s="1">
        <f t="shared" si="122"/>
        <v>-2.5681863428230086E-2</v>
      </c>
      <c r="AH362" s="1">
        <f t="shared" si="123"/>
        <v>-2.2713194301052951E-3</v>
      </c>
      <c r="AI362" s="1">
        <f t="shared" si="124"/>
        <v>-7.3882450331125796E-2</v>
      </c>
      <c r="AJ362" s="1">
        <f t="shared" si="125"/>
        <v>9.380650994575046E-2</v>
      </c>
      <c r="AK362" s="1">
        <f t="shared" si="126"/>
        <v>1.1069340016708312E-2</v>
      </c>
      <c r="AL362" s="1">
        <f t="shared" si="127"/>
        <v>-3.4083866969634259E-2</v>
      </c>
      <c r="AM362" s="1">
        <f t="shared" si="128"/>
        <v>0.10343338371841927</v>
      </c>
      <c r="AN362" s="1">
        <f t="shared" si="129"/>
        <v>2.9220138203356446E-2</v>
      </c>
      <c r="AO362" s="1">
        <f t="shared" si="130"/>
        <v>5.0450796086706308E-2</v>
      </c>
      <c r="AP362" s="1">
        <f t="shared" si="131"/>
        <v>-1.8412815319463895E-4</v>
      </c>
      <c r="AQ362" s="58">
        <v>2019</v>
      </c>
    </row>
    <row r="363" spans="1:43" ht="16.2" thickBot="1">
      <c r="A363" s="29" t="s">
        <v>328</v>
      </c>
      <c r="B363" s="30" t="s">
        <v>30</v>
      </c>
      <c r="C363" s="33" t="s">
        <v>31</v>
      </c>
      <c r="D363" s="8">
        <v>339631</v>
      </c>
      <c r="E363" s="8">
        <v>656296</v>
      </c>
      <c r="F363" s="37">
        <f t="shared" si="134"/>
        <v>339631</v>
      </c>
      <c r="G363" s="3">
        <v>1603000000</v>
      </c>
      <c r="H363" s="9">
        <f t="shared" si="132"/>
        <v>2.1187211478477855E-4</v>
      </c>
      <c r="I363" s="16" cm="1" vm="3249">
        <f t="array" aca="1" ref="I363:U363" ca="1">TRANSPOSE(_xlfn.STOCKHISTORY(A363,"1-1-2017","01-01-2018",2,0,2))</f>
        <v>62.92</v>
      </c>
      <c r="J363" s="17" vm="3250">
        <f ca="1"/>
        <v>61.07</v>
      </c>
      <c r="K363" s="17" vm="3251">
        <f ca="1"/>
        <v>62.16</v>
      </c>
      <c r="L363" s="17" vm="3252">
        <f ca="1"/>
        <v>65.239999999999995</v>
      </c>
      <c r="M363" s="17" vm="3253">
        <f ca="1"/>
        <v>66</v>
      </c>
      <c r="N363" s="17" vm="3254">
        <f ca="1"/>
        <v>66.254999999999995</v>
      </c>
      <c r="O363" s="17" vm="3255">
        <f ca="1"/>
        <v>72.760000000000005</v>
      </c>
      <c r="P363" s="17" vm="3256">
        <f ca="1"/>
        <v>70.03</v>
      </c>
      <c r="Q363" s="17" vm="1543">
        <f ca="1"/>
        <v>75.59</v>
      </c>
      <c r="R363" s="17" vm="3257">
        <f ca="1"/>
        <v>89.74</v>
      </c>
      <c r="S363" s="17" vm="3258">
        <f ca="1"/>
        <v>90.78</v>
      </c>
      <c r="T363" s="17" vm="3259">
        <f ca="1"/>
        <v>97.19</v>
      </c>
      <c r="U363" s="17" vm="3260">
        <f ca="1"/>
        <v>97.14</v>
      </c>
      <c r="V363" s="3">
        <v>0.64</v>
      </c>
      <c r="W363" s="3">
        <v>0.64</v>
      </c>
      <c r="X363" s="3">
        <v>0.64</v>
      </c>
      <c r="Y363" s="3">
        <v>0.64</v>
      </c>
      <c r="Z363" s="1">
        <f t="shared" ca="1" si="115"/>
        <v>4.7043865225683303E-2</v>
      </c>
      <c r="AA363" s="1">
        <f t="shared" ca="1" si="116"/>
        <v>0.12507664009809949</v>
      </c>
      <c r="AB363" s="1">
        <f t="shared" ca="1" si="117"/>
        <v>0.24216602528861997</v>
      </c>
      <c r="AC363" s="1">
        <f t="shared" ca="1" si="118"/>
        <v>8.9592155114776098E-2</v>
      </c>
      <c r="AD363" s="1">
        <f t="shared" ca="1" si="119"/>
        <v>0.58455181182453908</v>
      </c>
      <c r="AE363" s="1">
        <f t="shared" ca="1" si="120"/>
        <v>-2.940241576605215E-2</v>
      </c>
      <c r="AF363" s="1">
        <f t="shared" ca="1" si="121"/>
        <v>1.7848370722122094E-2</v>
      </c>
      <c r="AG363" s="1">
        <f t="shared" ca="1" si="122"/>
        <v>5.9845559845559823E-2</v>
      </c>
      <c r="AH363" s="1">
        <f t="shared" ca="1" si="123"/>
        <v>1.1649294911097565E-2</v>
      </c>
      <c r="AI363" s="1">
        <f t="shared" ca="1" si="124"/>
        <v>1.3560606060605992E-2</v>
      </c>
      <c r="AJ363" s="1">
        <f t="shared" ca="1" si="125"/>
        <v>0.10784091766659135</v>
      </c>
      <c r="AK363" s="1">
        <f t="shared" ca="1" si="126"/>
        <v>-3.7520615722924734E-2</v>
      </c>
      <c r="AL363" s="1">
        <f t="shared" ca="1" si="127"/>
        <v>8.8533485649007593E-2</v>
      </c>
      <c r="AM363" s="1">
        <f t="shared" ca="1" si="128"/>
        <v>0.19566080169334557</v>
      </c>
      <c r="AN363" s="1">
        <f t="shared" ca="1" si="129"/>
        <v>1.1589034989971098E-2</v>
      </c>
      <c r="AO363" s="1">
        <f t="shared" ca="1" si="130"/>
        <v>7.7660277594183702E-2</v>
      </c>
      <c r="AP363" s="1">
        <f t="shared" ca="1" si="131"/>
        <v>6.0705833933532554E-3</v>
      </c>
      <c r="AQ363">
        <v>2017</v>
      </c>
    </row>
    <row r="364" spans="1:43" ht="15.6" thickBot="1">
      <c r="A364" s="40" t="s">
        <v>275</v>
      </c>
      <c r="B364" s="30" t="s">
        <v>276</v>
      </c>
      <c r="C364" s="42" t="s">
        <v>277</v>
      </c>
      <c r="D364" s="46">
        <v>222742</v>
      </c>
      <c r="E364" s="3">
        <v>2337096</v>
      </c>
      <c r="F364" s="37">
        <f t="shared" si="134"/>
        <v>222742</v>
      </c>
      <c r="G364" s="3">
        <v>1054000000</v>
      </c>
      <c r="H364" s="9">
        <f t="shared" si="132"/>
        <v>2.1133017077798862E-4</v>
      </c>
      <c r="I364" s="51" vm="498">
        <v>43.89</v>
      </c>
      <c r="J364" s="2" vm="3261">
        <v>48.54</v>
      </c>
      <c r="K364" s="2" vm="3262">
        <v>49.79</v>
      </c>
      <c r="L364" s="2" vm="3263">
        <v>51.68</v>
      </c>
      <c r="M364" s="2" vm="3264">
        <v>52.23</v>
      </c>
      <c r="N364" s="2" vm="830">
        <v>53.5</v>
      </c>
      <c r="O364" s="2" vm="402">
        <v>55.1</v>
      </c>
      <c r="P364" s="2" vm="791">
        <v>56.25</v>
      </c>
      <c r="Q364" s="2" vm="396">
        <v>58.28</v>
      </c>
      <c r="R364" s="2" vm="851">
        <v>61.6</v>
      </c>
      <c r="S364" s="2" vm="799">
        <v>62.87</v>
      </c>
      <c r="T364" s="2" vm="929">
        <v>61.84</v>
      </c>
      <c r="U364" s="2" vm="3265">
        <v>63.65</v>
      </c>
      <c r="V364" s="3">
        <v>0.62</v>
      </c>
      <c r="W364" s="3">
        <v>0.62</v>
      </c>
      <c r="X364" s="3">
        <v>0.62</v>
      </c>
      <c r="Y364" s="3">
        <v>0.6</v>
      </c>
      <c r="Z364" s="1">
        <f t="shared" si="115"/>
        <v>0.19161540214171788</v>
      </c>
      <c r="AA364" s="1">
        <f t="shared" si="116"/>
        <v>7.8173374613003138E-2</v>
      </c>
      <c r="AB364" s="1">
        <f t="shared" si="117"/>
        <v>0.12921960072595282</v>
      </c>
      <c r="AC364" s="1">
        <f t="shared" si="118"/>
        <v>4.3019480519480471E-2</v>
      </c>
      <c r="AD364" s="1">
        <f t="shared" si="119"/>
        <v>0.50626566416040097</v>
      </c>
      <c r="AE364" s="1">
        <f t="shared" si="120"/>
        <v>0.10594668489405328</v>
      </c>
      <c r="AF364" s="1">
        <f t="shared" si="121"/>
        <v>2.5751957148743305E-2</v>
      </c>
      <c r="AG364" s="1">
        <f t="shared" si="122"/>
        <v>5.0411729262904215E-2</v>
      </c>
      <c r="AH364" s="1">
        <f t="shared" si="123"/>
        <v>1.0642414860681059E-2</v>
      </c>
      <c r="AI364" s="1">
        <f t="shared" si="124"/>
        <v>3.6186099942561813E-2</v>
      </c>
      <c r="AJ364" s="1">
        <f t="shared" si="125"/>
        <v>4.1495327102803764E-2</v>
      </c>
      <c r="AK364" s="1">
        <f t="shared" si="126"/>
        <v>2.0871143375680554E-2</v>
      </c>
      <c r="AL364" s="1">
        <f t="shared" si="127"/>
        <v>4.7111111111111131E-2</v>
      </c>
      <c r="AM364" s="1">
        <f t="shared" si="128"/>
        <v>6.7604667124227871E-2</v>
      </c>
      <c r="AN364" s="1">
        <f t="shared" si="129"/>
        <v>2.0616883116883051E-2</v>
      </c>
      <c r="AO364" s="1">
        <f t="shared" si="130"/>
        <v>-6.8395101002066815E-3</v>
      </c>
      <c r="AP364" s="1">
        <f t="shared" si="131"/>
        <v>3.8971539456662277E-2</v>
      </c>
      <c r="AQ364" s="58">
        <v>2019</v>
      </c>
    </row>
    <row r="365" spans="1:43" ht="15.6" thickBot="1">
      <c r="A365" s="40" t="s">
        <v>284</v>
      </c>
      <c r="B365" s="30" t="s">
        <v>471</v>
      </c>
      <c r="C365" s="42" t="s">
        <v>286</v>
      </c>
      <c r="D365" s="8">
        <v>111016</v>
      </c>
      <c r="E365" s="3">
        <v>313305</v>
      </c>
      <c r="F365" s="37">
        <f t="shared" si="134"/>
        <v>111016</v>
      </c>
      <c r="G365" s="3">
        <v>533000000</v>
      </c>
      <c r="H365" s="9">
        <f t="shared" si="132"/>
        <v>2.0828517823639776E-4</v>
      </c>
      <c r="I365" s="51" vm="3161">
        <v>65.06</v>
      </c>
      <c r="J365" s="2" vm="3266">
        <v>73.094999999999999</v>
      </c>
      <c r="K365" s="2" vm="3267">
        <v>73.59</v>
      </c>
      <c r="L365" s="2" vm="3268">
        <v>80.61</v>
      </c>
      <c r="M365" s="2" vm="3269">
        <v>77.8</v>
      </c>
      <c r="N365" s="2" vm="3156">
        <v>80.599999999999994</v>
      </c>
      <c r="O365" s="2" vm="3270">
        <v>87.55</v>
      </c>
      <c r="P365" s="2" vm="3271">
        <v>86.19</v>
      </c>
      <c r="Q365" s="2" vm="3272">
        <v>106.77</v>
      </c>
      <c r="R365" s="2" vm="3273">
        <v>107.33</v>
      </c>
      <c r="S365" s="2" vm="3274">
        <v>108.06</v>
      </c>
      <c r="T365" s="2" vm="3275">
        <v>125.7</v>
      </c>
      <c r="U365" s="2" vm="3276">
        <v>128.74</v>
      </c>
      <c r="V365" s="16">
        <v>0.66</v>
      </c>
      <c r="W365" s="3">
        <v>0.66</v>
      </c>
      <c r="X365" s="3">
        <v>0.64</v>
      </c>
      <c r="Y365" s="3">
        <v>0.64</v>
      </c>
      <c r="Z365" s="1">
        <f t="shared" si="115"/>
        <v>0.24915462649861661</v>
      </c>
      <c r="AA365" s="1">
        <f t="shared" si="116"/>
        <v>9.4281106562461206E-2</v>
      </c>
      <c r="AB365" s="1">
        <f t="shared" si="117"/>
        <v>0.23323814962878359</v>
      </c>
      <c r="AC365" s="1">
        <f t="shared" si="118"/>
        <v>0.20544116276903021</v>
      </c>
      <c r="AD365" s="1">
        <f t="shared" si="119"/>
        <v>1.0187519213034122</v>
      </c>
      <c r="AE365" s="1">
        <f t="shared" si="120"/>
        <v>0.12350138333845675</v>
      </c>
      <c r="AF365" s="1">
        <f t="shared" si="121"/>
        <v>6.7720090293454348E-3</v>
      </c>
      <c r="AG365" s="1">
        <f t="shared" si="122"/>
        <v>0.10436200570729713</v>
      </c>
      <c r="AH365" s="1">
        <f t="shared" si="123"/>
        <v>-3.485919861059425E-2</v>
      </c>
      <c r="AI365" s="1">
        <f t="shared" si="124"/>
        <v>4.4473007712082228E-2</v>
      </c>
      <c r="AJ365" s="1">
        <f t="shared" si="125"/>
        <v>9.4416873449131564E-2</v>
      </c>
      <c r="AK365" s="1">
        <f t="shared" si="126"/>
        <v>-1.5533980582524266E-2</v>
      </c>
      <c r="AL365" s="1">
        <f t="shared" si="127"/>
        <v>0.246200255250029</v>
      </c>
      <c r="AM365" s="1">
        <f t="shared" si="128"/>
        <v>1.1239112110143322E-2</v>
      </c>
      <c r="AN365" s="1">
        <f t="shared" si="129"/>
        <v>6.8014534612876546E-3</v>
      </c>
      <c r="AO365" s="1">
        <f t="shared" si="130"/>
        <v>0.1691652785489543</v>
      </c>
      <c r="AP365" s="1">
        <f t="shared" si="131"/>
        <v>2.9276054097056532E-2</v>
      </c>
      <c r="AQ365" s="58">
        <v>2019</v>
      </c>
    </row>
    <row r="366" spans="1:43" ht="15.6" thickBot="1">
      <c r="A366" s="29" t="s">
        <v>179</v>
      </c>
      <c r="B366" s="30" t="s">
        <v>180</v>
      </c>
      <c r="C366" s="34" t="s">
        <v>405</v>
      </c>
      <c r="D366" s="8">
        <v>189747</v>
      </c>
      <c r="E366" s="3">
        <v>266104</v>
      </c>
      <c r="F366" s="37">
        <f t="shared" si="134"/>
        <v>189747</v>
      </c>
      <c r="G366" s="3">
        <v>937000000</v>
      </c>
      <c r="H366" s="9">
        <f t="shared" si="132"/>
        <v>2.0250480256136605E-4</v>
      </c>
      <c r="I366" s="16" cm="1" vm="3277">
        <f t="array" aca="1" ref="I366:U366" ca="1">TRANSPOSE(_xlfn.STOCKHISTORY(A366,"1-1-2017","01-01-2018",2,0,2))</f>
        <v>167</v>
      </c>
      <c r="J366" s="17" vm="944">
        <f ca="1"/>
        <v>175</v>
      </c>
      <c r="K366" s="17" vm="3278">
        <f ca="1"/>
        <v>180.48</v>
      </c>
      <c r="L366" s="17" vm="3279">
        <f ca="1"/>
        <v>173.82</v>
      </c>
      <c r="M366" s="17" vm="3280">
        <f ca="1"/>
        <v>160.05000000000001</v>
      </c>
      <c r="N366" s="17" vm="3281">
        <f ca="1"/>
        <v>152.80000000000001</v>
      </c>
      <c r="O366" s="17" vm="3282">
        <f ca="1"/>
        <v>153.58000000000001</v>
      </c>
      <c r="P366" s="17" vm="3283">
        <f ca="1"/>
        <v>145</v>
      </c>
      <c r="Q366" s="17" vm="3284">
        <f ca="1"/>
        <v>142.97999999999999</v>
      </c>
      <c r="R366" s="17" vm="3285">
        <f ca="1"/>
        <v>145.35</v>
      </c>
      <c r="S366" s="17" vm="3286">
        <f ca="1"/>
        <v>154.1</v>
      </c>
      <c r="T366" s="17" vm="3287">
        <f ca="1"/>
        <v>154.4</v>
      </c>
      <c r="U366" s="17" vm="3288">
        <f ca="1"/>
        <v>154.5</v>
      </c>
      <c r="V366" s="3">
        <v>1.5</v>
      </c>
      <c r="W366" s="3">
        <v>1.5</v>
      </c>
      <c r="X366" s="3">
        <v>1.5</v>
      </c>
      <c r="Y366" s="3">
        <v>1.4</v>
      </c>
      <c r="Z366" s="1">
        <f t="shared" ca="1" si="115"/>
        <v>4.9820359281437084E-2</v>
      </c>
      <c r="AA366" s="1">
        <f t="shared" ca="1" si="116"/>
        <v>-0.10781267978368417</v>
      </c>
      <c r="AB366" s="1">
        <f t="shared" ca="1" si="117"/>
        <v>-4.382081000130237E-2</v>
      </c>
      <c r="AC366" s="1">
        <f t="shared" ca="1" si="118"/>
        <v>7.258341933264538E-2</v>
      </c>
      <c r="AD366" s="1">
        <f t="shared" ca="1" si="119"/>
        <v>-3.9520958083832332E-2</v>
      </c>
      <c r="AE366" s="1">
        <f t="shared" ca="1" si="120"/>
        <v>4.790419161676647E-2</v>
      </c>
      <c r="AF366" s="1">
        <f t="shared" ca="1" si="121"/>
        <v>3.1314285714285656E-2</v>
      </c>
      <c r="AG366" s="1">
        <f t="shared" ca="1" si="122"/>
        <v>-2.8590425531914876E-2</v>
      </c>
      <c r="AH366" s="1">
        <f t="shared" ca="1" si="123"/>
        <v>-7.9219882637210803E-2</v>
      </c>
      <c r="AI366" s="1">
        <f t="shared" ca="1" si="124"/>
        <v>-3.5926273039675098E-2</v>
      </c>
      <c r="AJ366" s="1">
        <f t="shared" ca="1" si="125"/>
        <v>1.4921465968586393E-2</v>
      </c>
      <c r="AK366" s="1">
        <f t="shared" ca="1" si="126"/>
        <v>-5.5866649303294776E-2</v>
      </c>
      <c r="AL366" s="1">
        <f t="shared" ca="1" si="127"/>
        <v>-3.5862068965517948E-3</v>
      </c>
      <c r="AM366" s="1">
        <f t="shared" ca="1" si="128"/>
        <v>2.7066722618548082E-2</v>
      </c>
      <c r="AN366" s="1">
        <f t="shared" ca="1" si="129"/>
        <v>6.0199518403852771E-2</v>
      </c>
      <c r="AO366" s="1">
        <f t="shared" ca="1" si="130"/>
        <v>1.103179753406886E-2</v>
      </c>
      <c r="AP366" s="1">
        <f t="shared" ca="1" si="131"/>
        <v>9.715025906735713E-3</v>
      </c>
      <c r="AQ366">
        <v>2017</v>
      </c>
    </row>
    <row r="367" spans="1:43" ht="15" thickBot="1">
      <c r="A367" s="63" t="s">
        <v>62</v>
      </c>
      <c r="B367" s="70" t="s">
        <v>63</v>
      </c>
      <c r="C367" s="3" t="s">
        <v>64</v>
      </c>
      <c r="D367" s="26">
        <v>1032964</v>
      </c>
      <c r="E367" s="26">
        <v>774302</v>
      </c>
      <c r="F367" s="31">
        <f t="shared" si="134"/>
        <v>1032964</v>
      </c>
      <c r="G367" s="3">
        <v>11267000000</v>
      </c>
      <c r="H367" s="9">
        <v>2.0000000000000001E-4</v>
      </c>
      <c r="I367" s="16" cm="1" vm="3289">
        <f t="array" aca="1" ref="I367:U367" ca="1">TRANSPOSE(_xlfn.STOCKHISTORY(A367,"1-1-2015","31-01-2016",2,0,2))</f>
        <v>17.989999999999998</v>
      </c>
      <c r="J367" s="17" vm="3290">
        <f ca="1"/>
        <v>15.27</v>
      </c>
      <c r="K367" s="17" vm="3291">
        <f ca="1"/>
        <v>15.79</v>
      </c>
      <c r="L367" s="17" vm="3292">
        <f ca="1"/>
        <v>15.42</v>
      </c>
      <c r="M367" s="17" vm="3293">
        <f ca="1"/>
        <v>16</v>
      </c>
      <c r="N367" s="17" vm="3294">
        <f ca="1"/>
        <v>16.579999999999998</v>
      </c>
      <c r="O367" s="17" vm="3295">
        <f ca="1"/>
        <v>17.25</v>
      </c>
      <c r="P367" s="17" vm="3296">
        <f ca="1"/>
        <v>17.91</v>
      </c>
      <c r="Q367" s="17" vm="3297">
        <f ca="1"/>
        <v>15.95</v>
      </c>
      <c r="R367" s="17" vm="3298">
        <f ca="1"/>
        <v>15.52</v>
      </c>
      <c r="S367" s="17" vm="3299">
        <f ca="1"/>
        <v>16.899999999999999</v>
      </c>
      <c r="T367" s="17" vm="3300">
        <f ca="1"/>
        <v>17.52</v>
      </c>
      <c r="U367" s="17" vm="3301">
        <f ca="1"/>
        <v>16.45</v>
      </c>
      <c r="V367" s="48">
        <v>0.05</v>
      </c>
      <c r="W367" s="48">
        <v>0.05</v>
      </c>
      <c r="X367" s="48">
        <v>0.05</v>
      </c>
      <c r="Y367" s="48">
        <v>0.05</v>
      </c>
      <c r="Z367" s="1">
        <f t="shared" ca="1" si="115"/>
        <v>-0.1400778210116731</v>
      </c>
      <c r="AA367" s="1">
        <f t="shared" ca="1" si="116"/>
        <v>0.12191958495460442</v>
      </c>
      <c r="AB367" s="1">
        <f t="shared" ca="1" si="117"/>
        <v>-9.7391304347826113E-2</v>
      </c>
      <c r="AC367" s="1">
        <f t="shared" ca="1" si="118"/>
        <v>6.31443298969072E-2</v>
      </c>
      <c r="AD367" s="1">
        <f t="shared" ca="1" si="119"/>
        <v>-7.4485825458588062E-2</v>
      </c>
      <c r="AE367" s="1">
        <f t="shared" ca="1" si="120"/>
        <v>-0.15119510839355194</v>
      </c>
      <c r="AF367" s="1">
        <f t="shared" ca="1" si="121"/>
        <v>3.4053700065487857E-2</v>
      </c>
      <c r="AG367" s="1">
        <f t="shared" ca="1" si="122"/>
        <v>-2.0265991133628831E-2</v>
      </c>
      <c r="AH367" s="1">
        <f t="shared" ca="1" si="123"/>
        <v>3.7613488975356685E-2</v>
      </c>
      <c r="AI367" s="1">
        <f t="shared" ca="1" si="124"/>
        <v>3.9374999999999896E-2</v>
      </c>
      <c r="AJ367" s="1">
        <f t="shared" ca="1" si="125"/>
        <v>4.3425814234017E-2</v>
      </c>
      <c r="AK367" s="1">
        <f t="shared" ca="1" si="126"/>
        <v>3.8260869565217397E-2</v>
      </c>
      <c r="AL367" s="1">
        <f t="shared" ca="1" si="127"/>
        <v>-0.10664433277498608</v>
      </c>
      <c r="AM367" s="1">
        <f t="shared" ca="1" si="128"/>
        <v>-2.3824451410658292E-2</v>
      </c>
      <c r="AN367" s="1">
        <f t="shared" ca="1" si="129"/>
        <v>8.891752577319581E-2</v>
      </c>
      <c r="AO367" s="1">
        <f t="shared" ca="1" si="130"/>
        <v>3.9644970414201251E-2</v>
      </c>
      <c r="AP367" s="1">
        <f t="shared" ca="1" si="131"/>
        <v>-5.8219178082191798E-2</v>
      </c>
      <c r="AQ367">
        <v>2015</v>
      </c>
    </row>
    <row r="368" spans="1:43" ht="15" thickBot="1">
      <c r="A368" s="63" t="s">
        <v>68</v>
      </c>
      <c r="B368" s="70" t="s">
        <v>69</v>
      </c>
      <c r="C368" s="3" t="s">
        <v>70</v>
      </c>
      <c r="D368" s="26">
        <v>54570</v>
      </c>
      <c r="E368" s="26">
        <v>0</v>
      </c>
      <c r="F368" s="31">
        <f t="shared" si="134"/>
        <v>54570</v>
      </c>
      <c r="G368" s="3">
        <v>236000000</v>
      </c>
      <c r="H368" s="9">
        <v>2.0000000000000001E-4</v>
      </c>
      <c r="I368" s="16" cm="1" vm="2858">
        <f t="array" aca="1" ref="I368:U368" ca="1">TRANSPOSE(_xlfn.STOCKHISTORY(A368,"1-1-2015","31-01-2016",2,0,2))</f>
        <v>315.7903</v>
      </c>
      <c r="J368" s="17" vm="2859">
        <f ca="1"/>
        <v>358.33589999999998</v>
      </c>
      <c r="K368" s="17" vm="2860">
        <f ca="1"/>
        <v>378.26850000000002</v>
      </c>
      <c r="L368" s="17" vm="2861">
        <f ca="1"/>
        <v>389.80990000000003</v>
      </c>
      <c r="M368" s="17" vm="2862">
        <f ca="1"/>
        <v>347.73399999999998</v>
      </c>
      <c r="N368" s="17" vm="2863">
        <f ca="1"/>
        <v>367.39960000000002</v>
      </c>
      <c r="O368" s="17" vm="2864">
        <f ca="1"/>
        <v>376.10399999999998</v>
      </c>
      <c r="P368" s="17" vm="2865">
        <f ca="1"/>
        <v>295.05630000000002</v>
      </c>
      <c r="Q368" s="17" vm="2866">
        <f ca="1"/>
        <v>269.16410000000002</v>
      </c>
      <c r="R368" s="17" vm="2867">
        <f ca="1"/>
        <v>268.95229999999998</v>
      </c>
      <c r="S368" s="17" vm="2868">
        <f ca="1"/>
        <v>271.28269999999998</v>
      </c>
      <c r="T368" s="17" vm="2869">
        <f ca="1"/>
        <v>266.47449999999998</v>
      </c>
      <c r="U368" s="17" vm="2870">
        <f ca="1"/>
        <v>276.64350000000002</v>
      </c>
      <c r="V368" s="47">
        <v>0</v>
      </c>
      <c r="W368" s="47">
        <v>0</v>
      </c>
      <c r="X368" s="47">
        <v>0</v>
      </c>
      <c r="Y368" s="47">
        <v>0</v>
      </c>
      <c r="Z368" s="1">
        <f t="shared" ca="1" si="115"/>
        <v>0.23439478666697497</v>
      </c>
      <c r="AA368" s="1">
        <f t="shared" ca="1" si="116"/>
        <v>-3.5160471809464154E-2</v>
      </c>
      <c r="AB368" s="1">
        <f t="shared" ca="1" si="117"/>
        <v>-0.28489912364665093</v>
      </c>
      <c r="AC368" s="1">
        <f t="shared" ca="1" si="118"/>
        <v>2.8596892460112957E-2</v>
      </c>
      <c r="AD368" s="1">
        <f t="shared" ca="1" si="119"/>
        <v>-0.12396454229278095</v>
      </c>
      <c r="AE368" s="1">
        <f t="shared" ca="1" si="120"/>
        <v>0.13472738079668684</v>
      </c>
      <c r="AF368" s="1">
        <f t="shared" ca="1" si="121"/>
        <v>5.5625462031574389E-2</v>
      </c>
      <c r="AG368" s="1">
        <f t="shared" ca="1" si="122"/>
        <v>3.0511131643264001E-2</v>
      </c>
      <c r="AH368" s="1">
        <f t="shared" ca="1" si="123"/>
        <v>-0.10793953668185452</v>
      </c>
      <c r="AI368" s="1">
        <f t="shared" ca="1" si="124"/>
        <v>5.6553572558334937E-2</v>
      </c>
      <c r="AJ368" s="1">
        <f t="shared" ca="1" si="125"/>
        <v>2.3691914743510782E-2</v>
      </c>
      <c r="AK368" s="1">
        <f t="shared" ca="1" si="126"/>
        <v>-0.21549278922851117</v>
      </c>
      <c r="AL368" s="1">
        <f t="shared" ca="1" si="127"/>
        <v>-8.7753421974043594E-2</v>
      </c>
      <c r="AM368" s="1">
        <f t="shared" ca="1" si="128"/>
        <v>-7.8688056839689715E-4</v>
      </c>
      <c r="AN368" s="1">
        <f t="shared" ca="1" si="129"/>
        <v>8.6647334861981017E-3</v>
      </c>
      <c r="AO368" s="1">
        <f t="shared" ca="1" si="130"/>
        <v>-1.7723946274495202E-2</v>
      </c>
      <c r="AP368" s="1">
        <f t="shared" ca="1" si="131"/>
        <v>3.8161249950745907E-2</v>
      </c>
      <c r="AQ368">
        <v>2015</v>
      </c>
    </row>
    <row r="369" spans="1:43" ht="16.2" thickBot="1">
      <c r="A369" s="63" t="s">
        <v>80</v>
      </c>
      <c r="B369" s="70" t="s">
        <v>81</v>
      </c>
      <c r="C369" s="12" t="s">
        <v>82</v>
      </c>
      <c r="D369" s="26">
        <v>394751</v>
      </c>
      <c r="E369" s="26">
        <v>150000</v>
      </c>
      <c r="F369" s="31">
        <f t="shared" si="134"/>
        <v>394751</v>
      </c>
      <c r="G369" s="3">
        <v>3008000000</v>
      </c>
      <c r="H369" s="9">
        <v>2.0000000000000001E-4</v>
      </c>
      <c r="I369" s="16" cm="1" vm="3302">
        <f t="array" aca="1" ref="I369:U369" ca="1">TRANSPOSE(_xlfn.STOCKHISTORY(A369,"1-1-2015","31-01-2016",2,0,2))</f>
        <v>54.36</v>
      </c>
      <c r="J369" s="17" vm="3303">
        <f ca="1"/>
        <v>47.2</v>
      </c>
      <c r="K369" s="17" vm="3304">
        <f ca="1"/>
        <v>52.43</v>
      </c>
      <c r="L369" s="17" vm="3305">
        <f ca="1"/>
        <v>51.37</v>
      </c>
      <c r="M369" s="17" vm="1403">
        <f ca="1"/>
        <v>53.64</v>
      </c>
      <c r="N369" s="17" vm="850">
        <f ca="1"/>
        <v>54.68</v>
      </c>
      <c r="O369" s="17" vm="3306">
        <f ca="1"/>
        <v>56.01</v>
      </c>
      <c r="P369" s="17" vm="361">
        <f ca="1"/>
        <v>58.62</v>
      </c>
      <c r="Q369" s="17" vm="2837">
        <f ca="1"/>
        <v>52.4</v>
      </c>
      <c r="R369" s="17" vm="3307">
        <f ca="1"/>
        <v>49.42</v>
      </c>
      <c r="S369" s="17" vm="3308">
        <f ca="1"/>
        <v>53.45</v>
      </c>
      <c r="T369" s="17" vm="3309">
        <f ca="1"/>
        <v>54.4</v>
      </c>
      <c r="U369" s="17" vm="3310">
        <f ca="1"/>
        <v>50.75</v>
      </c>
      <c r="V369" s="48">
        <v>0.05</v>
      </c>
      <c r="W369" s="48">
        <v>0.05</v>
      </c>
      <c r="X369" s="48">
        <v>0.05</v>
      </c>
      <c r="Y369" s="48">
        <v>0.01</v>
      </c>
      <c r="Z369" s="1">
        <f t="shared" ca="1" si="115"/>
        <v>-5.4083885209713065E-2</v>
      </c>
      <c r="AA369" s="1">
        <f t="shared" ca="1" si="116"/>
        <v>9.1298423204204796E-2</v>
      </c>
      <c r="AB369" s="1">
        <f t="shared" ca="1" si="117"/>
        <v>-0.11676486341724686</v>
      </c>
      <c r="AC369" s="1">
        <f t="shared" ca="1" si="118"/>
        <v>2.7114528530959092E-2</v>
      </c>
      <c r="AD369" s="1">
        <f t="shared" ca="1" si="119"/>
        <v>-6.3465783664459152E-2</v>
      </c>
      <c r="AE369" s="1">
        <f t="shared" ca="1" si="120"/>
        <v>-0.13171449595290649</v>
      </c>
      <c r="AF369" s="1">
        <f t="shared" ca="1" si="121"/>
        <v>0.11080508474576264</v>
      </c>
      <c r="AG369" s="1">
        <f t="shared" ca="1" si="122"/>
        <v>-1.926378027846657E-2</v>
      </c>
      <c r="AH369" s="1">
        <f t="shared" ca="1" si="123"/>
        <v>4.4189215495425406E-2</v>
      </c>
      <c r="AI369" s="1">
        <f t="shared" ca="1" si="124"/>
        <v>2.032065622669648E-2</v>
      </c>
      <c r="AJ369" s="1">
        <f t="shared" ca="1" si="125"/>
        <v>2.5237746891002163E-2</v>
      </c>
      <c r="AK369" s="1">
        <f t="shared" ca="1" si="126"/>
        <v>4.6598821638993031E-2</v>
      </c>
      <c r="AL369" s="1">
        <f t="shared" ca="1" si="127"/>
        <v>-0.10525417946093482</v>
      </c>
      <c r="AM369" s="1">
        <f t="shared" ca="1" si="128"/>
        <v>-5.591603053435109E-2</v>
      </c>
      <c r="AN369" s="1">
        <f t="shared" ca="1" si="129"/>
        <v>8.1545932820720382E-2</v>
      </c>
      <c r="AO369" s="1">
        <f t="shared" ca="1" si="130"/>
        <v>1.7960710944808153E-2</v>
      </c>
      <c r="AP369" s="1">
        <f t="shared" ca="1" si="131"/>
        <v>-6.6911764705882337E-2</v>
      </c>
      <c r="AQ369">
        <v>2015</v>
      </c>
    </row>
    <row r="370" spans="1:43" ht="16.2" thickBot="1">
      <c r="A370" s="63" t="s">
        <v>185</v>
      </c>
      <c r="B370" s="70" t="s">
        <v>186</v>
      </c>
      <c r="C370" s="12" t="s">
        <v>187</v>
      </c>
      <c r="D370" s="26">
        <v>114778</v>
      </c>
      <c r="E370" s="26">
        <v>496416</v>
      </c>
      <c r="F370" s="31">
        <f t="shared" si="134"/>
        <v>114778</v>
      </c>
      <c r="G370" s="3">
        <v>2813000000</v>
      </c>
      <c r="H370" s="9">
        <v>2.0000000000000001E-4</v>
      </c>
      <c r="I370" s="16" cm="1" vm="3311">
        <f t="array" aca="1" ref="I370:U370" ca="1">TRANSPOSE(_xlfn.STOCKHISTORY(A370,"1-1-2015","31-01-2016",2,0,2))</f>
        <v>105.05</v>
      </c>
      <c r="J370" s="17" vm="3312">
        <f ca="1"/>
        <v>100.49</v>
      </c>
      <c r="K370" s="17" vm="2586">
        <f ca="1"/>
        <v>102.86</v>
      </c>
      <c r="L370" s="17" vm="3313">
        <f ca="1"/>
        <v>100.46</v>
      </c>
      <c r="M370" s="17" vm="3314">
        <f ca="1"/>
        <v>99.62</v>
      </c>
      <c r="N370" s="17" vm="3315">
        <f ca="1"/>
        <v>100.28</v>
      </c>
      <c r="O370" s="17" vm="3316">
        <f ca="1"/>
        <v>98.3</v>
      </c>
      <c r="P370" s="17" vm="3317">
        <f ca="1"/>
        <v>100</v>
      </c>
      <c r="Q370" s="17" vm="3318">
        <f ca="1"/>
        <v>92.29</v>
      </c>
      <c r="R370" s="17" vm="3319">
        <f ca="1"/>
        <v>93.43</v>
      </c>
      <c r="S370" s="17" vm="3320">
        <f ca="1"/>
        <v>101.18</v>
      </c>
      <c r="T370" s="17" vm="3321">
        <f ca="1"/>
        <v>101.73</v>
      </c>
      <c r="U370" s="17" vm="3322">
        <f ca="1"/>
        <v>101.71</v>
      </c>
      <c r="V370" s="48">
        <v>0.75</v>
      </c>
      <c r="W370" s="48">
        <v>0.75</v>
      </c>
      <c r="X370" s="48">
        <v>0.75</v>
      </c>
      <c r="Y370" s="48">
        <v>0.7</v>
      </c>
      <c r="Z370" s="1">
        <f t="shared" ca="1" si="115"/>
        <v>-3.6554021894336063E-2</v>
      </c>
      <c r="AA370" s="1">
        <f t="shared" ca="1" si="116"/>
        <v>-1.4035436989846672E-2</v>
      </c>
      <c r="AB370" s="1">
        <f t="shared" ca="1" si="117"/>
        <v>-4.1912512716174875E-2</v>
      </c>
      <c r="AC370" s="1">
        <f t="shared" ca="1" si="118"/>
        <v>9.6114738306753558E-2</v>
      </c>
      <c r="AD370" s="1">
        <f t="shared" ca="1" si="119"/>
        <v>-3.7125178486435342E-3</v>
      </c>
      <c r="AE370" s="1">
        <f t="shared" ca="1" si="120"/>
        <v>-4.340790099952406E-2</v>
      </c>
      <c r="AF370" s="1">
        <f t="shared" ca="1" si="121"/>
        <v>2.3584436262314705E-2</v>
      </c>
      <c r="AG370" s="1">
        <f t="shared" ca="1" si="122"/>
        <v>-1.6041221077192355E-2</v>
      </c>
      <c r="AH370" s="1">
        <f t="shared" ca="1" si="123"/>
        <v>-8.3615369301213351E-3</v>
      </c>
      <c r="AI370" s="1">
        <f t="shared" ca="1" si="124"/>
        <v>1.4153784380646421E-2</v>
      </c>
      <c r="AJ370" s="1">
        <f t="shared" ca="1" si="125"/>
        <v>-1.2265656162744356E-2</v>
      </c>
      <c r="AK370" s="1">
        <f t="shared" ca="1" si="126"/>
        <v>1.7293997965412033E-2</v>
      </c>
      <c r="AL370" s="1">
        <f t="shared" ca="1" si="127"/>
        <v>-6.959999999999994E-2</v>
      </c>
      <c r="AM370" s="1">
        <f t="shared" ca="1" si="128"/>
        <v>2.0478925127316073E-2</v>
      </c>
      <c r="AN370" s="1">
        <f t="shared" ca="1" si="129"/>
        <v>8.2949801990795241E-2</v>
      </c>
      <c r="AO370" s="1">
        <f t="shared" ca="1" si="130"/>
        <v>1.2354220201620844E-2</v>
      </c>
      <c r="AP370" s="1">
        <f t="shared" ca="1" si="131"/>
        <v>6.6843605622725812E-3</v>
      </c>
      <c r="AQ370">
        <v>2015</v>
      </c>
    </row>
    <row r="371" spans="1:43" ht="15" thickBot="1">
      <c r="A371" s="63" t="s">
        <v>317</v>
      </c>
      <c r="B371" s="70" t="s">
        <v>318</v>
      </c>
      <c r="C371" s="3" t="s">
        <v>319</v>
      </c>
      <c r="D371" s="26">
        <v>1333711</v>
      </c>
      <c r="E371" s="26">
        <v>42404</v>
      </c>
      <c r="F371" s="31">
        <f t="shared" si="134"/>
        <v>1333711</v>
      </c>
      <c r="G371" s="8">
        <v>9000000000</v>
      </c>
      <c r="H371" s="9">
        <v>2.0000000000000001E-4</v>
      </c>
      <c r="I371" s="16" cm="1" vm="2881">
        <f t="array" aca="1" ref="I371:U371" ca="1">TRANSPOSE(_xlfn.STOCKHISTORY(A371,"1-1-2015","31-01-2016",2,0,2))</f>
        <v>55.11</v>
      </c>
      <c r="J371" s="17" vm="2882">
        <f ca="1"/>
        <v>52.19</v>
      </c>
      <c r="K371" s="17" vm="2883">
        <f ca="1"/>
        <v>54.79</v>
      </c>
      <c r="L371" s="17" vm="2884">
        <f ca="1"/>
        <v>54.42</v>
      </c>
      <c r="M371" s="17" vm="110">
        <f ca="1"/>
        <v>55.26</v>
      </c>
      <c r="N371" s="17" vm="2885">
        <f ca="1"/>
        <v>56.24</v>
      </c>
      <c r="O371" s="17" vm="2886">
        <f ca="1"/>
        <v>57.09</v>
      </c>
      <c r="P371" s="17" vm="2887">
        <f ca="1"/>
        <v>58.07</v>
      </c>
      <c r="Q371" s="17" vm="2888">
        <f ca="1"/>
        <v>52.11</v>
      </c>
      <c r="R371" s="17" vm="2889">
        <f ca="1"/>
        <v>51.51</v>
      </c>
      <c r="S371" s="17" vm="2395">
        <f ca="1"/>
        <v>54.21</v>
      </c>
      <c r="T371" s="17" vm="2890">
        <f ca="1"/>
        <v>55.51</v>
      </c>
      <c r="U371" s="17" vm="2891">
        <f ca="1"/>
        <v>53.09</v>
      </c>
      <c r="V371" s="48">
        <v>0.375</v>
      </c>
      <c r="W371" s="48">
        <v>0.375</v>
      </c>
      <c r="X371" s="48">
        <v>0.375</v>
      </c>
      <c r="Y371" s="48">
        <v>0.35</v>
      </c>
      <c r="Z371" s="1">
        <f t="shared" ca="1" si="115"/>
        <v>-5.7158410451823216E-3</v>
      </c>
      <c r="AA371" s="1">
        <f t="shared" ca="1" si="116"/>
        <v>5.595369349503862E-2</v>
      </c>
      <c r="AB371" s="1">
        <f t="shared" ca="1" si="117"/>
        <v>-9.1171833946400507E-2</v>
      </c>
      <c r="AC371" s="1">
        <f t="shared" ca="1" si="118"/>
        <v>3.7468452727625813E-2</v>
      </c>
      <c r="AD371" s="1">
        <f t="shared" ca="1" si="119"/>
        <v>-9.8893122845217923E-3</v>
      </c>
      <c r="AE371" s="1">
        <f t="shared" ca="1" si="120"/>
        <v>-5.2984939212484157E-2</v>
      </c>
      <c r="AF371" s="1">
        <f t="shared" ca="1" si="121"/>
        <v>4.9817972791722578E-2</v>
      </c>
      <c r="AG371" s="1">
        <f t="shared" ca="1" si="122"/>
        <v>9.1257528746168238E-5</v>
      </c>
      <c r="AH371" s="1">
        <f t="shared" ca="1" si="123"/>
        <v>1.543550165380368E-2</v>
      </c>
      <c r="AI371" s="1">
        <f t="shared" ca="1" si="124"/>
        <v>2.4520448787549838E-2</v>
      </c>
      <c r="AJ371" s="1">
        <f t="shared" ca="1" si="125"/>
        <v>2.178165007112378E-2</v>
      </c>
      <c r="AK371" s="1">
        <f t="shared" ca="1" si="126"/>
        <v>1.7165878437554682E-2</v>
      </c>
      <c r="AL371" s="1">
        <f t="shared" ca="1" si="127"/>
        <v>-9.6177027725159306E-2</v>
      </c>
      <c r="AM371" s="1">
        <f t="shared" ca="1" si="128"/>
        <v>-4.317789291882583E-3</v>
      </c>
      <c r="AN371" s="1">
        <f t="shared" ca="1" si="129"/>
        <v>5.241700640652306E-2</v>
      </c>
      <c r="AO371" s="1">
        <f t="shared" ca="1" si="130"/>
        <v>3.0437188710569954E-2</v>
      </c>
      <c r="AP371" s="1">
        <f t="shared" ca="1" si="131"/>
        <v>-3.7290578274184735E-2</v>
      </c>
      <c r="AQ371">
        <v>2015</v>
      </c>
    </row>
    <row r="372" spans="1:43" ht="16.2" thickBot="1">
      <c r="A372" s="61" t="s">
        <v>382</v>
      </c>
      <c r="B372" s="30" t="s">
        <v>383</v>
      </c>
      <c r="C372" s="25" t="s">
        <v>384</v>
      </c>
      <c r="D372" s="8">
        <v>242702</v>
      </c>
      <c r="E372" s="3">
        <v>116112</v>
      </c>
      <c r="F372" s="37">
        <f t="shared" si="134"/>
        <v>242702</v>
      </c>
      <c r="G372" s="3">
        <v>1218000000</v>
      </c>
      <c r="H372" s="9">
        <f t="shared" ref="H372:H403" si="135">F372/G372</f>
        <v>1.9926272577996715E-4</v>
      </c>
      <c r="I372" s="16" cm="1" vm="3323">
        <f t="array" aca="1" ref="I372:O372" ca="1">TRANSPOSE(_xlfn.STOCKHISTORY(A372,"1-1-2015","31-01-2016",2,0,2))</f>
        <v>38</v>
      </c>
      <c r="J372" s="17" vm="3324">
        <f ca="1"/>
        <v>39.25</v>
      </c>
      <c r="K372" s="17" vm="3325">
        <f ca="1"/>
        <v>34.15</v>
      </c>
      <c r="L372" s="17" vm="3326">
        <f ca="1"/>
        <v>30.82</v>
      </c>
      <c r="M372" s="17" vm="3327">
        <f ca="1"/>
        <v>35.58</v>
      </c>
      <c r="N372" s="17" vm="3328">
        <f ca="1"/>
        <v>35.409999999999997</v>
      </c>
      <c r="O372" s="17" vm="3329">
        <f ca="1"/>
        <v>35.130000000000003</v>
      </c>
      <c r="P372" s="17">
        <v>34.42</v>
      </c>
      <c r="Q372" s="17">
        <v>33.53</v>
      </c>
      <c r="R372" s="17">
        <v>31.84</v>
      </c>
      <c r="S372" s="17">
        <v>33.51</v>
      </c>
      <c r="T372" s="17">
        <v>34.1</v>
      </c>
      <c r="U372" s="17">
        <v>33.229999999999997</v>
      </c>
      <c r="V372" s="3">
        <v>0.42</v>
      </c>
      <c r="W372" s="3">
        <v>0.42</v>
      </c>
      <c r="X372" s="3">
        <v>0.42</v>
      </c>
      <c r="Y372" s="3">
        <v>0.42</v>
      </c>
      <c r="Z372" s="1">
        <f t="shared" ca="1" si="115"/>
        <v>-0.17789473684210524</v>
      </c>
      <c r="AA372" s="1">
        <f t="shared" ca="1" si="116"/>
        <v>0.15347177157689817</v>
      </c>
      <c r="AB372" s="1">
        <f t="shared" ca="1" si="117"/>
        <v>-8.1696555650441288E-2</v>
      </c>
      <c r="AC372" s="1">
        <f t="shared" si="118"/>
        <v>5.6846733668341615E-2</v>
      </c>
      <c r="AD372" s="1">
        <f t="shared" ca="1" si="119"/>
        <v>-8.13157894736843E-2</v>
      </c>
      <c r="AE372" s="1">
        <f t="shared" ca="1" si="120"/>
        <v>3.2894736842105261E-2</v>
      </c>
      <c r="AF372" s="1">
        <f t="shared" ca="1" si="121"/>
        <v>-0.1299363057324841</v>
      </c>
      <c r="AG372" s="1">
        <f t="shared" ca="1" si="122"/>
        <v>-8.5212298682283999E-2</v>
      </c>
      <c r="AH372" s="1">
        <f t="shared" ca="1" si="123"/>
        <v>0.15444516547696294</v>
      </c>
      <c r="AI372" s="1">
        <f t="shared" ca="1" si="124"/>
        <v>7.0264193367059668E-3</v>
      </c>
      <c r="AJ372" s="1">
        <f t="shared" ca="1" si="125"/>
        <v>3.9536853996048E-3</v>
      </c>
      <c r="AK372" s="1">
        <f t="shared" ca="1" si="126"/>
        <v>-2.021064617136353E-2</v>
      </c>
      <c r="AL372" s="1">
        <f t="shared" si="127"/>
        <v>-1.365485183033122E-2</v>
      </c>
      <c r="AM372" s="1">
        <f t="shared" si="128"/>
        <v>-3.7876528481956495E-2</v>
      </c>
      <c r="AN372" s="1">
        <f t="shared" si="129"/>
        <v>5.2449748743718536E-2</v>
      </c>
      <c r="AO372" s="1">
        <f t="shared" si="130"/>
        <v>3.0140256639809113E-2</v>
      </c>
      <c r="AP372" s="1">
        <f t="shared" si="131"/>
        <v>-1.3196480938416556E-2</v>
      </c>
      <c r="AQ372">
        <v>2016</v>
      </c>
    </row>
    <row r="373" spans="1:43" ht="16.2" thickBot="1">
      <c r="A373" s="61" t="s">
        <v>227</v>
      </c>
      <c r="B373" s="30" t="s">
        <v>228</v>
      </c>
      <c r="C373" s="25" t="s">
        <v>229</v>
      </c>
      <c r="D373" s="8">
        <v>526147</v>
      </c>
      <c r="E373" s="3">
        <v>2818346</v>
      </c>
      <c r="F373">
        <f>(D373)*1.048</f>
        <v>551402.05599999998</v>
      </c>
      <c r="G373" s="3">
        <v>2787000000</v>
      </c>
      <c r="H373" s="9">
        <f t="shared" si="135"/>
        <v>1.9784788518119841E-4</v>
      </c>
      <c r="I373" s="16" cm="1" vm="1861">
        <f t="array" aca="1" ref="I373:U373" ca="1">TRANSPOSE(_xlfn.STOCKHISTORY(A373,"1-1-2015","31-01-2016",2,0,2))</f>
        <v>54.561</v>
      </c>
      <c r="J373" s="17" vm="1862">
        <f ca="1"/>
        <v>57.688600000000001</v>
      </c>
      <c r="K373" s="17" vm="1863">
        <f ca="1"/>
        <v>55.581299999999999</v>
      </c>
      <c r="L373" s="17" vm="1864">
        <f ca="1"/>
        <v>54.5991</v>
      </c>
      <c r="M373" s="17" vm="1865">
        <f ca="1"/>
        <v>56.982999999999997</v>
      </c>
      <c r="N373" s="17" vm="1866">
        <f ca="1"/>
        <v>58.022300000000001</v>
      </c>
      <c r="O373" s="17" vm="1867">
        <f ca="1"/>
        <v>54.284500000000001</v>
      </c>
      <c r="P373" s="17" vm="1868">
        <f ca="1"/>
        <v>56.5443</v>
      </c>
      <c r="Q373" s="17" vm="1869">
        <f ca="1"/>
        <v>50.212899999999998</v>
      </c>
      <c r="R373" s="17" vm="1870">
        <f ca="1"/>
        <v>47.056699999999999</v>
      </c>
      <c r="S373" s="17" vm="1871">
        <f ca="1"/>
        <v>52.148600000000002</v>
      </c>
      <c r="T373" s="17" vm="1872">
        <f ca="1"/>
        <v>51.271299999999997</v>
      </c>
      <c r="U373" s="17" vm="1873">
        <f ca="1"/>
        <v>49.5931</v>
      </c>
      <c r="V373" s="3">
        <v>0.47</v>
      </c>
      <c r="W373" s="3">
        <v>0.46</v>
      </c>
      <c r="X373" s="3">
        <v>0.46</v>
      </c>
      <c r="Y373" s="3">
        <v>0.46</v>
      </c>
      <c r="Z373" s="1">
        <f t="shared" ca="1" si="115"/>
        <v>9.3125126005755027E-3</v>
      </c>
      <c r="AA373" s="1">
        <f t="shared" ca="1" si="116"/>
        <v>2.6630475593920296E-3</v>
      </c>
      <c r="AB373" s="1">
        <f t="shared" ca="1" si="117"/>
        <v>-0.12467278873343222</v>
      </c>
      <c r="AC373" s="1">
        <f t="shared" ca="1" si="118"/>
        <v>6.3676373396349517E-2</v>
      </c>
      <c r="AD373" s="1">
        <f t="shared" ca="1" si="119"/>
        <v>-5.7145213614119984E-2</v>
      </c>
      <c r="AE373" s="1">
        <f t="shared" ca="1" si="120"/>
        <v>5.7322996279393724E-2</v>
      </c>
      <c r="AF373" s="1">
        <f t="shared" ca="1" si="121"/>
        <v>-3.6528880922747337E-2</v>
      </c>
      <c r="AG373" s="1">
        <f t="shared" ca="1" si="122"/>
        <v>-9.2153296162558063E-3</v>
      </c>
      <c r="AH373" s="1">
        <f t="shared" ca="1" si="123"/>
        <v>4.3661891862686326E-2</v>
      </c>
      <c r="AI373" s="1">
        <f t="shared" ca="1" si="124"/>
        <v>2.6311356018461723E-2</v>
      </c>
      <c r="AJ373" s="1">
        <f t="shared" ca="1" si="125"/>
        <v>-5.6492072875428928E-2</v>
      </c>
      <c r="AK373" s="1">
        <f t="shared" ca="1" si="126"/>
        <v>4.1628825907947913E-2</v>
      </c>
      <c r="AL373" s="1">
        <f t="shared" ca="1" si="127"/>
        <v>-0.10383716837948302</v>
      </c>
      <c r="AM373" s="1">
        <f t="shared" ca="1" si="128"/>
        <v>-5.369536513525406E-2</v>
      </c>
      <c r="AN373" s="1">
        <f t="shared" ca="1" si="129"/>
        <v>0.10820775787507417</v>
      </c>
      <c r="AO373" s="1">
        <f t="shared" ca="1" si="130"/>
        <v>-8.002132367887254E-3</v>
      </c>
      <c r="AP373" s="1">
        <f t="shared" ca="1" si="131"/>
        <v>-2.375988125910591E-2</v>
      </c>
      <c r="AQ373">
        <v>2016</v>
      </c>
    </row>
    <row r="374" spans="1:43" ht="16.2" thickBot="1">
      <c r="A374" s="40" t="s">
        <v>328</v>
      </c>
      <c r="B374" s="30" t="s">
        <v>30</v>
      </c>
      <c r="C374" s="41" t="s">
        <v>31</v>
      </c>
      <c r="D374" s="8">
        <v>290854</v>
      </c>
      <c r="E374" s="8">
        <v>312765</v>
      </c>
      <c r="F374" s="37">
        <f>D374</f>
        <v>290854</v>
      </c>
      <c r="G374" s="3">
        <v>1484000000</v>
      </c>
      <c r="H374" s="9">
        <f t="shared" si="135"/>
        <v>1.959932614555256E-4</v>
      </c>
      <c r="I374" s="51" vm="3330">
        <v>91.24</v>
      </c>
      <c r="J374" s="2" vm="1832">
        <v>80.25</v>
      </c>
      <c r="K374" s="2" vm="3331">
        <v>79.77</v>
      </c>
      <c r="L374" s="2" vm="3332">
        <v>80.98</v>
      </c>
      <c r="M374" s="2" vm="2685">
        <v>79.599999999999994</v>
      </c>
      <c r="N374" s="2" vm="3333">
        <v>76.63</v>
      </c>
      <c r="O374" s="2" vm="3334">
        <v>73.5</v>
      </c>
      <c r="P374" s="2" vm="3335">
        <v>66.930000000000007</v>
      </c>
      <c r="Q374" s="2" vm="3336">
        <v>65.78</v>
      </c>
      <c r="R374" s="2" vm="3337">
        <v>75.89</v>
      </c>
      <c r="S374" s="2" vm="1280">
        <v>80.03</v>
      </c>
      <c r="T374" s="2" vm="3338">
        <v>87.84</v>
      </c>
      <c r="U374" s="2" vm="3339">
        <v>89.08</v>
      </c>
      <c r="V374" s="3">
        <v>1.07</v>
      </c>
      <c r="W374" s="3">
        <v>1.07</v>
      </c>
      <c r="X374" s="3">
        <v>1.07</v>
      </c>
      <c r="Y374" s="3">
        <v>0</v>
      </c>
      <c r="Z374" s="1">
        <f t="shared" si="115"/>
        <v>-0.10072336694432257</v>
      </c>
      <c r="AA374" s="1">
        <f t="shared" si="116"/>
        <v>-7.9155346999259121E-2</v>
      </c>
      <c r="AB374" s="1">
        <f t="shared" si="117"/>
        <v>4.7074829931972803E-2</v>
      </c>
      <c r="AC374" s="1">
        <f t="shared" si="118"/>
        <v>0.17380419027539856</v>
      </c>
      <c r="AD374" s="1">
        <f t="shared" si="119"/>
        <v>1.1508110477860625E-2</v>
      </c>
      <c r="AE374" s="1">
        <f t="shared" si="120"/>
        <v>-0.12045155633494077</v>
      </c>
      <c r="AF374" s="1">
        <f t="shared" si="121"/>
        <v>-5.9813084112150024E-3</v>
      </c>
      <c r="AG374" s="1">
        <f t="shared" si="122"/>
        <v>2.8582173749530003E-2</v>
      </c>
      <c r="AH374" s="1">
        <f t="shared" si="123"/>
        <v>-1.7041244751790686E-2</v>
      </c>
      <c r="AI374" s="1">
        <f t="shared" si="124"/>
        <v>-2.3869346733668327E-2</v>
      </c>
      <c r="AJ374" s="1">
        <f t="shared" si="125"/>
        <v>-2.6882422027926338E-2</v>
      </c>
      <c r="AK374" s="1">
        <f t="shared" si="126"/>
        <v>-8.9387755102040722E-2</v>
      </c>
      <c r="AL374" s="1">
        <f t="shared" si="127"/>
        <v>-1.1952786493352101E-3</v>
      </c>
      <c r="AM374" s="1">
        <f t="shared" si="128"/>
        <v>0.16996047430830039</v>
      </c>
      <c r="AN374" s="1">
        <f t="shared" si="129"/>
        <v>5.4552641981815794E-2</v>
      </c>
      <c r="AO374" s="1">
        <f t="shared" si="130"/>
        <v>9.7588404348369392E-2</v>
      </c>
      <c r="AP374" s="1">
        <f t="shared" si="131"/>
        <v>1.411657559198537E-2</v>
      </c>
      <c r="AQ374" s="58">
        <v>2019</v>
      </c>
    </row>
    <row r="375" spans="1:43" ht="15.6" thickBot="1">
      <c r="A375" s="40" t="s">
        <v>86</v>
      </c>
      <c r="B375" s="30" t="s">
        <v>434</v>
      </c>
      <c r="C375" s="42" t="s">
        <v>489</v>
      </c>
      <c r="D375" s="8">
        <v>168223</v>
      </c>
      <c r="E375" s="3">
        <v>8281</v>
      </c>
      <c r="F375" s="37">
        <f>D375</f>
        <v>168223</v>
      </c>
      <c r="G375" s="3">
        <v>861000000</v>
      </c>
      <c r="H375" s="9">
        <f t="shared" si="135"/>
        <v>1.9538095238095238E-4</v>
      </c>
      <c r="I375" s="51" vm="1418">
        <v>59.24</v>
      </c>
      <c r="J375" s="2" vm="3340">
        <v>64.900000000000006</v>
      </c>
      <c r="K375" s="2" vm="3341">
        <v>65.92</v>
      </c>
      <c r="L375" s="2" vm="3342">
        <v>68.38</v>
      </c>
      <c r="M375" s="2" vm="2917">
        <v>72.08</v>
      </c>
      <c r="N375" s="2" vm="3343">
        <v>69.7</v>
      </c>
      <c r="O375" s="2" vm="187">
        <v>71.959999999999994</v>
      </c>
      <c r="P375" s="2" vm="3344">
        <v>71.63</v>
      </c>
      <c r="Q375" s="2" vm="3345">
        <v>73.67</v>
      </c>
      <c r="R375" s="2" vm="2849">
        <v>72.78</v>
      </c>
      <c r="S375" s="2" vm="3346">
        <v>67.44</v>
      </c>
      <c r="T375" s="2" vm="3347">
        <v>68</v>
      </c>
      <c r="U375" s="2" vm="3348">
        <v>68.84</v>
      </c>
      <c r="V375" s="3">
        <v>0.43</v>
      </c>
      <c r="W375" s="3">
        <v>0.43</v>
      </c>
      <c r="X375" s="3">
        <v>0.43</v>
      </c>
      <c r="Y375" s="3">
        <v>0.42</v>
      </c>
      <c r="Z375" s="1">
        <f t="shared" si="115"/>
        <v>0.1615462525320728</v>
      </c>
      <c r="AA375" s="1">
        <f t="shared" si="116"/>
        <v>5.8642878034512992E-2</v>
      </c>
      <c r="AB375" s="1">
        <f t="shared" si="117"/>
        <v>1.7370761534185764E-2</v>
      </c>
      <c r="AC375" s="1">
        <f t="shared" si="118"/>
        <v>-4.8364935421819147E-2</v>
      </c>
      <c r="AD375" s="1">
        <f t="shared" si="119"/>
        <v>0.19091829844699532</v>
      </c>
      <c r="AE375" s="1">
        <f t="shared" si="120"/>
        <v>9.5543551654287698E-2</v>
      </c>
      <c r="AF375" s="1">
        <f t="shared" si="121"/>
        <v>1.5716486902927519E-2</v>
      </c>
      <c r="AG375" s="1">
        <f t="shared" si="122"/>
        <v>4.3841019417475632E-2</v>
      </c>
      <c r="AH375" s="1">
        <f t="shared" si="123"/>
        <v>5.4109388710149212E-2</v>
      </c>
      <c r="AI375" s="1">
        <f t="shared" si="124"/>
        <v>-2.7053274139844555E-2</v>
      </c>
      <c r="AJ375" s="1">
        <f t="shared" si="125"/>
        <v>3.8593974175035739E-2</v>
      </c>
      <c r="AK375" s="1">
        <f t="shared" si="126"/>
        <v>-4.5858810450249907E-3</v>
      </c>
      <c r="AL375" s="1">
        <f t="shared" si="127"/>
        <v>3.4482758620689745E-2</v>
      </c>
      <c r="AM375" s="1">
        <f t="shared" si="128"/>
        <v>-6.2440613546898404E-3</v>
      </c>
      <c r="AN375" s="1">
        <f t="shared" si="129"/>
        <v>-7.3371805441055274E-2</v>
      </c>
      <c r="AO375" s="1">
        <f t="shared" si="130"/>
        <v>1.4531435349940721E-2</v>
      </c>
      <c r="AP375" s="1">
        <f t="shared" si="131"/>
        <v>1.8529411764705933E-2</v>
      </c>
      <c r="AQ375" s="58">
        <v>2019</v>
      </c>
    </row>
    <row r="376" spans="1:43" ht="16.2" thickBot="1">
      <c r="A376" s="61" t="s">
        <v>179</v>
      </c>
      <c r="B376" s="30" t="s">
        <v>180</v>
      </c>
      <c r="C376" s="25" t="s">
        <v>181</v>
      </c>
      <c r="D376" s="8">
        <v>172521</v>
      </c>
      <c r="E376" s="3">
        <v>216223</v>
      </c>
      <c r="F376">
        <f>(D376)*1.046</f>
        <v>180456.96600000001</v>
      </c>
      <c r="G376" s="3">
        <v>959000000</v>
      </c>
      <c r="H376" s="9">
        <f t="shared" si="135"/>
        <v>1.8817201876955163E-4</v>
      </c>
      <c r="I376" s="16" cm="1" vm="2628">
        <f t="array" aca="1" ref="I376:U376" ca="1">TRANSPOSE(_xlfn.STOCKHISTORY(A376,"1-1-2015","31-01-2016",2,0,2))</f>
        <v>161.31</v>
      </c>
      <c r="J376" s="17" vm="271">
        <f ca="1"/>
        <v>154</v>
      </c>
      <c r="K376" s="17" vm="2629">
        <f ca="1"/>
        <v>161.68</v>
      </c>
      <c r="L376" s="17" vm="2630">
        <f ca="1"/>
        <v>160.22999999999999</v>
      </c>
      <c r="M376" s="17" vm="2631">
        <f ca="1"/>
        <v>173.2</v>
      </c>
      <c r="N376" s="17" vm="2632">
        <f ca="1"/>
        <v>170.21</v>
      </c>
      <c r="O376" s="17" vm="2633">
        <f ca="1"/>
        <v>163.97</v>
      </c>
      <c r="P376" s="17" vm="2634">
        <f ca="1"/>
        <v>161.69999999999999</v>
      </c>
      <c r="Q376" s="17" vm="2635">
        <f ca="1"/>
        <v>144.91</v>
      </c>
      <c r="R376" s="17" vm="2636">
        <f ca="1"/>
        <v>145.31</v>
      </c>
      <c r="S376" s="17" vm="2637">
        <f ca="1"/>
        <v>140.5</v>
      </c>
      <c r="T376" s="17" vm="2638">
        <f ca="1"/>
        <v>139.58000000000001</v>
      </c>
      <c r="U376" s="17" vm="2639">
        <f ca="1"/>
        <v>135.6</v>
      </c>
      <c r="V376" s="3">
        <v>1.4</v>
      </c>
      <c r="W376" s="3">
        <v>1.4</v>
      </c>
      <c r="X376" s="3">
        <v>1.3</v>
      </c>
      <c r="Y376" s="3">
        <v>0</v>
      </c>
      <c r="Z376" s="1">
        <f t="shared" ca="1" si="115"/>
        <v>1.9837579815261755E-3</v>
      </c>
      <c r="AA376" s="1">
        <f t="shared" ca="1" si="116"/>
        <v>3.2078886600511829E-2</v>
      </c>
      <c r="AB376" s="1">
        <f t="shared" ca="1" si="117"/>
        <v>-0.10587302555345487</v>
      </c>
      <c r="AC376" s="1">
        <f t="shared" ca="1" si="118"/>
        <v>-6.6822655013419635E-2</v>
      </c>
      <c r="AD376" s="1">
        <f t="shared" ca="1" si="119"/>
        <v>-0.13396565618994485</v>
      </c>
      <c r="AE376" s="1">
        <f t="shared" ca="1" si="120"/>
        <v>-4.5316471390490373E-2</v>
      </c>
      <c r="AF376" s="1">
        <f t="shared" ca="1" si="121"/>
        <v>4.9870129870129912E-2</v>
      </c>
      <c r="AG376" s="1">
        <f t="shared" ca="1" si="122"/>
        <v>-3.0925284512628117E-4</v>
      </c>
      <c r="AH376" s="1">
        <f t="shared" ca="1" si="123"/>
        <v>8.0946139923859448E-2</v>
      </c>
      <c r="AI376" s="1">
        <f t="shared" ca="1" si="124"/>
        <v>-9.1801385681292199E-3</v>
      </c>
      <c r="AJ376" s="1">
        <f t="shared" ca="1" si="125"/>
        <v>-2.8435462076258789E-2</v>
      </c>
      <c r="AK376" s="1">
        <f t="shared" ca="1" si="126"/>
        <v>-1.3843995852899983E-2</v>
      </c>
      <c r="AL376" s="1">
        <f t="shared" ca="1" si="127"/>
        <v>-9.579468150896718E-2</v>
      </c>
      <c r="AM376" s="1">
        <f t="shared" ca="1" si="128"/>
        <v>1.1731419501759753E-2</v>
      </c>
      <c r="AN376" s="1">
        <f t="shared" ca="1" si="129"/>
        <v>-3.3101644759479749E-2</v>
      </c>
      <c r="AO376" s="1">
        <f t="shared" ca="1" si="130"/>
        <v>-6.5480427046262458E-3</v>
      </c>
      <c r="AP376" s="1">
        <f t="shared" ca="1" si="131"/>
        <v>-2.8514113769881201E-2</v>
      </c>
      <c r="AQ376">
        <v>2016</v>
      </c>
    </row>
    <row r="377" spans="1:43" ht="15.6" thickBot="1">
      <c r="A377" s="29" t="s">
        <v>197</v>
      </c>
      <c r="B377" s="30" t="s">
        <v>198</v>
      </c>
      <c r="C377" s="34" t="s">
        <v>199</v>
      </c>
      <c r="D377" s="8">
        <v>54729</v>
      </c>
      <c r="E377" s="3"/>
      <c r="F377" s="37">
        <f t="shared" ref="F377:F406" si="136">D377</f>
        <v>54729</v>
      </c>
      <c r="G377" s="3">
        <v>291000000</v>
      </c>
      <c r="H377" s="9">
        <f t="shared" si="135"/>
        <v>1.8807216494845362E-4</v>
      </c>
      <c r="I377" s="16" cm="1" vm="3349">
        <f t="array" aca="1" ref="I377:U377" ca="1">TRANSPOSE(_xlfn.STOCKHISTORY(A377,"1-1-2017","01-01-2018",2,0,2))</f>
        <v>251.2</v>
      </c>
      <c r="J377" s="17" vm="330">
        <f ca="1"/>
        <v>250.83</v>
      </c>
      <c r="K377" s="17" vm="3350">
        <f ca="1"/>
        <v>269.08999999999997</v>
      </c>
      <c r="L377" s="17" vm="3351">
        <f ca="1"/>
        <v>267.60000000000002</v>
      </c>
      <c r="M377" s="17" vm="3352">
        <f ca="1"/>
        <v>269.55</v>
      </c>
      <c r="N377" s="17" vm="3353">
        <f ca="1"/>
        <v>281.18</v>
      </c>
      <c r="O377" s="17" vm="3354">
        <f ca="1"/>
        <v>277.39</v>
      </c>
      <c r="P377" s="17" vm="3355">
        <f ca="1"/>
        <v>293.93</v>
      </c>
      <c r="Q377" s="17" vm="3356">
        <f ca="1"/>
        <v>305.95999999999998</v>
      </c>
      <c r="R377" s="17" vm="3357">
        <f ca="1"/>
        <v>310.79000000000002</v>
      </c>
      <c r="S377" s="17" vm="3358">
        <f ca="1"/>
        <v>309.05</v>
      </c>
      <c r="T377" s="17" vm="3359">
        <f ca="1"/>
        <v>319.06</v>
      </c>
      <c r="U377" s="17" vm="3360">
        <f ca="1"/>
        <v>322</v>
      </c>
      <c r="V377" s="3">
        <v>2</v>
      </c>
      <c r="W377" s="3">
        <v>1.82</v>
      </c>
      <c r="X377" s="3">
        <v>1.82</v>
      </c>
      <c r="Y377" s="3">
        <v>1.82</v>
      </c>
      <c r="Z377" s="1">
        <f t="shared" ca="1" si="115"/>
        <v>7.3248407643312238E-2</v>
      </c>
      <c r="AA377" s="1">
        <f t="shared" ca="1" si="116"/>
        <v>4.338565022421511E-2</v>
      </c>
      <c r="AB377" s="1">
        <f t="shared" ca="1" si="117"/>
        <v>0.12696924907170423</v>
      </c>
      <c r="AC377" s="1">
        <f t="shared" ca="1" si="118"/>
        <v>4.1925415875671605E-2</v>
      </c>
      <c r="AD377" s="1">
        <f t="shared" ca="1" si="119"/>
        <v>0.31154458598726126</v>
      </c>
      <c r="AE377" s="1">
        <f t="shared" ca="1" si="120"/>
        <v>-1.4729299363056376E-3</v>
      </c>
      <c r="AF377" s="1">
        <f t="shared" ca="1" si="121"/>
        <v>7.2798309612087719E-2</v>
      </c>
      <c r="AG377" s="1">
        <f t="shared" ca="1" si="122"/>
        <v>1.8952766732321818E-3</v>
      </c>
      <c r="AH377" s="1">
        <f t="shared" ca="1" si="123"/>
        <v>7.2869955156950241E-3</v>
      </c>
      <c r="AI377" s="1">
        <f t="shared" ca="1" si="124"/>
        <v>4.9897978111667574E-2</v>
      </c>
      <c r="AJ377" s="1">
        <f t="shared" ca="1" si="125"/>
        <v>-7.0061882068426645E-3</v>
      </c>
      <c r="AK377" s="1">
        <f t="shared" ca="1" si="126"/>
        <v>5.9627239626518697E-2</v>
      </c>
      <c r="AL377" s="1">
        <f t="shared" ca="1" si="127"/>
        <v>4.7120062599938665E-2</v>
      </c>
      <c r="AM377" s="1">
        <f t="shared" ca="1" si="128"/>
        <v>2.1734867302915548E-2</v>
      </c>
      <c r="AN377" s="1">
        <f t="shared" ca="1" si="129"/>
        <v>-5.5986357347405291E-3</v>
      </c>
      <c r="AO377" s="1">
        <f t="shared" ca="1" si="130"/>
        <v>3.8278595696489212E-2</v>
      </c>
      <c r="AP377" s="1">
        <f t="shared" ca="1" si="131"/>
        <v>1.4918824045634044E-2</v>
      </c>
      <c r="AQ377">
        <v>2017</v>
      </c>
    </row>
    <row r="378" spans="1:43" ht="16.2" thickBot="1">
      <c r="A378" s="61" t="s">
        <v>263</v>
      </c>
      <c r="B378" s="30" t="s">
        <v>264</v>
      </c>
      <c r="C378" s="25" t="s">
        <v>385</v>
      </c>
      <c r="D378" s="8">
        <v>278881</v>
      </c>
      <c r="E378" s="3">
        <v>86165</v>
      </c>
      <c r="F378" s="37">
        <f t="shared" si="136"/>
        <v>278881</v>
      </c>
      <c r="G378" s="3">
        <v>1484000000</v>
      </c>
      <c r="H378" s="9">
        <f t="shared" si="135"/>
        <v>1.8792520215633424E-4</v>
      </c>
      <c r="I378" s="16" cm="1" vm="1351">
        <f t="array" aca="1" ref="I378:U378" ca="1">TRANSPOSE(_xlfn.STOCKHISTORY(A378,"1-1-2015","31-01-2016",2,0,2))</f>
        <v>74.510000000000005</v>
      </c>
      <c r="J378" s="17" vm="1352">
        <f ca="1"/>
        <v>62.49</v>
      </c>
      <c r="K378" s="17" vm="1353">
        <f ca="1"/>
        <v>71.8</v>
      </c>
      <c r="L378" s="17" vm="1354">
        <f ca="1"/>
        <v>68.47</v>
      </c>
      <c r="M378" s="17" vm="1355">
        <f ca="1"/>
        <v>68.31</v>
      </c>
      <c r="N378" s="17" vm="1356">
        <f ca="1"/>
        <v>69.510000000000005</v>
      </c>
      <c r="O378" s="17" vm="1357">
        <f ca="1"/>
        <v>63.1</v>
      </c>
      <c r="P378" s="17" vm="1358">
        <f ca="1"/>
        <v>64.349999999999994</v>
      </c>
      <c r="Q378" s="17" vm="1359">
        <f ca="1"/>
        <v>55.25</v>
      </c>
      <c r="R378" s="17" vm="1360">
        <f ca="1"/>
        <v>53.6</v>
      </c>
      <c r="S378" s="17" vm="1361">
        <f ca="1"/>
        <v>59.7</v>
      </c>
      <c r="T378" s="17" vm="1006">
        <f ca="1"/>
        <v>48.75</v>
      </c>
      <c r="U378" s="17" vm="1362">
        <f ca="1"/>
        <v>49.43</v>
      </c>
      <c r="V378" s="3">
        <v>0.53</v>
      </c>
      <c r="W378" s="3">
        <v>0.53</v>
      </c>
      <c r="X378" s="3">
        <v>0.53</v>
      </c>
      <c r="Y378" s="3">
        <v>0.48</v>
      </c>
      <c r="Z378" s="1">
        <f t="shared" ca="1" si="115"/>
        <v>-7.3949805395249035E-2</v>
      </c>
      <c r="AA378" s="1">
        <f t="shared" ca="1" si="116"/>
        <v>-7.0687892507667549E-2</v>
      </c>
      <c r="AB378" s="1">
        <f t="shared" ca="1" si="117"/>
        <v>-0.14215530903328052</v>
      </c>
      <c r="AC378" s="1">
        <f t="shared" ca="1" si="118"/>
        <v>-6.8843283582089576E-2</v>
      </c>
      <c r="AD378" s="1">
        <f t="shared" ca="1" si="119"/>
        <v>-0.30881760837471484</v>
      </c>
      <c r="AE378" s="1">
        <f t="shared" ca="1" si="120"/>
        <v>-0.16132062810361028</v>
      </c>
      <c r="AF378" s="1">
        <f t="shared" ca="1" si="121"/>
        <v>0.14898383741398616</v>
      </c>
      <c r="AG378" s="1">
        <f t="shared" ca="1" si="122"/>
        <v>-3.8997214484679639E-2</v>
      </c>
      <c r="AH378" s="1">
        <f t="shared" ca="1" si="123"/>
        <v>-2.3367898349641683E-3</v>
      </c>
      <c r="AI378" s="1">
        <f t="shared" ca="1" si="124"/>
        <v>2.5325720977894931E-2</v>
      </c>
      <c r="AJ378" s="1">
        <f t="shared" ca="1" si="125"/>
        <v>-8.4592145015105785E-2</v>
      </c>
      <c r="AK378" s="1">
        <f t="shared" ca="1" si="126"/>
        <v>1.9809825673533961E-2</v>
      </c>
      <c r="AL378" s="1">
        <f t="shared" ca="1" si="127"/>
        <v>-0.13317793317793311</v>
      </c>
      <c r="AM378" s="1">
        <f t="shared" ca="1" si="128"/>
        <v>-2.0271493212669658E-2</v>
      </c>
      <c r="AN378" s="1">
        <f t="shared" ca="1" si="129"/>
        <v>0.11380597014925375</v>
      </c>
      <c r="AO378" s="1">
        <f t="shared" ca="1" si="130"/>
        <v>-0.17537688442211058</v>
      </c>
      <c r="AP378" s="1">
        <f t="shared" ca="1" si="131"/>
        <v>2.3794871794871789E-2</v>
      </c>
      <c r="AQ378">
        <v>2016</v>
      </c>
    </row>
    <row r="379" spans="1:43" ht="15.6" thickBot="1">
      <c r="A379" s="29" t="s">
        <v>311</v>
      </c>
      <c r="B379" s="30" t="s">
        <v>312</v>
      </c>
      <c r="C379" s="34" t="s">
        <v>419</v>
      </c>
      <c r="D379" s="8">
        <v>760071</v>
      </c>
      <c r="E379" s="3">
        <v>774394</v>
      </c>
      <c r="F379" s="37">
        <f t="shared" si="136"/>
        <v>760071</v>
      </c>
      <c r="G379" s="16">
        <v>4089000000</v>
      </c>
      <c r="H379" s="9">
        <f t="shared" si="135"/>
        <v>1.8588187820983126E-4</v>
      </c>
      <c r="I379" s="16" cm="1" vm="3361">
        <f t="array" aca="1" ref="I379:U379" ca="1">TRANSPOSE(_xlfn.STOCKHISTORY(A379,"1-1-2017","01-01-2018",2,0,2))</f>
        <v>53.96</v>
      </c>
      <c r="J379" s="17" vm="2626">
        <f ca="1"/>
        <v>49.34</v>
      </c>
      <c r="K379" s="17" vm="3362">
        <f ca="1"/>
        <v>49.56</v>
      </c>
      <c r="L379" s="17" vm="1401">
        <f ca="1"/>
        <v>48.73</v>
      </c>
      <c r="M379" s="17" vm="3363">
        <f ca="1"/>
        <v>46.06</v>
      </c>
      <c r="N379" s="17" vm="659">
        <f ca="1"/>
        <v>46.71</v>
      </c>
      <c r="O379" s="17" vm="3364">
        <f ca="1"/>
        <v>44.61</v>
      </c>
      <c r="P379" s="17" vm="3365">
        <f ca="1"/>
        <v>48.68</v>
      </c>
      <c r="Q379" s="17" vm="3366">
        <f ca="1"/>
        <v>48.02</v>
      </c>
      <c r="R379" s="17" vm="3367">
        <f ca="1"/>
        <v>49.39</v>
      </c>
      <c r="S379" s="17" vm="2854">
        <f ca="1"/>
        <v>48.15</v>
      </c>
      <c r="T379" s="17" vm="3368">
        <f ca="1"/>
        <v>50.9</v>
      </c>
      <c r="U379" s="17" vm="2512">
        <f ca="1"/>
        <v>53.16</v>
      </c>
      <c r="V379" s="16">
        <v>0.59</v>
      </c>
      <c r="W379" s="16">
        <v>0.57750000000000001</v>
      </c>
      <c r="X379" s="3">
        <v>0.57750000000000001</v>
      </c>
      <c r="Y379" s="3">
        <v>0.57750000000000001</v>
      </c>
      <c r="Z379" s="1">
        <f t="shared" ca="1" si="115"/>
        <v>-8.5989621942179462E-2</v>
      </c>
      <c r="AA379" s="1">
        <f t="shared" ca="1" si="116"/>
        <v>-7.2696490868048386E-2</v>
      </c>
      <c r="AB379" s="1">
        <f t="shared" ca="1" si="117"/>
        <v>0.1200963909437346</v>
      </c>
      <c r="AC379" s="1">
        <f t="shared" ca="1" si="118"/>
        <v>8.8023891476007199E-2</v>
      </c>
      <c r="AD379" s="1">
        <f t="shared" ca="1" si="119"/>
        <v>2.8215344699777538E-2</v>
      </c>
      <c r="AE379" s="1">
        <f t="shared" ca="1" si="120"/>
        <v>-8.561897702001478E-2</v>
      </c>
      <c r="AF379" s="1">
        <f t="shared" ca="1" si="121"/>
        <v>4.458856911228189E-3</v>
      </c>
      <c r="AG379" s="1">
        <f t="shared" ca="1" si="122"/>
        <v>-4.842615012106647E-3</v>
      </c>
      <c r="AH379" s="1">
        <f t="shared" ca="1" si="123"/>
        <v>-5.4791709419248817E-2</v>
      </c>
      <c r="AI379" s="1">
        <f t="shared" ca="1" si="124"/>
        <v>2.6650021710811954E-2</v>
      </c>
      <c r="AJ379" s="1">
        <f t="shared" ca="1" si="125"/>
        <v>-3.2594733461785513E-2</v>
      </c>
      <c r="AK379" s="1">
        <f t="shared" ca="1" si="126"/>
        <v>9.1235149069715318E-2</v>
      </c>
      <c r="AL379" s="1">
        <f t="shared" ca="1" si="127"/>
        <v>-1.6947411668035452E-3</v>
      </c>
      <c r="AM379" s="1">
        <f t="shared" ca="1" si="128"/>
        <v>4.0556018325697572E-2</v>
      </c>
      <c r="AN379" s="1">
        <f t="shared" ca="1" si="129"/>
        <v>-2.5106296821218909E-2</v>
      </c>
      <c r="AO379" s="1">
        <f t="shared" ca="1" si="130"/>
        <v>6.9106957424714441E-2</v>
      </c>
      <c r="AP379" s="1">
        <f t="shared" ca="1" si="131"/>
        <v>5.5746561886051045E-2</v>
      </c>
      <c r="AQ379">
        <v>2017</v>
      </c>
    </row>
    <row r="380" spans="1:43" ht="15.6" thickBot="1">
      <c r="A380" s="40" t="s">
        <v>371</v>
      </c>
      <c r="B380" s="30" t="s">
        <v>372</v>
      </c>
      <c r="C380" s="42" t="s">
        <v>373</v>
      </c>
      <c r="D380" s="8">
        <v>354857</v>
      </c>
      <c r="E380" s="3">
        <v>684574</v>
      </c>
      <c r="F380" s="37">
        <f t="shared" si="136"/>
        <v>354857</v>
      </c>
      <c r="G380" s="3">
        <v>1942000000</v>
      </c>
      <c r="H380" s="9">
        <f t="shared" si="135"/>
        <v>1.8272760041194644E-4</v>
      </c>
      <c r="I380" s="51" vm="3369">
        <v>43.17</v>
      </c>
      <c r="J380" s="2" vm="3370">
        <v>44.592500000000001</v>
      </c>
      <c r="K380" s="2" vm="3371">
        <v>46.88</v>
      </c>
      <c r="L380" s="2" vm="3372">
        <v>48.354999999999997</v>
      </c>
      <c r="M380" s="2" vm="3373">
        <v>48.377499999999998</v>
      </c>
      <c r="N380" s="2" vm="3374">
        <v>49.732500000000002</v>
      </c>
      <c r="O380" s="2" vm="3375">
        <v>51.092500000000001</v>
      </c>
      <c r="P380" s="2" vm="3376">
        <v>51.657499999999999</v>
      </c>
      <c r="Q380" s="2" vm="3377">
        <v>54.702500000000001</v>
      </c>
      <c r="R380" s="2" vm="3378">
        <v>58.04</v>
      </c>
      <c r="S380" s="2" vm="3379">
        <v>59.672499999999999</v>
      </c>
      <c r="T380" s="2" vm="3380">
        <v>58.427500000000002</v>
      </c>
      <c r="U380" s="2" vm="3381">
        <v>60.4925</v>
      </c>
      <c r="V380" s="3">
        <v>1.25</v>
      </c>
      <c r="W380" s="3">
        <v>1.25</v>
      </c>
      <c r="X380" s="3">
        <v>1.25</v>
      </c>
      <c r="Y380" s="3">
        <v>1.25</v>
      </c>
      <c r="Z380" s="1">
        <f t="shared" si="115"/>
        <v>0.14906184850590676</v>
      </c>
      <c r="AA380" s="1">
        <f t="shared" si="116"/>
        <v>8.2463033812429004E-2</v>
      </c>
      <c r="AB380" s="1">
        <f t="shared" si="117"/>
        <v>0.16044429221510001</v>
      </c>
      <c r="AC380" s="1">
        <f t="shared" si="118"/>
        <v>6.3792212267401796E-2</v>
      </c>
      <c r="AD380" s="1">
        <f t="shared" si="119"/>
        <v>0.51708362288626353</v>
      </c>
      <c r="AE380" s="1">
        <f t="shared" si="120"/>
        <v>3.2951123465369457E-2</v>
      </c>
      <c r="AF380" s="1">
        <f t="shared" si="121"/>
        <v>5.1297863990581408E-2</v>
      </c>
      <c r="AG380" s="1">
        <f t="shared" si="122"/>
        <v>5.812713310580192E-2</v>
      </c>
      <c r="AH380" s="1">
        <f t="shared" si="123"/>
        <v>4.6530865474099585E-4</v>
      </c>
      <c r="AI380" s="1">
        <f t="shared" si="124"/>
        <v>5.3847346390367506E-2</v>
      </c>
      <c r="AJ380" s="1">
        <f t="shared" si="125"/>
        <v>5.2480772130900306E-2</v>
      </c>
      <c r="AK380" s="1">
        <f t="shared" si="126"/>
        <v>1.1058374516807705E-2</v>
      </c>
      <c r="AL380" s="1">
        <f t="shared" si="127"/>
        <v>8.3143783574505192E-2</v>
      </c>
      <c r="AM380" s="1">
        <f t="shared" si="128"/>
        <v>8.3862711941867341E-2</v>
      </c>
      <c r="AN380" s="1">
        <f t="shared" si="129"/>
        <v>2.8127153687112341E-2</v>
      </c>
      <c r="AO380" s="1">
        <f t="shared" si="130"/>
        <v>8.379069085428896E-5</v>
      </c>
      <c r="AP380" s="1">
        <f t="shared" si="131"/>
        <v>5.6736981729493777E-2</v>
      </c>
      <c r="AQ380" s="58">
        <v>2019</v>
      </c>
    </row>
    <row r="381" spans="1:43" ht="15.6" thickBot="1">
      <c r="A381" s="40" t="s">
        <v>74</v>
      </c>
      <c r="B381" s="30" t="s">
        <v>75</v>
      </c>
      <c r="C381" s="42" t="s">
        <v>397</v>
      </c>
      <c r="D381" s="8">
        <v>298307</v>
      </c>
      <c r="E381" s="3">
        <v>8040</v>
      </c>
      <c r="F381" s="37">
        <f t="shared" si="136"/>
        <v>298307</v>
      </c>
      <c r="G381" s="8">
        <v>1637000000</v>
      </c>
      <c r="H381" s="9">
        <f t="shared" si="135"/>
        <v>1.8222785583384238E-4</v>
      </c>
      <c r="I381" s="51" vm="2471">
        <v>61.4</v>
      </c>
      <c r="J381" s="2" vm="2618">
        <v>62.18</v>
      </c>
      <c r="K381" s="2" vm="3382">
        <v>66.099999999999994</v>
      </c>
      <c r="L381" s="2" vm="3383">
        <v>62.93</v>
      </c>
      <c r="M381" s="2" vm="3384">
        <v>51.98</v>
      </c>
      <c r="N381" s="2" vm="1201">
        <v>52.91</v>
      </c>
      <c r="O381" s="2" vm="3385">
        <v>55.17</v>
      </c>
      <c r="P381" s="2" vm="3386">
        <v>58.86</v>
      </c>
      <c r="Q381" s="2" vm="2955">
        <v>60.5</v>
      </c>
      <c r="R381" s="2" vm="3387">
        <v>62.37</v>
      </c>
      <c r="S381" s="2" vm="3388">
        <v>50.68</v>
      </c>
      <c r="T381" s="2" vm="3389">
        <v>53.58</v>
      </c>
      <c r="U381" s="2" vm="3190">
        <v>51.34</v>
      </c>
      <c r="V381" s="3">
        <v>0.4</v>
      </c>
      <c r="W381" s="3">
        <v>0.4</v>
      </c>
      <c r="X381" s="3">
        <v>0.4</v>
      </c>
      <c r="Y381" s="3">
        <v>0.4</v>
      </c>
      <c r="Z381" s="1">
        <f t="shared" si="115"/>
        <v>3.1433224755700345E-2</v>
      </c>
      <c r="AA381" s="1">
        <f t="shared" si="116"/>
        <v>-0.116955347211187</v>
      </c>
      <c r="AB381" s="1">
        <f t="shared" si="117"/>
        <v>0.13775602682617358</v>
      </c>
      <c r="AC381" s="1">
        <f t="shared" si="118"/>
        <v>-0.170434503767837</v>
      </c>
      <c r="AD381" s="1">
        <f t="shared" si="119"/>
        <v>-0.13778501628664488</v>
      </c>
      <c r="AE381" s="1">
        <f t="shared" si="120"/>
        <v>1.2703583061889269E-2</v>
      </c>
      <c r="AF381" s="1">
        <f t="shared" si="121"/>
        <v>6.3042779028626483E-2</v>
      </c>
      <c r="AG381" s="1">
        <f t="shared" si="122"/>
        <v>-4.1906202723146671E-2</v>
      </c>
      <c r="AH381" s="1">
        <f t="shared" si="123"/>
        <v>-0.17400286032099163</v>
      </c>
      <c r="AI381" s="1">
        <f t="shared" si="124"/>
        <v>2.5586764140053862E-2</v>
      </c>
      <c r="AJ381" s="1">
        <f t="shared" si="125"/>
        <v>5.0274050274050373E-2</v>
      </c>
      <c r="AK381" s="1">
        <f t="shared" si="126"/>
        <v>6.688417618270795E-2</v>
      </c>
      <c r="AL381" s="1">
        <f t="shared" si="127"/>
        <v>3.4658511722731912E-2</v>
      </c>
      <c r="AM381" s="1">
        <f t="shared" si="128"/>
        <v>3.7520661157024751E-2</v>
      </c>
      <c r="AN381" s="1">
        <f t="shared" si="129"/>
        <v>-0.18742985409652074</v>
      </c>
      <c r="AO381" s="1">
        <f t="shared" si="130"/>
        <v>6.5114443567482208E-2</v>
      </c>
      <c r="AP381" s="1">
        <f t="shared" si="131"/>
        <v>-3.4341172079133911E-2</v>
      </c>
      <c r="AQ381">
        <v>2018</v>
      </c>
    </row>
    <row r="382" spans="1:43" ht="15.6" thickBot="1">
      <c r="A382" s="40" t="s">
        <v>194</v>
      </c>
      <c r="B382" s="30" t="s">
        <v>195</v>
      </c>
      <c r="C382" s="42" t="s">
        <v>409</v>
      </c>
      <c r="D382" s="8">
        <v>170367</v>
      </c>
      <c r="E382" s="3">
        <v>69350</v>
      </c>
      <c r="F382" s="37">
        <f t="shared" si="136"/>
        <v>170367</v>
      </c>
      <c r="G382" s="3">
        <v>936000000</v>
      </c>
      <c r="H382" s="9">
        <f t="shared" si="135"/>
        <v>1.8201602564102564E-4</v>
      </c>
      <c r="I382" s="51" vm="3067">
        <v>114.79</v>
      </c>
      <c r="J382" s="2" vm="3390">
        <v>120.32</v>
      </c>
      <c r="K382" s="2" vm="3391">
        <v>127.25</v>
      </c>
      <c r="L382" s="2" vm="3392">
        <v>130.71</v>
      </c>
      <c r="M382" s="2" vm="3393">
        <v>117.05</v>
      </c>
      <c r="N382" s="2" vm="3394">
        <v>116.53</v>
      </c>
      <c r="O382" s="2" vm="3395">
        <v>111.31</v>
      </c>
      <c r="P382" s="2" vm="2228">
        <v>109.02</v>
      </c>
      <c r="Q382" s="2" vm="3396">
        <v>112.54</v>
      </c>
      <c r="R382" s="2" vm="3397">
        <v>111.94</v>
      </c>
      <c r="S382" s="2" vm="3398">
        <v>114.07</v>
      </c>
      <c r="T382" s="2" vm="3399">
        <v>117.52</v>
      </c>
      <c r="U382" s="2" vm="3400">
        <v>131.77000000000001</v>
      </c>
      <c r="V382" s="3">
        <v>0.64500000000000002</v>
      </c>
      <c r="W382" s="3">
        <v>0.64500000000000002</v>
      </c>
      <c r="X382" s="3">
        <v>0.64500000000000002</v>
      </c>
      <c r="Y382" s="3">
        <v>0.64500000000000002</v>
      </c>
      <c r="Z382" s="1">
        <f t="shared" si="115"/>
        <v>0.14430699538287309</v>
      </c>
      <c r="AA382" s="1">
        <f t="shared" si="116"/>
        <v>-0.14348557876214524</v>
      </c>
      <c r="AB382" s="1">
        <f t="shared" si="117"/>
        <v>1.1454496451352039E-2</v>
      </c>
      <c r="AC382" s="1">
        <f t="shared" si="118"/>
        <v>0.18291048776130081</v>
      </c>
      <c r="AD382" s="1">
        <f t="shared" si="119"/>
        <v>0.17039811830298807</v>
      </c>
      <c r="AE382" s="1">
        <f t="shared" si="120"/>
        <v>4.8174928129627897E-2</v>
      </c>
      <c r="AF382" s="1">
        <f t="shared" si="121"/>
        <v>5.7596409574468148E-2</v>
      </c>
      <c r="AG382" s="1">
        <f t="shared" si="122"/>
        <v>3.2259332023575699E-2</v>
      </c>
      <c r="AH382" s="1">
        <f t="shared" si="123"/>
        <v>-0.1045061586718691</v>
      </c>
      <c r="AI382" s="1">
        <f t="shared" si="124"/>
        <v>1.0679196924391627E-3</v>
      </c>
      <c r="AJ382" s="1">
        <f t="shared" si="125"/>
        <v>-3.9260276323693465E-2</v>
      </c>
      <c r="AK382" s="1">
        <f t="shared" si="126"/>
        <v>-2.0573174018506928E-2</v>
      </c>
      <c r="AL382" s="1">
        <f t="shared" si="127"/>
        <v>3.8203999266189781E-2</v>
      </c>
      <c r="AM382" s="1">
        <f t="shared" si="128"/>
        <v>3.9985782832763006E-4</v>
      </c>
      <c r="AN382" s="1">
        <f t="shared" si="129"/>
        <v>1.9028050741468603E-2</v>
      </c>
      <c r="AO382" s="1">
        <f t="shared" si="130"/>
        <v>3.5899009380205162E-2</v>
      </c>
      <c r="AP382" s="1">
        <f t="shared" si="131"/>
        <v>0.12674438393464954</v>
      </c>
      <c r="AQ382" s="58">
        <v>2019</v>
      </c>
    </row>
    <row r="383" spans="1:43" ht="16.2" thickBot="1">
      <c r="A383" s="40" t="s">
        <v>328</v>
      </c>
      <c r="B383" s="30" t="s">
        <v>30</v>
      </c>
      <c r="C383" s="41" t="s">
        <v>31</v>
      </c>
      <c r="D383" s="8">
        <v>279337</v>
      </c>
      <c r="E383" s="8">
        <v>315900</v>
      </c>
      <c r="F383" s="37">
        <f t="shared" si="136"/>
        <v>279337</v>
      </c>
      <c r="G383" s="3">
        <v>1546000000</v>
      </c>
      <c r="H383" s="9">
        <f t="shared" si="135"/>
        <v>1.8068369987063389E-4</v>
      </c>
      <c r="I383" s="51" vm="3260">
        <v>97.14</v>
      </c>
      <c r="J383" s="2" vm="3401">
        <v>112.24</v>
      </c>
      <c r="K383" s="2" vm="3402">
        <v>115.91</v>
      </c>
      <c r="L383" s="2" vm="2694">
        <v>94</v>
      </c>
      <c r="M383" s="2" vm="3403">
        <v>102.1</v>
      </c>
      <c r="N383" s="2" vm="3404">
        <v>97.93</v>
      </c>
      <c r="O383" s="2" vm="3405">
        <v>92.06</v>
      </c>
      <c r="P383" s="2" vm="3318">
        <v>92.29</v>
      </c>
      <c r="Q383" s="2" vm="3406">
        <v>95.97</v>
      </c>
      <c r="R383" s="2" vm="3407">
        <v>94.74</v>
      </c>
      <c r="S383" s="2" vm="3408">
        <v>77.709999999999994</v>
      </c>
      <c r="T383" s="2" vm="3409">
        <v>94.318399999999997</v>
      </c>
      <c r="U383" s="2" vm="3330">
        <v>91.24</v>
      </c>
      <c r="V383" s="3">
        <v>0.96</v>
      </c>
      <c r="W383" s="3">
        <v>0.96</v>
      </c>
      <c r="X383" s="3">
        <v>0.96</v>
      </c>
      <c r="Y383" s="3">
        <v>0.71</v>
      </c>
      <c r="Z383" s="1">
        <f t="shared" si="115"/>
        <v>-2.2441836524603669E-2</v>
      </c>
      <c r="AA383" s="1">
        <f t="shared" si="116"/>
        <v>-1.0425531914893593E-2</v>
      </c>
      <c r="AB383" s="1">
        <f t="shared" si="117"/>
        <v>3.9539430805996006E-2</v>
      </c>
      <c r="AC383" s="1">
        <f t="shared" si="118"/>
        <v>-2.9449018366054468E-2</v>
      </c>
      <c r="AD383" s="1">
        <f t="shared" si="119"/>
        <v>-2.3780111179740642E-2</v>
      </c>
      <c r="AE383" s="1">
        <f t="shared" si="120"/>
        <v>0.15544574840436479</v>
      </c>
      <c r="AF383" s="1">
        <f t="shared" si="121"/>
        <v>3.269779044903779E-2</v>
      </c>
      <c r="AG383" s="1">
        <f t="shared" si="122"/>
        <v>-0.18074368044172198</v>
      </c>
      <c r="AH383" s="1">
        <f t="shared" si="123"/>
        <v>8.6170212765957391E-2</v>
      </c>
      <c r="AI383" s="1">
        <f t="shared" si="124"/>
        <v>-3.1439764936336802E-2</v>
      </c>
      <c r="AJ383" s="1">
        <f t="shared" si="125"/>
        <v>-5.0137853568875769E-2</v>
      </c>
      <c r="AK383" s="1">
        <f t="shared" si="126"/>
        <v>2.4983706278514446E-3</v>
      </c>
      <c r="AL383" s="1">
        <f t="shared" si="127"/>
        <v>5.0276302958066878E-2</v>
      </c>
      <c r="AM383" s="1">
        <f t="shared" si="128"/>
        <v>-2.8133791809941025E-3</v>
      </c>
      <c r="AN383" s="1">
        <f t="shared" si="129"/>
        <v>-0.179755119273802</v>
      </c>
      <c r="AO383" s="1">
        <f t="shared" si="130"/>
        <v>0.2228593488611505</v>
      </c>
      <c r="AP383" s="1">
        <f t="shared" si="131"/>
        <v>-2.5110688900575096E-2</v>
      </c>
      <c r="AQ383">
        <v>2018</v>
      </c>
    </row>
    <row r="384" spans="1:43" ht="15.6" thickBot="1">
      <c r="A384" s="40" t="s">
        <v>209</v>
      </c>
      <c r="B384" s="30" t="s">
        <v>210</v>
      </c>
      <c r="C384" s="42" t="s">
        <v>455</v>
      </c>
      <c r="D384" s="8">
        <v>263404</v>
      </c>
      <c r="E384" s="3">
        <v>246448</v>
      </c>
      <c r="F384" s="37">
        <f t="shared" si="136"/>
        <v>263404</v>
      </c>
      <c r="G384" s="3">
        <v>1458000000</v>
      </c>
      <c r="H384" s="9">
        <f t="shared" si="135"/>
        <v>1.8066117969821674E-4</v>
      </c>
      <c r="I384" s="51" vm="2963">
        <v>39.700000000000003</v>
      </c>
      <c r="J384" s="2" vm="3410">
        <v>45.86</v>
      </c>
      <c r="K384" s="2" vm="3411">
        <v>47.19</v>
      </c>
      <c r="L384" s="2" vm="3412">
        <v>49.98</v>
      </c>
      <c r="M384" s="2" vm="3413">
        <v>52</v>
      </c>
      <c r="N384" s="2" vm="2857">
        <v>50.98</v>
      </c>
      <c r="O384" s="2" vm="3414">
        <v>54.37</v>
      </c>
      <c r="P384" s="2" vm="3415">
        <v>53.39</v>
      </c>
      <c r="Q384" s="2" vm="3416">
        <v>54.91</v>
      </c>
      <c r="R384" s="2" vm="3417">
        <v>55.33</v>
      </c>
      <c r="S384" s="2" vm="2100">
        <v>52.67</v>
      </c>
      <c r="T384" s="2" vm="2837">
        <v>52.4</v>
      </c>
      <c r="U384" s="2" vm="3418">
        <v>55.06</v>
      </c>
      <c r="V384" s="3">
        <v>0.28499999999999998</v>
      </c>
      <c r="W384" s="3">
        <v>0.28499999999999998</v>
      </c>
      <c r="X384" s="3">
        <v>0.26</v>
      </c>
      <c r="Y384" s="3">
        <v>0.26</v>
      </c>
      <c r="Z384" s="1">
        <f t="shared" si="115"/>
        <v>0.26612090680100742</v>
      </c>
      <c r="AA384" s="1">
        <f t="shared" si="116"/>
        <v>9.3537414965986415E-2</v>
      </c>
      <c r="AB384" s="1">
        <f t="shared" si="117"/>
        <v>2.2438844951259904E-2</v>
      </c>
      <c r="AC384" s="1">
        <f t="shared" si="118"/>
        <v>-1.8073377914324982E-4</v>
      </c>
      <c r="AD384" s="1">
        <f t="shared" si="119"/>
        <v>0.41435768261964728</v>
      </c>
      <c r="AE384" s="1">
        <f t="shared" si="120"/>
        <v>0.15516372795969763</v>
      </c>
      <c r="AF384" s="1">
        <f t="shared" si="121"/>
        <v>2.9001308329699046E-2</v>
      </c>
      <c r="AG384" s="1">
        <f t="shared" si="122"/>
        <v>6.5162110616656055E-2</v>
      </c>
      <c r="AH384" s="1">
        <f t="shared" si="123"/>
        <v>4.0416166466586703E-2</v>
      </c>
      <c r="AI384" s="1">
        <f t="shared" si="124"/>
        <v>-1.4134615384615447E-2</v>
      </c>
      <c r="AJ384" s="1">
        <f t="shared" si="125"/>
        <v>7.2087092977638309E-2</v>
      </c>
      <c r="AK384" s="1">
        <f t="shared" si="126"/>
        <v>-1.8024645944454607E-2</v>
      </c>
      <c r="AL384" s="1">
        <f t="shared" si="127"/>
        <v>3.3339576699756436E-2</v>
      </c>
      <c r="AM384" s="1">
        <f t="shared" si="128"/>
        <v>1.2383900928792602E-2</v>
      </c>
      <c r="AN384" s="1">
        <f t="shared" si="129"/>
        <v>-4.8075185252123565E-2</v>
      </c>
      <c r="AO384" s="1">
        <f t="shared" si="130"/>
        <v>-1.8986140117719988E-4</v>
      </c>
      <c r="AP384" s="1">
        <f t="shared" si="131"/>
        <v>5.5725190839694724E-2</v>
      </c>
      <c r="AQ384" s="58">
        <v>2019</v>
      </c>
    </row>
    <row r="385" spans="1:43" ht="15.6" thickBot="1">
      <c r="A385" s="29" t="s">
        <v>191</v>
      </c>
      <c r="B385" s="30" t="s">
        <v>192</v>
      </c>
      <c r="C385" s="34" t="s">
        <v>408</v>
      </c>
      <c r="D385" s="8">
        <v>780490</v>
      </c>
      <c r="E385" s="3">
        <v>710384</v>
      </c>
      <c r="F385" s="37">
        <f t="shared" si="136"/>
        <v>780490</v>
      </c>
      <c r="G385" s="3">
        <v>4324000000</v>
      </c>
      <c r="H385" s="9">
        <f t="shared" si="135"/>
        <v>1.805018501387604E-4</v>
      </c>
      <c r="I385" s="16" cm="1" vm="3419">
        <f t="array" aca="1" ref="I385:U385" ca="1">TRANSPOSE(_xlfn.STOCKHISTORY(A385,"1-1-2017","01-01-2018",2,0,2))</f>
        <v>41.5</v>
      </c>
      <c r="J385" s="17" vm="3420">
        <f ca="1"/>
        <v>41.52</v>
      </c>
      <c r="K385" s="17" vm="1018">
        <f ca="1"/>
        <v>42.01</v>
      </c>
      <c r="L385" s="17" vm="3421">
        <f ca="1"/>
        <v>42.58</v>
      </c>
      <c r="M385" s="17" vm="1568">
        <f ca="1"/>
        <v>43.15</v>
      </c>
      <c r="N385" s="17" vm="3422">
        <f ca="1"/>
        <v>45.45</v>
      </c>
      <c r="O385" s="17" vm="3423">
        <f ca="1"/>
        <v>45.11</v>
      </c>
      <c r="P385" s="17" vm="3036">
        <f ca="1"/>
        <v>45.97</v>
      </c>
      <c r="Q385" s="17" vm="1387">
        <f ca="1"/>
        <v>45.64</v>
      </c>
      <c r="R385" s="17" vm="2624">
        <f ca="1"/>
        <v>45.05</v>
      </c>
      <c r="S385" s="17" vm="3424">
        <f ca="1"/>
        <v>45.75</v>
      </c>
      <c r="T385" s="17" vm="1014">
        <f ca="1"/>
        <v>45.8</v>
      </c>
      <c r="U385" s="17" vm="905">
        <f ca="1"/>
        <v>45.91</v>
      </c>
      <c r="V385" s="3">
        <v>0.37</v>
      </c>
      <c r="W385" s="3">
        <v>0.37</v>
      </c>
      <c r="X385" s="3">
        <v>0.37</v>
      </c>
      <c r="Y385" s="3">
        <v>0.37</v>
      </c>
      <c r="Z385" s="1">
        <f t="shared" ca="1" si="115"/>
        <v>3.493975903614454E-2</v>
      </c>
      <c r="AA385" s="1">
        <f t="shared" ca="1" si="116"/>
        <v>6.8107092531705063E-2</v>
      </c>
      <c r="AB385" s="1">
        <f t="shared" ca="1" si="117"/>
        <v>6.8720904455774265E-3</v>
      </c>
      <c r="AC385" s="1">
        <f t="shared" ca="1" si="118"/>
        <v>2.7302996670366252E-2</v>
      </c>
      <c r="AD385" s="1">
        <f t="shared" ca="1" si="119"/>
        <v>0.14192771084337341</v>
      </c>
      <c r="AE385" s="1">
        <f t="shared" ca="1" si="120"/>
        <v>4.8192771084344882E-4</v>
      </c>
      <c r="AF385" s="1">
        <f t="shared" ca="1" si="121"/>
        <v>1.1801541425818759E-2</v>
      </c>
      <c r="AG385" s="1">
        <f t="shared" ca="1" si="122"/>
        <v>2.2375624851225906E-2</v>
      </c>
      <c r="AH385" s="1">
        <f t="shared" ca="1" si="123"/>
        <v>1.3386566463128236E-2</v>
      </c>
      <c r="AI385" s="1">
        <f t="shared" ca="1" si="124"/>
        <v>6.1877172653534283E-2</v>
      </c>
      <c r="AJ385" s="1">
        <f t="shared" ca="1" si="125"/>
        <v>6.6006600660058494E-4</v>
      </c>
      <c r="AK385" s="1">
        <f t="shared" ca="1" si="126"/>
        <v>1.9064508978053635E-2</v>
      </c>
      <c r="AL385" s="1">
        <f t="shared" ca="1" si="127"/>
        <v>8.7013269523606048E-4</v>
      </c>
      <c r="AM385" s="1">
        <f t="shared" ca="1" si="128"/>
        <v>-4.820333041192012E-3</v>
      </c>
      <c r="AN385" s="1">
        <f t="shared" ca="1" si="129"/>
        <v>1.5538290788013383E-2</v>
      </c>
      <c r="AO385" s="1">
        <f t="shared" ca="1" si="130"/>
        <v>9.1803278688523966E-3</v>
      </c>
      <c r="AP385" s="1">
        <f t="shared" ca="1" si="131"/>
        <v>1.0480349344978154E-2</v>
      </c>
      <c r="AQ385">
        <v>2017</v>
      </c>
    </row>
    <row r="386" spans="1:43" ht="16.2" thickBot="1">
      <c r="A386" s="40" t="s">
        <v>59</v>
      </c>
      <c r="B386" s="30" t="s">
        <v>60</v>
      </c>
      <c r="C386" s="41" t="s">
        <v>337</v>
      </c>
      <c r="D386" s="8">
        <v>101063</v>
      </c>
      <c r="E386" s="8">
        <v>63546</v>
      </c>
      <c r="F386" s="37">
        <f t="shared" si="136"/>
        <v>101063</v>
      </c>
      <c r="G386" s="8">
        <v>565000000</v>
      </c>
      <c r="H386" s="9">
        <f t="shared" si="135"/>
        <v>1.7887256637168141E-4</v>
      </c>
      <c r="I386" s="51" vm="3092">
        <v>316.19</v>
      </c>
      <c r="J386" s="2" vm="3425">
        <v>386.11</v>
      </c>
      <c r="K386" s="2" vm="3426">
        <v>446.01</v>
      </c>
      <c r="L386" s="2" vm="3427">
        <v>385.8</v>
      </c>
      <c r="M386" s="2" vm="3428">
        <v>378.53</v>
      </c>
      <c r="N386" s="2" vm="3429">
        <v>338.2</v>
      </c>
      <c r="O386" s="2" vm="3430">
        <v>364.88</v>
      </c>
      <c r="P386" s="2" vm="3431">
        <v>341.91</v>
      </c>
      <c r="Q386" s="2" vm="3432">
        <v>354.11</v>
      </c>
      <c r="R386" s="2" vm="3433">
        <v>381.7</v>
      </c>
      <c r="S386" s="2" vm="3434">
        <v>340.59</v>
      </c>
      <c r="T386" s="2" vm="3435">
        <v>367.08</v>
      </c>
      <c r="U386" s="2" vm="3436">
        <v>328.55</v>
      </c>
      <c r="V386" s="3">
        <v>2.0550000000000002</v>
      </c>
      <c r="W386" s="3">
        <v>2.0550000000000002</v>
      </c>
      <c r="X386" s="3">
        <v>2.0550000000000002</v>
      </c>
      <c r="Y386" s="3">
        <v>2.0550000000000002</v>
      </c>
      <c r="Z386" s="1">
        <f t="shared" ref="Z386:Z449" si="137">((L386-I386)+V386)/I386</f>
        <v>0.22665169676460362</v>
      </c>
      <c r="AA386" s="1">
        <f t="shared" ref="AA386:AA449" si="138">((O386-L386)+W386)/L386</f>
        <v>-4.8898392949714917E-2</v>
      </c>
      <c r="AB386" s="1">
        <f t="shared" ref="AB386:AB449" si="139">((R386-O386)+X386)/O386</f>
        <v>5.1729335672001733E-2</v>
      </c>
      <c r="AC386" s="1">
        <f t="shared" ref="AC386:AC449" si="140">((U386-R386)+Y386)/R386</f>
        <v>-0.13386167146974057</v>
      </c>
      <c r="AD386" s="1">
        <f t="shared" ref="AD386:AD449" si="141">((U386-I386)+SUM(V386:Y386))/I386</f>
        <v>6.5087447420854594E-2</v>
      </c>
      <c r="AE386" s="1">
        <f t="shared" ref="AE386:AE449" si="142">(J386-I386)/I386</f>
        <v>0.22113286315190239</v>
      </c>
      <c r="AF386" s="1">
        <f t="shared" ref="AF386:AF449" si="143">(K386-J386)/J386</f>
        <v>0.15513713708528651</v>
      </c>
      <c r="AG386" s="1">
        <f t="shared" ref="AG386:AG449" si="144">((L386-K386)+V386)/K386</f>
        <v>-0.13038945315127459</v>
      </c>
      <c r="AH386" s="1">
        <f t="shared" ref="AH386:AH449" si="145">(M386-L386)/L386</f>
        <v>-1.8843960601347947E-2</v>
      </c>
      <c r="AI386" s="1">
        <f t="shared" ref="AI386:AI449" si="146">((N386-M386)+W386)/M386</f>
        <v>-0.10111483898237918</v>
      </c>
      <c r="AJ386" s="1">
        <f t="shared" ref="AJ386:AJ449" si="147">((O386-N386)+W386)/N386</f>
        <v>8.4964518036664716E-2</v>
      </c>
      <c r="AK386" s="1">
        <f t="shared" ref="AK386:AK449" si="148">(P386-O386)/O386</f>
        <v>-6.295220346415252E-2</v>
      </c>
      <c r="AL386" s="1">
        <f t="shared" ref="AL386:AL449" si="149">((Q386-P386)+X386)/P386</f>
        <v>4.1692258196601405E-2</v>
      </c>
      <c r="AM386" s="1">
        <f t="shared" ref="AM386:AM449" si="150">((R386-Q386)+X386)/Q386</f>
        <v>8.3716924119623767E-2</v>
      </c>
      <c r="AN386" s="1">
        <f t="shared" ref="AN386:AN449" si="151">(S386-R386)/R386</f>
        <v>-0.10770238407126019</v>
      </c>
      <c r="AO386" s="1">
        <f t="shared" ref="AO386:AO449" si="152">((T386-S386)+Y386)/S386</f>
        <v>8.3810446577997036E-2</v>
      </c>
      <c r="AP386" s="1">
        <f t="shared" ref="AP386:AP449" si="153">((U386-T386)+Y386)/T386</f>
        <v>-9.9365260978533224E-2</v>
      </c>
      <c r="AQ386" s="58">
        <v>2019</v>
      </c>
    </row>
    <row r="387" spans="1:43" ht="15.6" thickBot="1">
      <c r="A387" s="40" t="s">
        <v>317</v>
      </c>
      <c r="B387" s="30" t="s">
        <v>318</v>
      </c>
      <c r="C387" s="42" t="s">
        <v>420</v>
      </c>
      <c r="D387" s="8">
        <v>861310</v>
      </c>
      <c r="E387" s="3">
        <v>42233</v>
      </c>
      <c r="F387" s="37">
        <f t="shared" si="136"/>
        <v>861310</v>
      </c>
      <c r="G387" s="16">
        <v>4838000000</v>
      </c>
      <c r="H387" s="9">
        <f t="shared" si="135"/>
        <v>1.7803017775940472E-4</v>
      </c>
      <c r="I387" s="51" vm="3437">
        <v>61.04</v>
      </c>
      <c r="J387" s="2" vm="143">
        <v>65.37</v>
      </c>
      <c r="K387" s="2" vm="562">
        <v>58.25</v>
      </c>
      <c r="L387" s="2" vm="3438">
        <v>52.37</v>
      </c>
      <c r="M387" s="2" vm="3439">
        <v>51.76</v>
      </c>
      <c r="N387" s="2" vm="3440">
        <v>54.56</v>
      </c>
      <c r="O387" s="2" vm="3441">
        <v>55.2</v>
      </c>
      <c r="P387" s="2" vm="3442">
        <v>57.96</v>
      </c>
      <c r="Q387" s="2" vm="1248">
        <v>58.45</v>
      </c>
      <c r="R387" s="2" vm="3443">
        <v>52.74</v>
      </c>
      <c r="S387" s="2" vm="3444">
        <v>53.43</v>
      </c>
      <c r="T387" s="2" vm="3445">
        <v>54.78</v>
      </c>
      <c r="U387" s="2" vm="3238">
        <v>45.524999999999999</v>
      </c>
      <c r="V387" s="16">
        <v>0.43</v>
      </c>
      <c r="W387" s="16">
        <v>0.43</v>
      </c>
      <c r="X387" s="3">
        <v>0.39</v>
      </c>
      <c r="Y387" s="3">
        <v>0.39</v>
      </c>
      <c r="Z387" s="1">
        <f t="shared" si="137"/>
        <v>-0.13499344692005247</v>
      </c>
      <c r="AA387" s="1">
        <f t="shared" si="138"/>
        <v>6.2249379415696117E-2</v>
      </c>
      <c r="AB387" s="1">
        <f t="shared" si="139"/>
        <v>-3.7500000000000012E-2</v>
      </c>
      <c r="AC387" s="1">
        <f t="shared" si="140"/>
        <v>-0.12940841865756547</v>
      </c>
      <c r="AD387" s="1">
        <f t="shared" si="141"/>
        <v>-0.22730996068152032</v>
      </c>
      <c r="AE387" s="1">
        <f t="shared" si="142"/>
        <v>7.0937090432503361E-2</v>
      </c>
      <c r="AF387" s="1">
        <f t="shared" si="143"/>
        <v>-0.10891846412727557</v>
      </c>
      <c r="AG387" s="1">
        <f t="shared" si="144"/>
        <v>-9.3562231759656694E-2</v>
      </c>
      <c r="AH387" s="1">
        <f t="shared" si="145"/>
        <v>-1.164789001336642E-2</v>
      </c>
      <c r="AI387" s="1">
        <f t="shared" si="146"/>
        <v>6.2403400309119096E-2</v>
      </c>
      <c r="AJ387" s="1">
        <f t="shared" si="147"/>
        <v>1.9611436950146634E-2</v>
      </c>
      <c r="AK387" s="1">
        <f t="shared" si="148"/>
        <v>4.9999999999999961E-2</v>
      </c>
      <c r="AL387" s="1">
        <f t="shared" si="149"/>
        <v>1.5182884748102173E-2</v>
      </c>
      <c r="AM387" s="1">
        <f t="shared" si="150"/>
        <v>-9.1017964071856305E-2</v>
      </c>
      <c r="AN387" s="1">
        <f t="shared" si="151"/>
        <v>1.3083048919226349E-2</v>
      </c>
      <c r="AO387" s="1">
        <f t="shared" si="152"/>
        <v>3.2565974171813616E-2</v>
      </c>
      <c r="AP387" s="1">
        <f t="shared" si="153"/>
        <v>-0.16182913472070101</v>
      </c>
      <c r="AQ387">
        <v>2018</v>
      </c>
    </row>
    <row r="388" spans="1:43" ht="15.6" thickBot="1">
      <c r="A388" s="29" t="s">
        <v>248</v>
      </c>
      <c r="B388" s="30" t="s">
        <v>249</v>
      </c>
      <c r="C388" s="34" t="s">
        <v>413</v>
      </c>
      <c r="D388" s="8">
        <f ca="1">9765802/I388</f>
        <v>135129.40362529404</v>
      </c>
      <c r="E388" s="3">
        <v>4470</v>
      </c>
      <c r="F388" s="37">
        <f t="shared" ca="1" si="136"/>
        <v>135129.40362529404</v>
      </c>
      <c r="G388" s="3">
        <v>766000000</v>
      </c>
      <c r="H388" s="9">
        <f t="shared" ca="1" si="135"/>
        <v>1.7640914311396088E-4</v>
      </c>
      <c r="I388" s="16" cm="1" vm="3446">
        <f t="array" aca="1" ref="I388:U388" ca="1">TRANSPOSE(_xlfn.STOCKHISTORY(A388,"1-1-2017","01-01-2018",2,0,2))</f>
        <v>72.27</v>
      </c>
      <c r="J388" s="17" vm="3447">
        <f ca="1"/>
        <v>67.930000000000007</v>
      </c>
      <c r="K388" s="17" vm="3448">
        <f ca="1"/>
        <v>66.209999999999994</v>
      </c>
      <c r="L388" s="17" vm="3449">
        <f ca="1"/>
        <v>63.38</v>
      </c>
      <c r="M388" s="17" vm="3450">
        <f ca="1"/>
        <v>61.54</v>
      </c>
      <c r="N388" s="17" vm="3451">
        <f ca="1"/>
        <v>59.09</v>
      </c>
      <c r="O388" s="17" vm="3452">
        <f ca="1"/>
        <v>60.17</v>
      </c>
      <c r="P388" s="17" vm="563">
        <f ca="1"/>
        <v>62.1</v>
      </c>
      <c r="Q388" s="17" vm="3453">
        <f ca="1"/>
        <v>59.69</v>
      </c>
      <c r="R388" s="17" vm="3454">
        <f ca="1"/>
        <v>63.81</v>
      </c>
      <c r="S388" s="17" vm="3455">
        <f ca="1"/>
        <v>65.16</v>
      </c>
      <c r="T388" s="17" vm="3456">
        <f ca="1"/>
        <v>70.75</v>
      </c>
      <c r="U388" s="17" vm="1852">
        <f ca="1"/>
        <v>74.010000000000005</v>
      </c>
      <c r="V388" s="3">
        <v>0.77</v>
      </c>
      <c r="W388" s="3">
        <v>0.77</v>
      </c>
      <c r="X388" s="3">
        <v>0.76</v>
      </c>
      <c r="Y388" s="3">
        <v>0.76</v>
      </c>
      <c r="Z388" s="1">
        <f t="shared" ca="1" si="137"/>
        <v>-0.11235644112356433</v>
      </c>
      <c r="AA388" s="1">
        <f t="shared" ca="1" si="138"/>
        <v>-3.8497948879772807E-2</v>
      </c>
      <c r="AB388" s="1">
        <f t="shared" ca="1" si="139"/>
        <v>7.3126142595978064E-2</v>
      </c>
      <c r="AC388" s="1">
        <f t="shared" ca="1" si="140"/>
        <v>0.17175991223946094</v>
      </c>
      <c r="AD388" s="1">
        <f t="shared" ca="1" si="141"/>
        <v>6.6417600664176124E-2</v>
      </c>
      <c r="AE388" s="1">
        <f t="shared" ca="1" si="142"/>
        <v>-6.0052580600525658E-2</v>
      </c>
      <c r="AF388" s="1">
        <f t="shared" ca="1" si="143"/>
        <v>-2.5320182540851065E-2</v>
      </c>
      <c r="AG388" s="1">
        <f t="shared" ca="1" si="144"/>
        <v>-3.1113124905603251E-2</v>
      </c>
      <c r="AH388" s="1">
        <f t="shared" ca="1" si="145"/>
        <v>-2.9031240138845116E-2</v>
      </c>
      <c r="AI388" s="1">
        <f t="shared" ca="1" si="146"/>
        <v>-2.7299317517062004E-2</v>
      </c>
      <c r="AJ388" s="1">
        <f t="shared" ca="1" si="147"/>
        <v>3.130817397190723E-2</v>
      </c>
      <c r="AK388" s="1">
        <f t="shared" ca="1" si="148"/>
        <v>3.207578527505401E-2</v>
      </c>
      <c r="AL388" s="1">
        <f t="shared" ca="1" si="149"/>
        <v>-2.6570048309178803E-2</v>
      </c>
      <c r="AM388" s="1">
        <f t="shared" ca="1" si="150"/>
        <v>8.1755737979561136E-2</v>
      </c>
      <c r="AN388" s="1">
        <f t="shared" ca="1" si="151"/>
        <v>2.1156558533145187E-2</v>
      </c>
      <c r="AO388" s="1">
        <f t="shared" ca="1" si="152"/>
        <v>9.7452424800491155E-2</v>
      </c>
      <c r="AP388" s="1">
        <f t="shared" ca="1" si="153"/>
        <v>5.6819787985865795E-2</v>
      </c>
      <c r="AQ388">
        <v>2017</v>
      </c>
    </row>
    <row r="389" spans="1:43" ht="15.6" thickBot="1">
      <c r="A389" s="29" t="s">
        <v>263</v>
      </c>
      <c r="B389" s="30" t="s">
        <v>264</v>
      </c>
      <c r="C389" s="34" t="s">
        <v>385</v>
      </c>
      <c r="D389" s="8">
        <v>254526</v>
      </c>
      <c r="E389" s="3">
        <v>217308</v>
      </c>
      <c r="F389" s="37">
        <f t="shared" si="136"/>
        <v>254526</v>
      </c>
      <c r="G389" s="3">
        <v>1490000000</v>
      </c>
      <c r="H389" s="9">
        <f t="shared" si="135"/>
        <v>1.708228187919463E-4</v>
      </c>
      <c r="I389" s="16" cm="1" vm="3457">
        <f t="array" aca="1" ref="I389:U389" ca="1">TRANSPOSE(_xlfn.STOCKHISTORY(A389,"1-1-2017","01-01-2018",2,0,2))</f>
        <v>65.86</v>
      </c>
      <c r="J389" s="17" vm="1403">
        <f ca="1"/>
        <v>53.64</v>
      </c>
      <c r="K389" s="17" vm="2388">
        <f ca="1"/>
        <v>56.93</v>
      </c>
      <c r="L389" s="17" vm="3458">
        <f ca="1"/>
        <v>57.26</v>
      </c>
      <c r="M389" s="17" vm="3459">
        <f ca="1"/>
        <v>53.65</v>
      </c>
      <c r="N389" s="17" vm="3460">
        <f ca="1"/>
        <v>57.45</v>
      </c>
      <c r="O389" s="17" vm="3461">
        <f ca="1"/>
        <v>55.53</v>
      </c>
      <c r="P389" s="17" vm="3462">
        <f ca="1"/>
        <v>53.3</v>
      </c>
      <c r="Q389" s="17" vm="3186">
        <f ca="1"/>
        <v>52.53</v>
      </c>
      <c r="R389" s="17" vm="3463">
        <f ca="1"/>
        <v>52.09</v>
      </c>
      <c r="S389" s="17" vm="3464">
        <f ca="1"/>
        <v>51.47</v>
      </c>
      <c r="T389" s="17" vm="3017">
        <f ca="1"/>
        <v>65.2</v>
      </c>
      <c r="U389" s="17" vm="2892">
        <f ca="1"/>
        <v>64.38</v>
      </c>
      <c r="V389" s="3">
        <v>0.56999999999999995</v>
      </c>
      <c r="W389" s="3">
        <v>0.56999999999999995</v>
      </c>
      <c r="X389" s="3">
        <v>0.56999999999999995</v>
      </c>
      <c r="Y389" s="3">
        <v>0.53</v>
      </c>
      <c r="Z389" s="1">
        <f t="shared" ca="1" si="137"/>
        <v>-0.12192529608259947</v>
      </c>
      <c r="AA389" s="1">
        <f t="shared" ca="1" si="138"/>
        <v>-2.0258470136220695E-2</v>
      </c>
      <c r="AB389" s="1">
        <f t="shared" ca="1" si="139"/>
        <v>-5.1683774536286656E-2</v>
      </c>
      <c r="AC389" s="1">
        <f t="shared" ca="1" si="140"/>
        <v>0.24611249760030698</v>
      </c>
      <c r="AD389" s="1">
        <f t="shared" ca="1" si="141"/>
        <v>1.153962951715755E-2</v>
      </c>
      <c r="AE389" s="1">
        <f t="shared" ca="1" si="142"/>
        <v>-0.18554509565745519</v>
      </c>
      <c r="AF389" s="1">
        <f t="shared" ca="1" si="143"/>
        <v>6.1334824757643534E-2</v>
      </c>
      <c r="AG389" s="1">
        <f t="shared" ca="1" si="144"/>
        <v>1.5808888108203027E-2</v>
      </c>
      <c r="AH389" s="1">
        <f t="shared" ca="1" si="145"/>
        <v>-6.3045756199790429E-2</v>
      </c>
      <c r="AI389" s="1">
        <f t="shared" ca="1" si="146"/>
        <v>8.1453867660764304E-2</v>
      </c>
      <c r="AJ389" s="1">
        <f t="shared" ca="1" si="147"/>
        <v>-2.349869451697131E-2</v>
      </c>
      <c r="AK389" s="1">
        <f t="shared" ca="1" si="148"/>
        <v>-4.0158472897532937E-2</v>
      </c>
      <c r="AL389" s="1">
        <f t="shared" ca="1" si="149"/>
        <v>-3.7523452157597762E-3</v>
      </c>
      <c r="AM389" s="1">
        <f t="shared" ca="1" si="150"/>
        <v>2.4747763182943502E-3</v>
      </c>
      <c r="AN389" s="1">
        <f t="shared" ca="1" si="151"/>
        <v>-1.1902476483010261E-2</v>
      </c>
      <c r="AO389" s="1">
        <f t="shared" ca="1" si="152"/>
        <v>0.27705459490965617</v>
      </c>
      <c r="AP389" s="1">
        <f t="shared" ca="1" si="153"/>
        <v>-4.4478527607363094E-3</v>
      </c>
      <c r="AQ389">
        <v>2017</v>
      </c>
    </row>
    <row r="390" spans="1:43" ht="16.2" thickBot="1">
      <c r="A390" s="40" t="s">
        <v>353</v>
      </c>
      <c r="B390" s="30" t="s">
        <v>354</v>
      </c>
      <c r="C390" s="41" t="s">
        <v>355</v>
      </c>
      <c r="D390" s="8">
        <v>120876</v>
      </c>
      <c r="E390" s="3">
        <v>120950</v>
      </c>
      <c r="F390" s="37">
        <f t="shared" si="136"/>
        <v>120876</v>
      </c>
      <c r="G390" s="3">
        <v>708000000</v>
      </c>
      <c r="H390" s="9">
        <f t="shared" si="135"/>
        <v>1.7072881355932202E-4</v>
      </c>
      <c r="I390" s="51" vm="3465">
        <v>84.28</v>
      </c>
      <c r="J390" s="2" vm="3466">
        <v>78.319999999999993</v>
      </c>
      <c r="K390" s="2" vm="3467">
        <v>75.349999999999994</v>
      </c>
      <c r="L390" s="2" vm="3468">
        <v>77.55</v>
      </c>
      <c r="M390" s="2" vm="3469">
        <v>80.16</v>
      </c>
      <c r="N390" s="2" vm="3470">
        <v>77.12</v>
      </c>
      <c r="O390" s="2" vm="3471">
        <v>79.209999999999994</v>
      </c>
      <c r="P390" s="2" vm="1834">
        <v>81.14</v>
      </c>
      <c r="Q390" s="2" vm="3472">
        <v>81.38</v>
      </c>
      <c r="R390" s="2" vm="3473">
        <v>79.91</v>
      </c>
      <c r="S390" s="2" vm="3474">
        <v>82.57</v>
      </c>
      <c r="T390" s="2" vm="2609">
        <v>88</v>
      </c>
      <c r="U390" s="2" vm="3128">
        <v>86.11</v>
      </c>
      <c r="V390" s="3">
        <v>0.92749999999999999</v>
      </c>
      <c r="W390" s="3">
        <v>0.92749999999999999</v>
      </c>
      <c r="X390" s="3">
        <v>0.89</v>
      </c>
      <c r="Y390" s="3">
        <v>0.89</v>
      </c>
      <c r="Z390" s="1">
        <f t="shared" si="137"/>
        <v>-6.8847887992406306E-2</v>
      </c>
      <c r="AA390" s="1">
        <f t="shared" si="138"/>
        <v>3.3365570599613113E-2</v>
      </c>
      <c r="AB390" s="1">
        <f t="shared" si="139"/>
        <v>2.0073223077894244E-2</v>
      </c>
      <c r="AC390" s="1">
        <f t="shared" si="140"/>
        <v>8.8724815417344546E-2</v>
      </c>
      <c r="AD390" s="1">
        <f t="shared" si="141"/>
        <v>6.4843379212149957E-2</v>
      </c>
      <c r="AE390" s="1">
        <f t="shared" si="142"/>
        <v>-7.0716658756525955E-2</v>
      </c>
      <c r="AF390" s="1">
        <f t="shared" si="143"/>
        <v>-3.792134831460673E-2</v>
      </c>
      <c r="AG390" s="1">
        <f t="shared" si="144"/>
        <v>4.1506303915063082E-2</v>
      </c>
      <c r="AH390" s="1">
        <f t="shared" si="145"/>
        <v>3.3655705996131519E-2</v>
      </c>
      <c r="AI390" s="1">
        <f t="shared" si="146"/>
        <v>-2.6353542914171555E-2</v>
      </c>
      <c r="AJ390" s="1">
        <f t="shared" si="147"/>
        <v>3.9127334024896127E-2</v>
      </c>
      <c r="AK390" s="1">
        <f t="shared" si="148"/>
        <v>2.4365610402727018E-2</v>
      </c>
      <c r="AL390" s="1">
        <f t="shared" si="149"/>
        <v>1.3926546709391113E-2</v>
      </c>
      <c r="AM390" s="1">
        <f t="shared" si="150"/>
        <v>-7.1270582452690944E-3</v>
      </c>
      <c r="AN390" s="1">
        <f t="shared" si="151"/>
        <v>3.3287448379426814E-2</v>
      </c>
      <c r="AO390" s="1">
        <f t="shared" si="152"/>
        <v>7.6541116628315448E-2</v>
      </c>
      <c r="AP390" s="1">
        <f t="shared" si="153"/>
        <v>-1.1363636363636369E-2</v>
      </c>
      <c r="AQ390">
        <v>2018</v>
      </c>
    </row>
    <row r="391" spans="1:43" ht="16.2" thickBot="1">
      <c r="A391" s="40" t="s">
        <v>62</v>
      </c>
      <c r="B391" s="30" t="s">
        <v>63</v>
      </c>
      <c r="C391" s="41" t="s">
        <v>64</v>
      </c>
      <c r="D391" s="8">
        <v>1554739</v>
      </c>
      <c r="E391" s="3">
        <v>1860356</v>
      </c>
      <c r="F391" s="37">
        <f t="shared" si="136"/>
        <v>1554739</v>
      </c>
      <c r="G391" s="3">
        <v>9443000000</v>
      </c>
      <c r="H391" s="9">
        <f t="shared" si="135"/>
        <v>1.6464460446891877E-4</v>
      </c>
      <c r="I391" s="51" vm="3475">
        <v>24.08</v>
      </c>
      <c r="J391" s="2" vm="3476">
        <v>28.6</v>
      </c>
      <c r="K391" s="2" vm="3477">
        <v>29.33</v>
      </c>
      <c r="L391" s="2" vm="3478">
        <v>27.9</v>
      </c>
      <c r="M391" s="2" vm="3479">
        <v>30.56</v>
      </c>
      <c r="N391" s="2" vm="3480">
        <v>26.59</v>
      </c>
      <c r="O391" s="2" vm="3481">
        <v>29.48</v>
      </c>
      <c r="P391" s="2" vm="3482">
        <v>30.55</v>
      </c>
      <c r="Q391" s="2" vm="3483">
        <v>27.21</v>
      </c>
      <c r="R391" s="2" vm="3484">
        <v>29.44</v>
      </c>
      <c r="S391" s="2" vm="3485">
        <v>31.7</v>
      </c>
      <c r="T391" s="2" vm="3486">
        <v>33.450000000000003</v>
      </c>
      <c r="U391" s="2" vm="3487">
        <v>35.35</v>
      </c>
      <c r="V391" s="3">
        <v>0.18</v>
      </c>
      <c r="W391" s="3">
        <v>0.18</v>
      </c>
      <c r="X391" s="3">
        <v>0.15</v>
      </c>
      <c r="Y391" s="3">
        <v>0.15</v>
      </c>
      <c r="Z391" s="1">
        <f t="shared" si="137"/>
        <v>0.16611295681063123</v>
      </c>
      <c r="AA391" s="1">
        <f t="shared" si="138"/>
        <v>6.3082437275985725E-2</v>
      </c>
      <c r="AB391" s="1">
        <f t="shared" si="139"/>
        <v>3.7313432835821181E-3</v>
      </c>
      <c r="AC391" s="1">
        <f t="shared" si="140"/>
        <v>0.20584239130434784</v>
      </c>
      <c r="AD391" s="1">
        <f t="shared" si="141"/>
        <v>0.49543189368770779</v>
      </c>
      <c r="AE391" s="1">
        <f t="shared" si="142"/>
        <v>0.18770764119601344</v>
      </c>
      <c r="AF391" s="1">
        <f t="shared" si="143"/>
        <v>2.5524475524475412E-2</v>
      </c>
      <c r="AG391" s="1">
        <f t="shared" si="144"/>
        <v>-4.2618479372655976E-2</v>
      </c>
      <c r="AH391" s="1">
        <f t="shared" si="145"/>
        <v>9.5340501792114701E-2</v>
      </c>
      <c r="AI391" s="1">
        <f t="shared" si="146"/>
        <v>-0.12401832460732981</v>
      </c>
      <c r="AJ391" s="1">
        <f t="shared" si="147"/>
        <v>0.11545693869875896</v>
      </c>
      <c r="AK391" s="1">
        <f t="shared" si="148"/>
        <v>3.6295793758480334E-2</v>
      </c>
      <c r="AL391" s="1">
        <f t="shared" si="149"/>
        <v>-0.1044189852700491</v>
      </c>
      <c r="AM391" s="1">
        <f t="shared" si="150"/>
        <v>8.7467842704887916E-2</v>
      </c>
      <c r="AN391" s="1">
        <f t="shared" si="151"/>
        <v>7.6766304347826012E-2</v>
      </c>
      <c r="AO391" s="1">
        <f t="shared" si="152"/>
        <v>5.9936908517350271E-2</v>
      </c>
      <c r="AP391" s="1">
        <f t="shared" si="153"/>
        <v>6.1285500747384106E-2</v>
      </c>
      <c r="AQ391" s="58">
        <v>2019</v>
      </c>
    </row>
    <row r="392" spans="1:43" ht="15.6" thickBot="1">
      <c r="A392" s="40" t="s">
        <v>248</v>
      </c>
      <c r="B392" s="30" t="s">
        <v>249</v>
      </c>
      <c r="C392" s="42" t="s">
        <v>413</v>
      </c>
      <c r="D392" s="8">
        <v>132248</v>
      </c>
      <c r="E392" s="3">
        <v>18425</v>
      </c>
      <c r="F392" s="37">
        <f t="shared" si="136"/>
        <v>132248</v>
      </c>
      <c r="G392" s="3">
        <v>810000000</v>
      </c>
      <c r="H392" s="9">
        <f t="shared" si="135"/>
        <v>1.6326913580246914E-4</v>
      </c>
      <c r="I392" s="51" vm="3488">
        <v>60.52</v>
      </c>
      <c r="J392" s="2" vm="3489">
        <v>67.260000000000005</v>
      </c>
      <c r="K392" s="2" vm="3490">
        <v>66.37</v>
      </c>
      <c r="L392" s="2" vm="3491">
        <v>66.89</v>
      </c>
      <c r="M392" s="2" vm="3492">
        <v>59.1</v>
      </c>
      <c r="N392" s="2" vm="3493">
        <v>50.3</v>
      </c>
      <c r="O392" s="2" vm="3494">
        <v>51</v>
      </c>
      <c r="P392" s="2" vm="3494">
        <v>51</v>
      </c>
      <c r="Q392" s="2" vm="3495">
        <v>42.86</v>
      </c>
      <c r="R392" s="2" vm="3496">
        <v>44.67</v>
      </c>
      <c r="S392" s="2" vm="953">
        <v>40.75</v>
      </c>
      <c r="T392" s="2" vm="3497">
        <v>38.840000000000003</v>
      </c>
      <c r="U392" s="2" vm="423">
        <v>41.63</v>
      </c>
      <c r="V392" s="3">
        <v>0.79</v>
      </c>
      <c r="W392" s="3">
        <v>0.79</v>
      </c>
      <c r="X392" s="3">
        <v>0.78</v>
      </c>
      <c r="Y392" s="3">
        <v>0.78</v>
      </c>
      <c r="Z392" s="1">
        <f t="shared" si="137"/>
        <v>0.11830799735624582</v>
      </c>
      <c r="AA392" s="1">
        <f t="shared" si="138"/>
        <v>-0.22574375840932875</v>
      </c>
      <c r="AB392" s="1">
        <f t="shared" si="139"/>
        <v>-0.10882352941176467</v>
      </c>
      <c r="AC392" s="1">
        <f t="shared" si="140"/>
        <v>-5.0593239310499187E-2</v>
      </c>
      <c r="AD392" s="1">
        <f t="shared" si="141"/>
        <v>-0.26024454725710505</v>
      </c>
      <c r="AE392" s="1">
        <f t="shared" si="142"/>
        <v>0.1113681427627231</v>
      </c>
      <c r="AF392" s="1">
        <f t="shared" si="143"/>
        <v>-1.3232233125185854E-2</v>
      </c>
      <c r="AG392" s="1">
        <f t="shared" si="144"/>
        <v>1.973783335844502E-2</v>
      </c>
      <c r="AH392" s="1">
        <f t="shared" si="145"/>
        <v>-0.11645985947077289</v>
      </c>
      <c r="AI392" s="1">
        <f t="shared" si="146"/>
        <v>-0.13553299492385795</v>
      </c>
      <c r="AJ392" s="1">
        <f t="shared" si="147"/>
        <v>2.9622266401590516E-2</v>
      </c>
      <c r="AK392" s="1">
        <f t="shared" si="148"/>
        <v>0</v>
      </c>
      <c r="AL392" s="1">
        <f t="shared" si="149"/>
        <v>-0.14431372549019608</v>
      </c>
      <c r="AM392" s="1">
        <f t="shared" si="150"/>
        <v>6.0429304713019188E-2</v>
      </c>
      <c r="AN392" s="1">
        <f t="shared" si="151"/>
        <v>-8.7754645175733184E-2</v>
      </c>
      <c r="AO392" s="1">
        <f t="shared" si="152"/>
        <v>-2.7730061349693167E-2</v>
      </c>
      <c r="AP392" s="1">
        <f t="shared" si="153"/>
        <v>9.1915550978372784E-2</v>
      </c>
      <c r="AQ392" s="58">
        <v>2019</v>
      </c>
    </row>
    <row r="393" spans="1:43" ht="15.6" thickBot="1">
      <c r="A393" s="40" t="s">
        <v>311</v>
      </c>
      <c r="B393" s="30" t="s">
        <v>478</v>
      </c>
      <c r="C393" s="42" t="s">
        <v>419</v>
      </c>
      <c r="D393" s="8">
        <v>671281</v>
      </c>
      <c r="E393" s="3">
        <v>740611</v>
      </c>
      <c r="F393" s="37">
        <f t="shared" si="136"/>
        <v>671281</v>
      </c>
      <c r="G393" s="16">
        <v>4132000000</v>
      </c>
      <c r="H393" s="9">
        <f t="shared" si="135"/>
        <v>1.6245909970958374E-4</v>
      </c>
      <c r="I393" s="51" vm="2512">
        <v>53.16</v>
      </c>
      <c r="J393" s="2" vm="972">
        <v>54.49</v>
      </c>
      <c r="K393" s="2" vm="3498">
        <v>47.69</v>
      </c>
      <c r="L393" s="2" vm="3499">
        <v>47.62</v>
      </c>
      <c r="M393" s="2" vm="3500">
        <v>49.49</v>
      </c>
      <c r="N393" s="2" vm="3197">
        <v>47.89</v>
      </c>
      <c r="O393" s="2" vm="2391">
        <v>50.25</v>
      </c>
      <c r="P393" s="2" vm="3501">
        <v>52.02</v>
      </c>
      <c r="Q393" s="2" vm="841">
        <v>53.55</v>
      </c>
      <c r="R393" s="2" vm="3502">
        <v>53.61</v>
      </c>
      <c r="S393" s="2" vm="3503">
        <v>56.98</v>
      </c>
      <c r="T393" s="2" vm="3504">
        <v>59.5</v>
      </c>
      <c r="U393" s="2" vm="2751">
        <v>56.16</v>
      </c>
      <c r="V393" s="16">
        <v>0.60250000000000004</v>
      </c>
      <c r="W393" s="16">
        <v>0.59</v>
      </c>
      <c r="X393" s="3">
        <v>0.59</v>
      </c>
      <c r="Y393" s="3">
        <v>0.59</v>
      </c>
      <c r="Z393" s="1">
        <f t="shared" si="137"/>
        <v>-9.2879984951091038E-2</v>
      </c>
      <c r="AA393" s="1">
        <f t="shared" si="138"/>
        <v>6.7618647627047515E-2</v>
      </c>
      <c r="AB393" s="1">
        <f t="shared" si="139"/>
        <v>7.8606965174129337E-2</v>
      </c>
      <c r="AC393" s="1">
        <f t="shared" si="140"/>
        <v>5.8571162096623712E-2</v>
      </c>
      <c r="AD393" s="1">
        <f t="shared" si="141"/>
        <v>0.10106282919488337</v>
      </c>
      <c r="AE393" s="1">
        <f t="shared" si="142"/>
        <v>2.5018811136192729E-2</v>
      </c>
      <c r="AF393" s="1">
        <f t="shared" si="143"/>
        <v>-0.12479354009910082</v>
      </c>
      <c r="AG393" s="1">
        <f t="shared" si="144"/>
        <v>1.1165862864332141E-2</v>
      </c>
      <c r="AH393" s="1">
        <f t="shared" si="145"/>
        <v>3.926921461570778E-2</v>
      </c>
      <c r="AI393" s="1">
        <f t="shared" si="146"/>
        <v>-2.0408163265306152E-2</v>
      </c>
      <c r="AJ393" s="1">
        <f t="shared" si="147"/>
        <v>6.1599498851534755E-2</v>
      </c>
      <c r="AK393" s="1">
        <f t="shared" si="148"/>
        <v>3.5223880597014985E-2</v>
      </c>
      <c r="AL393" s="1">
        <f t="shared" si="149"/>
        <v>4.0753556324490459E-2</v>
      </c>
      <c r="AM393" s="1">
        <f t="shared" si="150"/>
        <v>1.2138188608776886E-2</v>
      </c>
      <c r="AN393" s="1">
        <f t="shared" si="151"/>
        <v>6.2861406454019719E-2</v>
      </c>
      <c r="AO393" s="1">
        <f t="shared" si="152"/>
        <v>5.4580554580554635E-2</v>
      </c>
      <c r="AP393" s="1">
        <f t="shared" si="153"/>
        <v>-4.6218487394958041E-2</v>
      </c>
      <c r="AQ393">
        <v>2018</v>
      </c>
    </row>
    <row r="394" spans="1:43" ht="15.6" thickBot="1">
      <c r="A394" s="40" t="s">
        <v>245</v>
      </c>
      <c r="B394" s="30" t="s">
        <v>246</v>
      </c>
      <c r="C394" s="42" t="s">
        <v>412</v>
      </c>
      <c r="D394" s="8">
        <v>674871</v>
      </c>
      <c r="E394" s="3"/>
      <c r="F394" s="37">
        <f t="shared" si="136"/>
        <v>674871</v>
      </c>
      <c r="G394" s="3">
        <v>4238000000</v>
      </c>
      <c r="H394" s="9">
        <f t="shared" si="135"/>
        <v>1.5924280320906087E-4</v>
      </c>
      <c r="I394" s="51" vm="1852">
        <v>74.010000000000005</v>
      </c>
      <c r="J394" s="2" vm="3505">
        <v>75.02</v>
      </c>
      <c r="K394" s="2" vm="3506">
        <v>65.7</v>
      </c>
      <c r="L394" s="2" vm="1095">
        <v>64.86</v>
      </c>
      <c r="M394" s="2" vm="3507">
        <v>76.959999999999994</v>
      </c>
      <c r="N394" s="2" vm="3508">
        <v>84.65</v>
      </c>
      <c r="O394" s="2" vm="2611">
        <v>83.04</v>
      </c>
      <c r="P394" s="2" vm="3509">
        <v>83.09</v>
      </c>
      <c r="Q394" s="2" vm="2254">
        <v>80.040000000000006</v>
      </c>
      <c r="R394" s="2" vm="3510">
        <v>82.32</v>
      </c>
      <c r="S394" s="2" vm="3511">
        <v>67.180000000000007</v>
      </c>
      <c r="T394" s="2" vm="3512">
        <v>72.040000000000006</v>
      </c>
      <c r="U394" s="2" vm="3488">
        <v>60.52</v>
      </c>
      <c r="V394" s="3">
        <v>0.19</v>
      </c>
      <c r="W394" s="3">
        <v>0.19</v>
      </c>
      <c r="X394" s="3">
        <v>0.19</v>
      </c>
      <c r="Y394" s="3">
        <v>0.19</v>
      </c>
      <c r="Z394" s="1">
        <f t="shared" si="137"/>
        <v>-0.12106472098365094</v>
      </c>
      <c r="AA394" s="1">
        <f t="shared" si="138"/>
        <v>0.28322540857230971</v>
      </c>
      <c r="AB394" s="1">
        <f t="shared" si="139"/>
        <v>-6.3824662813103698E-3</v>
      </c>
      <c r="AC394" s="1">
        <f t="shared" si="140"/>
        <v>-0.26251214771622922</v>
      </c>
      <c r="AD394" s="1">
        <f t="shared" si="141"/>
        <v>-0.17200378327253077</v>
      </c>
      <c r="AE394" s="1">
        <f t="shared" si="142"/>
        <v>1.3646804485880163E-2</v>
      </c>
      <c r="AF394" s="1">
        <f t="shared" si="143"/>
        <v>-0.12423353772327371</v>
      </c>
      <c r="AG394" s="1">
        <f t="shared" si="144"/>
        <v>-9.8934550989346025E-3</v>
      </c>
      <c r="AH394" s="1">
        <f t="shared" si="145"/>
        <v>0.18655565834104215</v>
      </c>
      <c r="AI394" s="1">
        <f t="shared" si="146"/>
        <v>0.10239085239085256</v>
      </c>
      <c r="AJ394" s="1">
        <f t="shared" si="147"/>
        <v>-1.6774955699940926E-2</v>
      </c>
      <c r="AK394" s="1">
        <f t="shared" si="148"/>
        <v>6.0211946050092908E-4</v>
      </c>
      <c r="AL394" s="1">
        <f t="shared" si="149"/>
        <v>-3.4420507883018377E-2</v>
      </c>
      <c r="AM394" s="1">
        <f t="shared" si="150"/>
        <v>3.0859570214892388E-2</v>
      </c>
      <c r="AN394" s="1">
        <f t="shared" si="151"/>
        <v>-0.18391642371234193</v>
      </c>
      <c r="AO394" s="1">
        <f t="shared" si="152"/>
        <v>7.51711818993748E-2</v>
      </c>
      <c r="AP394" s="1">
        <f t="shared" si="153"/>
        <v>-0.15727373681288176</v>
      </c>
      <c r="AQ394">
        <v>2018</v>
      </c>
    </row>
    <row r="395" spans="1:43" ht="15.6" thickBot="1">
      <c r="A395" s="40" t="s">
        <v>185</v>
      </c>
      <c r="B395" s="30" t="s">
        <v>450</v>
      </c>
      <c r="C395" s="42" t="s">
        <v>187</v>
      </c>
      <c r="D395" s="8">
        <v>391034</v>
      </c>
      <c r="E395" s="3">
        <v>2113180</v>
      </c>
      <c r="F395" s="37">
        <f t="shared" si="136"/>
        <v>391034</v>
      </c>
      <c r="G395" s="3">
        <v>2648000000</v>
      </c>
      <c r="H395" s="9">
        <f t="shared" si="135"/>
        <v>1.476714501510574E-4</v>
      </c>
      <c r="I395" s="51" vm="3513">
        <v>128.13</v>
      </c>
      <c r="J395" s="2" vm="3514">
        <v>134.02000000000001</v>
      </c>
      <c r="K395" s="2" vm="3515">
        <v>137.22</v>
      </c>
      <c r="L395" s="2" vm="3516">
        <v>139.99</v>
      </c>
      <c r="M395" s="2" vm="3517">
        <v>140.94999999999999</v>
      </c>
      <c r="N395" s="2" vm="3518">
        <v>131.5</v>
      </c>
      <c r="O395" s="2" vm="3519">
        <v>140.19999999999999</v>
      </c>
      <c r="P395" s="2" vm="3520">
        <v>130.26</v>
      </c>
      <c r="Q395" s="2" vm="3521">
        <v>127.99</v>
      </c>
      <c r="R395" s="2" vm="3522">
        <v>130.02000000000001</v>
      </c>
      <c r="S395" s="2" vm="3523">
        <v>132.05000000000001</v>
      </c>
      <c r="T395" s="2" vm="3524">
        <v>137.72</v>
      </c>
      <c r="U395" s="2" vm="3525">
        <v>145.87</v>
      </c>
      <c r="V395" s="3">
        <v>0.95</v>
      </c>
      <c r="W395" s="3">
        <v>0.95</v>
      </c>
      <c r="X395" s="3">
        <v>0.95</v>
      </c>
      <c r="Y395" s="3">
        <v>0.9</v>
      </c>
      <c r="Z395" s="1">
        <f t="shared" si="137"/>
        <v>9.9976586279559923E-2</v>
      </c>
      <c r="AA395" s="1">
        <f t="shared" si="138"/>
        <v>8.286306164725905E-3</v>
      </c>
      <c r="AB395" s="1">
        <f t="shared" si="139"/>
        <v>-6.5834522111269472E-2</v>
      </c>
      <c r="AC395" s="1">
        <f t="shared" si="140"/>
        <v>0.1288263344100907</v>
      </c>
      <c r="AD395" s="1">
        <f t="shared" si="141"/>
        <v>0.16772028408647474</v>
      </c>
      <c r="AE395" s="1">
        <f t="shared" si="142"/>
        <v>4.5968937797549479E-2</v>
      </c>
      <c r="AF395" s="1">
        <f t="shared" si="143"/>
        <v>2.3877033278615047E-2</v>
      </c>
      <c r="AG395" s="1">
        <f t="shared" si="144"/>
        <v>2.7109750765194653E-2</v>
      </c>
      <c r="AH395" s="1">
        <f t="shared" si="145"/>
        <v>6.8576326880489995E-3</v>
      </c>
      <c r="AI395" s="1">
        <f t="shared" si="146"/>
        <v>-6.0305072720822916E-2</v>
      </c>
      <c r="AJ395" s="1">
        <f t="shared" si="147"/>
        <v>7.3384030418250853E-2</v>
      </c>
      <c r="AK395" s="1">
        <f t="shared" si="148"/>
        <v>-7.08987161198288E-2</v>
      </c>
      <c r="AL395" s="1">
        <f t="shared" si="149"/>
        <v>-1.0133578995854415E-2</v>
      </c>
      <c r="AM395" s="1">
        <f t="shared" si="150"/>
        <v>2.3283068989764948E-2</v>
      </c>
      <c r="AN395" s="1">
        <f t="shared" si="151"/>
        <v>1.5612982618058768E-2</v>
      </c>
      <c r="AO395" s="1">
        <f t="shared" si="152"/>
        <v>4.9753881105641704E-2</v>
      </c>
      <c r="AP395" s="1">
        <f t="shared" si="153"/>
        <v>6.5713040952657606E-2</v>
      </c>
      <c r="AQ395" s="58">
        <v>2019</v>
      </c>
    </row>
    <row r="396" spans="1:43" ht="16.2" thickBot="1">
      <c r="A396" s="29" t="s">
        <v>334</v>
      </c>
      <c r="B396" s="30" t="s">
        <v>39</v>
      </c>
      <c r="C396" s="33" t="s">
        <v>40</v>
      </c>
      <c r="D396" s="8">
        <v>136821</v>
      </c>
      <c r="E396" s="3"/>
      <c r="F396" s="37">
        <f t="shared" si="136"/>
        <v>136821</v>
      </c>
      <c r="G396" s="8">
        <v>931000000</v>
      </c>
      <c r="H396" s="9">
        <f t="shared" si="135"/>
        <v>1.4696133190118154E-4</v>
      </c>
      <c r="I396" s="16" cm="1" vm="1382">
        <f t="array" aca="1" ref="I396:U396" ca="1">TRANSPOSE(_xlfn.STOCKHISTORY(A396,"1-1-2017","01-01-2018",2,0,2))</f>
        <v>65.95</v>
      </c>
      <c r="J396" s="17" vm="3526">
        <f ca="1"/>
        <v>64.75</v>
      </c>
      <c r="K396" s="17" vm="3527">
        <f ca="1"/>
        <v>64.73</v>
      </c>
      <c r="L396" s="17" vm="3528">
        <f ca="1"/>
        <v>62.43</v>
      </c>
      <c r="M396" s="17" vm="3529">
        <f ca="1"/>
        <v>61.19</v>
      </c>
      <c r="N396" s="17" vm="3454">
        <f ca="1"/>
        <v>63.81</v>
      </c>
      <c r="O396" s="17" vm="3530">
        <f ca="1"/>
        <v>62.82</v>
      </c>
      <c r="P396" s="17" vm="3531">
        <f ca="1"/>
        <v>65.73</v>
      </c>
      <c r="Q396" s="17" vm="3532">
        <f ca="1"/>
        <v>60.58</v>
      </c>
      <c r="R396" s="17" vm="3533">
        <f ca="1"/>
        <v>61.72</v>
      </c>
      <c r="S396" s="17" vm="3534">
        <f ca="1"/>
        <v>64.92</v>
      </c>
      <c r="T396" s="17" vm="3535">
        <f ca="1"/>
        <v>60.07</v>
      </c>
      <c r="U396" s="17" vm="397">
        <f ca="1"/>
        <v>60</v>
      </c>
      <c r="V396" s="3">
        <v>0.32</v>
      </c>
      <c r="W396" s="3">
        <v>0.32</v>
      </c>
      <c r="X396" s="3">
        <v>0.32</v>
      </c>
      <c r="Y396" s="3">
        <v>0.32</v>
      </c>
      <c r="Z396" s="1">
        <f t="shared" ca="1" si="137"/>
        <v>-4.852160727824114E-2</v>
      </c>
      <c r="AA396" s="1">
        <f t="shared" ca="1" si="138"/>
        <v>1.1372737465961888E-2</v>
      </c>
      <c r="AB396" s="1">
        <f t="shared" ca="1" si="139"/>
        <v>-1.241642788920728E-2</v>
      </c>
      <c r="AC396" s="1">
        <f t="shared" ca="1" si="140"/>
        <v>-2.2683084899546319E-2</v>
      </c>
      <c r="AD396" s="1">
        <f t="shared" ca="1" si="141"/>
        <v>-7.081122062168313E-2</v>
      </c>
      <c r="AE396" s="1">
        <f t="shared" ca="1" si="142"/>
        <v>-1.8195602729340451E-2</v>
      </c>
      <c r="AF396" s="1">
        <f t="shared" ca="1" si="143"/>
        <v>-3.0888030888024743E-4</v>
      </c>
      <c r="AG396" s="1">
        <f t="shared" ca="1" si="144"/>
        <v>-3.0588598794994655E-2</v>
      </c>
      <c r="AH396" s="1">
        <f t="shared" ca="1" si="145"/>
        <v>-1.9862245715201059E-2</v>
      </c>
      <c r="AI396" s="1">
        <f t="shared" ca="1" si="146"/>
        <v>4.8047066514136372E-2</v>
      </c>
      <c r="AJ396" s="1">
        <f t="shared" ca="1" si="147"/>
        <v>-1.0499921642375834E-2</v>
      </c>
      <c r="AK396" s="1">
        <f t="shared" ca="1" si="148"/>
        <v>4.6322827125119447E-2</v>
      </c>
      <c r="AL396" s="1">
        <f t="shared" ca="1" si="149"/>
        <v>-7.3482428115016055E-2</v>
      </c>
      <c r="AM396" s="1">
        <f t="shared" ca="1" si="150"/>
        <v>2.410036315615716E-2</v>
      </c>
      <c r="AN396" s="1">
        <f t="shared" ca="1" si="151"/>
        <v>5.1847051198963108E-2</v>
      </c>
      <c r="AO396" s="1">
        <f t="shared" ca="1" si="152"/>
        <v>-6.9778188539741229E-2</v>
      </c>
      <c r="AP396" s="1">
        <f t="shared" ca="1" si="153"/>
        <v>4.1618112202430448E-3</v>
      </c>
      <c r="AQ396">
        <v>2017</v>
      </c>
    </row>
    <row r="397" spans="1:43" ht="15.6" thickBot="1">
      <c r="A397" s="40" t="s">
        <v>275</v>
      </c>
      <c r="B397" s="30" t="s">
        <v>276</v>
      </c>
      <c r="C397" s="42" t="s">
        <v>277</v>
      </c>
      <c r="D397" s="8">
        <v>150057</v>
      </c>
      <c r="E397" s="3">
        <v>50930</v>
      </c>
      <c r="F397" s="37">
        <f t="shared" si="136"/>
        <v>150057</v>
      </c>
      <c r="G397" s="3">
        <v>1025000000</v>
      </c>
      <c r="H397" s="9">
        <f t="shared" si="135"/>
        <v>1.463970731707317E-4</v>
      </c>
      <c r="I397" s="51" vm="278">
        <v>172.34</v>
      </c>
      <c r="J397" s="2" vm="3536">
        <v>163.61000000000001</v>
      </c>
      <c r="K397" s="2" vm="3537">
        <v>153.30000000000001</v>
      </c>
      <c r="L397" s="2" vm="3538">
        <v>154.57</v>
      </c>
      <c r="M397" s="2" vm="3539">
        <v>158.25</v>
      </c>
      <c r="N397" s="2" vm="3540">
        <v>160.56</v>
      </c>
      <c r="O397" s="2" vm="3541">
        <v>170.15</v>
      </c>
      <c r="P397" s="2" vm="3542">
        <v>175.5</v>
      </c>
      <c r="Q397" s="2" vm="3543">
        <v>183</v>
      </c>
      <c r="R397" s="2" vm="3544">
        <v>176.79</v>
      </c>
      <c r="S397" s="2" vm="268">
        <v>184.27</v>
      </c>
      <c r="T397" s="2" vm="3545">
        <v>186.5</v>
      </c>
      <c r="U397" s="2" vm="240">
        <v>166.35</v>
      </c>
      <c r="V397" s="3">
        <v>0.6</v>
      </c>
      <c r="W397" s="3">
        <v>0.6</v>
      </c>
      <c r="X397" s="3">
        <v>0.6</v>
      </c>
      <c r="Y397" s="3">
        <v>0.57999999999999996</v>
      </c>
      <c r="Z397" s="1">
        <f t="shared" si="137"/>
        <v>-9.9628641058373033E-2</v>
      </c>
      <c r="AA397" s="1">
        <f t="shared" si="138"/>
        <v>0.10467749239826625</v>
      </c>
      <c r="AB397" s="1">
        <f t="shared" si="139"/>
        <v>4.2550690567146554E-2</v>
      </c>
      <c r="AC397" s="1">
        <f t="shared" si="140"/>
        <v>-5.577238531591152E-2</v>
      </c>
      <c r="AD397" s="1">
        <f t="shared" si="141"/>
        <v>-2.0946965301148944E-2</v>
      </c>
      <c r="AE397" s="1">
        <f t="shared" si="142"/>
        <v>-5.0655680631310138E-2</v>
      </c>
      <c r="AF397" s="1">
        <f t="shared" si="143"/>
        <v>-6.3015708086302802E-2</v>
      </c>
      <c r="AG397" s="1">
        <f t="shared" si="144"/>
        <v>1.2198303979125778E-2</v>
      </c>
      <c r="AH397" s="1">
        <f t="shared" si="145"/>
        <v>2.3807983437924611E-2</v>
      </c>
      <c r="AI397" s="1">
        <f t="shared" si="146"/>
        <v>1.8388625592417076E-2</v>
      </c>
      <c r="AJ397" s="1">
        <f t="shared" si="147"/>
        <v>6.3465371200797233E-2</v>
      </c>
      <c r="AK397" s="1">
        <f t="shared" si="148"/>
        <v>3.144284454892738E-2</v>
      </c>
      <c r="AL397" s="1">
        <f t="shared" si="149"/>
        <v>4.6153846153846149E-2</v>
      </c>
      <c r="AM397" s="1">
        <f t="shared" si="150"/>
        <v>-3.0655737704918078E-2</v>
      </c>
      <c r="AN397" s="1">
        <f t="shared" si="151"/>
        <v>4.2310085412070923E-2</v>
      </c>
      <c r="AO397" s="1">
        <f t="shared" si="152"/>
        <v>1.5249362348727355E-2</v>
      </c>
      <c r="AP397" s="1">
        <f t="shared" si="153"/>
        <v>-0.10493297587131371</v>
      </c>
      <c r="AQ397">
        <v>2018</v>
      </c>
    </row>
    <row r="398" spans="1:43" ht="16.2" thickBot="1">
      <c r="A398" s="40" t="s">
        <v>80</v>
      </c>
      <c r="B398" s="30" t="s">
        <v>81</v>
      </c>
      <c r="C398" s="41" t="s">
        <v>82</v>
      </c>
      <c r="D398" s="8">
        <v>327559</v>
      </c>
      <c r="E398" s="3">
        <v>273968</v>
      </c>
      <c r="F398" s="37">
        <f t="shared" si="136"/>
        <v>327559</v>
      </c>
      <c r="G398" s="3">
        <v>2249000000</v>
      </c>
      <c r="H398" s="9">
        <f t="shared" si="135"/>
        <v>1.4564650955980435E-4</v>
      </c>
      <c r="I398" s="51" vm="3388">
        <v>50.68</v>
      </c>
      <c r="J398" s="2" vm="3546">
        <v>64.25</v>
      </c>
      <c r="K398" s="2" vm="1410">
        <v>64.78</v>
      </c>
      <c r="L398" s="2" vm="453">
        <v>62.85</v>
      </c>
      <c r="M398" s="2" vm="3547">
        <v>70.680000000000007</v>
      </c>
      <c r="N398" s="2" vm="563">
        <v>62.1</v>
      </c>
      <c r="O398" s="2" vm="3548">
        <v>70.86</v>
      </c>
      <c r="P398" s="2" vm="555">
        <v>70.67</v>
      </c>
      <c r="Q398" s="2" vm="3549">
        <v>64</v>
      </c>
      <c r="R398" s="2" vm="3550">
        <v>69.569999999999993</v>
      </c>
      <c r="S398" s="2" vm="89">
        <v>72.25</v>
      </c>
      <c r="T398" s="2" vm="3551">
        <v>75.42</v>
      </c>
      <c r="U398" s="2" vm="3552">
        <v>80.13</v>
      </c>
      <c r="V398" s="3">
        <v>0.51</v>
      </c>
      <c r="W398" s="3">
        <v>0.51</v>
      </c>
      <c r="X398" s="3">
        <v>0.45</v>
      </c>
      <c r="Y398" s="3">
        <v>0.45</v>
      </c>
      <c r="Z398" s="1">
        <f t="shared" si="137"/>
        <v>0.25019731649565907</v>
      </c>
      <c r="AA398" s="1">
        <f t="shared" si="138"/>
        <v>0.1355608591885441</v>
      </c>
      <c r="AB398" s="1">
        <f t="shared" si="139"/>
        <v>-1.1854360711261731E-2</v>
      </c>
      <c r="AC398" s="1">
        <f t="shared" si="140"/>
        <v>0.15825786977145326</v>
      </c>
      <c r="AD398" s="1">
        <f t="shared" si="141"/>
        <v>0.61898184688239932</v>
      </c>
      <c r="AE398" s="1">
        <f t="shared" si="142"/>
        <v>0.26775848460931334</v>
      </c>
      <c r="AF398" s="1">
        <f t="shared" si="143"/>
        <v>8.2490272373541024E-3</v>
      </c>
      <c r="AG398" s="1">
        <f t="shared" si="144"/>
        <v>-2.1920345785736334E-2</v>
      </c>
      <c r="AH398" s="1">
        <f t="shared" si="145"/>
        <v>0.12458233890214805</v>
      </c>
      <c r="AI398" s="1">
        <f t="shared" si="146"/>
        <v>-0.11417657045840414</v>
      </c>
      <c r="AJ398" s="1">
        <f t="shared" si="147"/>
        <v>0.14927536231884053</v>
      </c>
      <c r="AK398" s="1">
        <f t="shared" si="148"/>
        <v>-2.6813434942139108E-3</v>
      </c>
      <c r="AL398" s="1">
        <f t="shared" si="149"/>
        <v>-8.8014716286967609E-2</v>
      </c>
      <c r="AM398" s="1">
        <f t="shared" si="150"/>
        <v>9.4062499999999896E-2</v>
      </c>
      <c r="AN398" s="1">
        <f t="shared" si="151"/>
        <v>3.8522351588328403E-2</v>
      </c>
      <c r="AO398" s="1">
        <f t="shared" si="152"/>
        <v>5.010380622837373E-2</v>
      </c>
      <c r="AP398" s="1">
        <f t="shared" si="153"/>
        <v>6.8416865552903661E-2</v>
      </c>
      <c r="AQ398" s="58">
        <v>2019</v>
      </c>
    </row>
    <row r="399" spans="1:43" ht="16.2" thickBot="1">
      <c r="A399" s="29" t="s">
        <v>353</v>
      </c>
      <c r="B399" s="30" t="s">
        <v>354</v>
      </c>
      <c r="C399" s="33" t="s">
        <v>355</v>
      </c>
      <c r="D399" s="8">
        <v>100112</v>
      </c>
      <c r="E399" s="3">
        <v>36424</v>
      </c>
      <c r="F399" s="37">
        <f t="shared" si="136"/>
        <v>100112</v>
      </c>
      <c r="G399" s="3">
        <v>700000000</v>
      </c>
      <c r="H399" s="9">
        <f t="shared" si="135"/>
        <v>1.4301714285714287E-4</v>
      </c>
      <c r="I399" s="16" cm="1" vm="2195">
        <f t="array" aca="1" ref="I399:U399" ca="1">TRANSPOSE(_xlfn.STOCKHISTORY(A399,"1-1-2017","01-01-2018",2,0,2))</f>
        <v>77.650000000000006</v>
      </c>
      <c r="J399" s="17" vm="3553">
        <f ca="1"/>
        <v>78.14</v>
      </c>
      <c r="K399" s="17" vm="2317">
        <f ca="1"/>
        <v>81.599999999999994</v>
      </c>
      <c r="L399" s="17" vm="3554">
        <f ca="1"/>
        <v>81.900000000000006</v>
      </c>
      <c r="M399" s="17" vm="3555">
        <f ca="1"/>
        <v>82.51</v>
      </c>
      <c r="N399" s="17" vm="3556">
        <f ca="1"/>
        <v>85.48</v>
      </c>
      <c r="O399" s="17" vm="3557">
        <f ca="1"/>
        <v>83.78</v>
      </c>
      <c r="P399" s="17" vm="3558">
        <f ca="1"/>
        <v>85.15</v>
      </c>
      <c r="Q399" s="17" vm="3559">
        <f ca="1"/>
        <v>87.48</v>
      </c>
      <c r="R399" s="17" vm="3560">
        <f ca="1"/>
        <v>84.07</v>
      </c>
      <c r="S399" s="17" vm="3561">
        <f ca="1"/>
        <v>88.56</v>
      </c>
      <c r="T399" s="17" vm="3562">
        <f ca="1"/>
        <v>89.39</v>
      </c>
      <c r="U399" s="17" vm="3465">
        <f ca="1"/>
        <v>84.28</v>
      </c>
      <c r="V399" s="3">
        <v>0.89</v>
      </c>
      <c r="W399" s="3">
        <v>0.89</v>
      </c>
      <c r="X399" s="3">
        <v>0.85499999999999998</v>
      </c>
      <c r="Y399" s="3">
        <v>0.85499999999999998</v>
      </c>
      <c r="Z399" s="1">
        <f t="shared" ca="1" si="137"/>
        <v>6.6194462330972301E-2</v>
      </c>
      <c r="AA399" s="1">
        <f t="shared" ca="1" si="138"/>
        <v>3.3821733821733764E-2</v>
      </c>
      <c r="AB399" s="1">
        <f t="shared" ca="1" si="139"/>
        <v>1.3666746240152686E-2</v>
      </c>
      <c r="AC399" s="1">
        <f t="shared" ca="1" si="140"/>
        <v>1.2668014749613514E-2</v>
      </c>
      <c r="AD399" s="1">
        <f t="shared" ca="1" si="141"/>
        <v>0.13032839665164192</v>
      </c>
      <c r="AE399" s="1">
        <f t="shared" ca="1" si="142"/>
        <v>6.3103670315517689E-3</v>
      </c>
      <c r="AF399" s="1">
        <f t="shared" ca="1" si="143"/>
        <v>4.4279498336319348E-2</v>
      </c>
      <c r="AG399" s="1">
        <f t="shared" ca="1" si="144"/>
        <v>1.4583333333333476E-2</v>
      </c>
      <c r="AH399" s="1">
        <f t="shared" ca="1" si="145"/>
        <v>7.4481074481074407E-3</v>
      </c>
      <c r="AI399" s="1">
        <f t="shared" ca="1" si="146"/>
        <v>4.6782208217185782E-2</v>
      </c>
      <c r="AJ399" s="1">
        <f t="shared" ca="1" si="147"/>
        <v>-9.4759007955077541E-3</v>
      </c>
      <c r="AK399" s="1">
        <f t="shared" ca="1" si="148"/>
        <v>1.6352351396514735E-2</v>
      </c>
      <c r="AL399" s="1">
        <f t="shared" ca="1" si="149"/>
        <v>3.7404580152671736E-2</v>
      </c>
      <c r="AM399" s="1">
        <f t="shared" ca="1" si="150"/>
        <v>-2.9206675811614204E-2</v>
      </c>
      <c r="AN399" s="1">
        <f t="shared" ca="1" si="151"/>
        <v>5.3407874390389076E-2</v>
      </c>
      <c r="AO399" s="1">
        <f t="shared" ca="1" si="152"/>
        <v>1.9026648599819312E-2</v>
      </c>
      <c r="AP399" s="1">
        <f t="shared" ca="1" si="153"/>
        <v>-4.7600402729611802E-2</v>
      </c>
      <c r="AQ399">
        <v>2017</v>
      </c>
    </row>
    <row r="400" spans="1:43" ht="15.6" thickBot="1">
      <c r="A400" s="40" t="s">
        <v>149</v>
      </c>
      <c r="B400" s="30" t="s">
        <v>150</v>
      </c>
      <c r="C400" s="42" t="s">
        <v>151</v>
      </c>
      <c r="D400" s="8">
        <v>424592</v>
      </c>
      <c r="E400" s="3">
        <v>20060</v>
      </c>
      <c r="F400" s="37">
        <f t="shared" si="136"/>
        <v>424592</v>
      </c>
      <c r="G400" s="3">
        <v>2990000000</v>
      </c>
      <c r="H400" s="9">
        <f t="shared" si="135"/>
        <v>1.4200401337792642E-4</v>
      </c>
      <c r="I400" s="51" vm="1338">
        <v>105.4943</v>
      </c>
      <c r="J400" s="2" vm="3563">
        <v>96.373099999999994</v>
      </c>
      <c r="K400" s="2" vm="3564">
        <v>84.971500000000006</v>
      </c>
      <c r="L400" s="2" vm="3565">
        <v>80.710999999999999</v>
      </c>
      <c r="M400" s="2" vm="3566">
        <v>84.491500000000002</v>
      </c>
      <c r="N400" s="2" vm="3567">
        <v>84.611500000000007</v>
      </c>
      <c r="O400" s="2" vm="3568">
        <v>80.891000000000005</v>
      </c>
      <c r="P400" s="2" vm="3569">
        <v>81.311000000000007</v>
      </c>
      <c r="Q400" s="2" vm="3570">
        <v>77.290499999999994</v>
      </c>
      <c r="R400" s="2" vm="3571">
        <v>78.130600000000001</v>
      </c>
      <c r="S400" s="2" vm="3572">
        <v>60.068199999999997</v>
      </c>
      <c r="T400" s="2" vm="3573">
        <v>45.246099999999998</v>
      </c>
      <c r="U400" s="2" vm="2521">
        <v>44.766100000000002</v>
      </c>
      <c r="V400" s="3">
        <v>0.93</v>
      </c>
      <c r="W400" s="3">
        <v>0.93</v>
      </c>
      <c r="X400" s="3">
        <v>0.93</v>
      </c>
      <c r="Y400" s="3">
        <v>0.84</v>
      </c>
      <c r="Z400" s="1">
        <f t="shared" si="137"/>
        <v>-0.22610984669313886</v>
      </c>
      <c r="AA400" s="1">
        <f t="shared" si="138"/>
        <v>1.3752772236746008E-2</v>
      </c>
      <c r="AB400" s="1">
        <f t="shared" si="139"/>
        <v>-2.2627980863136863E-2</v>
      </c>
      <c r="AC400" s="1">
        <f t="shared" si="140"/>
        <v>-0.41628376078002721</v>
      </c>
      <c r="AD400" s="1">
        <f t="shared" si="141"/>
        <v>-0.54124440846567057</v>
      </c>
      <c r="AE400" s="1">
        <f t="shared" si="142"/>
        <v>-8.6461543419881479E-2</v>
      </c>
      <c r="AF400" s="1">
        <f t="shared" si="143"/>
        <v>-0.11830687193833123</v>
      </c>
      <c r="AG400" s="1">
        <f t="shared" si="144"/>
        <v>-3.9195494960074934E-2</v>
      </c>
      <c r="AH400" s="1">
        <f t="shared" si="145"/>
        <v>4.6839959856772972E-2</v>
      </c>
      <c r="AI400" s="1">
        <f t="shared" si="146"/>
        <v>1.2427285584940552E-2</v>
      </c>
      <c r="AJ400" s="1">
        <f t="shared" si="147"/>
        <v>-3.298015045236169E-2</v>
      </c>
      <c r="AK400" s="1">
        <f t="shared" si="148"/>
        <v>5.1921721823194383E-3</v>
      </c>
      <c r="AL400" s="1">
        <f t="shared" si="149"/>
        <v>-3.8008387549040255E-2</v>
      </c>
      <c r="AM400" s="1">
        <f t="shared" si="150"/>
        <v>2.290190903151108E-2</v>
      </c>
      <c r="AN400" s="1">
        <f t="shared" si="151"/>
        <v>-0.2311821488635695</v>
      </c>
      <c r="AO400" s="1">
        <f t="shared" si="152"/>
        <v>-0.23277041762529924</v>
      </c>
      <c r="AP400" s="1">
        <f t="shared" si="153"/>
        <v>7.956486857430875E-3</v>
      </c>
      <c r="AQ400">
        <v>2018</v>
      </c>
    </row>
    <row r="401" spans="1:43" ht="15.6" thickBot="1">
      <c r="A401" s="29" t="s">
        <v>317</v>
      </c>
      <c r="B401" s="30" t="s">
        <v>318</v>
      </c>
      <c r="C401" s="34" t="s">
        <v>420</v>
      </c>
      <c r="D401" s="8">
        <v>666138</v>
      </c>
      <c r="E401" s="3">
        <v>41049</v>
      </c>
      <c r="F401" s="37">
        <f t="shared" si="136"/>
        <v>666138</v>
      </c>
      <c r="G401" s="16">
        <v>5017000000</v>
      </c>
      <c r="H401" s="9">
        <f t="shared" si="135"/>
        <v>1.3277616105242176E-4</v>
      </c>
      <c r="I401" s="16" cm="1" vm="935">
        <f t="array" aca="1" ref="I401:U401" ca="1">TRANSPOSE(_xlfn.STOCKHISTORY(A401,"1-1-2017","01-01-2018",2,0,2))</f>
        <v>55.67</v>
      </c>
      <c r="J401" s="17" vm="3574">
        <f ca="1"/>
        <v>56.54</v>
      </c>
      <c r="K401" s="17" vm="3575">
        <f ca="1"/>
        <v>59.11</v>
      </c>
      <c r="L401" s="17" vm="834">
        <f ca="1"/>
        <v>55.7</v>
      </c>
      <c r="M401" s="17" vm="3576">
        <f ca="1"/>
        <v>54.1</v>
      </c>
      <c r="N401" s="17" vm="3577">
        <f ca="1"/>
        <v>51.53</v>
      </c>
      <c r="O401" s="17" vm="3185">
        <f ca="1"/>
        <v>55.81</v>
      </c>
      <c r="P401" s="17" vm="3578">
        <f ca="1"/>
        <v>54.23</v>
      </c>
      <c r="Q401" s="17" vm="3579">
        <f ca="1"/>
        <v>51.06</v>
      </c>
      <c r="R401" s="17" vm="1762">
        <f ca="1"/>
        <v>55.16</v>
      </c>
      <c r="S401" s="17" vm="1245">
        <f ca="1"/>
        <v>56.32</v>
      </c>
      <c r="T401" s="17" vm="3580">
        <f ca="1"/>
        <v>56.57</v>
      </c>
      <c r="U401" s="17" vm="3437">
        <f ca="1"/>
        <v>61.04</v>
      </c>
      <c r="V401" s="16">
        <v>0.39</v>
      </c>
      <c r="W401" s="16">
        <v>0.39</v>
      </c>
      <c r="X401" s="3">
        <v>0.38</v>
      </c>
      <c r="Y401" s="3">
        <v>0.38</v>
      </c>
      <c r="Z401" s="1">
        <f t="shared" ca="1" si="137"/>
        <v>7.544458415663753E-3</v>
      </c>
      <c r="AA401" s="1">
        <f t="shared" ca="1" si="138"/>
        <v>8.9766606822262018E-3</v>
      </c>
      <c r="AB401" s="1">
        <f t="shared" ca="1" si="139"/>
        <v>-4.8378426805233054E-3</v>
      </c>
      <c r="AC401" s="1">
        <f t="shared" ca="1" si="140"/>
        <v>0.11348803480783182</v>
      </c>
      <c r="AD401" s="1">
        <f t="shared" ca="1" si="141"/>
        <v>0.12412430393389612</v>
      </c>
      <c r="AE401" s="1">
        <f t="shared" ca="1" si="142"/>
        <v>1.5627806718160542E-2</v>
      </c>
      <c r="AF401" s="1">
        <f t="shared" ca="1" si="143"/>
        <v>4.5454545454545463E-2</v>
      </c>
      <c r="AG401" s="1">
        <f t="shared" ca="1" si="144"/>
        <v>-5.1091185924547394E-2</v>
      </c>
      <c r="AH401" s="1">
        <f t="shared" ca="1" si="145"/>
        <v>-2.8725314183123903E-2</v>
      </c>
      <c r="AI401" s="1">
        <f t="shared" ca="1" si="146"/>
        <v>-4.0295748613678378E-2</v>
      </c>
      <c r="AJ401" s="1">
        <f t="shared" ca="1" si="147"/>
        <v>9.0626819328546493E-2</v>
      </c>
      <c r="AK401" s="1">
        <f t="shared" ca="1" si="148"/>
        <v>-2.8310338648987732E-2</v>
      </c>
      <c r="AL401" s="1">
        <f t="shared" ca="1" si="149"/>
        <v>-5.1447538262953993E-2</v>
      </c>
      <c r="AM401" s="1">
        <f t="shared" ca="1" si="150"/>
        <v>8.7739913826870228E-2</v>
      </c>
      <c r="AN401" s="1">
        <f t="shared" ca="1" si="151"/>
        <v>2.1029731689630234E-2</v>
      </c>
      <c r="AO401" s="1">
        <f t="shared" ca="1" si="152"/>
        <v>1.1186079545454546E-2</v>
      </c>
      <c r="AP401" s="1">
        <f t="shared" ca="1" si="153"/>
        <v>8.5734488244652615E-2</v>
      </c>
      <c r="AQ401">
        <v>2017</v>
      </c>
    </row>
    <row r="402" spans="1:43" ht="15.6" thickBot="1">
      <c r="A402" s="40" t="s">
        <v>194</v>
      </c>
      <c r="B402" s="30" t="s">
        <v>195</v>
      </c>
      <c r="C402" s="42" t="s">
        <v>409</v>
      </c>
      <c r="D402" s="8">
        <v>136553</v>
      </c>
      <c r="E402" s="3"/>
      <c r="F402" s="37">
        <f t="shared" si="136"/>
        <v>136553</v>
      </c>
      <c r="G402" s="3">
        <v>1034000000</v>
      </c>
      <c r="H402" s="9">
        <f t="shared" si="135"/>
        <v>1.3206286266924565E-4</v>
      </c>
      <c r="I402" s="51" vm="3360">
        <v>322</v>
      </c>
      <c r="J402" s="2" vm="3581">
        <v>354.26</v>
      </c>
      <c r="K402" s="2" vm="3582">
        <v>352.46</v>
      </c>
      <c r="L402" s="2" vm="3583">
        <v>337.06</v>
      </c>
      <c r="M402" s="2" vm="3584">
        <v>320.49</v>
      </c>
      <c r="N402" s="2" vm="3585">
        <v>316.92</v>
      </c>
      <c r="O402" s="2" vm="3586">
        <v>294.17</v>
      </c>
      <c r="P402" s="2" vm="3587">
        <v>325.58999999999997</v>
      </c>
      <c r="Q402" s="2" vm="3588">
        <v>320</v>
      </c>
      <c r="R402" s="2" vm="3589">
        <v>347.09</v>
      </c>
      <c r="S402" s="2" vm="3590">
        <v>295.73</v>
      </c>
      <c r="T402" s="2" vm="3591">
        <v>304.94</v>
      </c>
      <c r="U402" s="2" vm="3592">
        <v>258.36</v>
      </c>
      <c r="V402" s="3">
        <v>0.5625</v>
      </c>
      <c r="W402" s="3">
        <v>0.5625</v>
      </c>
      <c r="X402" s="3">
        <v>0.5625</v>
      </c>
      <c r="Y402" s="3">
        <v>0.5625</v>
      </c>
      <c r="Z402" s="1">
        <f t="shared" si="137"/>
        <v>4.8517080745341619E-2</v>
      </c>
      <c r="AA402" s="1">
        <f t="shared" si="138"/>
        <v>-0.12557853201210462</v>
      </c>
      <c r="AB402" s="1">
        <f t="shared" si="139"/>
        <v>0.18180813815140889</v>
      </c>
      <c r="AC402" s="1">
        <f t="shared" si="140"/>
        <v>-0.25401913048488856</v>
      </c>
      <c r="AD402" s="1">
        <f t="shared" si="141"/>
        <v>-0.19065217391304343</v>
      </c>
      <c r="AE402" s="1">
        <f t="shared" si="142"/>
        <v>0.10018633540372668</v>
      </c>
      <c r="AF402" s="1">
        <f t="shared" si="143"/>
        <v>-5.0810139445605241E-3</v>
      </c>
      <c r="AG402" s="1">
        <f t="shared" si="144"/>
        <v>-4.2096975543324006E-2</v>
      </c>
      <c r="AH402" s="1">
        <f t="shared" si="145"/>
        <v>-4.9160386874740385E-2</v>
      </c>
      <c r="AI402" s="1">
        <f t="shared" si="146"/>
        <v>-9.3840681456519495E-3</v>
      </c>
      <c r="AJ402" s="1">
        <f t="shared" si="147"/>
        <v>-7.0009781648365521E-2</v>
      </c>
      <c r="AK402" s="1">
        <f t="shared" si="148"/>
        <v>0.10680898800013583</v>
      </c>
      <c r="AL402" s="1">
        <f t="shared" si="149"/>
        <v>-1.5441199054024924E-2</v>
      </c>
      <c r="AM402" s="1">
        <f t="shared" si="150"/>
        <v>8.6414062499999916E-2</v>
      </c>
      <c r="AN402" s="1">
        <f t="shared" si="151"/>
        <v>-0.14797314817482485</v>
      </c>
      <c r="AO402" s="1">
        <f t="shared" si="152"/>
        <v>3.3045345416427077E-2</v>
      </c>
      <c r="AP402" s="1">
        <f t="shared" si="153"/>
        <v>-0.15090673575129529</v>
      </c>
      <c r="AQ402">
        <v>2018</v>
      </c>
    </row>
    <row r="403" spans="1:43" ht="15.6" thickBot="1">
      <c r="A403" s="40" t="s">
        <v>152</v>
      </c>
      <c r="B403" s="30" t="s">
        <v>444</v>
      </c>
      <c r="C403" s="42" t="s">
        <v>445</v>
      </c>
      <c r="D403" s="8">
        <v>141800</v>
      </c>
      <c r="E403" s="8">
        <v>600000</v>
      </c>
      <c r="F403" s="37">
        <f t="shared" si="136"/>
        <v>141800</v>
      </c>
      <c r="G403" s="3">
        <v>1086000000</v>
      </c>
      <c r="H403" s="9">
        <f t="shared" si="135"/>
        <v>1.305709023941068E-4</v>
      </c>
      <c r="I403" s="51" vm="679">
        <v>72.19</v>
      </c>
      <c r="J403" s="2" vm="3593">
        <v>83.2</v>
      </c>
      <c r="K403" s="2" vm="3594">
        <v>78.94</v>
      </c>
      <c r="L403" s="2" vm="3595">
        <v>74.930000000000007</v>
      </c>
      <c r="M403" s="2" vm="1530">
        <v>72.290000000000006</v>
      </c>
      <c r="N403" s="2" vm="3596">
        <v>67.62</v>
      </c>
      <c r="O403" s="2" vm="3597">
        <v>70.7</v>
      </c>
      <c r="P403" s="2" vm="2671">
        <v>77.5</v>
      </c>
      <c r="Q403" s="2" vm="3598">
        <v>75.36</v>
      </c>
      <c r="R403" s="2" vm="185">
        <v>77.319999999999993</v>
      </c>
      <c r="S403" s="2" vm="3599">
        <v>68.2</v>
      </c>
      <c r="T403" s="2" vm="1093">
        <v>72.739999999999995</v>
      </c>
      <c r="U403" s="2" vm="3600">
        <v>61.76</v>
      </c>
      <c r="V403" s="3">
        <v>7.6923000000000005E-2</v>
      </c>
      <c r="W403" s="3">
        <v>0.92307700000000004</v>
      </c>
      <c r="X403" s="3">
        <v>0.92307700000000004</v>
      </c>
      <c r="Y403" s="3">
        <v>0.92307700000000004</v>
      </c>
      <c r="Z403" s="1">
        <f t="shared" si="137"/>
        <v>3.902095858152111E-2</v>
      </c>
      <c r="AA403" s="1">
        <f t="shared" si="138"/>
        <v>-4.4133497931402692E-2</v>
      </c>
      <c r="AB403" s="1">
        <f t="shared" si="139"/>
        <v>0.10669132956152744</v>
      </c>
      <c r="AC403" s="1">
        <f t="shared" si="140"/>
        <v>-0.18930319451629588</v>
      </c>
      <c r="AD403" s="1">
        <f t="shared" si="141"/>
        <v>-0.10505396869372489</v>
      </c>
      <c r="AE403" s="1">
        <f t="shared" si="142"/>
        <v>0.15251419864247134</v>
      </c>
      <c r="AF403" s="1">
        <f t="shared" si="143"/>
        <v>-5.1201923076923138E-2</v>
      </c>
      <c r="AG403" s="1">
        <f t="shared" si="144"/>
        <v>-4.9823625538383473E-2</v>
      </c>
      <c r="AH403" s="1">
        <f t="shared" si="145"/>
        <v>-3.5232884025090089E-2</v>
      </c>
      <c r="AI403" s="1">
        <f t="shared" si="146"/>
        <v>-5.1831830128648518E-2</v>
      </c>
      <c r="AJ403" s="1">
        <f t="shared" si="147"/>
        <v>5.9199600709849129E-2</v>
      </c>
      <c r="AK403" s="1">
        <f t="shared" si="148"/>
        <v>9.6181046676096144E-2</v>
      </c>
      <c r="AL403" s="1">
        <f t="shared" si="149"/>
        <v>-1.5702232258064521E-2</v>
      </c>
      <c r="AM403" s="1">
        <f t="shared" si="150"/>
        <v>3.8257391188959579E-2</v>
      </c>
      <c r="AN403" s="1">
        <f t="shared" si="151"/>
        <v>-0.11795137092602161</v>
      </c>
      <c r="AO403" s="1">
        <f t="shared" si="152"/>
        <v>8.0103768328445624E-2</v>
      </c>
      <c r="AP403" s="1">
        <f t="shared" si="153"/>
        <v>-0.13825849601319767</v>
      </c>
      <c r="AQ403">
        <v>2018</v>
      </c>
    </row>
    <row r="404" spans="1:43" ht="15.6" thickBot="1">
      <c r="A404" s="40" t="s">
        <v>269</v>
      </c>
      <c r="B404" s="30" t="s">
        <v>469</v>
      </c>
      <c r="C404" s="42" t="s">
        <v>470</v>
      </c>
      <c r="D404" s="8">
        <v>159477</v>
      </c>
      <c r="E404" s="3">
        <v>990908</v>
      </c>
      <c r="F404" s="37">
        <f t="shared" si="136"/>
        <v>159477</v>
      </c>
      <c r="G404" s="3">
        <v>1233000000</v>
      </c>
      <c r="H404" s="9">
        <f t="shared" ref="H404:H428" si="154">F404/G404</f>
        <v>1.2934063260340632E-4</v>
      </c>
      <c r="I404" s="51" vm="3601">
        <v>63.68</v>
      </c>
      <c r="J404" s="2" vm="1152">
        <v>68.59</v>
      </c>
      <c r="K404" s="2" vm="3602">
        <v>70.63</v>
      </c>
      <c r="L404" s="2" vm="3603">
        <v>74.760000000000005</v>
      </c>
      <c r="M404" s="2" vm="3604">
        <v>77.67</v>
      </c>
      <c r="N404" s="2" vm="3605">
        <v>76.12</v>
      </c>
      <c r="O404" s="2" vm="3606">
        <v>84.62</v>
      </c>
      <c r="P404" s="2" vm="3607">
        <v>95</v>
      </c>
      <c r="Q404" s="2" vm="3608">
        <v>96.42</v>
      </c>
      <c r="R404" s="2" vm="3609">
        <v>88.63</v>
      </c>
      <c r="S404" s="2" vm="2946">
        <v>84.79</v>
      </c>
      <c r="T404" s="2" vm="3610">
        <v>85.38</v>
      </c>
      <c r="U404" s="2" vm="3611">
        <v>88.12</v>
      </c>
      <c r="V404" s="3">
        <v>0.36</v>
      </c>
      <c r="W404" s="3">
        <v>0.36</v>
      </c>
      <c r="X404" s="3">
        <v>0.36</v>
      </c>
      <c r="Y404" s="3">
        <v>0.36</v>
      </c>
      <c r="Z404" s="1">
        <f t="shared" si="137"/>
        <v>0.17964824120603023</v>
      </c>
      <c r="AA404" s="1">
        <f t="shared" si="138"/>
        <v>0.13670411985018724</v>
      </c>
      <c r="AB404" s="1">
        <f t="shared" si="139"/>
        <v>5.1642637674308565E-2</v>
      </c>
      <c r="AC404" s="1">
        <f t="shared" si="140"/>
        <v>-1.692429200045029E-3</v>
      </c>
      <c r="AD404" s="1">
        <f t="shared" si="141"/>
        <v>0.40640703517587951</v>
      </c>
      <c r="AE404" s="1">
        <f t="shared" si="142"/>
        <v>7.7104271356783979E-2</v>
      </c>
      <c r="AF404" s="1">
        <f t="shared" si="143"/>
        <v>2.9741944889925528E-2</v>
      </c>
      <c r="AG404" s="1">
        <f t="shared" si="144"/>
        <v>6.3570720656944787E-2</v>
      </c>
      <c r="AH404" s="1">
        <f t="shared" si="145"/>
        <v>3.8924558587479889E-2</v>
      </c>
      <c r="AI404" s="1">
        <f t="shared" si="146"/>
        <v>-1.5321230848461403E-2</v>
      </c>
      <c r="AJ404" s="1">
        <f t="shared" si="147"/>
        <v>0.11639516552811349</v>
      </c>
      <c r="AK404" s="1">
        <f t="shared" si="148"/>
        <v>0.1226660363980146</v>
      </c>
      <c r="AL404" s="1">
        <f t="shared" si="149"/>
        <v>1.8736842105263173E-2</v>
      </c>
      <c r="AM404" s="1">
        <f t="shared" si="150"/>
        <v>-7.7058701514208724E-2</v>
      </c>
      <c r="AN404" s="1">
        <f t="shared" si="151"/>
        <v>-4.3326187521155246E-2</v>
      </c>
      <c r="AO404" s="1">
        <f t="shared" si="152"/>
        <v>1.1204151432951871E-2</v>
      </c>
      <c r="AP404" s="1">
        <f t="shared" si="153"/>
        <v>3.6308268915436981E-2</v>
      </c>
      <c r="AQ404" s="58">
        <v>2019</v>
      </c>
    </row>
    <row r="405" spans="1:43" ht="16.2" thickBot="1">
      <c r="A405" s="61" t="s">
        <v>218</v>
      </c>
      <c r="B405" s="30" t="s">
        <v>219</v>
      </c>
      <c r="C405" s="25" t="s">
        <v>220</v>
      </c>
      <c r="D405" s="26">
        <v>77600</v>
      </c>
      <c r="E405" s="26">
        <v>41980</v>
      </c>
      <c r="F405" s="37">
        <f t="shared" si="136"/>
        <v>77600</v>
      </c>
      <c r="G405" s="3">
        <v>619000000</v>
      </c>
      <c r="H405" s="9">
        <f t="shared" si="154"/>
        <v>1.2536348949919224E-4</v>
      </c>
      <c r="I405" s="16" cm="1" vm="1652">
        <f t="array" aca="1" ref="I405:U405" ca="1">TRANSPOSE(_xlfn.STOCKHISTORY(A405,"1-1-2015","31-01-2016",2,0,2))</f>
        <v>164.71</v>
      </c>
      <c r="J405" s="17" vm="1653">
        <f ca="1"/>
        <v>162.12</v>
      </c>
      <c r="K405" s="17" vm="1654">
        <f ca="1"/>
        <v>168.16</v>
      </c>
      <c r="L405" s="17" vm="1655">
        <f ca="1"/>
        <v>164.29</v>
      </c>
      <c r="M405" s="17" vm="1656">
        <f ca="1"/>
        <v>156.79</v>
      </c>
      <c r="N405" s="17" vm="1657">
        <f ca="1"/>
        <v>159.1</v>
      </c>
      <c r="O405" s="17" vm="1658">
        <f ca="1"/>
        <v>156.13</v>
      </c>
      <c r="P405" s="17" vm="1659">
        <f ca="1"/>
        <v>150.79</v>
      </c>
      <c r="Q405" s="17" vm="1660">
        <f ca="1"/>
        <v>139.47999999999999</v>
      </c>
      <c r="R405" s="17" vm="1661">
        <f ca="1"/>
        <v>142.21</v>
      </c>
      <c r="S405" s="17" vm="1662">
        <f ca="1"/>
        <v>157.51</v>
      </c>
      <c r="T405" s="17" vm="1663">
        <f ca="1"/>
        <v>156.41</v>
      </c>
      <c r="U405" s="17" vm="1664">
        <f ca="1"/>
        <v>148.05000000000001</v>
      </c>
      <c r="V405" s="3">
        <v>1.1100000000000001</v>
      </c>
      <c r="W405" s="3">
        <v>1.1100000000000001</v>
      </c>
      <c r="X405" s="3">
        <v>1.1100000000000001</v>
      </c>
      <c r="Y405" s="3">
        <v>1.1100000000000001</v>
      </c>
      <c r="Z405" s="1">
        <f t="shared" ca="1" si="137"/>
        <v>4.1891809847609991E-3</v>
      </c>
      <c r="AA405" s="1">
        <f t="shared" ca="1" si="138"/>
        <v>-4.2911924036764235E-2</v>
      </c>
      <c r="AB405" s="1">
        <f t="shared" ca="1" si="139"/>
        <v>-8.2047012105296788E-2</v>
      </c>
      <c r="AC405" s="1">
        <f t="shared" ca="1" si="140"/>
        <v>4.8871387384853408E-2</v>
      </c>
      <c r="AD405" s="1">
        <f t="shared" ca="1" si="141"/>
        <v>-7.4191002367797909E-2</v>
      </c>
      <c r="AE405" s="1">
        <f t="shared" ca="1" si="142"/>
        <v>-1.5724606884827901E-2</v>
      </c>
      <c r="AF405" s="1">
        <f t="shared" ca="1" si="143"/>
        <v>3.7256353318529431E-2</v>
      </c>
      <c r="AG405" s="1">
        <f t="shared" ca="1" si="144"/>
        <v>-1.6412940057088512E-2</v>
      </c>
      <c r="AH405" s="1">
        <f t="shared" ca="1" si="145"/>
        <v>-4.5650983017834317E-2</v>
      </c>
      <c r="AI405" s="1">
        <f t="shared" ca="1" si="146"/>
        <v>2.1812615600484742E-2</v>
      </c>
      <c r="AJ405" s="1">
        <f t="shared" ca="1" si="147"/>
        <v>-1.1690760527969824E-2</v>
      </c>
      <c r="AK405" s="1">
        <f t="shared" ca="1" si="148"/>
        <v>-3.4202267341318156E-2</v>
      </c>
      <c r="AL405" s="1">
        <f t="shared" ca="1" si="149"/>
        <v>-6.76437429537768E-2</v>
      </c>
      <c r="AM405" s="1">
        <f t="shared" ca="1" si="150"/>
        <v>2.7530828792658581E-2</v>
      </c>
      <c r="AN405" s="1">
        <f t="shared" ca="1" si="151"/>
        <v>0.10758737078967712</v>
      </c>
      <c r="AO405" s="1">
        <f t="shared" ca="1" si="152"/>
        <v>6.3488032505909354E-5</v>
      </c>
      <c r="AP405" s="1">
        <f t="shared" ca="1" si="153"/>
        <v>-4.6352535004155648E-2</v>
      </c>
      <c r="AQ405">
        <v>2016</v>
      </c>
    </row>
    <row r="406" spans="1:43" ht="15.6" thickBot="1">
      <c r="A406" s="40" t="s">
        <v>185</v>
      </c>
      <c r="B406" s="30" t="s">
        <v>450</v>
      </c>
      <c r="C406" s="42" t="s">
        <v>187</v>
      </c>
      <c r="D406" s="8">
        <v>338096</v>
      </c>
      <c r="E406" s="3">
        <v>1966381</v>
      </c>
      <c r="F406" s="37">
        <f t="shared" si="136"/>
        <v>338096</v>
      </c>
      <c r="G406" s="3">
        <v>2729000000</v>
      </c>
      <c r="H406" s="9">
        <f t="shared" si="154"/>
        <v>1.2389006962257236E-4</v>
      </c>
      <c r="I406" s="51" vm="1375">
        <v>107.63</v>
      </c>
      <c r="J406" s="2" vm="3612">
        <v>115.77</v>
      </c>
      <c r="K406" s="2" vm="3613">
        <v>115.48</v>
      </c>
      <c r="L406" s="2" vm="3614">
        <v>109.96</v>
      </c>
      <c r="M406" s="2" vm="3615">
        <v>108.45</v>
      </c>
      <c r="N406" s="2" vm="3616">
        <v>108.34</v>
      </c>
      <c r="O406" s="2" vm="3617">
        <v>103.72</v>
      </c>
      <c r="P406" s="2" vm="3618">
        <v>115.75</v>
      </c>
      <c r="Q406" s="2" vm="3619">
        <v>114.34</v>
      </c>
      <c r="R406" s="2" vm="3620">
        <v>113.37</v>
      </c>
      <c r="S406" s="2" vm="3621">
        <v>109.62</v>
      </c>
      <c r="T406" s="2" vm="3622">
        <v>112.38</v>
      </c>
      <c r="U406" s="2" vm="1180">
        <v>95.95</v>
      </c>
      <c r="V406" s="3">
        <v>0.9</v>
      </c>
      <c r="W406" s="3">
        <v>0.9</v>
      </c>
      <c r="X406" s="3">
        <v>0.9</v>
      </c>
      <c r="Y406" s="3">
        <v>0.84</v>
      </c>
      <c r="Z406" s="1">
        <f t="shared" si="137"/>
        <v>3.0010220198829308E-2</v>
      </c>
      <c r="AA406" s="1">
        <f t="shared" si="138"/>
        <v>-4.8563113859585255E-2</v>
      </c>
      <c r="AB406" s="1">
        <f t="shared" si="139"/>
        <v>0.10171615888931745</v>
      </c>
      <c r="AC406" s="1">
        <f t="shared" si="140"/>
        <v>-0.14624680250507191</v>
      </c>
      <c r="AD406" s="1">
        <f t="shared" si="141"/>
        <v>-7.5629471336987775E-2</v>
      </c>
      <c r="AE406" s="1">
        <f t="shared" si="142"/>
        <v>7.5629471336987844E-2</v>
      </c>
      <c r="AF406" s="1">
        <f t="shared" si="143"/>
        <v>-2.5049667444069453E-3</v>
      </c>
      <c r="AG406" s="1">
        <f t="shared" si="144"/>
        <v>-4.0006927606512033E-2</v>
      </c>
      <c r="AH406" s="1">
        <f t="shared" si="145"/>
        <v>-1.3732266278646699E-2</v>
      </c>
      <c r="AI406" s="1">
        <f t="shared" si="146"/>
        <v>7.2844628861226425E-3</v>
      </c>
      <c r="AJ406" s="1">
        <f t="shared" si="147"/>
        <v>-3.4336348532398045E-2</v>
      </c>
      <c r="AK406" s="1">
        <f t="shared" si="148"/>
        <v>0.11598534516004629</v>
      </c>
      <c r="AL406" s="1">
        <f t="shared" si="149"/>
        <v>-4.4060475161986747E-3</v>
      </c>
      <c r="AM406" s="1">
        <f t="shared" si="150"/>
        <v>-6.1220920062969076E-4</v>
      </c>
      <c r="AN406" s="1">
        <f t="shared" si="151"/>
        <v>-3.3077533739084411E-2</v>
      </c>
      <c r="AO406" s="1">
        <f t="shared" si="152"/>
        <v>3.2840722495894821E-2</v>
      </c>
      <c r="AP406" s="1">
        <f t="shared" si="153"/>
        <v>-0.13872575191315176</v>
      </c>
      <c r="AQ406">
        <v>2018</v>
      </c>
    </row>
    <row r="407" spans="1:43" ht="16.2" thickBot="1">
      <c r="A407" s="61" t="s">
        <v>95</v>
      </c>
      <c r="B407" s="30" t="s">
        <v>96</v>
      </c>
      <c r="C407" s="25" t="s">
        <v>97</v>
      </c>
      <c r="D407" s="8">
        <v>76380</v>
      </c>
      <c r="E407" s="3">
        <v>830455</v>
      </c>
      <c r="F407">
        <f>(D407)*2</f>
        <v>152760</v>
      </c>
      <c r="G407" s="3">
        <v>1242000000</v>
      </c>
      <c r="H407" s="9">
        <f t="shared" si="154"/>
        <v>1.2299516908212562E-4</v>
      </c>
      <c r="I407" s="16" cm="1" vm="2293">
        <f t="array" aca="1" ref="I407:U407" ca="1">TRANSPOSE(_xlfn.STOCKHISTORY(A407,"1-1-2015","31-01-2016",2,0,2))</f>
        <v>68.5</v>
      </c>
      <c r="J407" s="17" vm="2294">
        <f ca="1"/>
        <v>64.47</v>
      </c>
      <c r="K407" s="17" vm="2295">
        <f ca="1"/>
        <v>65.36</v>
      </c>
      <c r="L407" s="17" vm="2296">
        <f ca="1"/>
        <v>62.71</v>
      </c>
      <c r="M407" s="17" vm="2297">
        <f ca="1"/>
        <v>67.739999999999995</v>
      </c>
      <c r="N407" s="17" vm="2298">
        <f ca="1"/>
        <v>64.459999999999994</v>
      </c>
      <c r="O407" s="17" vm="2299">
        <f ca="1"/>
        <v>61.51</v>
      </c>
      <c r="P407" s="17" vm="2300">
        <f ca="1"/>
        <v>49.8</v>
      </c>
      <c r="Q407" s="17" vm="2301">
        <f ca="1"/>
        <v>48.17</v>
      </c>
      <c r="R407" s="17" vm="2302">
        <f ca="1"/>
        <v>48.69</v>
      </c>
      <c r="S407" s="17" vm="362">
        <f ca="1"/>
        <v>53</v>
      </c>
      <c r="T407" s="17" vm="2303">
        <f ca="1"/>
        <v>54.46</v>
      </c>
      <c r="U407" s="17" vm="2304">
        <f ca="1"/>
        <v>46.41</v>
      </c>
      <c r="V407" s="3">
        <v>0.25</v>
      </c>
      <c r="W407" s="3">
        <v>0.25</v>
      </c>
      <c r="X407" s="3">
        <v>0.25</v>
      </c>
      <c r="Y407" s="3">
        <v>0.25</v>
      </c>
      <c r="Z407" s="1">
        <f t="shared" ca="1" si="137"/>
        <v>-8.0875912408759118E-2</v>
      </c>
      <c r="AA407" s="1">
        <f t="shared" ca="1" si="138"/>
        <v>-1.5149099027268423E-2</v>
      </c>
      <c r="AB407" s="1">
        <f t="shared" ca="1" si="139"/>
        <v>-0.20435701511949278</v>
      </c>
      <c r="AC407" s="1">
        <f t="shared" ca="1" si="140"/>
        <v>-4.1692339289381826E-2</v>
      </c>
      <c r="AD407" s="1">
        <f t="shared" ca="1" si="141"/>
        <v>-0.30788321167883215</v>
      </c>
      <c r="AE407" s="1">
        <f t="shared" ca="1" si="142"/>
        <v>-5.8832116788321183E-2</v>
      </c>
      <c r="AF407" s="1">
        <f t="shared" ca="1" si="143"/>
        <v>1.3804870482394921E-2</v>
      </c>
      <c r="AG407" s="1">
        <f t="shared" ca="1" si="144"/>
        <v>-3.6719706242350041E-2</v>
      </c>
      <c r="AH407" s="1">
        <f t="shared" ca="1" si="145"/>
        <v>8.0210492744378789E-2</v>
      </c>
      <c r="AI407" s="1">
        <f t="shared" ca="1" si="146"/>
        <v>-4.4729849424269288E-2</v>
      </c>
      <c r="AJ407" s="1">
        <f t="shared" ca="1" si="147"/>
        <v>-4.1886441203847283E-2</v>
      </c>
      <c r="AK407" s="1">
        <f t="shared" ca="1" si="148"/>
        <v>-0.19037554869126974</v>
      </c>
      <c r="AL407" s="1">
        <f t="shared" ca="1" si="149"/>
        <v>-2.7710843373493887E-2</v>
      </c>
      <c r="AM407" s="1">
        <f t="shared" ca="1" si="150"/>
        <v>1.5985052937512893E-2</v>
      </c>
      <c r="AN407" s="1">
        <f t="shared" ca="1" si="151"/>
        <v>8.8519203121790971E-2</v>
      </c>
      <c r="AO407" s="1">
        <f t="shared" ca="1" si="152"/>
        <v>3.2264150943396241E-2</v>
      </c>
      <c r="AP407" s="1">
        <f t="shared" ca="1" si="153"/>
        <v>-0.14322438486962916</v>
      </c>
      <c r="AQ407">
        <v>2016</v>
      </c>
    </row>
    <row r="408" spans="1:43" ht="15.6" thickBot="1">
      <c r="A408" s="40" t="s">
        <v>233</v>
      </c>
      <c r="B408" s="30" t="s">
        <v>234</v>
      </c>
      <c r="C408" s="42" t="s">
        <v>235</v>
      </c>
      <c r="D408" s="8">
        <v>951502</v>
      </c>
      <c r="E408" s="8">
        <v>1456918</v>
      </c>
      <c r="F408" s="37">
        <f t="shared" ref="F408:F439" si="155">D408</f>
        <v>951502</v>
      </c>
      <c r="G408" s="3">
        <v>7753000000</v>
      </c>
      <c r="H408" s="9">
        <f t="shared" si="154"/>
        <v>1.2272694440861601E-4</v>
      </c>
      <c r="I408" s="51" vm="3623">
        <v>99.55</v>
      </c>
      <c r="J408" s="2" vm="3624">
        <v>103.77500000000001</v>
      </c>
      <c r="K408" s="2" vm="3625">
        <v>112.89</v>
      </c>
      <c r="L408" s="2" vm="3626">
        <v>118.95</v>
      </c>
      <c r="M408" s="2" vm="3627">
        <v>130.53</v>
      </c>
      <c r="N408" s="2" vm="3628">
        <v>123.85</v>
      </c>
      <c r="O408" s="2" vm="3629">
        <v>136.63</v>
      </c>
      <c r="P408" s="2" vm="3630">
        <v>137</v>
      </c>
      <c r="Q408" s="2" vm="3631">
        <v>136.61000000000001</v>
      </c>
      <c r="R408" s="2" vm="3632">
        <v>139.66</v>
      </c>
      <c r="S408" s="2" vm="3633">
        <v>144.26</v>
      </c>
      <c r="T408" s="2" vm="3634">
        <v>151.81</v>
      </c>
      <c r="U408" s="2" vm="3635">
        <v>158.78</v>
      </c>
      <c r="V408" s="3">
        <v>0.51</v>
      </c>
      <c r="W408" s="3">
        <v>0.46</v>
      </c>
      <c r="X408" s="3">
        <v>0.46</v>
      </c>
      <c r="Y408" s="3">
        <v>0.46</v>
      </c>
      <c r="Z408" s="1">
        <f t="shared" si="137"/>
        <v>0.20000000000000007</v>
      </c>
      <c r="AA408" s="1">
        <f t="shared" si="138"/>
        <v>0.15250105086170654</v>
      </c>
      <c r="AB408" s="1">
        <f t="shared" si="139"/>
        <v>2.5543438483495582E-2</v>
      </c>
      <c r="AC408" s="1">
        <f t="shared" si="140"/>
        <v>0.14019762279822431</v>
      </c>
      <c r="AD408" s="1">
        <f t="shared" si="141"/>
        <v>0.61396283274736319</v>
      </c>
      <c r="AE408" s="1">
        <f t="shared" si="142"/>
        <v>4.244098442993479E-2</v>
      </c>
      <c r="AF408" s="1">
        <f t="shared" si="143"/>
        <v>8.7834256805588956E-2</v>
      </c>
      <c r="AG408" s="1">
        <f t="shared" si="144"/>
        <v>5.8198246080255131E-2</v>
      </c>
      <c r="AH408" s="1">
        <f t="shared" si="145"/>
        <v>9.7351828499369464E-2</v>
      </c>
      <c r="AI408" s="1">
        <f t="shared" si="146"/>
        <v>-4.7651880793687325E-2</v>
      </c>
      <c r="AJ408" s="1">
        <f t="shared" si="147"/>
        <v>0.10690351231328221</v>
      </c>
      <c r="AK408" s="1">
        <f t="shared" si="148"/>
        <v>2.7080436214594493E-3</v>
      </c>
      <c r="AL408" s="1">
        <f t="shared" si="149"/>
        <v>5.1094890510958873E-4</v>
      </c>
      <c r="AM408" s="1">
        <f t="shared" si="150"/>
        <v>2.5693580264987793E-2</v>
      </c>
      <c r="AN408" s="1">
        <f t="shared" si="151"/>
        <v>3.2937133037376443E-2</v>
      </c>
      <c r="AO408" s="1">
        <f t="shared" si="152"/>
        <v>5.5524746984611205E-2</v>
      </c>
      <c r="AP408" s="1">
        <f t="shared" si="153"/>
        <v>4.8942757394111053E-2</v>
      </c>
      <c r="AQ408" s="58">
        <v>2019</v>
      </c>
    </row>
    <row r="409" spans="1:43" ht="16.2" thickBot="1">
      <c r="A409" s="61" t="s">
        <v>353</v>
      </c>
      <c r="B409" s="30" t="s">
        <v>354</v>
      </c>
      <c r="C409" s="25" t="s">
        <v>355</v>
      </c>
      <c r="D409" s="8">
        <v>82668</v>
      </c>
      <c r="E409" s="3">
        <v>28478</v>
      </c>
      <c r="F409" s="37">
        <f t="shared" si="155"/>
        <v>82668</v>
      </c>
      <c r="G409" s="3">
        <v>691000000</v>
      </c>
      <c r="H409" s="9">
        <f t="shared" si="154"/>
        <v>1.1963531114327063E-4</v>
      </c>
      <c r="I409" s="16" cm="1" vm="3636">
        <f t="array" aca="1" ref="I409:U409" ca="1">TRANSPOSE(_xlfn.STOCKHISTORY(A409,"1-1-2015","31-01-2016",2,0,2))</f>
        <v>83.54</v>
      </c>
      <c r="J409" s="17" vm="3637">
        <f ca="1"/>
        <v>87</v>
      </c>
      <c r="K409" s="17" vm="3638">
        <f ca="1"/>
        <v>78.48</v>
      </c>
      <c r="L409" s="17" vm="3639">
        <f ca="1"/>
        <v>76.94</v>
      </c>
      <c r="M409" s="17" vm="3408">
        <f ca="1"/>
        <v>77.709999999999994</v>
      </c>
      <c r="N409" s="17" vm="3640">
        <f ca="1"/>
        <v>76.260000000000005</v>
      </c>
      <c r="O409" s="17" vm="3641">
        <f ca="1"/>
        <v>70.8</v>
      </c>
      <c r="P409" s="17" vm="3642">
        <f ca="1"/>
        <v>74.3</v>
      </c>
      <c r="Q409" s="17" vm="3643">
        <f ca="1"/>
        <v>70.260000000000005</v>
      </c>
      <c r="R409" s="17" vm="3644">
        <f ca="1"/>
        <v>71.989999999999995</v>
      </c>
      <c r="S409" s="17" vm="3645">
        <f ca="1"/>
        <v>71.400000000000006</v>
      </c>
      <c r="T409" s="17" vm="3646">
        <f ca="1"/>
        <v>68.05</v>
      </c>
      <c r="U409" s="17" vm="3647">
        <f ca="1"/>
        <v>70.930000000000007</v>
      </c>
      <c r="V409" s="3">
        <v>0.85499999999999998</v>
      </c>
      <c r="W409" s="3">
        <v>0.85499999999999998</v>
      </c>
      <c r="X409" s="3">
        <v>0.82499999999999996</v>
      </c>
      <c r="Y409" s="3">
        <v>0.82499999999999996</v>
      </c>
      <c r="Z409" s="1">
        <f t="shared" ca="1" si="137"/>
        <v>-6.8769451759636196E-2</v>
      </c>
      <c r="AA409" s="1">
        <f t="shared" ca="1" si="138"/>
        <v>-6.8689888224590601E-2</v>
      </c>
      <c r="AB409" s="1">
        <f t="shared" ca="1" si="139"/>
        <v>2.8460451977401102E-2</v>
      </c>
      <c r="AC409" s="1">
        <f t="shared" ca="1" si="140"/>
        <v>-3.2643422697595237E-3</v>
      </c>
      <c r="AD409" s="1">
        <f t="shared" ca="1" si="141"/>
        <v>-0.11072540100550633</v>
      </c>
      <c r="AE409" s="1">
        <f t="shared" ca="1" si="142"/>
        <v>4.14172851328704E-2</v>
      </c>
      <c r="AF409" s="1">
        <f t="shared" ca="1" si="143"/>
        <v>-9.7931034482758569E-2</v>
      </c>
      <c r="AG409" s="1">
        <f t="shared" ca="1" si="144"/>
        <v>-8.7283384301733713E-3</v>
      </c>
      <c r="AH409" s="1">
        <f t="shared" ca="1" si="145"/>
        <v>1.0007798284377386E-2</v>
      </c>
      <c r="AI409" s="1">
        <f t="shared" ca="1" si="146"/>
        <v>-7.6566722429544289E-3</v>
      </c>
      <c r="AJ409" s="1">
        <f t="shared" ca="1" si="147"/>
        <v>-6.0385523210070909E-2</v>
      </c>
      <c r="AK409" s="1">
        <f t="shared" ca="1" si="148"/>
        <v>4.9435028248587573E-2</v>
      </c>
      <c r="AL409" s="1">
        <f t="shared" ca="1" si="149"/>
        <v>-4.3270524899057763E-2</v>
      </c>
      <c r="AM409" s="1">
        <f t="shared" ca="1" si="150"/>
        <v>3.6364930259037712E-2</v>
      </c>
      <c r="AN409" s="1">
        <f t="shared" ca="1" si="151"/>
        <v>-8.1955827198220473E-3</v>
      </c>
      <c r="AO409" s="1">
        <f t="shared" ca="1" si="152"/>
        <v>-3.5364145658263423E-2</v>
      </c>
      <c r="AP409" s="1">
        <f t="shared" ca="1" si="153"/>
        <v>5.4445260837619545E-2</v>
      </c>
      <c r="AQ409">
        <v>2016</v>
      </c>
    </row>
    <row r="410" spans="1:43" ht="16.2" thickBot="1">
      <c r="A410" s="61" t="s">
        <v>224</v>
      </c>
      <c r="B410" s="30" t="s">
        <v>225</v>
      </c>
      <c r="C410" s="25" t="s">
        <v>226</v>
      </c>
      <c r="D410" s="8">
        <v>394623</v>
      </c>
      <c r="E410" s="3">
        <v>1286296</v>
      </c>
      <c r="F410" s="37">
        <f t="shared" si="155"/>
        <v>394623</v>
      </c>
      <c r="G410" s="3">
        <v>3330000000</v>
      </c>
      <c r="H410" s="9">
        <f t="shared" si="154"/>
        <v>1.185054054054054E-4</v>
      </c>
      <c r="I410" s="16" cm="1" vm="2440">
        <f t="array" aca="1" ref="I410:U410" ca="1">TRANSPOSE(_xlfn.STOCKHISTORY(A410,"1-1-2015","31-01-2016",2,0,2))</f>
        <v>0.27610000000000001</v>
      </c>
      <c r="J410" s="17" vm="2441">
        <f ca="1"/>
        <v>0.33</v>
      </c>
      <c r="K410" s="17" vm="2442">
        <f ca="1"/>
        <v>0.34520000000000001</v>
      </c>
      <c r="L410" s="17" vm="2443">
        <f ca="1"/>
        <v>0.35549999999999998</v>
      </c>
      <c r="M410" s="17" vm="2444">
        <f ca="1"/>
        <v>0.33040000000000003</v>
      </c>
      <c r="N410" s="17" vm="2445">
        <f ca="1"/>
        <v>0.31809999999999999</v>
      </c>
      <c r="O410" s="17" vm="2446">
        <f ca="1"/>
        <v>0.29289999999999999</v>
      </c>
      <c r="P410" s="17" vm="2447">
        <f ca="1"/>
        <v>0.31</v>
      </c>
      <c r="Q410" s="17" vm="2448">
        <f ca="1"/>
        <v>0.27960000000000002</v>
      </c>
      <c r="R410" s="17" vm="2449">
        <f ca="1"/>
        <v>0.27500000000000002</v>
      </c>
      <c r="S410" s="17" vm="2450">
        <f ca="1"/>
        <v>0.28499999999999998</v>
      </c>
      <c r="T410" s="17" vm="2451">
        <f ca="1"/>
        <v>0.27300000000000002</v>
      </c>
      <c r="U410" s="17" vm="2452">
        <f ca="1"/>
        <v>0.26179999999999998</v>
      </c>
      <c r="V410" s="3">
        <v>0</v>
      </c>
      <c r="W410" s="3">
        <v>0</v>
      </c>
      <c r="X410" s="3">
        <v>0</v>
      </c>
      <c r="Y410" s="3">
        <v>0</v>
      </c>
      <c r="Z410" s="1">
        <f t="shared" ca="1" si="137"/>
        <v>0.28757696486780138</v>
      </c>
      <c r="AA410" s="1">
        <f t="shared" ca="1" si="138"/>
        <v>-0.1760900140646976</v>
      </c>
      <c r="AB410" s="1">
        <f t="shared" ca="1" si="139"/>
        <v>-6.1113007852509296E-2</v>
      </c>
      <c r="AC410" s="1">
        <f t="shared" ca="1" si="140"/>
        <v>-4.8000000000000161E-2</v>
      </c>
      <c r="AD410" s="1">
        <f t="shared" ca="1" si="141"/>
        <v>-5.1792828685259092E-2</v>
      </c>
      <c r="AE410" s="1">
        <f t="shared" ca="1" si="142"/>
        <v>0.19521912350597609</v>
      </c>
      <c r="AF410" s="1">
        <f t="shared" ca="1" si="143"/>
        <v>4.6060606060606031E-2</v>
      </c>
      <c r="AG410" s="1">
        <f t="shared" ca="1" si="144"/>
        <v>2.9837775202780924E-2</v>
      </c>
      <c r="AH410" s="1">
        <f t="shared" ca="1" si="145"/>
        <v>-7.0604781997186936E-2</v>
      </c>
      <c r="AI410" s="1">
        <f t="shared" ca="1" si="146"/>
        <v>-3.7227602905569104E-2</v>
      </c>
      <c r="AJ410" s="1">
        <f t="shared" ca="1" si="147"/>
        <v>-7.922037095253065E-2</v>
      </c>
      <c r="AK410" s="1">
        <f t="shared" ca="1" si="148"/>
        <v>5.8381700238989434E-2</v>
      </c>
      <c r="AL410" s="1">
        <f t="shared" ca="1" si="149"/>
        <v>-9.8064516129032206E-2</v>
      </c>
      <c r="AM410" s="1">
        <f t="shared" ca="1" si="150"/>
        <v>-1.6452074391988529E-2</v>
      </c>
      <c r="AN410" s="1">
        <f t="shared" ca="1" si="151"/>
        <v>3.6363636363636188E-2</v>
      </c>
      <c r="AO410" s="1">
        <f t="shared" ca="1" si="152"/>
        <v>-4.2105263157894583E-2</v>
      </c>
      <c r="AP410" s="1">
        <f t="shared" ca="1" si="153"/>
        <v>-4.1025641025641178E-2</v>
      </c>
      <c r="AQ410">
        <v>2016</v>
      </c>
    </row>
    <row r="411" spans="1:43" ht="15.6" thickBot="1">
      <c r="A411" s="40" t="s">
        <v>266</v>
      </c>
      <c r="B411" s="30" t="s">
        <v>468</v>
      </c>
      <c r="C411" s="42" t="s">
        <v>268</v>
      </c>
      <c r="D411" s="8">
        <v>101864</v>
      </c>
      <c r="E411" s="3">
        <v>71474</v>
      </c>
      <c r="F411" s="37">
        <f t="shared" si="155"/>
        <v>101864</v>
      </c>
      <c r="G411" s="3">
        <v>864000000</v>
      </c>
      <c r="H411" s="9">
        <f t="shared" si="154"/>
        <v>1.1789814814814814E-4</v>
      </c>
      <c r="I411" s="51" vm="2976">
        <v>141.4</v>
      </c>
      <c r="J411" s="2" vm="3648">
        <v>149.6</v>
      </c>
      <c r="K411" s="2" vm="3649">
        <v>127.3</v>
      </c>
      <c r="L411" s="2" vm="3650">
        <v>116.2</v>
      </c>
      <c r="M411" s="2" vm="3651">
        <v>144.19999999999999</v>
      </c>
      <c r="N411" s="2" vm="3652">
        <v>130.5</v>
      </c>
      <c r="O411" s="2" vm="3653">
        <v>134.69999999999999</v>
      </c>
      <c r="P411" s="2" vm="3654">
        <v>152</v>
      </c>
      <c r="Q411" s="2" vm="3655">
        <v>155.69999999999999</v>
      </c>
      <c r="R411" s="2" vm="3656">
        <v>141.9</v>
      </c>
      <c r="S411" s="2" vm="3657">
        <v>142</v>
      </c>
      <c r="T411" s="2" vm="3658">
        <v>148</v>
      </c>
      <c r="U411" s="2" vm="3659">
        <v>155.9</v>
      </c>
      <c r="V411" s="3">
        <v>0.9425</v>
      </c>
      <c r="W411" s="3">
        <v>0.9425</v>
      </c>
      <c r="X411" s="3">
        <v>0.9425</v>
      </c>
      <c r="Y411" s="3">
        <v>0</v>
      </c>
      <c r="Z411" s="1">
        <f t="shared" si="137"/>
        <v>-0.17155233380480908</v>
      </c>
      <c r="AA411" s="1">
        <f t="shared" si="138"/>
        <v>0.16731927710843361</v>
      </c>
      <c r="AB411" s="1">
        <f t="shared" si="139"/>
        <v>6.0449146250928128E-2</v>
      </c>
      <c r="AC411" s="1">
        <f t="shared" si="140"/>
        <v>9.8661028893587036E-2</v>
      </c>
      <c r="AD411" s="1">
        <f t="shared" si="141"/>
        <v>0.12254243281471004</v>
      </c>
      <c r="AE411" s="1">
        <f t="shared" si="142"/>
        <v>5.7991513437057912E-2</v>
      </c>
      <c r="AF411" s="1">
        <f t="shared" si="143"/>
        <v>-0.14906417112299464</v>
      </c>
      <c r="AG411" s="1">
        <f t="shared" si="144"/>
        <v>-7.9791830322073792E-2</v>
      </c>
      <c r="AH411" s="1">
        <f t="shared" si="145"/>
        <v>0.24096385542168661</v>
      </c>
      <c r="AI411" s="1">
        <f t="shared" si="146"/>
        <v>-8.8470873786407694E-2</v>
      </c>
      <c r="AJ411" s="1">
        <f t="shared" si="147"/>
        <v>3.9406130268199148E-2</v>
      </c>
      <c r="AK411" s="1">
        <f t="shared" si="148"/>
        <v>0.12843355605048265</v>
      </c>
      <c r="AL411" s="1">
        <f t="shared" si="149"/>
        <v>3.054276315789466E-2</v>
      </c>
      <c r="AM411" s="1">
        <f t="shared" si="150"/>
        <v>-8.2578676942838686E-2</v>
      </c>
      <c r="AN411" s="1">
        <f t="shared" si="151"/>
        <v>7.0472163495415301E-4</v>
      </c>
      <c r="AO411" s="1">
        <f t="shared" si="152"/>
        <v>4.2253521126760563E-2</v>
      </c>
      <c r="AP411" s="1">
        <f t="shared" si="153"/>
        <v>5.3378378378378416E-2</v>
      </c>
      <c r="AQ411" s="58">
        <v>2019</v>
      </c>
    </row>
    <row r="412" spans="1:43" ht="15.6" thickBot="1">
      <c r="A412" s="40" t="s">
        <v>134</v>
      </c>
      <c r="B412" s="30" t="s">
        <v>440</v>
      </c>
      <c r="C412" s="42" t="s">
        <v>441</v>
      </c>
      <c r="D412" s="8">
        <v>471352</v>
      </c>
      <c r="E412" s="3">
        <v>1063</v>
      </c>
      <c r="F412" s="37">
        <f t="shared" si="155"/>
        <v>471352</v>
      </c>
      <c r="G412" s="3">
        <v>3998000000</v>
      </c>
      <c r="H412" s="9">
        <f t="shared" si="154"/>
        <v>1.1789694847423712E-4</v>
      </c>
      <c r="I412" s="51" cm="1" vm="1785">
        <f t="array" aca="1" ref="I412:U412" ca="1">TRANSPOSE(_xlfn.STOCKHISTORY(A412,"1-1-2018","01-01-2019",2,0,2))</f>
        <v>12.3803</v>
      </c>
      <c r="J412" s="2" vm="2269">
        <f ca="1"/>
        <v>10.95</v>
      </c>
      <c r="K412" s="2" vm="2270">
        <f ca="1"/>
        <v>10.65</v>
      </c>
      <c r="L412" s="2" vm="2271">
        <f ca="1"/>
        <v>11.06</v>
      </c>
      <c r="M412" s="2" vm="2272">
        <f ca="1"/>
        <v>11.25</v>
      </c>
      <c r="N412" s="2" vm="2273">
        <f ca="1"/>
        <v>11.67</v>
      </c>
      <c r="O412" s="2" vm="2274">
        <f ca="1"/>
        <v>11.02</v>
      </c>
      <c r="P412" s="2" vm="2275">
        <f ca="1"/>
        <v>10.06</v>
      </c>
      <c r="Q412" s="2" vm="2276">
        <f ca="1"/>
        <v>9.5299999999999994</v>
      </c>
      <c r="R412" s="2" vm="2277">
        <f ca="1"/>
        <v>9.43</v>
      </c>
      <c r="S412" s="2" vm="2278">
        <f ca="1"/>
        <v>9.5399999999999991</v>
      </c>
      <c r="T412" s="2" vm="2279">
        <f ca="1"/>
        <v>9.7100000000000009</v>
      </c>
      <c r="U412" s="2" vm="2280">
        <f ca="1"/>
        <v>7.53</v>
      </c>
      <c r="V412" s="3">
        <v>0.15</v>
      </c>
      <c r="W412" s="3">
        <v>0.15</v>
      </c>
      <c r="X412" s="3">
        <v>0.15</v>
      </c>
      <c r="Y412" s="3">
        <v>0.15</v>
      </c>
      <c r="Z412" s="1">
        <f t="shared" ca="1" si="137"/>
        <v>-9.4529211731541218E-2</v>
      </c>
      <c r="AA412" s="1">
        <f t="shared" ca="1" si="138"/>
        <v>9.9457504520794812E-3</v>
      </c>
      <c r="AB412" s="1">
        <f t="shared" ca="1" si="139"/>
        <v>-0.1306715063520871</v>
      </c>
      <c r="AC412" s="1">
        <f t="shared" ca="1" si="140"/>
        <v>-0.18557794273594905</v>
      </c>
      <c r="AD412" s="1">
        <f t="shared" ca="1" si="141"/>
        <v>-0.3433115514163631</v>
      </c>
      <c r="AE412" s="1">
        <f t="shared" ca="1" si="142"/>
        <v>-0.11553031832831198</v>
      </c>
      <c r="AF412" s="1">
        <f t="shared" ca="1" si="143"/>
        <v>-2.7397260273972508E-2</v>
      </c>
      <c r="AG412" s="1">
        <f t="shared" ca="1" si="144"/>
        <v>5.2582159624413156E-2</v>
      </c>
      <c r="AH412" s="1">
        <f t="shared" ca="1" si="145"/>
        <v>1.7179023508137388E-2</v>
      </c>
      <c r="AI412" s="1">
        <f t="shared" ca="1" si="146"/>
        <v>5.0666666666666665E-2</v>
      </c>
      <c r="AJ412" s="1">
        <f t="shared" ca="1" si="147"/>
        <v>-4.2844901456726675E-2</v>
      </c>
      <c r="AK412" s="1">
        <f t="shared" ca="1" si="148"/>
        <v>-8.711433756805799E-2</v>
      </c>
      <c r="AL412" s="1">
        <f t="shared" ca="1" si="149"/>
        <v>-3.7773359840954382E-2</v>
      </c>
      <c r="AM412" s="1">
        <f t="shared" ca="1" si="150"/>
        <v>5.2465897166841923E-3</v>
      </c>
      <c r="AN412" s="1">
        <f t="shared" ca="1" si="151"/>
        <v>1.1664899257688169E-2</v>
      </c>
      <c r="AO412" s="1">
        <f t="shared" ca="1" si="152"/>
        <v>3.3542976939203537E-2</v>
      </c>
      <c r="AP412" s="1">
        <f t="shared" ca="1" si="153"/>
        <v>-0.20906282183316174</v>
      </c>
      <c r="AQ412">
        <v>2018</v>
      </c>
    </row>
    <row r="413" spans="1:43" ht="15.6" thickBot="1">
      <c r="A413" s="40" t="s">
        <v>134</v>
      </c>
      <c r="B413" s="30" t="s">
        <v>440</v>
      </c>
      <c r="C413" s="42" t="s">
        <v>441</v>
      </c>
      <c r="D413" s="8">
        <v>471352</v>
      </c>
      <c r="E413" s="3"/>
      <c r="F413" s="37">
        <f t="shared" si="155"/>
        <v>471352</v>
      </c>
      <c r="G413" s="3">
        <v>4004000000</v>
      </c>
      <c r="H413" s="9">
        <f t="shared" si="154"/>
        <v>1.1772027972027973E-4</v>
      </c>
      <c r="I413" s="51" vm="2280">
        <v>7.53</v>
      </c>
      <c r="J413" s="2" vm="3660">
        <v>8.77</v>
      </c>
      <c r="K413" s="2" vm="3661">
        <v>8.85</v>
      </c>
      <c r="L413" s="2" vm="3662">
        <v>8.86</v>
      </c>
      <c r="M413" s="2" vm="3663">
        <v>10.48</v>
      </c>
      <c r="N413" s="2" vm="3664">
        <v>9.6199999999999992</v>
      </c>
      <c r="O413" s="2" vm="3665">
        <v>10.34</v>
      </c>
      <c r="P413" s="2" vm="2276">
        <v>9.5299999999999994</v>
      </c>
      <c r="Q413" s="2" vm="3666">
        <v>9.18</v>
      </c>
      <c r="R413" s="2" vm="3667">
        <v>9.19</v>
      </c>
      <c r="S413" s="2" vm="3668">
        <v>8.64</v>
      </c>
      <c r="T413" s="2" vm="3669">
        <v>9.08</v>
      </c>
      <c r="U413" s="2" vm="3670">
        <v>9.2899999999999991</v>
      </c>
      <c r="V413" s="3">
        <v>0.15</v>
      </c>
      <c r="W413" s="3">
        <v>0.15</v>
      </c>
      <c r="X413" s="3">
        <v>0.15</v>
      </c>
      <c r="Y413" s="3">
        <v>0.15</v>
      </c>
      <c r="Z413" s="1">
        <f t="shared" si="137"/>
        <v>0.19654714475431595</v>
      </c>
      <c r="AA413" s="1">
        <f t="shared" si="138"/>
        <v>0.18397291196388266</v>
      </c>
      <c r="AB413" s="1">
        <f t="shared" si="139"/>
        <v>-9.6711798839458463E-2</v>
      </c>
      <c r="AC413" s="1">
        <f t="shared" si="140"/>
        <v>2.7203482045701811E-2</v>
      </c>
      <c r="AD413" s="1">
        <f t="shared" si="141"/>
        <v>0.31341301460823356</v>
      </c>
      <c r="AE413" s="1">
        <f t="shared" si="142"/>
        <v>0.16467463479415662</v>
      </c>
      <c r="AF413" s="1">
        <f t="shared" si="143"/>
        <v>9.1220068415051401E-3</v>
      </c>
      <c r="AG413" s="1">
        <f t="shared" si="144"/>
        <v>1.8079096045197716E-2</v>
      </c>
      <c r="AH413" s="1">
        <f t="shared" si="145"/>
        <v>0.18284424379232517</v>
      </c>
      <c r="AI413" s="1">
        <f t="shared" si="146"/>
        <v>-6.7748091603053548E-2</v>
      </c>
      <c r="AJ413" s="1">
        <f t="shared" si="147"/>
        <v>9.0436590436590511E-2</v>
      </c>
      <c r="AK413" s="1">
        <f t="shared" si="148"/>
        <v>-7.833655705996137E-2</v>
      </c>
      <c r="AL413" s="1">
        <f t="shared" si="149"/>
        <v>-2.0986358866736585E-2</v>
      </c>
      <c r="AM413" s="1">
        <f t="shared" si="150"/>
        <v>1.7429193899782112E-2</v>
      </c>
      <c r="AN413" s="1">
        <f t="shared" si="151"/>
        <v>-5.9847660500543957E-2</v>
      </c>
      <c r="AO413" s="1">
        <f t="shared" si="152"/>
        <v>6.8287037037036979E-2</v>
      </c>
      <c r="AP413" s="1">
        <f t="shared" si="153"/>
        <v>3.9647577092510912E-2</v>
      </c>
      <c r="AQ413" s="58">
        <v>2019</v>
      </c>
    </row>
    <row r="414" spans="1:43" ht="16.2" thickBot="1">
      <c r="A414" s="40" t="s">
        <v>62</v>
      </c>
      <c r="B414" s="30" t="s">
        <v>63</v>
      </c>
      <c r="C414" s="41" t="s">
        <v>64</v>
      </c>
      <c r="D414" s="8">
        <v>1175308</v>
      </c>
      <c r="E414" s="8">
        <v>1853170</v>
      </c>
      <c r="F414" s="37">
        <f t="shared" si="155"/>
        <v>1175308</v>
      </c>
      <c r="G414" s="8">
        <v>10237000000</v>
      </c>
      <c r="H414" s="9">
        <f t="shared" si="154"/>
        <v>1.1480980756080882E-4</v>
      </c>
      <c r="I414" s="51" vm="1486">
        <v>29.75</v>
      </c>
      <c r="J414" s="2" vm="3671">
        <v>32</v>
      </c>
      <c r="K414" s="2" vm="3672">
        <v>32.07</v>
      </c>
      <c r="L414" s="2" vm="3673">
        <v>29.8</v>
      </c>
      <c r="M414" s="2" vm="3674">
        <v>29.92</v>
      </c>
      <c r="N414" s="2" vm="3675">
        <v>29.49</v>
      </c>
      <c r="O414" s="2" vm="3676">
        <v>28.08</v>
      </c>
      <c r="P414" s="2" vm="3677">
        <v>31.22</v>
      </c>
      <c r="Q414" s="2" vm="3678">
        <v>30.91</v>
      </c>
      <c r="R414" s="2" vm="3679">
        <v>29.68</v>
      </c>
      <c r="S414" s="2" vm="3680">
        <v>27.77</v>
      </c>
      <c r="T414" s="2" vm="3681">
        <v>28.99</v>
      </c>
      <c r="U414" s="2" vm="3475">
        <v>24.08</v>
      </c>
      <c r="V414" s="3">
        <v>0.15</v>
      </c>
      <c r="W414" s="3">
        <v>0.15</v>
      </c>
      <c r="X414" s="3">
        <v>0.12</v>
      </c>
      <c r="Y414" s="3">
        <v>0.12</v>
      </c>
      <c r="Z414" s="1">
        <f t="shared" si="137"/>
        <v>6.7226890756302759E-3</v>
      </c>
      <c r="AA414" s="1">
        <f t="shared" si="138"/>
        <v>-5.2684563758389341E-2</v>
      </c>
      <c r="AB414" s="1">
        <f t="shared" si="139"/>
        <v>6.1253561253561309E-2</v>
      </c>
      <c r="AC414" s="1">
        <f t="shared" si="140"/>
        <v>-0.1846361185983828</v>
      </c>
      <c r="AD414" s="1">
        <f t="shared" si="141"/>
        <v>-0.17243697478991601</v>
      </c>
      <c r="AE414" s="1">
        <f t="shared" si="142"/>
        <v>7.5630252100840331E-2</v>
      </c>
      <c r="AF414" s="1">
        <f t="shared" si="143"/>
        <v>2.1875000000000089E-3</v>
      </c>
      <c r="AG414" s="1">
        <f t="shared" si="144"/>
        <v>-6.6105394449641391E-2</v>
      </c>
      <c r="AH414" s="1">
        <f t="shared" si="145"/>
        <v>4.026845637583926E-3</v>
      </c>
      <c r="AI414" s="1">
        <f t="shared" si="146"/>
        <v>-9.3582887700535845E-3</v>
      </c>
      <c r="AJ414" s="1">
        <f t="shared" si="147"/>
        <v>-4.2726347914547318E-2</v>
      </c>
      <c r="AK414" s="1">
        <f t="shared" si="148"/>
        <v>0.11182336182336185</v>
      </c>
      <c r="AL414" s="1">
        <f t="shared" si="149"/>
        <v>-6.0858424087123237E-3</v>
      </c>
      <c r="AM414" s="1">
        <f t="shared" si="150"/>
        <v>-3.5910708508573287E-2</v>
      </c>
      <c r="AN414" s="1">
        <f t="shared" si="151"/>
        <v>-6.4353099730458233E-2</v>
      </c>
      <c r="AO414" s="1">
        <f t="shared" si="152"/>
        <v>4.8253510983075225E-2</v>
      </c>
      <c r="AP414" s="1">
        <f t="shared" si="153"/>
        <v>-0.16522938944463608</v>
      </c>
      <c r="AQ414">
        <v>2018</v>
      </c>
    </row>
    <row r="415" spans="1:43" ht="16.2" thickBot="1">
      <c r="A415" s="40" t="s">
        <v>80</v>
      </c>
      <c r="B415" s="30" t="s">
        <v>81</v>
      </c>
      <c r="C415" s="41" t="s">
        <v>82</v>
      </c>
      <c r="D415" s="8">
        <v>279664</v>
      </c>
      <c r="E415" s="3"/>
      <c r="F415" s="37">
        <f t="shared" si="155"/>
        <v>279664</v>
      </c>
      <c r="G415" s="3">
        <v>2493000000</v>
      </c>
      <c r="H415" s="9">
        <f t="shared" si="154"/>
        <v>1.1217970316887284E-4</v>
      </c>
      <c r="I415" s="51" vm="2918">
        <v>75.09</v>
      </c>
      <c r="J415" s="2" vm="3682">
        <v>78.27</v>
      </c>
      <c r="K415" s="2" vm="3683">
        <v>75.5</v>
      </c>
      <c r="L415" s="2" vm="3684">
        <v>68.33</v>
      </c>
      <c r="M415" s="2" vm="3685">
        <v>68.239999999999995</v>
      </c>
      <c r="N415" s="2" vm="3686">
        <v>67.489999999999995</v>
      </c>
      <c r="O415" s="2" vm="3448">
        <v>66.209999999999994</v>
      </c>
      <c r="P415" s="2" vm="3687">
        <v>72.5</v>
      </c>
      <c r="Q415" s="2" vm="3688">
        <v>70.989999999999995</v>
      </c>
      <c r="R415" s="2" vm="3689">
        <v>72.239999999999995</v>
      </c>
      <c r="S415" s="2" vm="3690">
        <v>66.09</v>
      </c>
      <c r="T415" s="2" vm="3691">
        <v>66.040000000000006</v>
      </c>
      <c r="U415" s="2" vm="3388">
        <v>50.68</v>
      </c>
      <c r="V415">
        <v>0.45</v>
      </c>
      <c r="W415">
        <v>0.45</v>
      </c>
      <c r="X415">
        <v>0.32</v>
      </c>
      <c r="Y415" s="3">
        <v>0.32</v>
      </c>
      <c r="Z415" s="1">
        <f t="shared" si="137"/>
        <v>-8.4032494340125247E-2</v>
      </c>
      <c r="AA415" s="1">
        <f t="shared" si="138"/>
        <v>-2.4440216595931576E-2</v>
      </c>
      <c r="AB415" s="1">
        <f t="shared" si="139"/>
        <v>9.590696269445706E-2</v>
      </c>
      <c r="AC415" s="1">
        <f t="shared" si="140"/>
        <v>-0.2940199335548172</v>
      </c>
      <c r="AD415" s="1">
        <f t="shared" si="141"/>
        <v>-0.30456785191104013</v>
      </c>
      <c r="AE415" s="1">
        <f t="shared" si="142"/>
        <v>4.2349180982820513E-2</v>
      </c>
      <c r="AF415" s="1">
        <f t="shared" si="143"/>
        <v>-3.5390315574294062E-2</v>
      </c>
      <c r="AG415" s="1">
        <f t="shared" si="144"/>
        <v>-8.9006622516556305E-2</v>
      </c>
      <c r="AH415" s="1">
        <f t="shared" si="145"/>
        <v>-1.3171374213376762E-3</v>
      </c>
      <c r="AI415" s="1">
        <f t="shared" si="146"/>
        <v>-4.3962485345838218E-3</v>
      </c>
      <c r="AJ415" s="1">
        <f t="shared" si="147"/>
        <v>-1.2298118239739239E-2</v>
      </c>
      <c r="AK415" s="1">
        <f t="shared" si="148"/>
        <v>9.5000755172934701E-2</v>
      </c>
      <c r="AL415" s="1">
        <f t="shared" si="149"/>
        <v>-1.6413793103448347E-2</v>
      </c>
      <c r="AM415" s="1">
        <f t="shared" si="150"/>
        <v>2.2115790956472745E-2</v>
      </c>
      <c r="AN415" s="1">
        <f t="shared" si="151"/>
        <v>-8.5132890365448396E-2</v>
      </c>
      <c r="AO415" s="1">
        <f t="shared" si="152"/>
        <v>4.0853381752156579E-3</v>
      </c>
      <c r="AP415" s="1">
        <f t="shared" si="153"/>
        <v>-0.22774076317383413</v>
      </c>
      <c r="AQ415">
        <v>2018</v>
      </c>
    </row>
    <row r="416" spans="1:43" ht="15.6" thickBot="1">
      <c r="A416" s="29" t="s">
        <v>266</v>
      </c>
      <c r="B416" s="30" t="s">
        <v>386</v>
      </c>
      <c r="C416" s="34" t="s">
        <v>268</v>
      </c>
      <c r="D416" s="8">
        <v>89385</v>
      </c>
      <c r="E416" s="3">
        <v>28136</v>
      </c>
      <c r="F416" s="37">
        <f t="shared" si="155"/>
        <v>89385</v>
      </c>
      <c r="G416" s="3">
        <v>799000000</v>
      </c>
      <c r="H416" s="9">
        <f t="shared" si="154"/>
        <v>1.1187108886107635E-4</v>
      </c>
      <c r="I416" s="16" cm="1" vm="3692">
        <f t="array" aca="1" ref="I416:U416" ca="1">TRANSPOSE(_xlfn.STOCKHISTORY(A416,"1-1-2017","01-01-2018",2,0,2))</f>
        <v>331</v>
      </c>
      <c r="J416" s="17" vm="3693">
        <f ca="1"/>
        <v>293.5</v>
      </c>
      <c r="K416" s="17" vm="3694">
        <f ca="1"/>
        <v>327.5</v>
      </c>
      <c r="L416" s="17" vm="3695">
        <f ca="1"/>
        <v>337.2</v>
      </c>
      <c r="M416" s="17" vm="3696">
        <f ca="1"/>
        <v>348.7</v>
      </c>
      <c r="N416" s="17" vm="3697">
        <f ca="1"/>
        <v>365.3</v>
      </c>
      <c r="O416" s="17" vm="3698">
        <f ca="1"/>
        <v>327.60000000000002</v>
      </c>
      <c r="P416" s="17" vm="3699">
        <f ca="1"/>
        <v>334.5</v>
      </c>
      <c r="Q416" s="17" vm="3700">
        <f ca="1"/>
        <v>354.2</v>
      </c>
      <c r="R416" s="17" vm="3701">
        <f ca="1"/>
        <v>302.89999999999998</v>
      </c>
      <c r="S416" s="17" vm="3702">
        <f ca="1"/>
        <v>307.8</v>
      </c>
      <c r="T416" s="17" vm="3703">
        <f ca="1"/>
        <v>287.39999999999998</v>
      </c>
      <c r="U416" s="17" vm="3704">
        <f ca="1"/>
        <v>299.39999999999998</v>
      </c>
      <c r="V416" s="3">
        <v>0.79749999999999999</v>
      </c>
      <c r="W416" s="3">
        <v>0.79749999999999999</v>
      </c>
      <c r="X416" s="3">
        <v>0.79749999999999999</v>
      </c>
      <c r="Y416" s="3"/>
      <c r="Z416" s="1">
        <f t="shared" ca="1" si="137"/>
        <v>2.1140483383685769E-2</v>
      </c>
      <c r="AA416" s="1">
        <f t="shared" ca="1" si="138"/>
        <v>-2.6104685646500495E-2</v>
      </c>
      <c r="AB416" s="1">
        <f t="shared" ca="1" si="139"/>
        <v>-7.2962454212454342E-2</v>
      </c>
      <c r="AC416" s="1">
        <f t="shared" ca="1" si="140"/>
        <v>-1.1554968636513702E-2</v>
      </c>
      <c r="AD416" s="1">
        <f t="shared" ca="1" si="141"/>
        <v>-8.8240181268882251E-2</v>
      </c>
      <c r="AE416" s="1">
        <f t="shared" ca="1" si="142"/>
        <v>-0.11329305135951662</v>
      </c>
      <c r="AF416" s="1">
        <f t="shared" ca="1" si="143"/>
        <v>0.11584327086882454</v>
      </c>
      <c r="AG416" s="1">
        <f t="shared" ca="1" si="144"/>
        <v>3.205343511450378E-2</v>
      </c>
      <c r="AH416" s="1">
        <f t="shared" ca="1" si="145"/>
        <v>3.4104389086595494E-2</v>
      </c>
      <c r="AI416" s="1">
        <f t="shared" ca="1" si="146"/>
        <v>4.9892457700028744E-2</v>
      </c>
      <c r="AJ416" s="1">
        <f t="shared" ca="1" si="147"/>
        <v>-0.10101970982753898</v>
      </c>
      <c r="AK416" s="1">
        <f t="shared" ca="1" si="148"/>
        <v>2.1062271062270991E-2</v>
      </c>
      <c r="AL416" s="1">
        <f t="shared" ca="1" si="149"/>
        <v>6.1278026905829563E-2</v>
      </c>
      <c r="AM416" s="1">
        <f t="shared" ca="1" si="150"/>
        <v>-0.14258187464709207</v>
      </c>
      <c r="AN416" s="1">
        <f t="shared" ca="1" si="151"/>
        <v>1.6176956091119295E-2</v>
      </c>
      <c r="AO416" s="1">
        <f t="shared" ca="1" si="152"/>
        <v>-6.6276803118908489E-2</v>
      </c>
      <c r="AP416" s="1">
        <f t="shared" ca="1" si="153"/>
        <v>4.1753653444676415E-2</v>
      </c>
      <c r="AQ416">
        <v>2017</v>
      </c>
    </row>
    <row r="417" spans="1:43" ht="15.6" thickBot="1">
      <c r="A417" s="40" t="s">
        <v>254</v>
      </c>
      <c r="B417" s="30" t="s">
        <v>255</v>
      </c>
      <c r="C417" s="42" t="s">
        <v>256</v>
      </c>
      <c r="D417" s="8">
        <v>667418</v>
      </c>
      <c r="E417" s="3">
        <v>214634</v>
      </c>
      <c r="F417" s="37">
        <f t="shared" si="155"/>
        <v>667418</v>
      </c>
      <c r="G417" s="3">
        <v>5977000000</v>
      </c>
      <c r="H417" s="9">
        <f t="shared" si="154"/>
        <v>1.1166438012380793E-4</v>
      </c>
      <c r="I417" s="51" vm="3705">
        <v>91.92</v>
      </c>
      <c r="J417" s="2" vm="3706">
        <v>86.15</v>
      </c>
      <c r="K417" s="2" vm="3707">
        <v>78.400000000000006</v>
      </c>
      <c r="L417" s="2" vm="3708">
        <v>79.260000000000005</v>
      </c>
      <c r="M417" s="2" vm="3709">
        <v>72.05</v>
      </c>
      <c r="N417" s="2" vm="3710">
        <v>73.33</v>
      </c>
      <c r="O417" s="2" vm="2671">
        <v>77.5</v>
      </c>
      <c r="P417" s="2" vm="1953">
        <v>80.42</v>
      </c>
      <c r="Q417" s="2" vm="3711">
        <v>82.48</v>
      </c>
      <c r="R417" s="2" vm="3712">
        <v>83.31</v>
      </c>
      <c r="S417" s="2" vm="3713">
        <v>88.81</v>
      </c>
      <c r="T417" s="2" vm="1167">
        <v>94.67</v>
      </c>
      <c r="U417" s="2" vm="3714">
        <v>91.03</v>
      </c>
      <c r="V417" s="3">
        <v>0.34</v>
      </c>
      <c r="W417" s="3">
        <v>0.34</v>
      </c>
      <c r="X417" s="3">
        <v>0.34</v>
      </c>
      <c r="Y417" s="3">
        <v>0.32257999999999998</v>
      </c>
      <c r="Z417" s="1">
        <f t="shared" si="137"/>
        <v>-0.13402959094865097</v>
      </c>
      <c r="AA417" s="1">
        <f t="shared" si="138"/>
        <v>-1.7915720413827971E-2</v>
      </c>
      <c r="AB417" s="1">
        <f t="shared" si="139"/>
        <v>7.9354838709677453E-2</v>
      </c>
      <c r="AC417" s="1">
        <f t="shared" si="140"/>
        <v>9.653799063737846E-2</v>
      </c>
      <c r="AD417" s="1">
        <f t="shared" si="141"/>
        <v>4.923629242819836E-3</v>
      </c>
      <c r="AE417" s="1">
        <f t="shared" si="142"/>
        <v>-6.2771975630983426E-2</v>
      </c>
      <c r="AF417" s="1">
        <f t="shared" si="143"/>
        <v>-8.9959373186302954E-2</v>
      </c>
      <c r="AG417" s="1">
        <f t="shared" si="144"/>
        <v>1.5306122448979585E-2</v>
      </c>
      <c r="AH417" s="1">
        <f t="shared" si="145"/>
        <v>-9.0966439565985463E-2</v>
      </c>
      <c r="AI417" s="1">
        <f t="shared" si="146"/>
        <v>2.2484385843164485E-2</v>
      </c>
      <c r="AJ417" s="1">
        <f t="shared" si="147"/>
        <v>6.1502795581617371E-2</v>
      </c>
      <c r="AK417" s="1">
        <f t="shared" si="148"/>
        <v>3.7677419354838732E-2</v>
      </c>
      <c r="AL417" s="1">
        <f t="shared" si="149"/>
        <v>2.9843322556577991E-2</v>
      </c>
      <c r="AM417" s="1">
        <f t="shared" si="150"/>
        <v>1.4185257032007738E-2</v>
      </c>
      <c r="AN417" s="1">
        <f t="shared" si="151"/>
        <v>6.601848517584924E-2</v>
      </c>
      <c r="AO417" s="1">
        <f t="shared" si="152"/>
        <v>6.9615809030514578E-2</v>
      </c>
      <c r="AP417" s="1">
        <f t="shared" si="153"/>
        <v>-3.5041935143128769E-2</v>
      </c>
      <c r="AQ417">
        <v>2018</v>
      </c>
    </row>
    <row r="418" spans="1:43" ht="15.6" thickBot="1">
      <c r="A418" s="40" t="s">
        <v>221</v>
      </c>
      <c r="B418" s="30" t="s">
        <v>222</v>
      </c>
      <c r="C418" s="42" t="s">
        <v>458</v>
      </c>
      <c r="D418" s="8">
        <v>208993</v>
      </c>
      <c r="E418" s="3"/>
      <c r="F418" s="37">
        <f t="shared" si="155"/>
        <v>208993</v>
      </c>
      <c r="G418" s="3">
        <v>1888000000</v>
      </c>
      <c r="H418" s="9">
        <f t="shared" si="154"/>
        <v>1.1069544491525424E-4</v>
      </c>
      <c r="I418" s="51" vm="3213">
        <v>53.960299999999997</v>
      </c>
      <c r="J418" s="2" vm="3715">
        <v>56.420400000000001</v>
      </c>
      <c r="K418" s="2" vm="3716">
        <v>51.738500000000002</v>
      </c>
      <c r="L418" s="2" vm="3717">
        <v>51.872</v>
      </c>
      <c r="M418" s="2" vm="3718">
        <v>56.258299999999998</v>
      </c>
      <c r="N418" s="2" vm="3719">
        <v>57.106900000000003</v>
      </c>
      <c r="O418" s="2" vm="3720">
        <v>57.736199999999997</v>
      </c>
      <c r="P418" s="2" vm="3721">
        <v>62.656500000000001</v>
      </c>
      <c r="Q418" s="2" vm="3722">
        <v>65.192800000000005</v>
      </c>
      <c r="R418" s="2" vm="3723">
        <v>67.767399999999995</v>
      </c>
      <c r="S418" s="2" vm="3724">
        <v>70.370500000000007</v>
      </c>
      <c r="T418" s="2" vm="3725">
        <v>75.824700000000007</v>
      </c>
      <c r="U418" s="2" vm="2901">
        <v>71.791300000000007</v>
      </c>
      <c r="V418" s="3">
        <v>0.8</v>
      </c>
      <c r="W418" s="3">
        <v>0.8</v>
      </c>
      <c r="X418" s="3">
        <v>0.7</v>
      </c>
      <c r="Y418" s="3">
        <v>0.7</v>
      </c>
      <c r="Z418" s="1">
        <f t="shared" si="137"/>
        <v>-2.3874959924240539E-2</v>
      </c>
      <c r="AA418" s="1">
        <f t="shared" si="138"/>
        <v>0.12847393584207273</v>
      </c>
      <c r="AB418" s="1">
        <f t="shared" si="139"/>
        <v>0.18586605976839485</v>
      </c>
      <c r="AC418" s="1">
        <f t="shared" si="140"/>
        <v>6.9707558501580585E-2</v>
      </c>
      <c r="AD418" s="1">
        <f t="shared" si="141"/>
        <v>0.38604307240693642</v>
      </c>
      <c r="AE418" s="1">
        <f t="shared" si="142"/>
        <v>4.5590925180178841E-2</v>
      </c>
      <c r="AF418" s="1">
        <f t="shared" si="143"/>
        <v>-8.2982396438167738E-2</v>
      </c>
      <c r="AG418" s="1">
        <f t="shared" si="144"/>
        <v>1.804265682228897E-2</v>
      </c>
      <c r="AH418" s="1">
        <f t="shared" si="145"/>
        <v>8.4560070943861781E-2</v>
      </c>
      <c r="AI418" s="1">
        <f t="shared" si="146"/>
        <v>2.9304120458670185E-2</v>
      </c>
      <c r="AJ418" s="1">
        <f t="shared" si="147"/>
        <v>2.5028499183110859E-2</v>
      </c>
      <c r="AK418" s="1">
        <f t="shared" si="148"/>
        <v>8.5220364346805036E-2</v>
      </c>
      <c r="AL418" s="1">
        <f t="shared" si="149"/>
        <v>5.1651464732310366E-2</v>
      </c>
      <c r="AM418" s="1">
        <f t="shared" si="150"/>
        <v>5.0229473193358617E-2</v>
      </c>
      <c r="AN418" s="1">
        <f t="shared" si="151"/>
        <v>3.8412274928653192E-2</v>
      </c>
      <c r="AO418" s="1">
        <f t="shared" si="152"/>
        <v>8.7454259952679025E-2</v>
      </c>
      <c r="AP418" s="1">
        <f t="shared" si="153"/>
        <v>-4.3961927973338498E-2</v>
      </c>
      <c r="AQ418">
        <v>2018</v>
      </c>
    </row>
    <row r="419" spans="1:43" ht="15.6" thickBot="1">
      <c r="A419" s="29" t="s">
        <v>74</v>
      </c>
      <c r="B419" s="30" t="s">
        <v>75</v>
      </c>
      <c r="C419" s="34" t="s">
        <v>397</v>
      </c>
      <c r="D419" s="8">
        <v>180458</v>
      </c>
      <c r="E419" s="3">
        <v>8040</v>
      </c>
      <c r="F419" s="37">
        <f t="shared" si="155"/>
        <v>180458</v>
      </c>
      <c r="G419" s="3">
        <v>1652000000</v>
      </c>
      <c r="H419" s="9">
        <f t="shared" si="154"/>
        <v>1.0923607748184019E-4</v>
      </c>
      <c r="I419" s="16" cm="1" vm="3183">
        <f t="array" aca="1" ref="I419:U419" ca="1">TRANSPOSE(_xlfn.STOCKHISTORY(A419,"1-1-2017","01-01-2018",2,0,2))</f>
        <v>58.78</v>
      </c>
      <c r="J419" s="17" vm="3726">
        <f ca="1"/>
        <v>49.13</v>
      </c>
      <c r="K419" s="17" vm="3727">
        <f ca="1"/>
        <v>57</v>
      </c>
      <c r="L419" s="17" vm="1146">
        <f ca="1"/>
        <v>54.53</v>
      </c>
      <c r="M419" s="17" vm="3728">
        <f ca="1"/>
        <v>56.34</v>
      </c>
      <c r="N419" s="17" vm="2378">
        <f ca="1"/>
        <v>54</v>
      </c>
      <c r="O419" s="17" vm="3729">
        <f ca="1"/>
        <v>56.27</v>
      </c>
      <c r="P419" s="17" vm="696">
        <f ca="1"/>
        <v>57.15</v>
      </c>
      <c r="Q419" s="17" vm="3730">
        <f ca="1"/>
        <v>60.36</v>
      </c>
      <c r="R419" s="17" vm="2951">
        <f ca="1"/>
        <v>63.8</v>
      </c>
      <c r="S419" s="17" vm="3731">
        <f ca="1"/>
        <v>61.86</v>
      </c>
      <c r="T419" s="17" vm="3732">
        <f ca="1"/>
        <v>63.16</v>
      </c>
      <c r="U419" s="17" vm="2471">
        <f ca="1"/>
        <v>61.4</v>
      </c>
      <c r="V419">
        <v>0.39</v>
      </c>
      <c r="W419">
        <v>0.39</v>
      </c>
      <c r="X419">
        <v>0.39</v>
      </c>
      <c r="Y419" s="3">
        <v>0.39</v>
      </c>
      <c r="Z419" s="1">
        <f t="shared" ca="1" si="137"/>
        <v>-6.566859476012249E-2</v>
      </c>
      <c r="AA419" s="1">
        <f t="shared" ca="1" si="138"/>
        <v>3.9061067302402386E-2</v>
      </c>
      <c r="AB419" s="1">
        <f t="shared" ca="1" si="139"/>
        <v>0.14074995557135228</v>
      </c>
      <c r="AC419" s="1">
        <f t="shared" ca="1" si="140"/>
        <v>-3.1504702194357345E-2</v>
      </c>
      <c r="AD419" s="1">
        <f t="shared" ca="1" si="141"/>
        <v>7.111262334127251E-2</v>
      </c>
      <c r="AE419" s="1">
        <f t="shared" ca="1" si="142"/>
        <v>-0.1641714869003062</v>
      </c>
      <c r="AF419" s="1">
        <f t="shared" ca="1" si="143"/>
        <v>0.16018725829432112</v>
      </c>
      <c r="AG419" s="1">
        <f t="shared" ca="1" si="144"/>
        <v>-3.6491228070175415E-2</v>
      </c>
      <c r="AH419" s="1">
        <f t="shared" ca="1" si="145"/>
        <v>3.3192737942417061E-2</v>
      </c>
      <c r="AI419" s="1">
        <f t="shared" ca="1" si="146"/>
        <v>-3.4611288604898885E-2</v>
      </c>
      <c r="AJ419" s="1">
        <f t="shared" ca="1" si="147"/>
        <v>4.9259259259259322E-2</v>
      </c>
      <c r="AK419" s="1">
        <f t="shared" ca="1" si="148"/>
        <v>1.5638883952372409E-2</v>
      </c>
      <c r="AL419" s="1">
        <f t="shared" ca="1" si="149"/>
        <v>6.2992125984251982E-2</v>
      </c>
      <c r="AM419" s="1">
        <f t="shared" ca="1" si="150"/>
        <v>6.3452617627567889E-2</v>
      </c>
      <c r="AN419" s="1">
        <f t="shared" ca="1" si="151"/>
        <v>-3.0407523510971753E-2</v>
      </c>
      <c r="AO419" s="1">
        <f t="shared" ca="1" si="152"/>
        <v>2.7319754283866751E-2</v>
      </c>
      <c r="AP419" s="1">
        <f t="shared" ca="1" si="153"/>
        <v>-2.1690943635212127E-2</v>
      </c>
      <c r="AQ419">
        <v>2017</v>
      </c>
    </row>
    <row r="420" spans="1:43" ht="16.2" thickBot="1">
      <c r="A420" s="61" t="s">
        <v>284</v>
      </c>
      <c r="B420" s="30" t="s">
        <v>285</v>
      </c>
      <c r="C420" s="25" t="s">
        <v>286</v>
      </c>
      <c r="D420" s="8">
        <v>68085</v>
      </c>
      <c r="E420" s="3">
        <v>132484</v>
      </c>
      <c r="F420" s="37">
        <f t="shared" si="155"/>
        <v>68085</v>
      </c>
      <c r="G420" s="3">
        <v>633000000</v>
      </c>
      <c r="H420" s="9">
        <f t="shared" si="154"/>
        <v>1.0755924170616114E-4</v>
      </c>
      <c r="I420" s="16" cm="1" vm="188">
        <f t="array" aca="1" ref="I420:U420" ca="1">TRANSPOSE(_xlfn.STOCKHISTORY(A420,"1-1-2015","31-01-2016",2,0,2))</f>
        <v>76.11</v>
      </c>
      <c r="J420" s="17" vm="2936">
        <f ca="1"/>
        <v>73.19</v>
      </c>
      <c r="K420" s="17" vm="1101">
        <f ca="1"/>
        <v>76.84</v>
      </c>
      <c r="L420" s="17" vm="1073">
        <f ca="1"/>
        <v>81.83</v>
      </c>
      <c r="M420" s="17" vm="2666">
        <f ca="1"/>
        <v>78.7</v>
      </c>
      <c r="N420" s="17" vm="2937">
        <f ca="1"/>
        <v>79.5</v>
      </c>
      <c r="O420" s="17" vm="2938">
        <f ca="1"/>
        <v>82.1</v>
      </c>
      <c r="P420" s="17" vm="2939">
        <f ca="1"/>
        <v>81.180000000000007</v>
      </c>
      <c r="Q420" s="17" vm="2940">
        <f ca="1"/>
        <v>76.42</v>
      </c>
      <c r="R420" s="17" vm="2941">
        <f ca="1"/>
        <v>78.349999999999994</v>
      </c>
      <c r="S420" s="17" vm="2942">
        <f ca="1"/>
        <v>77</v>
      </c>
      <c r="T420" s="17" vm="2943">
        <f ca="1"/>
        <v>73.069999999999993</v>
      </c>
      <c r="U420" s="17" vm="2944">
        <f ca="1"/>
        <v>71.84</v>
      </c>
      <c r="V420" s="16">
        <v>0.6</v>
      </c>
      <c r="W420" s="3">
        <v>0.6</v>
      </c>
      <c r="X420" s="3">
        <v>0.56000000000000005</v>
      </c>
      <c r="Y420" s="3">
        <v>0.56000000000000005</v>
      </c>
      <c r="Z420" s="1">
        <f t="shared" ca="1" si="137"/>
        <v>8.3037708579687272E-2</v>
      </c>
      <c r="AA420" s="1">
        <f t="shared" ca="1" si="138"/>
        <v>1.0631797629231285E-2</v>
      </c>
      <c r="AB420" s="1">
        <f t="shared" ca="1" si="139"/>
        <v>-3.8855054811205846E-2</v>
      </c>
      <c r="AC420" s="1">
        <f t="shared" ca="1" si="140"/>
        <v>-7.5941289087428088E-2</v>
      </c>
      <c r="AD420" s="1">
        <f t="shared" ca="1" si="141"/>
        <v>-2.5620811982656626E-2</v>
      </c>
      <c r="AE420" s="1">
        <f t="shared" ca="1" si="142"/>
        <v>-3.8365523584285924E-2</v>
      </c>
      <c r="AF420" s="1">
        <f t="shared" ca="1" si="143"/>
        <v>4.9870200847110344E-2</v>
      </c>
      <c r="AG420" s="1">
        <f t="shared" ca="1" si="144"/>
        <v>7.2748568453930171E-2</v>
      </c>
      <c r="AH420" s="1">
        <f t="shared" ca="1" si="145"/>
        <v>-3.825003055114256E-2</v>
      </c>
      <c r="AI420" s="1">
        <f t="shared" ca="1" si="146"/>
        <v>1.7789072426937703E-2</v>
      </c>
      <c r="AJ420" s="1">
        <f t="shared" ca="1" si="147"/>
        <v>4.0251572327043954E-2</v>
      </c>
      <c r="AK420" s="1">
        <f t="shared" ca="1" si="148"/>
        <v>-1.1205846528623479E-2</v>
      </c>
      <c r="AL420" s="1">
        <f t="shared" ca="1" si="149"/>
        <v>-5.1736881005173742E-2</v>
      </c>
      <c r="AM420" s="1">
        <f t="shared" ca="1" si="150"/>
        <v>3.2583093431038899E-2</v>
      </c>
      <c r="AN420" s="1">
        <f t="shared" ca="1" si="151"/>
        <v>-1.7230376515634901E-2</v>
      </c>
      <c r="AO420" s="1">
        <f t="shared" ca="1" si="152"/>
        <v>-4.3766233766233856E-2</v>
      </c>
      <c r="AP420" s="1">
        <f t="shared" ca="1" si="153"/>
        <v>-9.1692897221840666E-3</v>
      </c>
      <c r="AQ420">
        <v>2016</v>
      </c>
    </row>
    <row r="421" spans="1:43" ht="16.2" thickBot="1">
      <c r="A421" s="29" t="s">
        <v>62</v>
      </c>
      <c r="B421" s="30" t="s">
        <v>63</v>
      </c>
      <c r="C421" s="33" t="s">
        <v>64</v>
      </c>
      <c r="D421" s="8">
        <v>1152087</v>
      </c>
      <c r="E421" s="8">
        <v>1925436</v>
      </c>
      <c r="F421" s="37">
        <f t="shared" si="155"/>
        <v>1152087</v>
      </c>
      <c r="G421" s="8">
        <v>10778000000</v>
      </c>
      <c r="H421" s="9">
        <f t="shared" si="154"/>
        <v>1.0689246613471887E-4</v>
      </c>
      <c r="I421" s="16" cm="1" vm="3733">
        <f t="array" aca="1" ref="I421:U421" ca="1">TRANSPOSE(_xlfn.STOCKHISTORY(A421,"1-1-2017","01-01-2018",2,0,2))</f>
        <v>22.6</v>
      </c>
      <c r="J421" s="17" vm="3734">
        <f ca="1"/>
        <v>22.97</v>
      </c>
      <c r="K421" s="17" vm="3735">
        <f ca="1"/>
        <v>25.37</v>
      </c>
      <c r="L421" s="17" vm="3736">
        <f ca="1"/>
        <v>23.65</v>
      </c>
      <c r="M421" s="17" vm="3737">
        <f ca="1"/>
        <v>23.52</v>
      </c>
      <c r="N421" s="17" vm="228">
        <f ca="1"/>
        <v>22.48</v>
      </c>
      <c r="O421" s="17" vm="3738">
        <f ca="1"/>
        <v>24.46</v>
      </c>
      <c r="P421" s="17" vm="3739">
        <f ca="1"/>
        <v>24.29</v>
      </c>
      <c r="Q421" s="17" vm="3740">
        <f ca="1"/>
        <v>23.9</v>
      </c>
      <c r="R421" s="17" vm="3741">
        <f ca="1"/>
        <v>25.46</v>
      </c>
      <c r="S421" s="17" vm="3742">
        <f ca="1"/>
        <v>27.64</v>
      </c>
      <c r="T421" s="17" vm="3743">
        <f ca="1"/>
        <v>28.25</v>
      </c>
      <c r="U421" s="17" vm="1486">
        <f ca="1"/>
        <v>29.75</v>
      </c>
      <c r="V421" s="3">
        <v>0.12</v>
      </c>
      <c r="W421" s="3">
        <v>0.12</v>
      </c>
      <c r="X421" s="3">
        <v>7.4999999999999997E-2</v>
      </c>
      <c r="Y421" s="3">
        <v>7.4999999999999997E-2</v>
      </c>
      <c r="Z421" s="1">
        <f t="shared" ca="1" si="137"/>
        <v>5.1769911504424657E-2</v>
      </c>
      <c r="AA421" s="1">
        <f t="shared" ca="1" si="138"/>
        <v>3.9323467230444074E-2</v>
      </c>
      <c r="AB421" s="1">
        <f t="shared" ca="1" si="139"/>
        <v>4.3949304987735076E-2</v>
      </c>
      <c r="AC421" s="1">
        <f t="shared" ca="1" si="140"/>
        <v>0.1714454045561665</v>
      </c>
      <c r="AD421" s="1">
        <f t="shared" ca="1" si="141"/>
        <v>0.33362831858407072</v>
      </c>
      <c r="AE421" s="1">
        <f t="shared" ca="1" si="142"/>
        <v>1.6371681415929089E-2</v>
      </c>
      <c r="AF421" s="1">
        <f t="shared" ca="1" si="143"/>
        <v>0.10448410970831529</v>
      </c>
      <c r="AG421" s="1">
        <f t="shared" ca="1" si="144"/>
        <v>-6.3066614111154995E-2</v>
      </c>
      <c r="AH421" s="1">
        <f t="shared" ca="1" si="145"/>
        <v>-5.4968287526426648E-3</v>
      </c>
      <c r="AI421" s="1">
        <f t="shared" ca="1" si="146"/>
        <v>-3.9115646258503368E-2</v>
      </c>
      <c r="AJ421" s="1">
        <f t="shared" ca="1" si="147"/>
        <v>9.3416370106761584E-2</v>
      </c>
      <c r="AK421" s="1">
        <f t="shared" ca="1" si="148"/>
        <v>-6.950122649223291E-3</v>
      </c>
      <c r="AL421" s="1">
        <f t="shared" ca="1" si="149"/>
        <v>-1.2968299711815585E-2</v>
      </c>
      <c r="AM421" s="1">
        <f t="shared" ca="1" si="150"/>
        <v>6.8410041841004285E-2</v>
      </c>
      <c r="AN421" s="1">
        <f t="shared" ca="1" si="151"/>
        <v>8.5624509033778468E-2</v>
      </c>
      <c r="AO421" s="1">
        <f t="shared" ca="1" si="152"/>
        <v>2.4782923299565825E-2</v>
      </c>
      <c r="AP421" s="1">
        <f t="shared" ca="1" si="153"/>
        <v>5.575221238938053E-2</v>
      </c>
      <c r="AQ421">
        <v>2017</v>
      </c>
    </row>
    <row r="422" spans="1:43" ht="15.6" thickBot="1">
      <c r="A422" s="29" t="s">
        <v>254</v>
      </c>
      <c r="B422" s="30" t="s">
        <v>255</v>
      </c>
      <c r="C422" s="34" t="s">
        <v>256</v>
      </c>
      <c r="D422" s="8">
        <v>645370</v>
      </c>
      <c r="E422" s="3">
        <v>317117</v>
      </c>
      <c r="F422" s="37">
        <f t="shared" si="155"/>
        <v>645370</v>
      </c>
      <c r="G422" s="3">
        <v>6058000000</v>
      </c>
      <c r="H422" s="9">
        <f t="shared" si="154"/>
        <v>1.0653185869924067E-4</v>
      </c>
      <c r="I422" s="16" cm="1" vm="3744">
        <f t="array" aca="1" ref="I422:U422" ca="1">TRANSPOSE(_xlfn.STOCKHISTORY(A422,"1-1-2017","01-01-2018",2,0,2))</f>
        <v>30.998000000000001</v>
      </c>
      <c r="J422" s="17" vm="3745">
        <f ca="1"/>
        <v>29.869900000000001</v>
      </c>
      <c r="K422" s="17" vm="3746">
        <f ca="1"/>
        <v>32.486199999999997</v>
      </c>
      <c r="L422" s="17" vm="3747">
        <f ca="1"/>
        <v>32.334600000000002</v>
      </c>
      <c r="M422" s="17" vm="3748">
        <f ca="1"/>
        <v>32.125999999999998</v>
      </c>
      <c r="N422" s="17" vm="3749">
        <f ca="1"/>
        <v>30.9695</v>
      </c>
      <c r="O422" s="17" vm="3750">
        <f ca="1"/>
        <v>31.737400000000001</v>
      </c>
      <c r="P422" s="17" vm="3751">
        <f ca="1"/>
        <v>31.3203</v>
      </c>
      <c r="Q422" s="17" vm="3752">
        <f ca="1"/>
        <v>32.173400000000001</v>
      </c>
      <c r="R422" s="17" vm="3753">
        <f ca="1"/>
        <v>33.813400000000001</v>
      </c>
      <c r="S422" s="17" vm="3754">
        <f ca="1"/>
        <v>33.1877</v>
      </c>
      <c r="T422" s="17" vm="2930">
        <f ca="1"/>
        <v>34.4011</v>
      </c>
      <c r="U422" s="17" vm="2534">
        <f ca="1"/>
        <v>34.486400000000003</v>
      </c>
      <c r="V422" s="3">
        <v>0.32</v>
      </c>
      <c r="W422" s="3">
        <v>0.32</v>
      </c>
      <c r="X422" s="3">
        <v>0.32</v>
      </c>
      <c r="Y422" s="3">
        <v>0.30360999999999999</v>
      </c>
      <c r="Z422" s="1">
        <f t="shared" ca="1" si="137"/>
        <v>5.3442157558552188E-2</v>
      </c>
      <c r="AA422" s="1">
        <f t="shared" ca="1" si="138"/>
        <v>-8.5728600322874209E-3</v>
      </c>
      <c r="AB422" s="1">
        <f t="shared" ca="1" si="139"/>
        <v>7.5494526961880942E-2</v>
      </c>
      <c r="AC422" s="1">
        <f t="shared" ca="1" si="140"/>
        <v>2.8882336588453149E-2</v>
      </c>
      <c r="AD422" s="1">
        <f t="shared" ca="1" si="141"/>
        <v>0.1533005355184206</v>
      </c>
      <c r="AE422" s="1">
        <f t="shared" ca="1" si="142"/>
        <v>-3.6392670494870633E-2</v>
      </c>
      <c r="AF422" s="1">
        <f t="shared" ca="1" si="143"/>
        <v>8.75898479740473E-2</v>
      </c>
      <c r="AG422" s="1">
        <f t="shared" ca="1" si="144"/>
        <v>5.1837395571044066E-3</v>
      </c>
      <c r="AH422" s="1">
        <f t="shared" ca="1" si="145"/>
        <v>-6.4512936606608432E-3</v>
      </c>
      <c r="AI422" s="1">
        <f t="shared" ca="1" si="146"/>
        <v>-2.6038099981323466E-2</v>
      </c>
      <c r="AJ422" s="1">
        <f t="shared" ca="1" si="147"/>
        <v>3.5128109914593419E-2</v>
      </c>
      <c r="AK422" s="1">
        <f t="shared" ca="1" si="148"/>
        <v>-1.314222337053449E-2</v>
      </c>
      <c r="AL422" s="1">
        <f t="shared" ca="1" si="149"/>
        <v>3.7454941363907798E-2</v>
      </c>
      <c r="AM422" s="1">
        <f t="shared" ca="1" si="150"/>
        <v>6.0919890344197397E-2</v>
      </c>
      <c r="AN422" s="1">
        <f t="shared" ca="1" si="151"/>
        <v>-1.8504498216683384E-2</v>
      </c>
      <c r="AO422" s="1">
        <f t="shared" ca="1" si="152"/>
        <v>4.5710007020673321E-2</v>
      </c>
      <c r="AP422" s="1">
        <f t="shared" ca="1" si="153"/>
        <v>1.1305161753548686E-2</v>
      </c>
      <c r="AQ422">
        <v>2017</v>
      </c>
    </row>
    <row r="423" spans="1:43" ht="16.2" thickBot="1">
      <c r="A423" s="61" t="s">
        <v>206</v>
      </c>
      <c r="B423" s="30" t="s">
        <v>207</v>
      </c>
      <c r="C423" s="25" t="s">
        <v>208</v>
      </c>
      <c r="D423" s="8">
        <v>89742</v>
      </c>
      <c r="E423" s="3"/>
      <c r="F423" s="37">
        <f t="shared" si="155"/>
        <v>89742</v>
      </c>
      <c r="G423" s="3">
        <v>861000000</v>
      </c>
      <c r="H423" s="9">
        <f t="shared" si="154"/>
        <v>1.0422996515679442E-4</v>
      </c>
      <c r="I423" s="16" cm="1" vm="1080">
        <f t="array" aca="1" ref="I423:U423" ca="1">TRANSPOSE(_xlfn.STOCKHISTORY(A423,"1-1-2015","31-01-2016",2,0,2))</f>
        <v>94.13</v>
      </c>
      <c r="J423" s="17" vm="3755">
        <f ca="1"/>
        <v>92.05</v>
      </c>
      <c r="K423" s="17" vm="3756">
        <f ca="1"/>
        <v>98.62</v>
      </c>
      <c r="L423" s="17" vm="3757">
        <f ca="1"/>
        <v>96.81</v>
      </c>
      <c r="M423" s="17" vm="3758">
        <f ca="1"/>
        <v>96.73</v>
      </c>
      <c r="N423" s="17" vm="3759">
        <f ca="1"/>
        <v>95.84</v>
      </c>
      <c r="O423" s="17" vm="3760">
        <f ca="1"/>
        <v>95.1</v>
      </c>
      <c r="P423" s="17" vm="3317">
        <f ca="1"/>
        <v>100</v>
      </c>
      <c r="Q423" s="17" vm="3761">
        <f ca="1"/>
        <v>92.77</v>
      </c>
      <c r="R423" s="17" vm="3762">
        <f ca="1"/>
        <v>98.5</v>
      </c>
      <c r="S423" s="17" vm="3763">
        <f ca="1"/>
        <v>112.46</v>
      </c>
      <c r="T423" s="17" vm="3764">
        <f ca="1"/>
        <v>114.52</v>
      </c>
      <c r="U423" s="17" vm="3765">
        <f ca="1"/>
        <v>117.25</v>
      </c>
      <c r="V423" s="3">
        <v>0.94</v>
      </c>
      <c r="W423" s="3">
        <v>0.89</v>
      </c>
      <c r="X423" s="3">
        <v>0.89</v>
      </c>
      <c r="Y423" s="3">
        <v>0.89</v>
      </c>
      <c r="Z423" s="1">
        <f t="shared" ca="1" si="137"/>
        <v>3.8457452459364785E-2</v>
      </c>
      <c r="AA423" s="1">
        <f t="shared" ca="1" si="138"/>
        <v>-8.4701993595703746E-3</v>
      </c>
      <c r="AB423" s="1">
        <f t="shared" ca="1" si="139"/>
        <v>4.5110410094637281E-2</v>
      </c>
      <c r="AC423" s="1">
        <f t="shared" ca="1" si="140"/>
        <v>0.19939086294416244</v>
      </c>
      <c r="AD423" s="1">
        <f t="shared" ca="1" si="141"/>
        <v>0.28396897907149693</v>
      </c>
      <c r="AE423" s="1">
        <f t="shared" ca="1" si="142"/>
        <v>-2.2097099755657053E-2</v>
      </c>
      <c r="AF423" s="1">
        <f t="shared" ca="1" si="143"/>
        <v>7.1374253123302631E-2</v>
      </c>
      <c r="AG423" s="1">
        <f t="shared" ca="1" si="144"/>
        <v>-8.8217400121679401E-3</v>
      </c>
      <c r="AH423" s="1">
        <f t="shared" ca="1" si="145"/>
        <v>-8.2636091312879138E-4</v>
      </c>
      <c r="AI423" s="1">
        <f t="shared" ca="1" si="146"/>
        <v>-5.7387730002334149E-18</v>
      </c>
      <c r="AJ423" s="1">
        <f t="shared" ca="1" si="147"/>
        <v>1.5651085141902225E-3</v>
      </c>
      <c r="AK423" s="1">
        <f t="shared" ca="1" si="148"/>
        <v>5.1524710830704583E-2</v>
      </c>
      <c r="AL423" s="1">
        <f t="shared" ca="1" si="149"/>
        <v>-6.340000000000004E-2</v>
      </c>
      <c r="AM423" s="1">
        <f t="shared" ca="1" si="150"/>
        <v>7.1359275627896998E-2</v>
      </c>
      <c r="AN423" s="1">
        <f t="shared" ca="1" si="151"/>
        <v>0.14172588832487304</v>
      </c>
      <c r="AO423" s="1">
        <f t="shared" ca="1" si="152"/>
        <v>2.6231548995198316E-2</v>
      </c>
      <c r="AP423" s="1">
        <f t="shared" ca="1" si="153"/>
        <v>3.1610199091861718E-2</v>
      </c>
      <c r="AQ423">
        <v>2016</v>
      </c>
    </row>
    <row r="424" spans="1:43" ht="15.6" thickBot="1">
      <c r="A424" s="29" t="s">
        <v>194</v>
      </c>
      <c r="B424" s="30" t="s">
        <v>195</v>
      </c>
      <c r="C424" s="34" t="s">
        <v>409</v>
      </c>
      <c r="D424" s="8">
        <v>109620</v>
      </c>
      <c r="E424" s="3">
        <v>26822</v>
      </c>
      <c r="F424" s="37">
        <f t="shared" si="155"/>
        <v>109620</v>
      </c>
      <c r="G424" s="3">
        <v>1052000000</v>
      </c>
      <c r="H424" s="9">
        <f t="shared" si="154"/>
        <v>1.0420152091254753E-4</v>
      </c>
      <c r="I424" s="16" cm="1" vm="3766">
        <f t="array" aca="1" ref="I424:U424" ca="1">TRANSPOSE(_xlfn.STOCKHISTORY(A424,"1-1-2017","01-01-2018",2,0,2))</f>
        <v>73.94</v>
      </c>
      <c r="J424" s="17" vm="2920">
        <f ca="1"/>
        <v>77.900000000000006</v>
      </c>
      <c r="K424" s="17" vm="3767">
        <f ca="1"/>
        <v>83.44</v>
      </c>
      <c r="L424" s="17" vm="3768">
        <f ca="1"/>
        <v>84.13</v>
      </c>
      <c r="M424" s="17" vm="3769">
        <f ca="1"/>
        <v>82.09</v>
      </c>
      <c r="N424" s="17" vm="2685">
        <f ca="1"/>
        <v>79.599999999999994</v>
      </c>
      <c r="O424" s="17" vm="3770">
        <f ca="1"/>
        <v>82.41</v>
      </c>
      <c r="P424" s="17" vm="3771">
        <f ca="1"/>
        <v>82.86</v>
      </c>
      <c r="Q424" s="17" vm="530">
        <f ca="1"/>
        <v>81.540000000000006</v>
      </c>
      <c r="R424" s="17" vm="3772">
        <f ca="1"/>
        <v>85.78</v>
      </c>
      <c r="S424" s="17" vm="3773">
        <f ca="1"/>
        <v>82.17</v>
      </c>
      <c r="T424" s="17" vm="3774">
        <f ca="1"/>
        <v>84.98</v>
      </c>
      <c r="U424" s="17" vm="3059">
        <f ca="1"/>
        <v>84.46</v>
      </c>
      <c r="V424" s="3">
        <v>0.52</v>
      </c>
      <c r="W424" s="3">
        <v>0.52</v>
      </c>
      <c r="X424" s="3">
        <v>0.52</v>
      </c>
      <c r="Y424" s="3">
        <v>0.52</v>
      </c>
      <c r="Z424" s="1">
        <f t="shared" ca="1" si="137"/>
        <v>0.14484717338382469</v>
      </c>
      <c r="AA424" s="1">
        <f t="shared" ca="1" si="138"/>
        <v>-1.4263639605372625E-2</v>
      </c>
      <c r="AB424" s="1">
        <f t="shared" ca="1" si="139"/>
        <v>4.720300934352633E-2</v>
      </c>
      <c r="AC424" s="1">
        <f t="shared" ca="1" si="140"/>
        <v>-9.3261832595011342E-3</v>
      </c>
      <c r="AD424" s="1">
        <f t="shared" ca="1" si="141"/>
        <v>0.17040843927508786</v>
      </c>
      <c r="AE424" s="1">
        <f t="shared" ca="1" si="142"/>
        <v>5.3556938057884883E-2</v>
      </c>
      <c r="AF424" s="1">
        <f t="shared" ca="1" si="143"/>
        <v>7.1116816431322102E-2</v>
      </c>
      <c r="AG424" s="1">
        <f t="shared" ca="1" si="144"/>
        <v>1.4501438159156253E-2</v>
      </c>
      <c r="AH424" s="1">
        <f t="shared" ca="1" si="145"/>
        <v>-2.4248187329133392E-2</v>
      </c>
      <c r="AI424" s="1">
        <f t="shared" ca="1" si="146"/>
        <v>-2.3998050919722364E-2</v>
      </c>
      <c r="AJ424" s="1">
        <f t="shared" ca="1" si="147"/>
        <v>4.1834170854271387E-2</v>
      </c>
      <c r="AK424" s="1">
        <f t="shared" ca="1" si="148"/>
        <v>5.460502366217727E-3</v>
      </c>
      <c r="AL424" s="1">
        <f t="shared" ca="1" si="149"/>
        <v>-9.6548394882934249E-3</v>
      </c>
      <c r="AM424" s="1">
        <f t="shared" ca="1" si="150"/>
        <v>5.8376257051753665E-2</v>
      </c>
      <c r="AN424" s="1">
        <f t="shared" ca="1" si="151"/>
        <v>-4.2084401958498475E-2</v>
      </c>
      <c r="AO424" s="1">
        <f t="shared" ca="1" si="152"/>
        <v>4.0525739320920073E-2</v>
      </c>
      <c r="AP424" s="1">
        <f t="shared" ca="1" si="153"/>
        <v>-1.2019359645271169E-16</v>
      </c>
      <c r="AQ424">
        <v>2017</v>
      </c>
    </row>
    <row r="425" spans="1:43" ht="16.2" thickBot="1">
      <c r="A425" s="61" t="s">
        <v>334</v>
      </c>
      <c r="B425" s="30" t="s">
        <v>39</v>
      </c>
      <c r="C425" s="25" t="s">
        <v>40</v>
      </c>
      <c r="D425" s="8">
        <v>113511</v>
      </c>
      <c r="E425" s="3"/>
      <c r="F425" s="37">
        <f t="shared" si="155"/>
        <v>113511</v>
      </c>
      <c r="G425" s="8">
        <v>1091000000</v>
      </c>
      <c r="H425" s="9">
        <f t="shared" si="154"/>
        <v>1.0404307974335472E-4</v>
      </c>
      <c r="I425" s="16" cm="1" vm="3775">
        <f t="array" aca="1" ref="I425:U425" ca="1">TRANSPOSE(_xlfn.STOCKHISTORY(A425,"1-1-2015","31-01-2016",2,0,2))</f>
        <v>56.53</v>
      </c>
      <c r="J425" s="17" vm="3776">
        <f ca="1"/>
        <v>49.03</v>
      </c>
      <c r="K425" s="17" vm="3777">
        <f ca="1"/>
        <v>55.19</v>
      </c>
      <c r="L425" s="17" vm="3778">
        <f ca="1"/>
        <v>54.61</v>
      </c>
      <c r="M425" s="17" vm="839">
        <f ca="1"/>
        <v>56.9</v>
      </c>
      <c r="N425" s="17" vm="3779">
        <f ca="1"/>
        <v>58.91</v>
      </c>
      <c r="O425" s="17" vm="3780">
        <f ca="1"/>
        <v>62.76</v>
      </c>
      <c r="P425" s="17" vm="3781">
        <f ca="1"/>
        <v>64.23</v>
      </c>
      <c r="Q425" s="17" vm="3782">
        <f ca="1"/>
        <v>58.97</v>
      </c>
      <c r="R425" s="17" vm="3783">
        <f ca="1"/>
        <v>57.19</v>
      </c>
      <c r="S425" s="17" vm="3784">
        <f ca="1"/>
        <v>63.44</v>
      </c>
      <c r="T425" s="17" vm="3785">
        <f ca="1"/>
        <v>63.89</v>
      </c>
      <c r="U425" s="17" vm="3786">
        <f ca="1"/>
        <v>60.66</v>
      </c>
      <c r="V425" s="3">
        <v>0.32</v>
      </c>
      <c r="W425" s="3">
        <v>0.32</v>
      </c>
      <c r="X425" s="3">
        <v>0.32</v>
      </c>
      <c r="Y425" s="3">
        <v>0.32</v>
      </c>
      <c r="Z425" s="1">
        <f t="shared" ca="1" si="137"/>
        <v>-2.8303555634176573E-2</v>
      </c>
      <c r="AA425" s="1">
        <f t="shared" ca="1" si="138"/>
        <v>0.15509979857169015</v>
      </c>
      <c r="AB425" s="1">
        <f t="shared" ca="1" si="139"/>
        <v>-8.3652007648183563E-2</v>
      </c>
      <c r="AC425" s="1">
        <f t="shared" ca="1" si="140"/>
        <v>6.6270326980241281E-2</v>
      </c>
      <c r="AD425" s="1">
        <f t="shared" ca="1" si="141"/>
        <v>9.5701397488059364E-2</v>
      </c>
      <c r="AE425" s="1">
        <f t="shared" ca="1" si="142"/>
        <v>-0.13267291703520254</v>
      </c>
      <c r="AF425" s="1">
        <f t="shared" ca="1" si="143"/>
        <v>0.12563736487864566</v>
      </c>
      <c r="AG425" s="1">
        <f t="shared" ca="1" si="144"/>
        <v>-4.7109983692697642E-3</v>
      </c>
      <c r="AH425" s="1">
        <f t="shared" ca="1" si="145"/>
        <v>4.1933711774400279E-2</v>
      </c>
      <c r="AI425" s="1">
        <f t="shared" ca="1" si="146"/>
        <v>4.0949033391915607E-2</v>
      </c>
      <c r="AJ425" s="1">
        <f t="shared" ca="1" si="147"/>
        <v>7.0785944661347855E-2</v>
      </c>
      <c r="AK425" s="1">
        <f t="shared" ca="1" si="148"/>
        <v>2.3422562141491493E-2</v>
      </c>
      <c r="AL425" s="1">
        <f t="shared" ca="1" si="149"/>
        <v>-7.6911100731745355E-2</v>
      </c>
      <c r="AM425" s="1">
        <f t="shared" ca="1" si="150"/>
        <v>-2.4758351704256422E-2</v>
      </c>
      <c r="AN425" s="1">
        <f t="shared" ca="1" si="151"/>
        <v>0.10928484000699423</v>
      </c>
      <c r="AO425" s="1">
        <f t="shared" ca="1" si="152"/>
        <v>1.2137452711223249E-2</v>
      </c>
      <c r="AP425" s="1">
        <f t="shared" ca="1" si="153"/>
        <v>-4.5547033964626768E-2</v>
      </c>
      <c r="AQ425">
        <v>2016</v>
      </c>
    </row>
    <row r="426" spans="1:43" ht="16.2" thickBot="1">
      <c r="A426" s="61" t="s">
        <v>308</v>
      </c>
      <c r="B426" s="30" t="s">
        <v>309</v>
      </c>
      <c r="C426" s="25" t="s">
        <v>310</v>
      </c>
      <c r="D426" s="8">
        <v>272940</v>
      </c>
      <c r="E426" s="3">
        <v>171804</v>
      </c>
      <c r="F426" s="37">
        <f t="shared" si="155"/>
        <v>272940</v>
      </c>
      <c r="G426" s="3">
        <v>2678000000</v>
      </c>
      <c r="H426" s="9">
        <f t="shared" si="154"/>
        <v>1.0191934279312921E-4</v>
      </c>
      <c r="I426" s="16" cm="1" vm="1536">
        <f t="array" aca="1" ref="I426:U426" ca="1">TRANSPOSE(_xlfn.STOCKHISTORY(A426,"1-1-2015","31-01-2016",2,0,2))</f>
        <v>65.844999999999999</v>
      </c>
      <c r="J426" s="17" vm="1537">
        <f ca="1"/>
        <v>64.077500000000001</v>
      </c>
      <c r="K426" s="17" vm="1538">
        <f ca="1"/>
        <v>69.177499999999995</v>
      </c>
      <c r="L426" s="17" vm="1539">
        <f ca="1"/>
        <v>65.45</v>
      </c>
      <c r="M426" s="17" vm="1540">
        <f ca="1"/>
        <v>65.22</v>
      </c>
      <c r="N426" s="17" vm="1541">
        <f ca="1"/>
        <v>69.13</v>
      </c>
      <c r="O426" s="17" vm="1542">
        <f ca="1"/>
        <v>67.94</v>
      </c>
      <c r="P426" s="17" vm="1543">
        <f ca="1"/>
        <v>75.59</v>
      </c>
      <c r="Q426" s="17" vm="1544">
        <f ca="1"/>
        <v>69.41</v>
      </c>
      <c r="R426" s="17" vm="1545">
        <f ca="1"/>
        <v>70.09</v>
      </c>
      <c r="S426" s="17" vm="1546">
        <f ca="1"/>
        <v>75.19</v>
      </c>
      <c r="T426" s="17" vm="1547">
        <f ca="1"/>
        <v>79.53</v>
      </c>
      <c r="U426" s="17" vm="1548">
        <f ca="1"/>
        <v>76.06</v>
      </c>
      <c r="V426" s="3">
        <v>0.16500000000000001</v>
      </c>
      <c r="W426" s="3">
        <v>0.14000000000000001</v>
      </c>
      <c r="X426" s="3">
        <v>0.14000000000000001</v>
      </c>
      <c r="Y426" s="3">
        <v>0.14000000000000001</v>
      </c>
      <c r="Z426" s="1">
        <f t="shared" ca="1" si="137"/>
        <v>-3.4930518642265324E-3</v>
      </c>
      <c r="AA426" s="1">
        <f t="shared" ca="1" si="138"/>
        <v>4.0183346065698927E-2</v>
      </c>
      <c r="AB426" s="1">
        <f t="shared" ca="1" si="139"/>
        <v>3.3706211362967413E-2</v>
      </c>
      <c r="AC426" s="1">
        <f t="shared" ca="1" si="140"/>
        <v>8.7173633899272338E-2</v>
      </c>
      <c r="AD426" s="1">
        <f t="shared" ca="1" si="141"/>
        <v>0.16402156579846616</v>
      </c>
      <c r="AE426" s="1">
        <f t="shared" ca="1" si="142"/>
        <v>-2.6843344217480421E-2</v>
      </c>
      <c r="AF426" s="1">
        <f t="shared" ca="1" si="143"/>
        <v>7.9591120127969942E-2</v>
      </c>
      <c r="AG426" s="1">
        <f t="shared" ca="1" si="144"/>
        <v>-5.1497958151132846E-2</v>
      </c>
      <c r="AH426" s="1">
        <f t="shared" ca="1" si="145"/>
        <v>-3.5141329258976924E-3</v>
      </c>
      <c r="AI426" s="1">
        <f t="shared" ca="1" si="146"/>
        <v>6.2097516099355966E-2</v>
      </c>
      <c r="AJ426" s="1">
        <f t="shared" ca="1" si="147"/>
        <v>-1.5188774772168345E-2</v>
      </c>
      <c r="AK426" s="1">
        <f t="shared" ca="1" si="148"/>
        <v>0.11259935236973809</v>
      </c>
      <c r="AL426" s="1">
        <f t="shared" ca="1" si="149"/>
        <v>-7.9904749305463776E-2</v>
      </c>
      <c r="AM426" s="1">
        <f t="shared" ca="1" si="150"/>
        <v>1.1813859674398601E-2</v>
      </c>
      <c r="AN426" s="1">
        <f t="shared" ca="1" si="151"/>
        <v>7.2763589670423651E-2</v>
      </c>
      <c r="AO426" s="1">
        <f t="shared" ca="1" si="152"/>
        <v>5.9582391275435603E-2</v>
      </c>
      <c r="AP426" s="1">
        <f t="shared" ca="1" si="153"/>
        <v>-4.1870992078460942E-2</v>
      </c>
      <c r="AQ426">
        <v>2016</v>
      </c>
    </row>
    <row r="427" spans="1:43" ht="15.6" thickBot="1">
      <c r="A427" s="40" t="s">
        <v>248</v>
      </c>
      <c r="B427" s="30" t="s">
        <v>249</v>
      </c>
      <c r="C427" s="42" t="s">
        <v>413</v>
      </c>
      <c r="D427" s="8">
        <v>76697</v>
      </c>
      <c r="E427" s="3">
        <v>18425</v>
      </c>
      <c r="F427" s="37">
        <f t="shared" si="155"/>
        <v>76697</v>
      </c>
      <c r="G427" s="3">
        <v>763000000</v>
      </c>
      <c r="H427" s="9">
        <f t="shared" si="154"/>
        <v>1.0052031454783749E-4</v>
      </c>
      <c r="I427" s="51" vm="1665">
        <v>119.93</v>
      </c>
      <c r="J427" s="2" vm="3787">
        <v>119.92</v>
      </c>
      <c r="K427" s="2" vm="3788">
        <v>109.21</v>
      </c>
      <c r="L427" s="2" vm="2052">
        <v>108.62</v>
      </c>
      <c r="M427" s="2" vm="3789">
        <v>100.36</v>
      </c>
      <c r="N427" s="2" vm="3790">
        <v>100.54</v>
      </c>
      <c r="O427" s="2" vm="3791">
        <v>108.7</v>
      </c>
      <c r="P427" s="2" vm="3792">
        <v>114.42</v>
      </c>
      <c r="Q427" s="2" vm="3793">
        <v>111.82</v>
      </c>
      <c r="R427" s="2" vm="3794">
        <v>112.15</v>
      </c>
      <c r="S427" s="2" vm="3795">
        <v>112</v>
      </c>
      <c r="T427" s="2" vm="3796">
        <v>120.48</v>
      </c>
      <c r="U427" s="2" vm="3797">
        <v>109.15</v>
      </c>
      <c r="V427" s="3">
        <v>0.78</v>
      </c>
      <c r="W427" s="3">
        <v>0.78</v>
      </c>
      <c r="X427" s="3">
        <v>0.77</v>
      </c>
      <c r="Y427" s="3">
        <v>0.77</v>
      </c>
      <c r="Z427" s="1">
        <f t="shared" si="137"/>
        <v>-8.7801217376803159E-2</v>
      </c>
      <c r="AA427" s="1">
        <f t="shared" si="138"/>
        <v>7.9175105873687934E-3</v>
      </c>
      <c r="AB427" s="1">
        <f t="shared" si="139"/>
        <v>3.8822447102115937E-2</v>
      </c>
      <c r="AC427" s="1">
        <f t="shared" si="140"/>
        <v>-1.9884083816317431E-2</v>
      </c>
      <c r="AD427" s="1">
        <f t="shared" si="141"/>
        <v>-6.4037355123822234E-2</v>
      </c>
      <c r="AE427" s="1">
        <f t="shared" si="142"/>
        <v>-8.3381972817519513E-5</v>
      </c>
      <c r="AF427" s="1">
        <f t="shared" si="143"/>
        <v>-8.9309539693128812E-2</v>
      </c>
      <c r="AG427" s="1">
        <f t="shared" si="144"/>
        <v>1.7397674205659815E-3</v>
      </c>
      <c r="AH427" s="1">
        <f t="shared" si="145"/>
        <v>-7.6044927269379531E-2</v>
      </c>
      <c r="AI427" s="1">
        <f t="shared" si="146"/>
        <v>9.565563969709116E-3</v>
      </c>
      <c r="AJ427" s="1">
        <f t="shared" si="147"/>
        <v>8.8919832902327384E-2</v>
      </c>
      <c r="AK427" s="1">
        <f t="shared" si="148"/>
        <v>5.2621895124195017E-2</v>
      </c>
      <c r="AL427" s="1">
        <f t="shared" si="149"/>
        <v>-1.5993707393812343E-2</v>
      </c>
      <c r="AM427" s="1">
        <f t="shared" si="150"/>
        <v>9.8372384188876102E-3</v>
      </c>
      <c r="AN427" s="1">
        <f t="shared" si="151"/>
        <v>-1.3374944271066043E-3</v>
      </c>
      <c r="AO427" s="1">
        <f t="shared" si="152"/>
        <v>8.258928571428574E-2</v>
      </c>
      <c r="AP427" s="1">
        <f t="shared" si="153"/>
        <v>-8.7649402390438239E-2</v>
      </c>
      <c r="AQ427">
        <v>2018</v>
      </c>
    </row>
    <row r="428" spans="1:43" ht="16.2" thickBot="1">
      <c r="A428" s="61" t="s">
        <v>62</v>
      </c>
      <c r="B428" s="30" t="s">
        <v>63</v>
      </c>
      <c r="C428" s="25" t="s">
        <v>64</v>
      </c>
      <c r="D428" s="8">
        <v>1104896</v>
      </c>
      <c r="E428" s="8">
        <v>2074011</v>
      </c>
      <c r="F428" s="37">
        <f t="shared" si="155"/>
        <v>1104896</v>
      </c>
      <c r="G428" s="8">
        <v>11043000000</v>
      </c>
      <c r="H428" s="9">
        <f t="shared" si="154"/>
        <v>1.000539708412569E-4</v>
      </c>
      <c r="I428" s="16" cm="1" vm="3289">
        <f t="array" aca="1" ref="I428:U428" ca="1">TRANSPOSE(_xlfn.STOCKHISTORY(A428,"1-1-2015","31-01-2016",2,0,2))</f>
        <v>17.989999999999998</v>
      </c>
      <c r="J428" s="17" vm="3290">
        <f ca="1"/>
        <v>15.27</v>
      </c>
      <c r="K428" s="17" vm="3291">
        <f ca="1"/>
        <v>15.79</v>
      </c>
      <c r="L428" s="17" vm="3292">
        <f ca="1"/>
        <v>15.42</v>
      </c>
      <c r="M428" s="17" vm="3293">
        <f ca="1"/>
        <v>16</v>
      </c>
      <c r="N428" s="17" vm="3294">
        <f ca="1"/>
        <v>16.579999999999998</v>
      </c>
      <c r="O428" s="17" vm="3295">
        <f ca="1"/>
        <v>17.25</v>
      </c>
      <c r="P428" s="17" vm="3296">
        <f ca="1"/>
        <v>17.91</v>
      </c>
      <c r="Q428" s="17" vm="3297">
        <f ca="1"/>
        <v>15.95</v>
      </c>
      <c r="R428" s="17" vm="3298">
        <f ca="1"/>
        <v>15.52</v>
      </c>
      <c r="S428" s="17" vm="3299">
        <f ca="1"/>
        <v>16.899999999999999</v>
      </c>
      <c r="T428" s="17" vm="3300">
        <f ca="1"/>
        <v>17.52</v>
      </c>
      <c r="U428" s="17" vm="3301">
        <f ca="1"/>
        <v>16.45</v>
      </c>
      <c r="V428" s="3">
        <v>7.4999999999999997E-2</v>
      </c>
      <c r="W428" s="3">
        <v>7.4999999999999997E-2</v>
      </c>
      <c r="X428" s="3">
        <v>0.05</v>
      </c>
      <c r="Y428" s="3">
        <v>0.05</v>
      </c>
      <c r="Z428" s="1">
        <f t="shared" ca="1" si="137"/>
        <v>-0.13868816008893822</v>
      </c>
      <c r="AA428" s="1">
        <f t="shared" ca="1" si="138"/>
        <v>0.12354085603112841</v>
      </c>
      <c r="AB428" s="1">
        <f t="shared" ca="1" si="139"/>
        <v>-9.7391304347826113E-2</v>
      </c>
      <c r="AC428" s="1">
        <f t="shared" ca="1" si="140"/>
        <v>6.31443298969072E-2</v>
      </c>
      <c r="AD428" s="1">
        <f t="shared" ca="1" si="141"/>
        <v>-7.1706503613118353E-2</v>
      </c>
      <c r="AE428" s="1">
        <f t="shared" ca="1" si="142"/>
        <v>-0.15119510839355194</v>
      </c>
      <c r="AF428" s="1">
        <f t="shared" ca="1" si="143"/>
        <v>3.4053700065487857E-2</v>
      </c>
      <c r="AG428" s="1">
        <f t="shared" ca="1" si="144"/>
        <v>-1.8682710576314075E-2</v>
      </c>
      <c r="AH428" s="1">
        <f t="shared" ca="1" si="145"/>
        <v>3.7613488975356685E-2</v>
      </c>
      <c r="AI428" s="1">
        <f t="shared" ca="1" si="146"/>
        <v>4.0937499999999891E-2</v>
      </c>
      <c r="AJ428" s="1">
        <f t="shared" ca="1" si="147"/>
        <v>4.493365500603147E-2</v>
      </c>
      <c r="AK428" s="1">
        <f t="shared" ca="1" si="148"/>
        <v>3.8260869565217397E-2</v>
      </c>
      <c r="AL428" s="1">
        <f t="shared" ca="1" si="149"/>
        <v>-0.10664433277498608</v>
      </c>
      <c r="AM428" s="1">
        <f t="shared" ca="1" si="150"/>
        <v>-2.3824451410658292E-2</v>
      </c>
      <c r="AN428" s="1">
        <f t="shared" ca="1" si="151"/>
        <v>8.891752577319581E-2</v>
      </c>
      <c r="AO428" s="1">
        <f t="shared" ca="1" si="152"/>
        <v>3.9644970414201251E-2</v>
      </c>
      <c r="AP428" s="1">
        <f t="shared" ca="1" si="153"/>
        <v>-5.8219178082191798E-2</v>
      </c>
      <c r="AQ428">
        <v>2016</v>
      </c>
    </row>
    <row r="429" spans="1:43" ht="16.2" thickBot="1">
      <c r="A429" s="63" t="s">
        <v>158</v>
      </c>
      <c r="B429" s="70" t="s">
        <v>159</v>
      </c>
      <c r="C429" s="12" t="s">
        <v>160</v>
      </c>
      <c r="D429" s="26">
        <v>67655</v>
      </c>
      <c r="E429" s="26">
        <v>74398</v>
      </c>
      <c r="F429" s="31">
        <f t="shared" si="155"/>
        <v>67655</v>
      </c>
      <c r="G429" s="3">
        <v>1640000000</v>
      </c>
      <c r="H429" s="9">
        <v>1E-4</v>
      </c>
      <c r="I429" s="16" cm="1" vm="3798">
        <f t="array" aca="1" ref="I429:U429" ca="1">TRANSPOSE(_xlfn.STOCKHISTORY(A429,"1-1-2015","31-01-2016",2,0,2))</f>
        <v>35.270000000000003</v>
      </c>
      <c r="J429" s="17" vm="3799">
        <f ca="1"/>
        <v>32.67</v>
      </c>
      <c r="K429" s="17" vm="3800">
        <f ca="1"/>
        <v>37.409999999999997</v>
      </c>
      <c r="L429" s="17" vm="3801">
        <f ca="1"/>
        <v>37.270000000000003</v>
      </c>
      <c r="M429" s="17" vm="3802">
        <f ca="1"/>
        <v>35.17</v>
      </c>
      <c r="N429" s="17" vm="3803">
        <f ca="1"/>
        <v>36.06</v>
      </c>
      <c r="O429" s="17" vm="3804">
        <f ca="1"/>
        <v>33.61</v>
      </c>
      <c r="P429" s="17" vm="3805">
        <f ca="1"/>
        <v>31.79</v>
      </c>
      <c r="Q429" s="17" vm="3806">
        <f ca="1"/>
        <v>29.18</v>
      </c>
      <c r="R429" s="17" vm="3807">
        <f ca="1"/>
        <v>30.29</v>
      </c>
      <c r="S429" s="17" vm="3808">
        <f ca="1"/>
        <v>34.880000000000003</v>
      </c>
      <c r="T429" s="17" vm="3809">
        <f ca="1"/>
        <v>35.950000000000003</v>
      </c>
      <c r="U429" s="17" vm="3486">
        <f ca="1"/>
        <v>33.450000000000003</v>
      </c>
      <c r="V429" s="48">
        <v>0.36</v>
      </c>
      <c r="W429" s="48">
        <v>0.36</v>
      </c>
      <c r="X429" s="48">
        <v>0.36</v>
      </c>
      <c r="Y429" s="48">
        <v>0.3</v>
      </c>
      <c r="Z429" s="1">
        <f t="shared" ca="1" si="137"/>
        <v>6.6912390133257713E-2</v>
      </c>
      <c r="AA429" s="1">
        <f t="shared" ca="1" si="138"/>
        <v>-8.8543064126643506E-2</v>
      </c>
      <c r="AB429" s="1">
        <f t="shared" ca="1" si="139"/>
        <v>-8.8069027075275225E-2</v>
      </c>
      <c r="AC429" s="1">
        <f t="shared" ca="1" si="140"/>
        <v>0.11422911852096414</v>
      </c>
      <c r="AD429" s="1">
        <f t="shared" ca="1" si="141"/>
        <v>-1.2475191380776868E-2</v>
      </c>
      <c r="AE429" s="1">
        <f t="shared" ca="1" si="142"/>
        <v>-7.3717039977317864E-2</v>
      </c>
      <c r="AF429" s="1">
        <f t="shared" ca="1" si="143"/>
        <v>0.14508723599632675</v>
      </c>
      <c r="AG429" s="1">
        <f t="shared" ca="1" si="144"/>
        <v>5.880780539962752E-3</v>
      </c>
      <c r="AH429" s="1">
        <f t="shared" ca="1" si="145"/>
        <v>-5.6345586262409479E-2</v>
      </c>
      <c r="AI429" s="1">
        <f t="shared" ca="1" si="146"/>
        <v>3.5541654819448404E-2</v>
      </c>
      <c r="AJ429" s="1">
        <f t="shared" ca="1" si="147"/>
        <v>-5.7958957293399969E-2</v>
      </c>
      <c r="AK429" s="1">
        <f t="shared" ca="1" si="148"/>
        <v>-5.4150550431419232E-2</v>
      </c>
      <c r="AL429" s="1">
        <f t="shared" ca="1" si="149"/>
        <v>-7.0776973891160735E-2</v>
      </c>
      <c r="AM429" s="1">
        <f t="shared" ca="1" si="150"/>
        <v>5.0376970527758719E-2</v>
      </c>
      <c r="AN429" s="1">
        <f t="shared" ca="1" si="151"/>
        <v>0.15153516011885124</v>
      </c>
      <c r="AO429" s="1">
        <f t="shared" ca="1" si="152"/>
        <v>3.9277522935779824E-2</v>
      </c>
      <c r="AP429" s="1">
        <f t="shared" ca="1" si="153"/>
        <v>-6.1196105702364396E-2</v>
      </c>
      <c r="AQ429">
        <v>2015</v>
      </c>
    </row>
    <row r="430" spans="1:43" ht="16.2" thickBot="1">
      <c r="A430" s="63" t="s">
        <v>311</v>
      </c>
      <c r="B430" s="70" t="s">
        <v>312</v>
      </c>
      <c r="C430" s="12" t="s">
        <v>313</v>
      </c>
      <c r="D430" s="26">
        <v>225703</v>
      </c>
      <c r="E430" s="26">
        <v>0</v>
      </c>
      <c r="F430" s="31">
        <f t="shared" si="155"/>
        <v>225703</v>
      </c>
      <c r="G430" s="3">
        <v>4093000000</v>
      </c>
      <c r="H430" s="9">
        <v>1E-4</v>
      </c>
      <c r="I430" s="16" cm="1" vm="3810">
        <f t="array" aca="1" ref="I430:U430" ca="1">TRANSPOSE(_xlfn.STOCKHISTORY(A430,"1-1-2015","31-01-2016",2,0,2))</f>
        <v>47</v>
      </c>
      <c r="J430" s="17" vm="3811">
        <f ca="1"/>
        <v>46.2</v>
      </c>
      <c r="K430" s="17" vm="3812">
        <f ca="1"/>
        <v>49.12</v>
      </c>
      <c r="L430" s="17" vm="3813">
        <f ca="1"/>
        <v>48.45</v>
      </c>
      <c r="M430" s="17" vm="3310">
        <f ca="1"/>
        <v>50.75</v>
      </c>
      <c r="N430" s="17" vm="353">
        <f ca="1"/>
        <v>49.44</v>
      </c>
      <c r="O430" s="17" vm="3814">
        <f ca="1"/>
        <v>46.64</v>
      </c>
      <c r="P430" s="17" vm="3815">
        <f ca="1"/>
        <v>47.18</v>
      </c>
      <c r="Q430" s="17" vm="3816">
        <f ca="1"/>
        <v>45.09</v>
      </c>
      <c r="R430" s="17" vm="957">
        <f ca="1"/>
        <v>43.49</v>
      </c>
      <c r="S430" s="17" vm="3817">
        <f ca="1"/>
        <v>47.02</v>
      </c>
      <c r="T430" s="17" vm="3818">
        <f ca="1"/>
        <v>45.51</v>
      </c>
      <c r="U430" s="17" vm="3819">
        <f ca="1"/>
        <v>45.67</v>
      </c>
      <c r="V430" s="48">
        <v>0.56499999999999995</v>
      </c>
      <c r="W430" s="48">
        <v>0.55000000000000004</v>
      </c>
      <c r="X430" s="48">
        <v>0.55000000000000004</v>
      </c>
      <c r="Y430" s="48">
        <v>0.55000000000000004</v>
      </c>
      <c r="Z430" s="1">
        <f t="shared" ca="1" si="137"/>
        <v>4.2872340425531973E-2</v>
      </c>
      <c r="AA430" s="1">
        <f t="shared" ca="1" si="138"/>
        <v>-2.6006191950464441E-2</v>
      </c>
      <c r="AB430" s="1">
        <f t="shared" ca="1" si="139"/>
        <v>-5.5746140651801002E-2</v>
      </c>
      <c r="AC430" s="1">
        <f t="shared" ca="1" si="140"/>
        <v>6.2773051276155428E-2</v>
      </c>
      <c r="AD430" s="1">
        <f t="shared" ca="1" si="141"/>
        <v>1.8829787234042588E-2</v>
      </c>
      <c r="AE430" s="1">
        <f t="shared" ca="1" si="142"/>
        <v>-1.7021276595744619E-2</v>
      </c>
      <c r="AF430" s="1">
        <f t="shared" ca="1" si="143"/>
        <v>6.3203463203463081E-2</v>
      </c>
      <c r="AG430" s="1">
        <f t="shared" ca="1" si="144"/>
        <v>-2.1376221498370248E-3</v>
      </c>
      <c r="AH430" s="1">
        <f t="shared" ca="1" si="145"/>
        <v>4.7471620227038124E-2</v>
      </c>
      <c r="AI430" s="1">
        <f t="shared" ca="1" si="146"/>
        <v>-1.4975369458128123E-2</v>
      </c>
      <c r="AJ430" s="1">
        <f t="shared" ca="1" si="147"/>
        <v>-4.5509708737864023E-2</v>
      </c>
      <c r="AK430" s="1">
        <f t="shared" ca="1" si="148"/>
        <v>1.1578044596912503E-2</v>
      </c>
      <c r="AL430" s="1">
        <f t="shared" ca="1" si="149"/>
        <v>-3.2640949554896062E-2</v>
      </c>
      <c r="AM430" s="1">
        <f t="shared" ca="1" si="150"/>
        <v>-2.328675981370595E-2</v>
      </c>
      <c r="AN430" s="1">
        <f t="shared" ca="1" si="151"/>
        <v>8.1168084617153385E-2</v>
      </c>
      <c r="AO430" s="1">
        <f t="shared" ca="1" si="152"/>
        <v>-2.0416843896214485E-2</v>
      </c>
      <c r="AP430" s="1">
        <f t="shared" ca="1" si="153"/>
        <v>1.5600966820479099E-2</v>
      </c>
      <c r="AQ430">
        <v>2015</v>
      </c>
    </row>
    <row r="431" spans="1:43" ht="16.2" thickBot="1">
      <c r="A431" s="61" t="s">
        <v>323</v>
      </c>
      <c r="B431" s="30" t="s">
        <v>324</v>
      </c>
      <c r="C431" s="25" t="s">
        <v>394</v>
      </c>
      <c r="D431">
        <f>1809121*0.23</f>
        <v>416097.83</v>
      </c>
      <c r="E431">
        <f>1809121*0.77</f>
        <v>1393023.17</v>
      </c>
      <c r="F431" s="37">
        <f t="shared" si="155"/>
        <v>416097.83</v>
      </c>
      <c r="G431" s="17">
        <v>4177000000</v>
      </c>
      <c r="H431" s="9">
        <f t="shared" ref="H431:H462" si="156">F431/G431</f>
        <v>9.9616430452477864E-5</v>
      </c>
      <c r="I431" s="16" cm="1" vm="2660">
        <f t="array" aca="1" ref="I431:U431" ca="1">TRANSPOSE(_xlfn.STOCKHISTORY(A431,"1-1-2015","31-01-2016",2,0,2))</f>
        <v>92.25</v>
      </c>
      <c r="J431" s="17" vm="2661">
        <f ca="1"/>
        <v>87.85</v>
      </c>
      <c r="K431" s="17" vm="2662">
        <f ca="1"/>
        <v>88.34</v>
      </c>
      <c r="L431" s="17" vm="2663">
        <f ca="1"/>
        <v>85.7</v>
      </c>
      <c r="M431" s="17" vm="2661">
        <f ca="1"/>
        <v>87.85</v>
      </c>
      <c r="N431" s="17" vm="2664">
        <f ca="1"/>
        <v>85.25</v>
      </c>
      <c r="O431" s="17" vm="2665">
        <f ca="1"/>
        <v>83.28</v>
      </c>
      <c r="P431" s="17" vm="2666">
        <f ca="1"/>
        <v>78.7</v>
      </c>
      <c r="Q431" s="17" vm="2667">
        <f ca="1"/>
        <v>73.3</v>
      </c>
      <c r="R431" s="17" vm="2668">
        <f ca="1"/>
        <v>75.2</v>
      </c>
      <c r="S431" s="17" vm="2669">
        <f ca="1"/>
        <v>82.3</v>
      </c>
      <c r="T431" s="17" vm="2670">
        <f ca="1"/>
        <v>81.760000000000005</v>
      </c>
      <c r="U431" s="17" vm="2671">
        <f ca="1"/>
        <v>77.5</v>
      </c>
      <c r="V431" s="17">
        <v>0.75</v>
      </c>
      <c r="W431" s="17">
        <v>0.75</v>
      </c>
      <c r="X431">
        <v>0.75</v>
      </c>
      <c r="Y431">
        <v>0.73</v>
      </c>
      <c r="Z431" s="1">
        <f t="shared" ca="1" si="137"/>
        <v>-6.2872628726287239E-2</v>
      </c>
      <c r="AA431" s="1">
        <f t="shared" ca="1" si="138"/>
        <v>-1.9486581096849493E-2</v>
      </c>
      <c r="AB431" s="1">
        <f t="shared" ca="1" si="139"/>
        <v>-8.8016330451488933E-2</v>
      </c>
      <c r="AC431" s="1">
        <f t="shared" ca="1" si="140"/>
        <v>4.0292553191489319E-2</v>
      </c>
      <c r="AD431" s="1">
        <f t="shared" ca="1" si="141"/>
        <v>-0.12758807588075879</v>
      </c>
      <c r="AE431" s="1">
        <f t="shared" ca="1" si="142"/>
        <v>-4.769647696476971E-2</v>
      </c>
      <c r="AF431" s="1">
        <f t="shared" ca="1" si="143"/>
        <v>5.5776892430279921E-3</v>
      </c>
      <c r="AG431" s="1">
        <f t="shared" ca="1" si="144"/>
        <v>-2.1394611727416805E-2</v>
      </c>
      <c r="AH431" s="1">
        <f t="shared" ca="1" si="145"/>
        <v>2.5087514585764192E-2</v>
      </c>
      <c r="AI431" s="1">
        <f t="shared" ca="1" si="146"/>
        <v>-2.1058622652248088E-2</v>
      </c>
      <c r="AJ431" s="1">
        <f t="shared" ca="1" si="147"/>
        <v>-1.4310850439882684E-2</v>
      </c>
      <c r="AK431" s="1">
        <f t="shared" ca="1" si="148"/>
        <v>-5.4995196926032643E-2</v>
      </c>
      <c r="AL431" s="1">
        <f t="shared" ca="1" si="149"/>
        <v>-5.9085133418043272E-2</v>
      </c>
      <c r="AM431" s="1">
        <f t="shared" ca="1" si="150"/>
        <v>3.6152796725784524E-2</v>
      </c>
      <c r="AN431" s="1">
        <f t="shared" ca="1" si="151"/>
        <v>9.4414893617021198E-2</v>
      </c>
      <c r="AO431" s="1">
        <f t="shared" ca="1" si="152"/>
        <v>2.3086269744836932E-3</v>
      </c>
      <c r="AP431" s="1">
        <f t="shared" ca="1" si="153"/>
        <v>-4.3175146771037246E-2</v>
      </c>
      <c r="AQ431">
        <v>2016</v>
      </c>
    </row>
    <row r="432" spans="1:43" ht="15.6" thickBot="1">
      <c r="A432" s="40" t="s">
        <v>233</v>
      </c>
      <c r="B432" s="30" t="s">
        <v>234</v>
      </c>
      <c r="C432" s="42" t="s">
        <v>235</v>
      </c>
      <c r="D432" s="8">
        <v>756663</v>
      </c>
      <c r="E432" s="3">
        <v>2097271</v>
      </c>
      <c r="F432" s="37">
        <f t="shared" si="155"/>
        <v>756663</v>
      </c>
      <c r="G432" s="3">
        <v>7795000000</v>
      </c>
      <c r="H432" s="9">
        <f t="shared" si="156"/>
        <v>9.7070301475304685E-5</v>
      </c>
      <c r="I432" s="51" vm="3080">
        <v>39.107500000000002</v>
      </c>
      <c r="J432" s="2" vm="3820">
        <v>39.652500000000003</v>
      </c>
      <c r="K432" s="2" vm="3821">
        <v>38.174999999999997</v>
      </c>
      <c r="L432" s="2" vm="3822">
        <v>40.984999999999999</v>
      </c>
      <c r="M432" s="2" vm="3823">
        <v>40.922499999999999</v>
      </c>
      <c r="N432" s="2" vm="3824">
        <v>41.417499999999997</v>
      </c>
      <c r="O432" s="2" vm="3825">
        <v>41.91</v>
      </c>
      <c r="P432" s="2" vm="3826">
        <v>41.767499999999998</v>
      </c>
      <c r="Q432" s="2" vm="1596">
        <v>42.56</v>
      </c>
      <c r="R432" s="2" vm="3827">
        <v>41.847499999999997</v>
      </c>
      <c r="S432" s="2" vm="3828">
        <v>43.38</v>
      </c>
      <c r="T432" s="2" vm="3829">
        <v>45.102499999999999</v>
      </c>
      <c r="U432" s="2" vm="3369">
        <v>43.17</v>
      </c>
      <c r="V432" s="3">
        <v>0.46</v>
      </c>
      <c r="W432" s="3">
        <v>0.42</v>
      </c>
      <c r="X432" s="3">
        <v>0.42</v>
      </c>
      <c r="Y432" s="3">
        <v>0.42</v>
      </c>
      <c r="Z432" s="1">
        <f t="shared" si="137"/>
        <v>5.9771143642523748E-2</v>
      </c>
      <c r="AA432" s="1">
        <f t="shared" si="138"/>
        <v>3.2816884225936246E-2</v>
      </c>
      <c r="AB432" s="1">
        <f t="shared" si="139"/>
        <v>8.5301837270341206E-3</v>
      </c>
      <c r="AC432" s="1">
        <f t="shared" si="140"/>
        <v>4.1639285500926104E-2</v>
      </c>
      <c r="AD432" s="1">
        <f t="shared" si="141"/>
        <v>0.14786166336380488</v>
      </c>
      <c r="AE432" s="1">
        <f t="shared" si="142"/>
        <v>1.3935945790449445E-2</v>
      </c>
      <c r="AF432" s="1">
        <f t="shared" si="143"/>
        <v>-3.7261206733497414E-2</v>
      </c>
      <c r="AG432" s="1">
        <f t="shared" si="144"/>
        <v>8.5658153241650353E-2</v>
      </c>
      <c r="AH432" s="1">
        <f t="shared" si="145"/>
        <v>-1.5249481517628401E-3</v>
      </c>
      <c r="AI432" s="1">
        <f t="shared" si="146"/>
        <v>2.235933777261891E-2</v>
      </c>
      <c r="AJ432" s="1">
        <f t="shared" si="147"/>
        <v>2.2031749864187836E-2</v>
      </c>
      <c r="AK432" s="1">
        <f t="shared" si="148"/>
        <v>-3.4001431639226511E-3</v>
      </c>
      <c r="AL432" s="1">
        <f t="shared" si="149"/>
        <v>2.902974800981634E-2</v>
      </c>
      <c r="AM432" s="1">
        <f t="shared" si="150"/>
        <v>-6.8726503759399832E-3</v>
      </c>
      <c r="AN432" s="1">
        <f t="shared" si="151"/>
        <v>3.6621064579724145E-2</v>
      </c>
      <c r="AO432" s="1">
        <f t="shared" si="152"/>
        <v>4.9389119409866213E-2</v>
      </c>
      <c r="AP432" s="1">
        <f t="shared" si="153"/>
        <v>-3.3534726456404804E-2</v>
      </c>
      <c r="AQ432">
        <v>2018</v>
      </c>
    </row>
    <row r="433" spans="1:43" ht="16.2" thickBot="1">
      <c r="A433" s="61" t="s">
        <v>188</v>
      </c>
      <c r="B433" s="30" t="s">
        <v>189</v>
      </c>
      <c r="C433" s="25" t="s">
        <v>190</v>
      </c>
      <c r="D433" s="3">
        <v>358142</v>
      </c>
      <c r="E433" s="3"/>
      <c r="F433" s="37">
        <f t="shared" si="155"/>
        <v>358142</v>
      </c>
      <c r="G433" s="3">
        <v>3690000000</v>
      </c>
      <c r="H433" s="9">
        <f t="shared" si="156"/>
        <v>9.705745257452575E-5</v>
      </c>
      <c r="I433" s="16" cm="1" vm="1145">
        <f t="array" aca="1" ref="I433:U433" ca="1">TRANSPOSE(_xlfn.STOCKHISTORY(A433,"1-1-2015","31-01-2016",2,0,2))</f>
        <v>62.62</v>
      </c>
      <c r="J433" s="17" vm="1146">
        <f ca="1"/>
        <v>54.53</v>
      </c>
      <c r="K433" s="17" vm="1147">
        <f ca="1"/>
        <v>61.24</v>
      </c>
      <c r="L433" s="17" vm="1148">
        <f ca="1"/>
        <v>60.41</v>
      </c>
      <c r="M433" s="17" vm="1149">
        <f ca="1"/>
        <v>63.7</v>
      </c>
      <c r="N433" s="17" vm="1150">
        <f ca="1"/>
        <v>65.989999999999995</v>
      </c>
      <c r="O433" s="17" vm="1151">
        <f ca="1"/>
        <v>68.12</v>
      </c>
      <c r="P433" s="17" vm="1152">
        <f ca="1"/>
        <v>68.59</v>
      </c>
      <c r="Q433" s="17" vm="453">
        <f ca="1"/>
        <v>62.85</v>
      </c>
      <c r="R433" s="17" vm="1153">
        <f ca="1"/>
        <v>61.12</v>
      </c>
      <c r="S433" s="17" vm="1154">
        <f ca="1"/>
        <v>64.45</v>
      </c>
      <c r="T433" s="17" vm="1155">
        <f ca="1"/>
        <v>67.34</v>
      </c>
      <c r="U433" s="17" vm="1156">
        <f ca="1"/>
        <v>63.95</v>
      </c>
      <c r="V433">
        <v>0.48</v>
      </c>
      <c r="W433">
        <v>0.48</v>
      </c>
      <c r="X433">
        <v>0.44</v>
      </c>
      <c r="Y433">
        <v>0.44</v>
      </c>
      <c r="Z433" s="1">
        <f t="shared" ca="1" si="137"/>
        <v>-2.7626956244011514E-2</v>
      </c>
      <c r="AA433" s="1">
        <f t="shared" ca="1" si="138"/>
        <v>0.13557358053302448</v>
      </c>
      <c r="AB433" s="1">
        <f t="shared" ca="1" si="139"/>
        <v>-9.6300645918966615E-2</v>
      </c>
      <c r="AC433" s="1">
        <f t="shared" ca="1" si="140"/>
        <v>5.3501308900523653E-2</v>
      </c>
      <c r="AD433" s="1">
        <f t="shared" ca="1" si="141"/>
        <v>5.0622804215905551E-2</v>
      </c>
      <c r="AE433" s="1">
        <f t="shared" ca="1" si="142"/>
        <v>-0.12919195145320977</v>
      </c>
      <c r="AF433" s="1">
        <f t="shared" ca="1" si="143"/>
        <v>0.12305153126719238</v>
      </c>
      <c r="AG433" s="1">
        <f t="shared" ca="1" si="144"/>
        <v>-5.7152188112345754E-3</v>
      </c>
      <c r="AH433" s="1">
        <f t="shared" ca="1" si="145"/>
        <v>5.44611819235227E-2</v>
      </c>
      <c r="AI433" s="1">
        <f t="shared" ca="1" si="146"/>
        <v>4.3485086342229071E-2</v>
      </c>
      <c r="AJ433" s="1">
        <f t="shared" ca="1" si="147"/>
        <v>3.9551447188968178E-2</v>
      </c>
      <c r="AK433" s="1">
        <f t="shared" ca="1" si="148"/>
        <v>6.8995889606576462E-3</v>
      </c>
      <c r="AL433" s="1">
        <f t="shared" ca="1" si="149"/>
        <v>-7.7270739174806841E-2</v>
      </c>
      <c r="AM433" s="1">
        <f t="shared" ca="1" si="150"/>
        <v>-2.0525059665871186E-2</v>
      </c>
      <c r="AN433" s="1">
        <f t="shared" ca="1" si="151"/>
        <v>5.4482984293193808E-2</v>
      </c>
      <c r="AO433" s="1">
        <f t="shared" ca="1" si="152"/>
        <v>5.166795965865012E-2</v>
      </c>
      <c r="AP433" s="1">
        <f t="shared" ca="1" si="153"/>
        <v>-4.3807543807543814E-2</v>
      </c>
      <c r="AQ433">
        <v>2016</v>
      </c>
    </row>
    <row r="434" spans="1:43" ht="16.2" thickBot="1">
      <c r="A434" s="40" t="s">
        <v>95</v>
      </c>
      <c r="B434" s="30" t="s">
        <v>96</v>
      </c>
      <c r="C434" s="41" t="s">
        <v>97</v>
      </c>
      <c r="D434" s="8">
        <v>108181</v>
      </c>
      <c r="E434" s="3">
        <v>426595</v>
      </c>
      <c r="F434" s="37">
        <f t="shared" si="155"/>
        <v>108181</v>
      </c>
      <c r="G434" s="3">
        <v>1124000000</v>
      </c>
      <c r="H434" s="9">
        <f t="shared" si="156"/>
        <v>9.6246441281138786E-5</v>
      </c>
      <c r="I434" s="51" vm="3830">
        <v>60.69</v>
      </c>
      <c r="J434" s="2" vm="3831">
        <v>68.34</v>
      </c>
      <c r="K434" s="2" vm="1824">
        <v>68.09</v>
      </c>
      <c r="L434" s="2" vm="3686">
        <v>67.489999999999995</v>
      </c>
      <c r="M434" s="2" vm="3832">
        <v>63.73</v>
      </c>
      <c r="N434" s="2" vm="831">
        <v>59.07</v>
      </c>
      <c r="O434" s="2" vm="3833">
        <v>62</v>
      </c>
      <c r="P434" s="2" vm="3834">
        <v>58.08</v>
      </c>
      <c r="Q434" s="2" vm="3835">
        <v>51.05</v>
      </c>
      <c r="R434" s="2" vm="403">
        <v>57.5</v>
      </c>
      <c r="S434" s="2" vm="3836">
        <v>55.65</v>
      </c>
      <c r="T434" s="2" vm="3837">
        <v>60.24</v>
      </c>
      <c r="U434" s="2" vm="3838">
        <v>65.28</v>
      </c>
      <c r="V434" s="3">
        <v>0.42</v>
      </c>
      <c r="W434" s="3">
        <v>0.30499999999999999</v>
      </c>
      <c r="X434" s="3">
        <v>0.30499999999999999</v>
      </c>
      <c r="Y434" s="3">
        <v>0.30499999999999999</v>
      </c>
      <c r="Z434" s="1">
        <f t="shared" si="137"/>
        <v>0.11896523315208432</v>
      </c>
      <c r="AA434" s="1">
        <f t="shared" si="138"/>
        <v>-7.6826196473551572E-2</v>
      </c>
      <c r="AB434" s="1">
        <f t="shared" si="139"/>
        <v>-6.7661290322580656E-2</v>
      </c>
      <c r="AC434" s="1">
        <f t="shared" si="140"/>
        <v>0.14060869565217393</v>
      </c>
      <c r="AD434" s="1">
        <f t="shared" si="141"/>
        <v>9.7627286208601144E-2</v>
      </c>
      <c r="AE434" s="1">
        <f t="shared" si="142"/>
        <v>0.12605042016806733</v>
      </c>
      <c r="AF434" s="1">
        <f t="shared" si="143"/>
        <v>-3.6581796897863623E-3</v>
      </c>
      <c r="AG434" s="1">
        <f t="shared" si="144"/>
        <v>-2.6435599941255477E-3</v>
      </c>
      <c r="AH434" s="1">
        <f t="shared" si="145"/>
        <v>-5.5711957327011383E-2</v>
      </c>
      <c r="AI434" s="1">
        <f t="shared" si="146"/>
        <v>-6.8335163973011093E-2</v>
      </c>
      <c r="AJ434" s="1">
        <f t="shared" si="147"/>
        <v>5.4765532419163702E-2</v>
      </c>
      <c r="AK434" s="1">
        <f t="shared" si="148"/>
        <v>-6.3225806451612937E-2</v>
      </c>
      <c r="AL434" s="1">
        <f t="shared" si="149"/>
        <v>-0.11578856749311298</v>
      </c>
      <c r="AM434" s="1">
        <f t="shared" si="150"/>
        <v>0.13232125367286979</v>
      </c>
      <c r="AN434" s="1">
        <f t="shared" si="151"/>
        <v>-3.2173913043478289E-2</v>
      </c>
      <c r="AO434" s="1">
        <f t="shared" si="152"/>
        <v>8.7960467205750278E-2</v>
      </c>
      <c r="AP434" s="1">
        <f t="shared" si="153"/>
        <v>8.8728419654714452E-2</v>
      </c>
      <c r="AQ434" s="58">
        <v>2019</v>
      </c>
    </row>
    <row r="435" spans="1:43" ht="15.6" thickBot="1">
      <c r="A435" s="29" t="s">
        <v>185</v>
      </c>
      <c r="B435" s="30" t="s">
        <v>186</v>
      </c>
      <c r="C435" s="34" t="s">
        <v>187</v>
      </c>
      <c r="D435" s="3">
        <v>261487</v>
      </c>
      <c r="E435" s="3">
        <v>1539254</v>
      </c>
      <c r="F435" s="37">
        <f t="shared" si="155"/>
        <v>261487</v>
      </c>
      <c r="G435" s="3">
        <v>2745000000</v>
      </c>
      <c r="H435" s="9">
        <f t="shared" si="156"/>
        <v>9.5259380692167572E-5</v>
      </c>
      <c r="I435" s="16" cm="1" vm="3839">
        <f t="array" aca="1" ref="I435:U435" ca="1">TRANSPOSE(_xlfn.STOCKHISTORY(A435,"1-1-2017","01-01-2018",2,0,2))</f>
        <v>115.78</v>
      </c>
      <c r="J435" s="17" vm="3840">
        <f ca="1"/>
        <v>112.48</v>
      </c>
      <c r="K435" s="17" vm="3841">
        <f ca="1"/>
        <v>122.49</v>
      </c>
      <c r="L435" s="17" vm="3842">
        <f ca="1"/>
        <v>124.73</v>
      </c>
      <c r="M435" s="17" vm="3843">
        <f ca="1"/>
        <v>123.4</v>
      </c>
      <c r="N435" s="17" vm="3844">
        <f ca="1"/>
        <v>128.32</v>
      </c>
      <c r="O435" s="17" vm="3845">
        <f ca="1"/>
        <v>132.79</v>
      </c>
      <c r="P435" s="17" vm="3846">
        <f ca="1"/>
        <v>133.16999999999999</v>
      </c>
      <c r="Q435" s="17" vm="3847">
        <f ca="1"/>
        <v>132.6</v>
      </c>
      <c r="R435" s="17" vm="38">
        <f ca="1"/>
        <v>130.16</v>
      </c>
      <c r="S435" s="17" vm="3848">
        <f ca="1"/>
        <v>139.83000000000001</v>
      </c>
      <c r="T435" s="17" vm="3849">
        <f ca="1"/>
        <v>139.57</v>
      </c>
      <c r="U435" s="17" vm="3632">
        <f ca="1"/>
        <v>139.66</v>
      </c>
      <c r="V435">
        <v>0.84</v>
      </c>
      <c r="W435">
        <v>0.84</v>
      </c>
      <c r="X435">
        <v>0.84</v>
      </c>
      <c r="Y435">
        <v>0.8</v>
      </c>
      <c r="Z435" s="1">
        <f t="shared" ca="1" si="137"/>
        <v>8.4556918293314937E-2</v>
      </c>
      <c r="AA435" s="1">
        <f t="shared" ca="1" si="138"/>
        <v>7.1354124909805083E-2</v>
      </c>
      <c r="AB435" s="1">
        <f t="shared" ca="1" si="139"/>
        <v>-1.3479930717674492E-2</v>
      </c>
      <c r="AC435" s="1">
        <f t="shared" ca="1" si="140"/>
        <v>7.9133374308543336E-2</v>
      </c>
      <c r="AD435" s="1">
        <f t="shared" ca="1" si="141"/>
        <v>0.23492831231646222</v>
      </c>
      <c r="AE435" s="1">
        <f t="shared" ca="1" si="142"/>
        <v>-2.8502332008982528E-2</v>
      </c>
      <c r="AF435" s="1">
        <f t="shared" ca="1" si="143"/>
        <v>8.8993598862019824E-2</v>
      </c>
      <c r="AG435" s="1">
        <f t="shared" ca="1" si="144"/>
        <v>2.5144909788554243E-2</v>
      </c>
      <c r="AH435" s="1">
        <f t="shared" ca="1" si="145"/>
        <v>-1.0663032149442782E-2</v>
      </c>
      <c r="AI435" s="1">
        <f t="shared" ca="1" si="146"/>
        <v>4.6677471636952891E-2</v>
      </c>
      <c r="AJ435" s="1">
        <f t="shared" ca="1" si="147"/>
        <v>4.1380922693266826E-2</v>
      </c>
      <c r="AK435" s="1">
        <f t="shared" ca="1" si="148"/>
        <v>2.8616612696738871E-3</v>
      </c>
      <c r="AL435" s="1">
        <f t="shared" ca="1" si="149"/>
        <v>2.0274836674927296E-3</v>
      </c>
      <c r="AM435" s="1">
        <f t="shared" ca="1" si="150"/>
        <v>-1.2066365007541463E-2</v>
      </c>
      <c r="AN435" s="1">
        <f t="shared" ca="1" si="151"/>
        <v>7.429317762753547E-2</v>
      </c>
      <c r="AO435" s="1">
        <f t="shared" ca="1" si="152"/>
        <v>3.8618322248443158E-3</v>
      </c>
      <c r="AP435" s="1">
        <f t="shared" ca="1" si="153"/>
        <v>6.3767285233216559E-3</v>
      </c>
      <c r="AQ435">
        <v>2017</v>
      </c>
    </row>
    <row r="436" spans="1:43" ht="16.2" thickBot="1">
      <c r="A436" s="40" t="s">
        <v>95</v>
      </c>
      <c r="B436" s="30" t="s">
        <v>96</v>
      </c>
      <c r="C436" s="41" t="s">
        <v>97</v>
      </c>
      <c r="D436" s="8">
        <v>107260</v>
      </c>
      <c r="E436" s="3">
        <v>474549</v>
      </c>
      <c r="F436" s="37">
        <f t="shared" si="155"/>
        <v>107260</v>
      </c>
      <c r="G436" s="3">
        <v>1176000000</v>
      </c>
      <c r="H436" s="9">
        <f t="shared" si="156"/>
        <v>9.1207482993197272E-5</v>
      </c>
      <c r="I436" s="51" vm="3850">
        <v>55.09</v>
      </c>
      <c r="J436" s="2" vm="786">
        <v>59</v>
      </c>
      <c r="K436" s="2" vm="3851">
        <v>54.5</v>
      </c>
      <c r="L436" s="2" vm="3852">
        <v>59.27</v>
      </c>
      <c r="M436" s="2" vm="3853">
        <v>65.05</v>
      </c>
      <c r="N436" s="2" vm="3854">
        <v>67.760000000000005</v>
      </c>
      <c r="O436" s="2" vm="3855">
        <v>68.91</v>
      </c>
      <c r="P436" s="2" vm="3856">
        <v>71.52</v>
      </c>
      <c r="Q436" s="2" vm="3857">
        <v>73.930000000000007</v>
      </c>
      <c r="R436" s="2" vm="3858">
        <v>77.77</v>
      </c>
      <c r="S436" s="2" vm="3859">
        <v>70.2</v>
      </c>
      <c r="T436" s="2" vm="3860">
        <v>68.099999999999994</v>
      </c>
      <c r="U436" s="2" vm="3830">
        <v>60.69</v>
      </c>
      <c r="V436" s="3">
        <v>0.30499999999999999</v>
      </c>
      <c r="W436" s="3">
        <v>0.28499999999999998</v>
      </c>
      <c r="X436" s="3">
        <v>0.28499999999999998</v>
      </c>
      <c r="Y436" s="3">
        <v>0.28499999999999998</v>
      </c>
      <c r="Z436" s="1">
        <f t="shared" si="137"/>
        <v>8.1412234525322189E-2</v>
      </c>
      <c r="AA436" s="1">
        <f t="shared" si="138"/>
        <v>0.16745402395815748</v>
      </c>
      <c r="AB436" s="1">
        <f t="shared" si="139"/>
        <v>0.13270933101146423</v>
      </c>
      <c r="AC436" s="1">
        <f t="shared" si="140"/>
        <v>-0.21595731001671595</v>
      </c>
      <c r="AD436" s="1">
        <f t="shared" si="141"/>
        <v>0.12270829551642756</v>
      </c>
      <c r="AE436" s="1">
        <f t="shared" si="142"/>
        <v>7.0974768560537235E-2</v>
      </c>
      <c r="AF436" s="1">
        <f t="shared" si="143"/>
        <v>-7.6271186440677971E-2</v>
      </c>
      <c r="AG436" s="1">
        <f t="shared" si="144"/>
        <v>9.3119266055045918E-2</v>
      </c>
      <c r="AH436" s="1">
        <f t="shared" si="145"/>
        <v>9.7519824531803509E-2</v>
      </c>
      <c r="AI436" s="1">
        <f t="shared" si="146"/>
        <v>4.6041506533435944E-2</v>
      </c>
      <c r="AJ436" s="1">
        <f t="shared" si="147"/>
        <v>2.1177685950413094E-2</v>
      </c>
      <c r="AK436" s="1">
        <f t="shared" si="148"/>
        <v>3.7875489769264255E-2</v>
      </c>
      <c r="AL436" s="1">
        <f t="shared" si="149"/>
        <v>3.7681767337807759E-2</v>
      </c>
      <c r="AM436" s="1">
        <f t="shared" si="150"/>
        <v>5.5796023265250766E-2</v>
      </c>
      <c r="AN436" s="1">
        <f t="shared" si="151"/>
        <v>-9.7338305259097258E-2</v>
      </c>
      <c r="AO436" s="1">
        <f t="shared" si="152"/>
        <v>-2.5854700854700978E-2</v>
      </c>
      <c r="AP436" s="1">
        <f t="shared" si="153"/>
        <v>-0.1046255506607929</v>
      </c>
      <c r="AQ436">
        <v>2018</v>
      </c>
    </row>
    <row r="437" spans="1:43" ht="16.2" thickBot="1">
      <c r="A437" s="61" t="s">
        <v>80</v>
      </c>
      <c r="B437" s="30" t="s">
        <v>81</v>
      </c>
      <c r="C437" s="25" t="s">
        <v>82</v>
      </c>
      <c r="D437" s="8">
        <v>263281</v>
      </c>
      <c r="E437" s="3"/>
      <c r="F437" s="37">
        <f t="shared" si="155"/>
        <v>263281</v>
      </c>
      <c r="G437" s="8">
        <v>2888000000</v>
      </c>
      <c r="H437" s="9">
        <f t="shared" si="156"/>
        <v>9.1163781163434903E-5</v>
      </c>
      <c r="I437" s="16" cm="1" vm="3302">
        <f t="array" aca="1" ref="I437:U437" ca="1">TRANSPOSE(_xlfn.STOCKHISTORY(A437,"1-1-2015","31-01-2016",2,0,2))</f>
        <v>54.36</v>
      </c>
      <c r="J437" s="17" vm="3303">
        <f ca="1"/>
        <v>47.2</v>
      </c>
      <c r="K437" s="17" vm="3304">
        <f ca="1"/>
        <v>52.43</v>
      </c>
      <c r="L437" s="17" vm="3305">
        <f ca="1"/>
        <v>51.37</v>
      </c>
      <c r="M437" s="17" vm="1403">
        <f ca="1"/>
        <v>53.64</v>
      </c>
      <c r="N437" s="17" vm="850">
        <f ca="1"/>
        <v>54.68</v>
      </c>
      <c r="O437" s="17" vm="3306">
        <f ca="1"/>
        <v>56.01</v>
      </c>
      <c r="P437" s="17" vm="361">
        <f ca="1"/>
        <v>58.62</v>
      </c>
      <c r="Q437" s="17" vm="2837">
        <f ca="1"/>
        <v>52.4</v>
      </c>
      <c r="R437" s="17" vm="3307">
        <f ca="1"/>
        <v>49.42</v>
      </c>
      <c r="S437" s="17" vm="3308">
        <f ca="1"/>
        <v>53.45</v>
      </c>
      <c r="T437" s="17" vm="3309">
        <f ca="1"/>
        <v>54.4</v>
      </c>
      <c r="U437" s="17" vm="3310">
        <f ca="1"/>
        <v>50.75</v>
      </c>
      <c r="V437" s="3">
        <v>0.16</v>
      </c>
      <c r="W437" s="3">
        <v>0.16</v>
      </c>
      <c r="X437" s="3">
        <v>0.05</v>
      </c>
      <c r="Y437" s="3">
        <v>0.05</v>
      </c>
      <c r="Z437" s="1">
        <f t="shared" ca="1" si="137"/>
        <v>-5.2060338484179576E-2</v>
      </c>
      <c r="AA437" s="1">
        <f t="shared" ca="1" si="138"/>
        <v>9.343975082733115E-2</v>
      </c>
      <c r="AB437" s="1">
        <f t="shared" ca="1" si="139"/>
        <v>-0.11676486341724686</v>
      </c>
      <c r="AC437" s="1">
        <f t="shared" ca="1" si="140"/>
        <v>2.7923917442331005E-2</v>
      </c>
      <c r="AD437" s="1">
        <f t="shared" ca="1" si="141"/>
        <v>-5.8682855040470924E-2</v>
      </c>
      <c r="AE437" s="1">
        <f t="shared" ca="1" si="142"/>
        <v>-0.13171449595290649</v>
      </c>
      <c r="AF437" s="1">
        <f t="shared" ca="1" si="143"/>
        <v>0.11080508474576264</v>
      </c>
      <c r="AG437" s="1">
        <f t="shared" ca="1" si="144"/>
        <v>-1.7165744802593978E-2</v>
      </c>
      <c r="AH437" s="1">
        <f t="shared" ca="1" si="145"/>
        <v>4.4189215495425406E-2</v>
      </c>
      <c r="AI437" s="1">
        <f t="shared" ca="1" si="146"/>
        <v>2.2371364653243832E-2</v>
      </c>
      <c r="AJ437" s="1">
        <f t="shared" ca="1" si="147"/>
        <v>2.7249451353328423E-2</v>
      </c>
      <c r="AK437" s="1">
        <f t="shared" ca="1" si="148"/>
        <v>4.6598821638993031E-2</v>
      </c>
      <c r="AL437" s="1">
        <f t="shared" ca="1" si="149"/>
        <v>-0.10525417946093482</v>
      </c>
      <c r="AM437" s="1">
        <f t="shared" ca="1" si="150"/>
        <v>-5.591603053435109E-2</v>
      </c>
      <c r="AN437" s="1">
        <f t="shared" ca="1" si="151"/>
        <v>8.1545932820720382E-2</v>
      </c>
      <c r="AO437" s="1">
        <f t="shared" ca="1" si="152"/>
        <v>1.8709073900841828E-2</v>
      </c>
      <c r="AP437" s="1">
        <f t="shared" ca="1" si="153"/>
        <v>-6.6176470588235267E-2</v>
      </c>
      <c r="AQ437">
        <v>2016</v>
      </c>
    </row>
    <row r="438" spans="1:43" ht="15.6" thickBot="1">
      <c r="A438" s="40" t="s">
        <v>334</v>
      </c>
      <c r="B438" s="30" t="s">
        <v>486</v>
      </c>
      <c r="C438" s="42" t="s">
        <v>424</v>
      </c>
      <c r="D438" s="8">
        <v>80026</v>
      </c>
      <c r="E438" s="8"/>
      <c r="F438" s="37">
        <f t="shared" si="155"/>
        <v>80026</v>
      </c>
      <c r="G438" s="8">
        <v>890000000</v>
      </c>
      <c r="H438" s="9">
        <f t="shared" si="156"/>
        <v>8.9916853932584269E-5</v>
      </c>
      <c r="I438" s="51" vm="3861">
        <v>38.9</v>
      </c>
      <c r="J438" s="2" vm="3862">
        <v>43.45</v>
      </c>
      <c r="K438" s="2" vm="494">
        <v>43.48</v>
      </c>
      <c r="L438" s="2" vm="3863">
        <v>43.52</v>
      </c>
      <c r="M438" s="2" vm="2105">
        <v>47.5</v>
      </c>
      <c r="N438" s="2" vm="3579">
        <v>51.06</v>
      </c>
      <c r="O438" s="2" vm="3864">
        <v>53.53</v>
      </c>
      <c r="P438" s="2" vm="3865">
        <v>55.73</v>
      </c>
      <c r="Q438" s="2" vm="3866">
        <v>51.75</v>
      </c>
      <c r="R438" s="2" vm="3867">
        <v>55.93</v>
      </c>
      <c r="S438" s="2" vm="1025">
        <v>51.99</v>
      </c>
      <c r="T438" s="2" vm="3443">
        <v>52.74</v>
      </c>
      <c r="U438" s="2" vm="3144">
        <v>51.64</v>
      </c>
      <c r="V438" s="3">
        <v>0.32</v>
      </c>
      <c r="W438" s="3">
        <v>0.32</v>
      </c>
      <c r="X438" s="3">
        <v>0.32</v>
      </c>
      <c r="Y438" s="3">
        <v>0.32</v>
      </c>
      <c r="Z438" s="1">
        <f t="shared" si="137"/>
        <v>0.12699228791773792</v>
      </c>
      <c r="AA438" s="1">
        <f t="shared" si="138"/>
        <v>0.23736213235294112</v>
      </c>
      <c r="AB438" s="1">
        <f t="shared" si="139"/>
        <v>5.0812628432654557E-2</v>
      </c>
      <c r="AC438" s="1">
        <f t="shared" si="140"/>
        <v>-7.0981584123010893E-2</v>
      </c>
      <c r="AD438" s="1">
        <f t="shared" si="141"/>
        <v>0.36041131105398461</v>
      </c>
      <c r="AE438" s="1">
        <f t="shared" si="142"/>
        <v>0.11696658097686387</v>
      </c>
      <c r="AF438" s="1">
        <f t="shared" si="143"/>
        <v>6.9044879171447705E-4</v>
      </c>
      <c r="AG438" s="1">
        <f t="shared" si="144"/>
        <v>8.2796688132476138E-3</v>
      </c>
      <c r="AH438" s="1">
        <f t="shared" si="145"/>
        <v>9.1452205882352866E-2</v>
      </c>
      <c r="AI438" s="1">
        <f t="shared" si="146"/>
        <v>8.1684210526315831E-2</v>
      </c>
      <c r="AJ438" s="1">
        <f t="shared" si="147"/>
        <v>5.4641598119858963E-2</v>
      </c>
      <c r="AK438" s="1">
        <f t="shared" si="148"/>
        <v>4.1098449467588186E-2</v>
      </c>
      <c r="AL438" s="1">
        <f t="shared" si="149"/>
        <v>-6.56737843172438E-2</v>
      </c>
      <c r="AM438" s="1">
        <f t="shared" si="150"/>
        <v>8.6956521739130432E-2</v>
      </c>
      <c r="AN438" s="1">
        <f t="shared" si="151"/>
        <v>-7.0445199356338237E-2</v>
      </c>
      <c r="AO438" s="1">
        <f t="shared" si="152"/>
        <v>2.0580880938642045E-2</v>
      </c>
      <c r="AP438" s="1">
        <f t="shared" si="153"/>
        <v>-1.4789533560864643E-2</v>
      </c>
      <c r="AQ438" s="58">
        <v>2019</v>
      </c>
    </row>
    <row r="439" spans="1:43" ht="15.6" thickBot="1">
      <c r="A439" s="40" t="s">
        <v>68</v>
      </c>
      <c r="B439" s="30" t="s">
        <v>426</v>
      </c>
      <c r="C439" s="42" t="s">
        <v>427</v>
      </c>
      <c r="D439" s="8">
        <v>16657</v>
      </c>
      <c r="E439" s="8">
        <v>3252</v>
      </c>
      <c r="F439" s="37">
        <f t="shared" si="155"/>
        <v>16657</v>
      </c>
      <c r="G439" s="8">
        <v>187000000</v>
      </c>
      <c r="H439" s="9">
        <f t="shared" si="156"/>
        <v>8.907486631016043E-5</v>
      </c>
      <c r="I439" s="51" vm="3868">
        <v>296.83999999999997</v>
      </c>
      <c r="J439" s="2" vm="3869">
        <v>333.75</v>
      </c>
      <c r="K439" s="2" vm="3870">
        <v>331.29</v>
      </c>
      <c r="L439" s="2" vm="3871">
        <v>239.065</v>
      </c>
      <c r="M439" s="2" vm="3872">
        <v>228.97</v>
      </c>
      <c r="N439" s="2" vm="3873">
        <v>220.31</v>
      </c>
      <c r="O439" s="2" vm="3874">
        <v>236.59</v>
      </c>
      <c r="P439" s="2" vm="3875">
        <v>238.76</v>
      </c>
      <c r="Q439" s="2" vm="3876">
        <v>218.15</v>
      </c>
      <c r="R439" s="2" vm="3877">
        <v>232.76</v>
      </c>
      <c r="S439" s="2" vm="3878">
        <v>299.79000000000002</v>
      </c>
      <c r="T439" s="2" vm="3879">
        <v>292.35000000000002</v>
      </c>
      <c r="U439" s="2" vm="3880">
        <v>299.06</v>
      </c>
      <c r="V439" s="3">
        <v>0</v>
      </c>
      <c r="W439" s="3">
        <v>0</v>
      </c>
      <c r="X439" s="3">
        <v>0</v>
      </c>
      <c r="Y439" s="3">
        <v>0</v>
      </c>
      <c r="Z439" s="1">
        <f t="shared" si="137"/>
        <v>-0.19463347257781963</v>
      </c>
      <c r="AA439" s="1">
        <f t="shared" si="138"/>
        <v>-1.0352832911551228E-2</v>
      </c>
      <c r="AB439" s="1">
        <f t="shared" si="139"/>
        <v>-1.6188342702565674E-2</v>
      </c>
      <c r="AC439" s="1">
        <f t="shared" si="140"/>
        <v>0.28484275648736901</v>
      </c>
      <c r="AD439" s="1">
        <f t="shared" si="141"/>
        <v>7.4787764452231087E-3</v>
      </c>
      <c r="AE439" s="1">
        <f t="shared" si="142"/>
        <v>0.12434308044737916</v>
      </c>
      <c r="AF439" s="1">
        <f t="shared" si="143"/>
        <v>-7.3707865168538712E-3</v>
      </c>
      <c r="AG439" s="1">
        <f t="shared" si="144"/>
        <v>-0.27838147846297812</v>
      </c>
      <c r="AH439" s="1">
        <f t="shared" si="145"/>
        <v>-4.2227009390751462E-2</v>
      </c>
      <c r="AI439" s="1">
        <f t="shared" si="146"/>
        <v>-3.7821548674498828E-2</v>
      </c>
      <c r="AJ439" s="1">
        <f t="shared" si="147"/>
        <v>7.3895873995733288E-2</v>
      </c>
      <c r="AK439" s="1">
        <f t="shared" si="148"/>
        <v>9.1719852910097099E-3</v>
      </c>
      <c r="AL439" s="1">
        <f t="shared" si="149"/>
        <v>-8.6320991790919691E-2</v>
      </c>
      <c r="AM439" s="1">
        <f t="shared" si="150"/>
        <v>6.6972266788906651E-2</v>
      </c>
      <c r="AN439" s="1">
        <f t="shared" si="151"/>
        <v>0.287979034198316</v>
      </c>
      <c r="AO439" s="1">
        <f t="shared" si="152"/>
        <v>-2.4817372160512351E-2</v>
      </c>
      <c r="AP439" s="1">
        <f t="shared" si="153"/>
        <v>2.2951941166410052E-2</v>
      </c>
      <c r="AQ439" s="58">
        <v>2019</v>
      </c>
    </row>
    <row r="440" spans="1:43" ht="16.2" thickBot="1">
      <c r="A440" s="40" t="s">
        <v>331</v>
      </c>
      <c r="B440" s="30" t="s">
        <v>485</v>
      </c>
      <c r="C440" s="41" t="s">
        <v>333</v>
      </c>
      <c r="D440" s="8">
        <v>131418</v>
      </c>
      <c r="E440" s="3">
        <v>5596</v>
      </c>
      <c r="F440" s="37">
        <f t="shared" ref="F440:F470" si="157">D440</f>
        <v>131418</v>
      </c>
      <c r="G440" s="8">
        <v>1484000000</v>
      </c>
      <c r="H440" s="9">
        <f t="shared" si="156"/>
        <v>8.8556603773584904E-5</v>
      </c>
      <c r="I440" s="51" vm="1712">
        <v>4.03</v>
      </c>
      <c r="J440" s="2" vm="3881">
        <v>4.5010000000000003</v>
      </c>
      <c r="K440" s="2" vm="3882">
        <v>4.7590000000000003</v>
      </c>
      <c r="L440" s="2" vm="3883">
        <v>4.3390000000000004</v>
      </c>
      <c r="M440" s="2" vm="3884">
        <v>4.6379999999999999</v>
      </c>
      <c r="N440" s="2" vm="3885">
        <v>4.05</v>
      </c>
      <c r="O440" s="2" vm="3886">
        <v>4.4249999999999998</v>
      </c>
      <c r="P440" s="2" vm="3887">
        <v>4.4669999999999996</v>
      </c>
      <c r="Q440" s="2" vm="3888">
        <v>3.4769999999999999</v>
      </c>
      <c r="R440" s="2" vm="3889">
        <v>3.8439999999999999</v>
      </c>
      <c r="S440" s="2" vm="3890">
        <v>3.8889999999999998</v>
      </c>
      <c r="T440" s="2" vm="3891">
        <v>4.1029999999999998</v>
      </c>
      <c r="U440" s="2" vm="3892">
        <v>4.1100000000000003</v>
      </c>
      <c r="V440" s="3">
        <v>0.74</v>
      </c>
      <c r="W440" s="3">
        <v>0.74</v>
      </c>
      <c r="X440" s="3">
        <v>0.74</v>
      </c>
      <c r="Y440" s="3">
        <v>0.74</v>
      </c>
      <c r="Z440" s="1">
        <f t="shared" si="137"/>
        <v>0.26029776674937966</v>
      </c>
      <c r="AA440" s="1">
        <f t="shared" si="138"/>
        <v>0.19036644388107843</v>
      </c>
      <c r="AB440" s="1">
        <f t="shared" si="139"/>
        <v>3.5932203389830518E-2</v>
      </c>
      <c r="AC440" s="1">
        <f t="shared" si="140"/>
        <v>0.26170655567117601</v>
      </c>
      <c r="AD440" s="1">
        <f t="shared" si="141"/>
        <v>0.75434243176178661</v>
      </c>
      <c r="AE440" s="1">
        <f t="shared" si="142"/>
        <v>0.11687344913151367</v>
      </c>
      <c r="AF440" s="1">
        <f t="shared" si="143"/>
        <v>5.7320595423239279E-2</v>
      </c>
      <c r="AG440" s="1">
        <f t="shared" si="144"/>
        <v>6.7241017020382446E-2</v>
      </c>
      <c r="AH440" s="1">
        <f t="shared" si="145"/>
        <v>6.8909887070753503E-2</v>
      </c>
      <c r="AI440" s="1">
        <f t="shared" si="146"/>
        <v>3.277274687365242E-2</v>
      </c>
      <c r="AJ440" s="1">
        <f t="shared" si="147"/>
        <v>0.27530864197530863</v>
      </c>
      <c r="AK440" s="1">
        <f t="shared" si="148"/>
        <v>9.4915254237287715E-3</v>
      </c>
      <c r="AL440" s="1">
        <f t="shared" si="149"/>
        <v>-5.596597268860528E-2</v>
      </c>
      <c r="AM440" s="1">
        <f t="shared" si="150"/>
        <v>0.31837791199309751</v>
      </c>
      <c r="AN440" s="1">
        <f t="shared" si="151"/>
        <v>1.1706555671175841E-2</v>
      </c>
      <c r="AO440" s="1">
        <f t="shared" si="152"/>
        <v>0.24530727693494472</v>
      </c>
      <c r="AP440" s="1">
        <f t="shared" si="153"/>
        <v>0.18206190592249588</v>
      </c>
      <c r="AQ440" s="58">
        <v>2019</v>
      </c>
    </row>
    <row r="441" spans="1:43" ht="15.6" thickBot="1">
      <c r="A441" s="40" t="s">
        <v>269</v>
      </c>
      <c r="B441" s="30" t="s">
        <v>469</v>
      </c>
      <c r="C441" s="42" t="s">
        <v>470</v>
      </c>
      <c r="D441" s="46">
        <v>122312</v>
      </c>
      <c r="E441" s="3"/>
      <c r="F441" s="37">
        <f t="shared" si="157"/>
        <v>122312</v>
      </c>
      <c r="G441" s="3">
        <v>1395000000</v>
      </c>
      <c r="H441" s="9">
        <f t="shared" si="156"/>
        <v>8.7678853046594987E-5</v>
      </c>
      <c r="I441" s="51" vm="3893">
        <v>68.069999999999993</v>
      </c>
      <c r="J441" s="2" vm="3894">
        <v>73.790000000000006</v>
      </c>
      <c r="K441" s="2" vm="3895">
        <v>65.489999999999995</v>
      </c>
      <c r="L441" s="2" vm="3896">
        <v>64.37</v>
      </c>
      <c r="M441" s="2" vm="3897">
        <v>68.11</v>
      </c>
      <c r="N441" s="2" vm="780">
        <v>68.64</v>
      </c>
      <c r="O441" s="2" vm="1381">
        <v>66.45</v>
      </c>
      <c r="P441" s="2" vm="2893">
        <v>67</v>
      </c>
      <c r="Q441" s="2" vm="3898">
        <v>63.06</v>
      </c>
      <c r="R441" s="2" vm="3899">
        <v>61.2</v>
      </c>
      <c r="S441" s="2" vm="3900">
        <v>51.6</v>
      </c>
      <c r="T441" s="2" vm="3901">
        <v>46.28</v>
      </c>
      <c r="U441" s="2" vm="1678">
        <v>35.49</v>
      </c>
      <c r="V441" s="3">
        <v>0.36</v>
      </c>
      <c r="W441" s="3">
        <v>0.36</v>
      </c>
      <c r="X441" s="3">
        <v>0.3</v>
      </c>
      <c r="Y441" s="3">
        <v>0.3</v>
      </c>
      <c r="Z441" s="1">
        <f t="shared" si="137"/>
        <v>-4.9067136770970896E-2</v>
      </c>
      <c r="AA441" s="1">
        <f t="shared" si="138"/>
        <v>3.7905856765573995E-2</v>
      </c>
      <c r="AB441" s="1">
        <f t="shared" si="139"/>
        <v>-7.4492099322799099E-2</v>
      </c>
      <c r="AC441" s="1">
        <f t="shared" si="140"/>
        <v>-0.41519607843137252</v>
      </c>
      <c r="AD441" s="1">
        <f t="shared" si="141"/>
        <v>-0.45923314235345958</v>
      </c>
      <c r="AE441" s="1">
        <f t="shared" si="142"/>
        <v>8.4031144410166209E-2</v>
      </c>
      <c r="AF441" s="1">
        <f t="shared" si="143"/>
        <v>-0.11248136603875879</v>
      </c>
      <c r="AG441" s="1">
        <f t="shared" si="144"/>
        <v>-1.1604825164147051E-2</v>
      </c>
      <c r="AH441" s="1">
        <f t="shared" si="145"/>
        <v>5.8101600124281415E-2</v>
      </c>
      <c r="AI441" s="1">
        <f t="shared" si="146"/>
        <v>1.3067097342534152E-2</v>
      </c>
      <c r="AJ441" s="1">
        <f t="shared" si="147"/>
        <v>-2.6660839160839129E-2</v>
      </c>
      <c r="AK441" s="1">
        <f t="shared" si="148"/>
        <v>8.2768999247554119E-3</v>
      </c>
      <c r="AL441" s="1">
        <f t="shared" si="149"/>
        <v>-5.4328358208955194E-2</v>
      </c>
      <c r="AM441" s="1">
        <f t="shared" si="150"/>
        <v>-2.4738344433872492E-2</v>
      </c>
      <c r="AN441" s="1">
        <f t="shared" si="151"/>
        <v>-0.15686274509803924</v>
      </c>
      <c r="AO441" s="1">
        <f t="shared" si="152"/>
        <v>-9.7286821705426366E-2</v>
      </c>
      <c r="AP441" s="1">
        <f t="shared" si="153"/>
        <v>-0.22666378565254966</v>
      </c>
      <c r="AQ441">
        <v>2018</v>
      </c>
    </row>
    <row r="442" spans="1:43" ht="15.6" thickBot="1">
      <c r="A442" s="40" t="s">
        <v>401</v>
      </c>
      <c r="B442" s="30" t="s">
        <v>402</v>
      </c>
      <c r="C442" s="42" t="s">
        <v>349</v>
      </c>
      <c r="D442" s="8">
        <v>67520</v>
      </c>
      <c r="E442" s="3">
        <v>460680</v>
      </c>
      <c r="F442" s="37">
        <f t="shared" si="157"/>
        <v>67520</v>
      </c>
      <c r="G442" s="3">
        <v>772000000</v>
      </c>
      <c r="H442" s="9">
        <f t="shared" si="156"/>
        <v>8.7461139896373059E-5</v>
      </c>
      <c r="I442" s="51" vm="802">
        <v>70.06</v>
      </c>
      <c r="J442" s="2" vm="3902">
        <v>71.430000000000007</v>
      </c>
      <c r="K442" s="2" vm="3903">
        <v>70.959999999999994</v>
      </c>
      <c r="L442" s="2" vm="3646">
        <v>68.05</v>
      </c>
      <c r="M442" s="2" vm="3904">
        <v>66.44</v>
      </c>
      <c r="N442" s="2" vm="3905">
        <v>71.55</v>
      </c>
      <c r="O442" s="2" vm="2293">
        <v>68.5</v>
      </c>
      <c r="P442" s="2" vm="3906">
        <v>71.98</v>
      </c>
      <c r="Q442" s="2" vm="3907">
        <v>76.7</v>
      </c>
      <c r="R442" s="2" vm="3470">
        <v>77.12</v>
      </c>
      <c r="S442" s="2" vm="3908">
        <v>68.39</v>
      </c>
      <c r="T442" s="2" vm="3909">
        <v>69.38</v>
      </c>
      <c r="U442" s="2" vm="778">
        <v>58.8</v>
      </c>
      <c r="V442" s="3">
        <v>0</v>
      </c>
      <c r="W442" s="3">
        <v>0</v>
      </c>
      <c r="X442" s="3">
        <v>0</v>
      </c>
      <c r="Y442" s="3">
        <v>0</v>
      </c>
      <c r="Z442" s="1">
        <f t="shared" si="137"/>
        <v>-2.8689694547530759E-2</v>
      </c>
      <c r="AA442" s="1">
        <f t="shared" si="138"/>
        <v>6.6127847171198071E-3</v>
      </c>
      <c r="AB442" s="1">
        <f t="shared" si="139"/>
        <v>0.12583941605839422</v>
      </c>
      <c r="AC442" s="1">
        <f t="shared" si="140"/>
        <v>-0.23755186721991708</v>
      </c>
      <c r="AD442" s="1">
        <f t="shared" si="141"/>
        <v>-0.16071938338566949</v>
      </c>
      <c r="AE442" s="1">
        <f t="shared" si="142"/>
        <v>1.955466742791899E-2</v>
      </c>
      <c r="AF442" s="1">
        <f t="shared" si="143"/>
        <v>-6.5798684026321299E-3</v>
      </c>
      <c r="AG442" s="1">
        <f t="shared" si="144"/>
        <v>-4.1009019165727127E-2</v>
      </c>
      <c r="AH442" s="1">
        <f t="shared" si="145"/>
        <v>-2.3659074210139595E-2</v>
      </c>
      <c r="AI442" s="1">
        <f t="shared" si="146"/>
        <v>7.6911499096929556E-2</v>
      </c>
      <c r="AJ442" s="1">
        <f t="shared" si="147"/>
        <v>-4.2627533193570891E-2</v>
      </c>
      <c r="AK442" s="1">
        <f t="shared" si="148"/>
        <v>5.0802919708029255E-2</v>
      </c>
      <c r="AL442" s="1">
        <f t="shared" si="149"/>
        <v>6.5573770491803254E-2</v>
      </c>
      <c r="AM442" s="1">
        <f t="shared" si="150"/>
        <v>5.4758800521512606E-3</v>
      </c>
      <c r="AN442" s="1">
        <f t="shared" si="151"/>
        <v>-0.11320020746887971</v>
      </c>
      <c r="AO442" s="1">
        <f t="shared" si="152"/>
        <v>1.4475800555636714E-2</v>
      </c>
      <c r="AP442" s="1">
        <f t="shared" si="153"/>
        <v>-0.15249351398097433</v>
      </c>
      <c r="AQ442">
        <v>2018</v>
      </c>
    </row>
    <row r="443" spans="1:43" ht="15.6" thickBot="1">
      <c r="A443" s="40" t="s">
        <v>173</v>
      </c>
      <c r="B443" s="30" t="s">
        <v>174</v>
      </c>
      <c r="C443" s="42" t="s">
        <v>404</v>
      </c>
      <c r="D443" s="8">
        <v>61373</v>
      </c>
      <c r="E443" s="3">
        <v>806043</v>
      </c>
      <c r="F443" s="37">
        <f t="shared" si="157"/>
        <v>61373</v>
      </c>
      <c r="G443" s="3">
        <v>730000000</v>
      </c>
      <c r="H443" s="9">
        <f t="shared" si="156"/>
        <v>8.4072602739726027E-5</v>
      </c>
      <c r="I443" s="51" vm="2221">
        <v>130.19</v>
      </c>
      <c r="J443" s="2" vm="3910">
        <v>148.69999999999999</v>
      </c>
      <c r="K443" s="2" vm="3911">
        <v>154.99</v>
      </c>
      <c r="L443" s="2" vm="3912">
        <v>160</v>
      </c>
      <c r="M443" s="2" vm="3913">
        <v>173.76</v>
      </c>
      <c r="N443" s="2" vm="3914">
        <v>164.48</v>
      </c>
      <c r="O443" s="2" vm="3915">
        <v>176.63</v>
      </c>
      <c r="P443" s="2" vm="3916">
        <v>171.89</v>
      </c>
      <c r="Q443" s="2" vm="3917">
        <v>163.51</v>
      </c>
      <c r="R443" s="2" vm="3918">
        <v>169.55</v>
      </c>
      <c r="S443" s="2" vm="3919">
        <v>174.29</v>
      </c>
      <c r="T443" s="2" vm="3920">
        <v>178.55</v>
      </c>
      <c r="U443" s="2" vm="3921">
        <v>177.5</v>
      </c>
      <c r="V443" s="3">
        <v>0.9</v>
      </c>
      <c r="W443" s="3">
        <v>0.82</v>
      </c>
      <c r="X443" s="3">
        <v>0.82</v>
      </c>
      <c r="Y443" s="3">
        <v>0.82</v>
      </c>
      <c r="Z443" s="1">
        <f t="shared" si="137"/>
        <v>0.23588601275059529</v>
      </c>
      <c r="AA443" s="1">
        <f t="shared" si="138"/>
        <v>0.10906249999999998</v>
      </c>
      <c r="AB443" s="1">
        <f t="shared" si="139"/>
        <v>-3.5441318009398086E-2</v>
      </c>
      <c r="AC443" s="1">
        <f t="shared" si="140"/>
        <v>5.1725154821586482E-2</v>
      </c>
      <c r="AD443" s="1">
        <f t="shared" si="141"/>
        <v>0.38920039941623785</v>
      </c>
      <c r="AE443" s="1">
        <f t="shared" si="142"/>
        <v>0.14217681849604419</v>
      </c>
      <c r="AF443" s="1">
        <f t="shared" si="143"/>
        <v>4.2299932750504511E-2</v>
      </c>
      <c r="AG443" s="1">
        <f t="shared" si="144"/>
        <v>3.8131492354345382E-2</v>
      </c>
      <c r="AH443" s="1">
        <f t="shared" si="145"/>
        <v>8.5999999999999938E-2</v>
      </c>
      <c r="AI443" s="1">
        <f t="shared" si="146"/>
        <v>-4.8687845303867411E-2</v>
      </c>
      <c r="AJ443" s="1">
        <f t="shared" si="147"/>
        <v>7.8854571984435837E-2</v>
      </c>
      <c r="AK443" s="1">
        <f t="shared" si="148"/>
        <v>-2.6835758364943719E-2</v>
      </c>
      <c r="AL443" s="1">
        <f t="shared" si="149"/>
        <v>-4.3981616149863262E-2</v>
      </c>
      <c r="AM443" s="1">
        <f t="shared" si="150"/>
        <v>4.1954620512507007E-2</v>
      </c>
      <c r="AN443" s="1">
        <f t="shared" si="151"/>
        <v>2.7956355057505045E-2</v>
      </c>
      <c r="AO443" s="1">
        <f t="shared" si="152"/>
        <v>2.9146824258419989E-2</v>
      </c>
      <c r="AP443" s="1">
        <f t="shared" si="153"/>
        <v>-1.2881545785494897E-3</v>
      </c>
      <c r="AQ443" s="58">
        <v>2019</v>
      </c>
    </row>
    <row r="444" spans="1:43" ht="16.2" thickBot="1">
      <c r="A444" s="29" t="s">
        <v>80</v>
      </c>
      <c r="B444" s="30" t="s">
        <v>81</v>
      </c>
      <c r="C444" s="33" t="s">
        <v>82</v>
      </c>
      <c r="D444" s="8">
        <v>226214</v>
      </c>
      <c r="E444" s="3"/>
      <c r="F444" s="37">
        <f t="shared" si="157"/>
        <v>226214</v>
      </c>
      <c r="G444" s="8">
        <v>2699000000</v>
      </c>
      <c r="H444" s="9">
        <f t="shared" si="156"/>
        <v>8.381400518710634E-5</v>
      </c>
      <c r="I444" s="16" cm="1" vm="1003">
        <f t="array" aca="1" ref="I444:U444" ca="1">TRANSPOSE(_xlfn.STOCKHISTORY(A444,"1-1-2017","01-01-2018",2,0,2))</f>
        <v>60.68</v>
      </c>
      <c r="J444" s="17" vm="3922">
        <f ca="1"/>
        <v>56.72</v>
      </c>
      <c r="K444" s="17" vm="3899">
        <f ca="1"/>
        <v>61.2</v>
      </c>
      <c r="L444" s="17" vm="3923">
        <f ca="1"/>
        <v>59.93</v>
      </c>
      <c r="M444" s="17" vm="2754">
        <f ca="1"/>
        <v>59.39</v>
      </c>
      <c r="N444" s="17" vm="3924">
        <f ca="1"/>
        <v>60.89</v>
      </c>
      <c r="O444" s="17" vm="455">
        <f ca="1"/>
        <v>67.239999999999995</v>
      </c>
      <c r="P444" s="17" vm="1449">
        <f ca="1"/>
        <v>69.09</v>
      </c>
      <c r="Q444" s="17" vm="3897">
        <f ca="1"/>
        <v>68.11</v>
      </c>
      <c r="R444" s="17" vm="2943">
        <f ca="1"/>
        <v>73.069999999999993</v>
      </c>
      <c r="S444" s="17" vm="3925">
        <f ca="1"/>
        <v>73.989999999999995</v>
      </c>
      <c r="T444" s="17" vm="3926">
        <f ca="1"/>
        <v>75.709999999999994</v>
      </c>
      <c r="U444" s="17" vm="2918">
        <f ca="1"/>
        <v>75.09</v>
      </c>
      <c r="V444">
        <v>0.32</v>
      </c>
      <c r="W444">
        <v>0.32</v>
      </c>
      <c r="X444">
        <v>0.16</v>
      </c>
      <c r="Y444">
        <v>0.16</v>
      </c>
      <c r="Z444" s="1">
        <f t="shared" ca="1" si="137"/>
        <v>-7.0863546473302567E-3</v>
      </c>
      <c r="AA444" s="1">
        <f t="shared" ca="1" si="138"/>
        <v>0.1273152010679125</v>
      </c>
      <c r="AB444" s="1">
        <f t="shared" ca="1" si="139"/>
        <v>8.9083878643664474E-2</v>
      </c>
      <c r="AC444" s="1">
        <f t="shared" ca="1" si="140"/>
        <v>2.9834405364718909E-2</v>
      </c>
      <c r="AD444" s="1">
        <f t="shared" ca="1" si="141"/>
        <v>0.25329597890573508</v>
      </c>
      <c r="AE444" s="1">
        <f t="shared" ca="1" si="142"/>
        <v>-6.526038233355308E-2</v>
      </c>
      <c r="AF444" s="1">
        <f t="shared" ca="1" si="143"/>
        <v>7.8984485190409098E-2</v>
      </c>
      <c r="AG444" s="1">
        <f t="shared" ca="1" si="144"/>
        <v>-1.5522875816993513E-2</v>
      </c>
      <c r="AH444" s="1">
        <f t="shared" ca="1" si="145"/>
        <v>-9.0105122643083461E-3</v>
      </c>
      <c r="AI444" s="1">
        <f t="shared" ca="1" si="146"/>
        <v>3.0644889712072739E-2</v>
      </c>
      <c r="AJ444" s="1">
        <f t="shared" ca="1" si="147"/>
        <v>0.1095417966825422</v>
      </c>
      <c r="AK444" s="1">
        <f t="shared" ca="1" si="148"/>
        <v>2.751338488994659E-2</v>
      </c>
      <c r="AL444" s="1">
        <f t="shared" ca="1" si="149"/>
        <v>-1.1868577218121347E-2</v>
      </c>
      <c r="AM444" s="1">
        <f t="shared" ca="1" si="150"/>
        <v>7.5172515049185054E-2</v>
      </c>
      <c r="AN444" s="1">
        <f t="shared" ca="1" si="151"/>
        <v>1.2590666484193264E-2</v>
      </c>
      <c r="AO444" s="1">
        <f t="shared" ca="1" si="152"/>
        <v>2.5408839032301647E-2</v>
      </c>
      <c r="AP444" s="1">
        <f t="shared" ca="1" si="153"/>
        <v>-6.0758156122043367E-3</v>
      </c>
      <c r="AQ444">
        <v>2017</v>
      </c>
    </row>
    <row r="445" spans="1:43" ht="15.6" thickBot="1">
      <c r="A445" s="29" t="s">
        <v>233</v>
      </c>
      <c r="B445" s="30" t="s">
        <v>234</v>
      </c>
      <c r="C445" s="34" t="s">
        <v>235</v>
      </c>
      <c r="D445" s="8">
        <v>656241</v>
      </c>
      <c r="E445" s="3">
        <v>2279798</v>
      </c>
      <c r="F445" s="37">
        <f t="shared" si="157"/>
        <v>656241</v>
      </c>
      <c r="G445" s="3">
        <v>7832000000</v>
      </c>
      <c r="H445" s="9">
        <f t="shared" si="156"/>
        <v>8.3789708886618995E-5</v>
      </c>
      <c r="I445" s="16" cm="1" vm="3927">
        <f t="array" aca="1" ref="I445:U445" ca="1">TRANSPOSE(_xlfn.STOCKHISTORY(A445,"1-1-2017","01-01-2018",2,0,2))</f>
        <v>62.79</v>
      </c>
      <c r="J445" s="17" vm="3928">
        <f ca="1"/>
        <v>64.355000000000004</v>
      </c>
      <c r="K445" s="17" vm="3929">
        <f ca="1"/>
        <v>64.13</v>
      </c>
      <c r="L445" s="17" vm="3930">
        <f ca="1"/>
        <v>65.81</v>
      </c>
      <c r="M445" s="17" vm="3931">
        <f ca="1"/>
        <v>68.680000000000007</v>
      </c>
      <c r="N445" s="17" vm="3932">
        <f ca="1"/>
        <v>70.239999999999995</v>
      </c>
      <c r="O445" s="17" vm="3933">
        <f ca="1"/>
        <v>69.33</v>
      </c>
      <c r="P445" s="17" vm="1529">
        <f ca="1"/>
        <v>73.099999999999994</v>
      </c>
      <c r="Q445" s="17" vm="3016">
        <f ca="1"/>
        <v>74.709999999999994</v>
      </c>
      <c r="R445" s="17" vm="3016">
        <f ca="1"/>
        <v>74.709999999999994</v>
      </c>
      <c r="S445" s="17" vm="3934">
        <f ca="1"/>
        <v>83.68</v>
      </c>
      <c r="T445" s="17" vm="1833">
        <f ca="1"/>
        <v>83.6</v>
      </c>
      <c r="U445" s="17" vm="3935">
        <f ca="1"/>
        <v>86.125</v>
      </c>
      <c r="V445" s="3">
        <v>0.42</v>
      </c>
      <c r="W445" s="3">
        <v>0.39</v>
      </c>
      <c r="X445" s="3">
        <v>0.39</v>
      </c>
      <c r="Y445" s="3">
        <v>0.39</v>
      </c>
      <c r="Z445" s="1">
        <f t="shared" ca="1" si="137"/>
        <v>5.4785793916228745E-2</v>
      </c>
      <c r="AA445" s="1">
        <f t="shared" ca="1" si="138"/>
        <v>5.941346299954408E-2</v>
      </c>
      <c r="AB445" s="1">
        <f t="shared" ca="1" si="139"/>
        <v>8.322515505553145E-2</v>
      </c>
      <c r="AC445" s="1">
        <f t="shared" ca="1" si="140"/>
        <v>0.158010975772989</v>
      </c>
      <c r="AD445" s="1">
        <f t="shared" ca="1" si="141"/>
        <v>0.39695811434941869</v>
      </c>
      <c r="AE445" s="1">
        <f t="shared" ca="1" si="142"/>
        <v>2.4924351011307612E-2</v>
      </c>
      <c r="AF445" s="1">
        <f t="shared" ca="1" si="143"/>
        <v>-3.4962318390180797E-3</v>
      </c>
      <c r="AG445" s="1">
        <f t="shared" ca="1" si="144"/>
        <v>3.2745984718540573E-2</v>
      </c>
      <c r="AH445" s="1">
        <f t="shared" ca="1" si="145"/>
        <v>4.361039355721022E-2</v>
      </c>
      <c r="AI445" s="1">
        <f t="shared" ca="1" si="146"/>
        <v>2.8392545136866454E-2</v>
      </c>
      <c r="AJ445" s="1">
        <f t="shared" ca="1" si="147"/>
        <v>-7.4031890660591773E-3</v>
      </c>
      <c r="AK445" s="1">
        <f t="shared" ca="1" si="148"/>
        <v>5.4377614308380152E-2</v>
      </c>
      <c r="AL445" s="1">
        <f t="shared" ca="1" si="149"/>
        <v>2.7359781121751022E-2</v>
      </c>
      <c r="AM445" s="1">
        <f t="shared" ca="1" si="150"/>
        <v>5.2201847142283502E-3</v>
      </c>
      <c r="AN445" s="1">
        <f t="shared" ca="1" si="151"/>
        <v>0.12006424842725223</v>
      </c>
      <c r="AO445" s="1">
        <f t="shared" ca="1" si="152"/>
        <v>3.7045889101336936E-3</v>
      </c>
      <c r="AP445" s="1">
        <f t="shared" ca="1" si="153"/>
        <v>3.4868421052631653E-2</v>
      </c>
      <c r="AQ445">
        <v>2017</v>
      </c>
    </row>
    <row r="446" spans="1:43" ht="15.6" thickBot="1">
      <c r="A446" s="40" t="s">
        <v>83</v>
      </c>
      <c r="B446" s="30" t="s">
        <v>431</v>
      </c>
      <c r="C446" s="42" t="s">
        <v>432</v>
      </c>
      <c r="D446" s="8">
        <v>47470</v>
      </c>
      <c r="E446" s="3">
        <v>536586</v>
      </c>
      <c r="F446" s="37">
        <f t="shared" si="157"/>
        <v>47470</v>
      </c>
      <c r="G446" s="3">
        <v>568000000</v>
      </c>
      <c r="H446" s="9">
        <f t="shared" si="156"/>
        <v>8.3573943661971827E-5</v>
      </c>
      <c r="I446" s="51" vm="2367">
        <v>124.03</v>
      </c>
      <c r="J446" s="2" vm="3936">
        <v>133.03</v>
      </c>
      <c r="K446" s="2" vm="3937">
        <v>138.86000000000001</v>
      </c>
      <c r="L446" s="2" vm="3938">
        <v>137.69</v>
      </c>
      <c r="M446" s="2" vm="2638">
        <v>139.58000000000001</v>
      </c>
      <c r="N446" s="2" vm="3939">
        <v>119.91</v>
      </c>
      <c r="O446" s="2" vm="3940">
        <v>139.30000000000001</v>
      </c>
      <c r="P446" s="2" vm="3941">
        <v>131.63999999999999</v>
      </c>
      <c r="Q446" s="2" vm="3942">
        <v>117.9</v>
      </c>
      <c r="R446" s="2" vm="3943">
        <v>127.4</v>
      </c>
      <c r="S446" s="2" vm="3944">
        <v>139.37</v>
      </c>
      <c r="T446" s="2" vm="3945">
        <v>145.19999999999999</v>
      </c>
      <c r="U446" s="2" vm="3946">
        <v>149</v>
      </c>
      <c r="V446" s="3">
        <v>1.03</v>
      </c>
      <c r="W446" s="3">
        <v>1.03</v>
      </c>
      <c r="X446" s="3">
        <v>0.86</v>
      </c>
      <c r="Y446" s="3">
        <v>0.86</v>
      </c>
      <c r="Z446" s="1">
        <f t="shared" si="137"/>
        <v>0.11843908731758442</v>
      </c>
      <c r="AA446" s="1">
        <f t="shared" si="138"/>
        <v>1.917350570121297E-2</v>
      </c>
      <c r="AB446" s="1">
        <f t="shared" si="139"/>
        <v>-7.9253409906676273E-2</v>
      </c>
      <c r="AC446" s="1">
        <f t="shared" si="140"/>
        <v>0.17629513343799053</v>
      </c>
      <c r="AD446" s="1">
        <f t="shared" si="141"/>
        <v>0.23179875836491171</v>
      </c>
      <c r="AE446" s="1">
        <f t="shared" si="142"/>
        <v>7.2563089575102796E-2</v>
      </c>
      <c r="AF446" s="1">
        <f t="shared" si="143"/>
        <v>4.3824701195219216E-2</v>
      </c>
      <c r="AG446" s="1">
        <f t="shared" si="144"/>
        <v>-1.008209707619299E-3</v>
      </c>
      <c r="AH446" s="1">
        <f t="shared" si="145"/>
        <v>1.3726487036095684E-2</v>
      </c>
      <c r="AI446" s="1">
        <f t="shared" si="146"/>
        <v>-0.13354348760567425</v>
      </c>
      <c r="AJ446" s="1">
        <f t="shared" si="147"/>
        <v>0.17029438745725975</v>
      </c>
      <c r="AK446" s="1">
        <f t="shared" si="148"/>
        <v>-5.4989231873654162E-2</v>
      </c>
      <c r="AL446" s="1">
        <f t="shared" si="149"/>
        <v>-9.7842601033120494E-2</v>
      </c>
      <c r="AM446" s="1">
        <f t="shared" si="150"/>
        <v>8.7871077184054278E-2</v>
      </c>
      <c r="AN446" s="1">
        <f t="shared" si="151"/>
        <v>9.3956043956043941E-2</v>
      </c>
      <c r="AO446" s="1">
        <f t="shared" si="152"/>
        <v>4.8001722034871096E-2</v>
      </c>
      <c r="AP446" s="1">
        <f t="shared" si="153"/>
        <v>3.2093663911845816E-2</v>
      </c>
      <c r="AQ446" s="58">
        <v>2019</v>
      </c>
    </row>
    <row r="447" spans="1:43" ht="16.2" thickBot="1">
      <c r="A447" s="61" t="s">
        <v>275</v>
      </c>
      <c r="B447" s="30" t="s">
        <v>276</v>
      </c>
      <c r="C447" s="25" t="s">
        <v>277</v>
      </c>
      <c r="D447" s="8">
        <v>77049</v>
      </c>
      <c r="E447" s="3">
        <v>1995278</v>
      </c>
      <c r="F447" s="37">
        <f t="shared" si="157"/>
        <v>77049</v>
      </c>
      <c r="G447" s="3">
        <v>958000000</v>
      </c>
      <c r="H447" s="9">
        <f t="shared" si="156"/>
        <v>8.042693110647181E-5</v>
      </c>
      <c r="I447" s="16" cm="1" vm="1012">
        <f t="array" aca="1" ref="I447:U447" ca="1">TRANSPOSE(_xlfn.STOCKHISTORY(A447,"1-1-2015","31-01-2016",2,0,2))</f>
        <v>49.19</v>
      </c>
      <c r="J447" s="17" vm="1013">
        <f ca="1"/>
        <v>50.65</v>
      </c>
      <c r="K447" s="17" vm="1014">
        <f ca="1"/>
        <v>45.8</v>
      </c>
      <c r="L447" s="17" vm="1015">
        <f ca="1"/>
        <v>44.35</v>
      </c>
      <c r="M447" s="17" vm="1016">
        <f ca="1"/>
        <v>44.24</v>
      </c>
      <c r="N447" s="17" vm="1017">
        <f ca="1"/>
        <v>43.77</v>
      </c>
      <c r="O447" s="17" vm="1018">
        <f ca="1"/>
        <v>42.01</v>
      </c>
      <c r="P447" s="17" vm="1019">
        <f ca="1"/>
        <v>44.75</v>
      </c>
      <c r="Q447" s="17" vm="1020">
        <f ca="1"/>
        <v>42.94</v>
      </c>
      <c r="R447" s="17" vm="1021">
        <f ca="1"/>
        <v>44.83</v>
      </c>
      <c r="S447" s="17" vm="1022">
        <f ca="1"/>
        <v>45.1</v>
      </c>
      <c r="T447" s="17" vm="1023">
        <f ca="1"/>
        <v>44.84</v>
      </c>
      <c r="U447" s="17" vm="1024">
        <f ca="1"/>
        <v>46.42</v>
      </c>
      <c r="V447" s="3">
        <v>0.56000000000000005</v>
      </c>
      <c r="W447" s="3">
        <v>0.56000000000000005</v>
      </c>
      <c r="X447" s="3">
        <v>0.56000000000000005</v>
      </c>
      <c r="Y447" s="3">
        <v>0.54249999999999998</v>
      </c>
      <c r="Z447" s="1">
        <f t="shared" ca="1" si="137"/>
        <v>-8.7009554787558369E-2</v>
      </c>
      <c r="AA447" s="1">
        <f t="shared" ca="1" si="138"/>
        <v>-4.0135287485907625E-2</v>
      </c>
      <c r="AB447" s="1">
        <f t="shared" ca="1" si="139"/>
        <v>8.0457034039514416E-2</v>
      </c>
      <c r="AC447" s="1">
        <f t="shared" ca="1" si="140"/>
        <v>4.7568592460406053E-2</v>
      </c>
      <c r="AD447" s="1">
        <f t="shared" ca="1" si="141"/>
        <v>-1.1130311038828947E-2</v>
      </c>
      <c r="AE447" s="1">
        <f t="shared" ca="1" si="142"/>
        <v>2.9680829436877432E-2</v>
      </c>
      <c r="AF447" s="1">
        <f t="shared" ca="1" si="143"/>
        <v>-9.5755182625863799E-2</v>
      </c>
      <c r="AG447" s="1">
        <f t="shared" ca="1" si="144"/>
        <v>-1.9432314410480257E-2</v>
      </c>
      <c r="AH447" s="1">
        <f t="shared" ca="1" si="145"/>
        <v>-2.4802705749718021E-3</v>
      </c>
      <c r="AI447" s="1">
        <f t="shared" ca="1" si="146"/>
        <v>2.0343580470163019E-3</v>
      </c>
      <c r="AJ447" s="1">
        <f t="shared" ca="1" si="147"/>
        <v>-2.741603838245385E-2</v>
      </c>
      <c r="AK447" s="1">
        <f t="shared" ca="1" si="148"/>
        <v>6.5222566055701078E-2</v>
      </c>
      <c r="AL447" s="1">
        <f t="shared" ca="1" si="149"/>
        <v>-2.7932960893854799E-2</v>
      </c>
      <c r="AM447" s="1">
        <f t="shared" ca="1" si="150"/>
        <v>5.7056357708430386E-2</v>
      </c>
      <c r="AN447" s="1">
        <f t="shared" ca="1" si="151"/>
        <v>6.0227526210127847E-3</v>
      </c>
      <c r="AO447" s="1">
        <f t="shared" ca="1" si="152"/>
        <v>6.2638580931264291E-3</v>
      </c>
      <c r="AP447" s="1">
        <f t="shared" ca="1" si="153"/>
        <v>4.7334968777876851E-2</v>
      </c>
      <c r="AQ447">
        <v>2016</v>
      </c>
    </row>
    <row r="448" spans="1:43" ht="16.2" thickBot="1">
      <c r="A448" s="29" t="s">
        <v>95</v>
      </c>
      <c r="B448" s="30" t="s">
        <v>96</v>
      </c>
      <c r="C448" s="33" t="s">
        <v>97</v>
      </c>
      <c r="D448" s="8">
        <v>97408</v>
      </c>
      <c r="E448" s="3">
        <v>953990</v>
      </c>
      <c r="F448" s="37">
        <f t="shared" si="157"/>
        <v>97408</v>
      </c>
      <c r="G448" s="3">
        <v>1221000000</v>
      </c>
      <c r="H448" s="9">
        <f t="shared" si="156"/>
        <v>7.9777231777231771E-5</v>
      </c>
      <c r="I448" s="16" cm="1" vm="3947">
        <f t="array" aca="1" ref="I448:U448" ca="1">TRANSPOSE(_xlfn.STOCKHISTORY(A448,"1-1-2017","01-01-2018",2,0,2))</f>
        <v>50.82</v>
      </c>
      <c r="J448" s="17" vm="3239">
        <f ca="1"/>
        <v>49</v>
      </c>
      <c r="K448" s="17" vm="3948">
        <f ca="1"/>
        <v>48</v>
      </c>
      <c r="L448" s="17" vm="550">
        <f ca="1"/>
        <v>49.9</v>
      </c>
      <c r="M448" s="17" vm="3949">
        <f ca="1"/>
        <v>47.9</v>
      </c>
      <c r="N448" s="17" vm="3950">
        <f ca="1"/>
        <v>44.8</v>
      </c>
      <c r="O448" s="17" vm="3951">
        <f ca="1"/>
        <v>44.21</v>
      </c>
      <c r="P448" s="17" vm="3952">
        <f ca="1"/>
        <v>45.33</v>
      </c>
      <c r="Q448" s="17" vm="2776">
        <f ca="1"/>
        <v>43.76</v>
      </c>
      <c r="R448" s="17" vm="3953">
        <f ca="1"/>
        <v>49.55</v>
      </c>
      <c r="S448" s="17" vm="3954">
        <f ca="1"/>
        <v>51.81</v>
      </c>
      <c r="T448" s="17" vm="2889">
        <f ca="1"/>
        <v>51.51</v>
      </c>
      <c r="U448" s="17" vm="3850">
        <f ca="1"/>
        <v>55.09</v>
      </c>
      <c r="V448" s="3">
        <v>0.26500000000000001</v>
      </c>
      <c r="W448" s="3">
        <v>0.26500000000000001</v>
      </c>
      <c r="X448" s="3">
        <v>0.26500000000000001</v>
      </c>
      <c r="Y448" s="3">
        <v>0.26500000000000001</v>
      </c>
      <c r="Z448" s="1">
        <f t="shared" ca="1" si="137"/>
        <v>-1.2888626524990194E-2</v>
      </c>
      <c r="AA448" s="1">
        <f t="shared" ca="1" si="138"/>
        <v>-0.10871743486973945</v>
      </c>
      <c r="AB448" s="1">
        <f t="shared" ca="1" si="139"/>
        <v>0.1267812712056095</v>
      </c>
      <c r="AC448" s="1">
        <f t="shared" ca="1" si="140"/>
        <v>0.11715438950555007</v>
      </c>
      <c r="AD448" s="1">
        <f t="shared" ca="1" si="141"/>
        <v>0.10487996851633222</v>
      </c>
      <c r="AE448" s="1">
        <f t="shared" ca="1" si="142"/>
        <v>-3.5812672176308548E-2</v>
      </c>
      <c r="AF448" s="1">
        <f t="shared" ca="1" si="143"/>
        <v>-2.0408163265306121E-2</v>
      </c>
      <c r="AG448" s="1">
        <f t="shared" ca="1" si="144"/>
        <v>4.510416666666664E-2</v>
      </c>
      <c r="AH448" s="1">
        <f t="shared" ca="1" si="145"/>
        <v>-4.0080160320641281E-2</v>
      </c>
      <c r="AI448" s="1">
        <f t="shared" ca="1" si="146"/>
        <v>-5.9185803757828837E-2</v>
      </c>
      <c r="AJ448" s="1">
        <f t="shared" ca="1" si="147"/>
        <v>-7.2544642857142036E-3</v>
      </c>
      <c r="AK448" s="1">
        <f t="shared" ca="1" si="148"/>
        <v>2.5333634924225232E-2</v>
      </c>
      <c r="AL448" s="1">
        <f t="shared" ca="1" si="149"/>
        <v>-2.878888153540702E-2</v>
      </c>
      <c r="AM448" s="1">
        <f t="shared" ca="1" si="150"/>
        <v>0.13836837294332721</v>
      </c>
      <c r="AN448" s="1">
        <f t="shared" ca="1" si="151"/>
        <v>4.5610494450050561E-2</v>
      </c>
      <c r="AO448" s="1">
        <f t="shared" ca="1" si="152"/>
        <v>-6.7554526153260465E-4</v>
      </c>
      <c r="AP448" s="1">
        <f t="shared" ca="1" si="153"/>
        <v>7.4645699864104173E-2</v>
      </c>
      <c r="AQ448">
        <v>2017</v>
      </c>
    </row>
    <row r="449" spans="1:43" ht="15.6" thickBot="1">
      <c r="A449" s="40" t="s">
        <v>272</v>
      </c>
      <c r="B449" s="30" t="s">
        <v>273</v>
      </c>
      <c r="C449" s="42" t="s">
        <v>274</v>
      </c>
      <c r="D449" s="8">
        <v>105000</v>
      </c>
      <c r="E449" s="3"/>
      <c r="F449" s="37">
        <f t="shared" si="157"/>
        <v>105000</v>
      </c>
      <c r="G449" s="3">
        <v>1393000000</v>
      </c>
      <c r="H449" s="9">
        <f t="shared" si="156"/>
        <v>7.5376884422110558E-5</v>
      </c>
      <c r="I449" s="51" vm="1884">
        <v>48.01</v>
      </c>
      <c r="J449" s="2" vm="3423">
        <v>45.11</v>
      </c>
      <c r="K449" s="2" vm="3955">
        <v>43.08</v>
      </c>
      <c r="L449" s="2" vm="3037">
        <v>44.73</v>
      </c>
      <c r="M449" s="2" vm="3956">
        <v>46</v>
      </c>
      <c r="N449" s="2" vm="3957">
        <v>44.81</v>
      </c>
      <c r="O449" s="2" vm="1024">
        <v>46.42</v>
      </c>
      <c r="P449" s="2" vm="3958">
        <v>48.42</v>
      </c>
      <c r="Q449" s="2" vm="1017">
        <v>43.77</v>
      </c>
      <c r="R449" s="2" vm="957">
        <v>43.49</v>
      </c>
      <c r="S449" s="2" vm="883">
        <v>45.04</v>
      </c>
      <c r="T449" s="2" vm="347">
        <v>47.08</v>
      </c>
      <c r="U449" s="2" vm="498">
        <v>43.89</v>
      </c>
      <c r="V449" s="3">
        <v>0.5</v>
      </c>
      <c r="W449" s="3">
        <v>0.5</v>
      </c>
      <c r="X449" s="3">
        <v>0.5</v>
      </c>
      <c r="Y449" s="3">
        <v>0.5</v>
      </c>
      <c r="Z449" s="1">
        <f t="shared" si="137"/>
        <v>-5.7904603207665092E-2</v>
      </c>
      <c r="AA449" s="1">
        <f t="shared" si="138"/>
        <v>4.8960429242119498E-2</v>
      </c>
      <c r="AB449" s="1">
        <f t="shared" si="139"/>
        <v>-5.2348125807841442E-2</v>
      </c>
      <c r="AC449" s="1">
        <f t="shared" si="140"/>
        <v>2.0694412508622639E-2</v>
      </c>
      <c r="AD449" s="1">
        <f t="shared" si="141"/>
        <v>-4.4157467194334464E-2</v>
      </c>
      <c r="AE449" s="1">
        <f t="shared" si="142"/>
        <v>-6.0404082482816056E-2</v>
      </c>
      <c r="AF449" s="1">
        <f t="shared" si="143"/>
        <v>-4.5001108401684795E-2</v>
      </c>
      <c r="AG449" s="1">
        <f t="shared" si="144"/>
        <v>4.9907149489322157E-2</v>
      </c>
      <c r="AH449" s="1">
        <f t="shared" si="145"/>
        <v>2.8392577688352408E-2</v>
      </c>
      <c r="AI449" s="1">
        <f t="shared" si="146"/>
        <v>-1.4999999999999951E-2</v>
      </c>
      <c r="AJ449" s="1">
        <f t="shared" si="147"/>
        <v>4.7087703637580886E-2</v>
      </c>
      <c r="AK449" s="1">
        <f t="shared" si="148"/>
        <v>4.3084877208099955E-2</v>
      </c>
      <c r="AL449" s="1">
        <f t="shared" si="149"/>
        <v>-8.5708384964890513E-2</v>
      </c>
      <c r="AM449" s="1">
        <f t="shared" si="150"/>
        <v>5.0262737034498248E-3</v>
      </c>
      <c r="AN449" s="1">
        <f t="shared" si="151"/>
        <v>3.5640377098183421E-2</v>
      </c>
      <c r="AO449" s="1">
        <f t="shared" si="152"/>
        <v>5.6394316163410285E-2</v>
      </c>
      <c r="AP449" s="1">
        <f t="shared" si="153"/>
        <v>-5.7136788445199614E-2</v>
      </c>
      <c r="AQ449">
        <v>2018</v>
      </c>
    </row>
    <row r="450" spans="1:43" ht="15.6" thickBot="1">
      <c r="A450" s="29" t="s">
        <v>224</v>
      </c>
      <c r="B450" s="30" t="s">
        <v>225</v>
      </c>
      <c r="C450" s="34" t="s">
        <v>226</v>
      </c>
      <c r="D450" s="8">
        <v>261438</v>
      </c>
      <c r="E450" s="3">
        <v>1239620</v>
      </c>
      <c r="F450" s="37">
        <f t="shared" si="157"/>
        <v>261438</v>
      </c>
      <c r="G450" s="3">
        <v>3488000000</v>
      </c>
      <c r="H450" s="9">
        <f t="shared" si="156"/>
        <v>7.4953555045871554E-5</v>
      </c>
      <c r="I450" s="16" cm="1" vm="3959">
        <f t="array" aca="1" ref="I450:U450" ca="1">TRANSPOSE(_xlfn.STOCKHISTORY(A450,"1-1-2017","01-01-2018",2,0,2))</f>
        <v>0.18990000000000001</v>
      </c>
      <c r="J450" s="17" vm="3960">
        <f ca="1"/>
        <v>0.20799999999999999</v>
      </c>
      <c r="K450" s="17" vm="3961">
        <f ca="1"/>
        <v>0.1956</v>
      </c>
      <c r="L450" s="17" vm="3962">
        <f ca="1"/>
        <v>0.216</v>
      </c>
      <c r="M450" s="17" vm="3963">
        <f ca="1"/>
        <v>0.20599999999999999</v>
      </c>
      <c r="N450" s="17" vm="3964">
        <f ca="1"/>
        <v>0.1978</v>
      </c>
      <c r="O450" s="17" vm="3965">
        <f ca="1"/>
        <v>0.18490000000000001</v>
      </c>
      <c r="P450" s="17" vm="3966">
        <f ca="1"/>
        <v>0.2185</v>
      </c>
      <c r="Q450" s="17" vm="3967">
        <f ca="1"/>
        <v>0.2195</v>
      </c>
      <c r="R450" s="17" vm="3968">
        <f ca="1"/>
        <v>0.21640000000000001</v>
      </c>
      <c r="S450" s="17" vm="3969">
        <f ca="1"/>
        <v>0.21</v>
      </c>
      <c r="T450" s="17" vm="3970">
        <f ca="1"/>
        <v>0.19400000000000001</v>
      </c>
      <c r="U450" s="17" vm="3971">
        <f ca="1"/>
        <v>0.19170000000000001</v>
      </c>
      <c r="V450" s="3">
        <v>0</v>
      </c>
      <c r="W450" s="3">
        <v>0</v>
      </c>
      <c r="X450" s="3">
        <v>0</v>
      </c>
      <c r="Y450" s="3">
        <v>0</v>
      </c>
      <c r="Z450" s="1">
        <f t="shared" ref="Z450:Z507" ca="1" si="158">((L450-I450)+V450)/I450</f>
        <v>0.13744075829383878</v>
      </c>
      <c r="AA450" s="1">
        <f t="shared" ref="AA450:AA507" ca="1" si="159">((O450-L450)+W450)/L450</f>
        <v>-0.14398148148148143</v>
      </c>
      <c r="AB450" s="1">
        <f t="shared" ref="AB450:AB507" ca="1" si="160">((R450-O450)+X450)/O450</f>
        <v>0.17036235803136829</v>
      </c>
      <c r="AC450" s="1">
        <f t="shared" ref="AC450:AC507" ca="1" si="161">((U450-R450)+Y450)/R450</f>
        <v>-0.11414048059149721</v>
      </c>
      <c r="AD450" s="1">
        <f t="shared" ref="AD450:AD507" ca="1" si="162">((U450-I450)+SUM(V450:Y450))/I450</f>
        <v>9.4786729857819687E-3</v>
      </c>
      <c r="AE450" s="1">
        <f t="shared" ref="AE450:AE507" ca="1" si="163">(J450-I450)/I450</f>
        <v>9.5313322801474337E-2</v>
      </c>
      <c r="AF450" s="1">
        <f t="shared" ref="AF450:AF507" ca="1" si="164">(K450-J450)/J450</f>
        <v>-5.9615384615384591E-2</v>
      </c>
      <c r="AG450" s="1">
        <f t="shared" ref="AG450:AG507" ca="1" si="165">((L450-K450)+V450)/K450</f>
        <v>0.10429447852760737</v>
      </c>
      <c r="AH450" s="1">
        <f t="shared" ref="AH450:AH507" ca="1" si="166">(M450-L450)/L450</f>
        <v>-4.6296296296296335E-2</v>
      </c>
      <c r="AI450" s="1">
        <f t="shared" ref="AI450:AI507" ca="1" si="167">((N450-M450)+W450)/M450</f>
        <v>-3.9805825242718376E-2</v>
      </c>
      <c r="AJ450" s="1">
        <f t="shared" ref="AJ450:AJ507" ca="1" si="168">((O450-N450)+W450)/N450</f>
        <v>-6.5217391304347797E-2</v>
      </c>
      <c r="AK450" s="1">
        <f t="shared" ref="AK450:AK507" ca="1" si="169">(P450-O450)/O450</f>
        <v>0.1817198485667928</v>
      </c>
      <c r="AL450" s="1">
        <f t="shared" ref="AL450:AL507" ca="1" si="170">((Q450-P450)+X450)/P450</f>
        <v>4.5766590389016062E-3</v>
      </c>
      <c r="AM450" s="1">
        <f t="shared" ref="AM450:AM507" ca="1" si="171">((R450-Q450)+X450)/Q450</f>
        <v>-1.4123006833712946E-2</v>
      </c>
      <c r="AN450" s="1">
        <f t="shared" ref="AN450:AN507" ca="1" si="172">(S450-R450)/R450</f>
        <v>-2.9574861367837414E-2</v>
      </c>
      <c r="AO450" s="1">
        <f t="shared" ref="AO450:AO507" ca="1" si="173">((T450-S450)+Y450)/S450</f>
        <v>-7.6190476190476128E-2</v>
      </c>
      <c r="AP450" s="1">
        <f t="shared" ref="AP450:AP507" ca="1" si="174">((U450-T450)+Y450)/T450</f>
        <v>-1.1855670103092766E-2</v>
      </c>
      <c r="AQ450">
        <v>2017</v>
      </c>
    </row>
    <row r="451" spans="1:43" ht="16.2" thickBot="1">
      <c r="A451" s="61" t="s">
        <v>158</v>
      </c>
      <c r="B451" s="30" t="s">
        <v>159</v>
      </c>
      <c r="C451" s="25" t="s">
        <v>360</v>
      </c>
      <c r="D451" s="8">
        <v>117478</v>
      </c>
      <c r="E451" s="8">
        <v>19493</v>
      </c>
      <c r="F451" s="37">
        <f t="shared" si="157"/>
        <v>117478</v>
      </c>
      <c r="G451" s="3">
        <v>1570000000</v>
      </c>
      <c r="H451" s="9">
        <f t="shared" si="156"/>
        <v>7.4826751592356689E-5</v>
      </c>
      <c r="I451" s="16" cm="1" vm="3798">
        <f t="array" aca="1" ref="I451:U451" ca="1">TRANSPOSE(_xlfn.STOCKHISTORY(A451,"1-1-2015","31-01-2016",2,0,2))</f>
        <v>35.270000000000003</v>
      </c>
      <c r="J451" s="17" vm="3799">
        <f ca="1"/>
        <v>32.67</v>
      </c>
      <c r="K451" s="17" vm="3800">
        <f ca="1"/>
        <v>37.409999999999997</v>
      </c>
      <c r="L451" s="17" vm="3801">
        <f ca="1"/>
        <v>37.270000000000003</v>
      </c>
      <c r="M451" s="17" vm="3802">
        <f ca="1"/>
        <v>35.17</v>
      </c>
      <c r="N451" s="17" vm="3803">
        <f ca="1"/>
        <v>36.06</v>
      </c>
      <c r="O451" s="17" vm="3804">
        <f ca="1"/>
        <v>33.61</v>
      </c>
      <c r="P451" s="17" vm="3805">
        <f ca="1"/>
        <v>31.79</v>
      </c>
      <c r="Q451" s="17" vm="3806">
        <f ca="1"/>
        <v>29.18</v>
      </c>
      <c r="R451" s="17" vm="3807">
        <f ca="1"/>
        <v>30.29</v>
      </c>
      <c r="S451" s="17" vm="3808">
        <f ca="1"/>
        <v>34.880000000000003</v>
      </c>
      <c r="T451" s="17" vm="3809">
        <f ca="1"/>
        <v>35.950000000000003</v>
      </c>
      <c r="U451" s="17" vm="3486">
        <f ca="1"/>
        <v>33.450000000000003</v>
      </c>
      <c r="V451" s="3">
        <v>0.38</v>
      </c>
      <c r="W451" s="3">
        <v>0.38</v>
      </c>
      <c r="X451" s="3">
        <v>0.38</v>
      </c>
      <c r="Y451" s="3">
        <v>0.38</v>
      </c>
      <c r="Z451" s="1">
        <f t="shared" ca="1" si="158"/>
        <v>6.7479444286929396E-2</v>
      </c>
      <c r="AA451" s="1">
        <f t="shared" ca="1" si="159"/>
        <v>-8.8006439495572936E-2</v>
      </c>
      <c r="AB451" s="1">
        <f t="shared" ca="1" si="160"/>
        <v>-8.7473966081523372E-2</v>
      </c>
      <c r="AC451" s="1">
        <f t="shared" ca="1" si="161"/>
        <v>0.11687025420931013</v>
      </c>
      <c r="AD451" s="1">
        <f t="shared" ca="1" si="162"/>
        <v>-8.505812305075142E-3</v>
      </c>
      <c r="AE451" s="1">
        <f t="shared" ca="1" si="163"/>
        <v>-7.3717039977317864E-2</v>
      </c>
      <c r="AF451" s="1">
        <f t="shared" ca="1" si="164"/>
        <v>0.14508723599632675</v>
      </c>
      <c r="AG451" s="1">
        <f t="shared" ca="1" si="165"/>
        <v>6.4153969526866226E-3</v>
      </c>
      <c r="AH451" s="1">
        <f t="shared" ca="1" si="166"/>
        <v>-5.6345586262409479E-2</v>
      </c>
      <c r="AI451" s="1">
        <f t="shared" ca="1" si="167"/>
        <v>3.6110321296559576E-2</v>
      </c>
      <c r="AJ451" s="1">
        <f t="shared" ca="1" si="168"/>
        <v>-5.7404326123128201E-2</v>
      </c>
      <c r="AK451" s="1">
        <f t="shared" ca="1" si="169"/>
        <v>-5.4150550431419232E-2</v>
      </c>
      <c r="AL451" s="1">
        <f t="shared" ca="1" si="170"/>
        <v>-7.0147845234350414E-2</v>
      </c>
      <c r="AM451" s="1">
        <f t="shared" ca="1" si="171"/>
        <v>5.1062371487320062E-2</v>
      </c>
      <c r="AN451" s="1">
        <f t="shared" ca="1" si="172"/>
        <v>0.15153516011885124</v>
      </c>
      <c r="AO451" s="1">
        <f t="shared" ca="1" si="173"/>
        <v>4.1571100917431193E-2</v>
      </c>
      <c r="AP451" s="1">
        <f t="shared" ca="1" si="174"/>
        <v>-5.8970792767732962E-2</v>
      </c>
      <c r="AQ451">
        <v>2016</v>
      </c>
    </row>
    <row r="452" spans="1:43" ht="15.6" thickBot="1">
      <c r="A452" s="40" t="s">
        <v>251</v>
      </c>
      <c r="B452" s="30" t="s">
        <v>466</v>
      </c>
      <c r="C452" s="42" t="s">
        <v>504</v>
      </c>
      <c r="D452" s="8">
        <v>103717</v>
      </c>
      <c r="E452" s="3"/>
      <c r="F452" s="37">
        <f t="shared" si="157"/>
        <v>103717</v>
      </c>
      <c r="G452" s="3">
        <v>1407000000</v>
      </c>
      <c r="H452" s="9">
        <f t="shared" si="156"/>
        <v>7.3714996446339726E-5</v>
      </c>
      <c r="I452" s="51" vm="3797">
        <v>109.15</v>
      </c>
      <c r="J452" s="2" vm="3972">
        <v>112.95</v>
      </c>
      <c r="K452" s="2" vm="3973">
        <v>115.86</v>
      </c>
      <c r="L452" s="2" vm="3974">
        <v>122.59</v>
      </c>
      <c r="M452" s="2" vm="3975">
        <v>127.85</v>
      </c>
      <c r="N452" s="2" vm="3976">
        <v>127.86</v>
      </c>
      <c r="O452" s="2" vm="3977">
        <v>131.99</v>
      </c>
      <c r="P452" s="2" vm="3978">
        <v>128.96</v>
      </c>
      <c r="Q452" s="2" vm="3979">
        <v>136.35</v>
      </c>
      <c r="R452" s="2" vm="3980">
        <v>136.93</v>
      </c>
      <c r="S452" s="2" vm="3981">
        <v>137.55000000000001</v>
      </c>
      <c r="T452" s="2" vm="3982">
        <v>136.65</v>
      </c>
      <c r="U452" s="2" vm="3983">
        <v>136.87</v>
      </c>
      <c r="V452" s="3">
        <v>0.95499999999999996</v>
      </c>
      <c r="W452" s="3">
        <v>0.95499999999999996</v>
      </c>
      <c r="X452" s="3">
        <v>0.95499999999999996</v>
      </c>
      <c r="Y452" s="3">
        <v>0.92749999999999999</v>
      </c>
      <c r="Z452" s="1">
        <f t="shared" si="158"/>
        <v>0.13188273018781491</v>
      </c>
      <c r="AA452" s="1">
        <f t="shared" si="159"/>
        <v>8.4468553715637537E-2</v>
      </c>
      <c r="AB452" s="1">
        <f t="shared" si="160"/>
        <v>4.4662474429881034E-2</v>
      </c>
      <c r="AC452" s="1">
        <f t="shared" si="161"/>
        <v>6.3353538304242877E-3</v>
      </c>
      <c r="AD452" s="1">
        <f t="shared" si="162"/>
        <v>0.28870819972514883</v>
      </c>
      <c r="AE452" s="1">
        <f t="shared" si="163"/>
        <v>3.4814475492441564E-2</v>
      </c>
      <c r="AF452" s="1">
        <f t="shared" si="164"/>
        <v>2.5763612217795454E-2</v>
      </c>
      <c r="AG452" s="1">
        <f t="shared" si="165"/>
        <v>6.6330053512860379E-2</v>
      </c>
      <c r="AH452" s="1">
        <f t="shared" si="166"/>
        <v>4.290725181499299E-2</v>
      </c>
      <c r="AI452" s="1">
        <f t="shared" si="167"/>
        <v>7.547907704341065E-3</v>
      </c>
      <c r="AJ452" s="1">
        <f t="shared" si="168"/>
        <v>3.9770061004223443E-2</v>
      </c>
      <c r="AK452" s="1">
        <f t="shared" si="169"/>
        <v>-2.2956284567012659E-2</v>
      </c>
      <c r="AL452" s="1">
        <f t="shared" si="170"/>
        <v>6.4709987593052007E-2</v>
      </c>
      <c r="AM452" s="1">
        <f t="shared" si="171"/>
        <v>1.125779244591135E-2</v>
      </c>
      <c r="AN452" s="1">
        <f t="shared" si="172"/>
        <v>4.5278609508508328E-3</v>
      </c>
      <c r="AO452" s="1">
        <f t="shared" si="173"/>
        <v>1.9992729916389897E-4</v>
      </c>
      <c r="AP452" s="1">
        <f t="shared" si="174"/>
        <v>8.3973655323819896E-3</v>
      </c>
      <c r="AQ452" s="58">
        <v>2019</v>
      </c>
    </row>
    <row r="453" spans="1:43" ht="15.6" thickBot="1">
      <c r="A453" s="40" t="s">
        <v>266</v>
      </c>
      <c r="B453" s="30" t="s">
        <v>468</v>
      </c>
      <c r="C453" s="42" t="s">
        <v>268</v>
      </c>
      <c r="D453" s="8">
        <v>58931</v>
      </c>
      <c r="E453" s="3">
        <v>57878</v>
      </c>
      <c r="F453" s="37">
        <f t="shared" si="157"/>
        <v>58931</v>
      </c>
      <c r="G453" s="3">
        <v>810000000</v>
      </c>
      <c r="H453" s="9">
        <f t="shared" si="156"/>
        <v>7.2754320987654318E-5</v>
      </c>
      <c r="I453" s="51" vm="404">
        <v>57.95</v>
      </c>
      <c r="J453" s="2" vm="3984">
        <v>56.28</v>
      </c>
      <c r="K453" s="2" vm="3727">
        <v>57</v>
      </c>
      <c r="L453" s="2" vm="3985">
        <v>57.52</v>
      </c>
      <c r="M453" s="2" vm="3986">
        <v>57.67</v>
      </c>
      <c r="N453" s="2" vm="3987">
        <v>56.84</v>
      </c>
      <c r="O453" s="2" vm="3988">
        <v>48.64</v>
      </c>
      <c r="P453" s="2" vm="3989">
        <v>52.24</v>
      </c>
      <c r="Q453" s="2" vm="3990">
        <v>53.44</v>
      </c>
      <c r="R453" s="2" vm="3991">
        <v>56.91</v>
      </c>
      <c r="S453" s="2" vm="3992">
        <v>58.3</v>
      </c>
      <c r="T453" s="2" vm="3993">
        <v>67.37</v>
      </c>
      <c r="U453" s="2" vm="3601">
        <v>63.68</v>
      </c>
      <c r="V453" s="3">
        <v>0.86750000000000005</v>
      </c>
      <c r="W453" s="3">
        <v>0.86750000000000005</v>
      </c>
      <c r="X453" s="3">
        <v>0.86750000000000005</v>
      </c>
      <c r="Y453" s="3">
        <v>0.79749999999999999</v>
      </c>
      <c r="Z453" s="1">
        <f t="shared" si="158"/>
        <v>7.5496117342536721E-3</v>
      </c>
      <c r="AA453" s="1">
        <f t="shared" si="159"/>
        <v>-0.13929937413073717</v>
      </c>
      <c r="AB453" s="1">
        <f t="shared" si="160"/>
        <v>0.18785978618421043</v>
      </c>
      <c r="AC453" s="1">
        <f t="shared" si="161"/>
        <v>0.13297311544544024</v>
      </c>
      <c r="AD453" s="1">
        <f t="shared" si="162"/>
        <v>0.15754961173425361</v>
      </c>
      <c r="AE453" s="1">
        <f t="shared" si="163"/>
        <v>-2.8817946505608313E-2</v>
      </c>
      <c r="AF453" s="1">
        <f t="shared" si="164"/>
        <v>1.2793176972281429E-2</v>
      </c>
      <c r="AG453" s="1">
        <f t="shared" si="165"/>
        <v>2.4342105263157953E-2</v>
      </c>
      <c r="AH453" s="1">
        <f t="shared" si="166"/>
        <v>2.607788595271185E-3</v>
      </c>
      <c r="AI453" s="1">
        <f t="shared" si="167"/>
        <v>6.5025143055317766E-4</v>
      </c>
      <c r="AJ453" s="1">
        <f t="shared" si="168"/>
        <v>-0.12900246305418725</v>
      </c>
      <c r="AK453" s="1">
        <f t="shared" si="169"/>
        <v>7.4013157894736864E-2</v>
      </c>
      <c r="AL453" s="1">
        <f t="shared" si="170"/>
        <v>3.9576952526799304E-2</v>
      </c>
      <c r="AM453" s="1">
        <f t="shared" si="171"/>
        <v>8.1165793413173634E-2</v>
      </c>
      <c r="AN453" s="1">
        <f t="shared" si="172"/>
        <v>2.4424529959585321E-2</v>
      </c>
      <c r="AO453" s="1">
        <f t="shared" si="173"/>
        <v>0.16925385934819909</v>
      </c>
      <c r="AP453" s="1">
        <f t="shared" si="174"/>
        <v>-4.2934540596704839E-2</v>
      </c>
      <c r="AQ453">
        <v>2018</v>
      </c>
    </row>
    <row r="454" spans="1:43" ht="16.2" thickBot="1">
      <c r="A454" s="61" t="s">
        <v>185</v>
      </c>
      <c r="B454" s="30" t="s">
        <v>186</v>
      </c>
      <c r="C454" s="25" t="s">
        <v>187</v>
      </c>
      <c r="D454" s="8">
        <v>178308</v>
      </c>
      <c r="E454" s="3">
        <v>1044108</v>
      </c>
      <c r="F454" s="37">
        <f t="shared" si="157"/>
        <v>178308</v>
      </c>
      <c r="G454" s="3">
        <v>2789000000</v>
      </c>
      <c r="H454" s="9">
        <f t="shared" si="156"/>
        <v>6.3932592326998929E-5</v>
      </c>
      <c r="I454" s="16" cm="1" vm="3311">
        <f t="array" aca="1" ref="I454:U454" ca="1">TRANSPOSE(_xlfn.STOCKHISTORY(A454,"1-1-2015","31-01-2016",2,0,2))</f>
        <v>105.05</v>
      </c>
      <c r="J454" s="17" vm="3312">
        <f ca="1"/>
        <v>100.49</v>
      </c>
      <c r="K454" s="17" vm="2586">
        <f ca="1"/>
        <v>102.86</v>
      </c>
      <c r="L454" s="17" vm="3313">
        <f ca="1"/>
        <v>100.46</v>
      </c>
      <c r="M454" s="17" vm="3314">
        <f ca="1"/>
        <v>99.62</v>
      </c>
      <c r="N454" s="17" vm="3315">
        <f ca="1"/>
        <v>100.28</v>
      </c>
      <c r="O454" s="17" vm="3316">
        <f ca="1"/>
        <v>98.3</v>
      </c>
      <c r="P454" s="17" vm="3317">
        <f ca="1"/>
        <v>100</v>
      </c>
      <c r="Q454" s="17" vm="3318">
        <f ca="1"/>
        <v>92.29</v>
      </c>
      <c r="R454" s="17" vm="3319">
        <f ca="1"/>
        <v>93.43</v>
      </c>
      <c r="S454" s="17" vm="3320">
        <f ca="1"/>
        <v>101.18</v>
      </c>
      <c r="T454" s="17" vm="3321">
        <f ca="1"/>
        <v>101.73</v>
      </c>
      <c r="U454" s="17" vm="3322">
        <f ca="1"/>
        <v>101.71</v>
      </c>
      <c r="V454" s="3">
        <v>0.8</v>
      </c>
      <c r="W454" s="3">
        <v>0.8</v>
      </c>
      <c r="X454" s="3">
        <v>0.8</v>
      </c>
      <c r="Y454" s="3">
        <v>0.75</v>
      </c>
      <c r="Z454" s="1">
        <f t="shared" ca="1" si="158"/>
        <v>-3.6078058067586898E-2</v>
      </c>
      <c r="AA454" s="1">
        <f t="shared" ca="1" si="159"/>
        <v>-1.3537726458291825E-2</v>
      </c>
      <c r="AB454" s="1">
        <f t="shared" ca="1" si="160"/>
        <v>-4.1403865717192172E-2</v>
      </c>
      <c r="AC454" s="1">
        <f t="shared" ca="1" si="161"/>
        <v>9.6649898319597416E-2</v>
      </c>
      <c r="AD454" s="1">
        <f t="shared" ca="1" si="162"/>
        <v>-1.808662541646864E-3</v>
      </c>
      <c r="AE454" s="1">
        <f t="shared" ca="1" si="163"/>
        <v>-4.340790099952406E-2</v>
      </c>
      <c r="AF454" s="1">
        <f t="shared" ca="1" si="164"/>
        <v>2.3584436262314705E-2</v>
      </c>
      <c r="AG454" s="1">
        <f t="shared" ca="1" si="165"/>
        <v>-1.5555123468792589E-2</v>
      </c>
      <c r="AH454" s="1">
        <f t="shared" ca="1" si="166"/>
        <v>-8.3615369301213351E-3</v>
      </c>
      <c r="AI454" s="1">
        <f t="shared" ca="1" si="167"/>
        <v>1.4655691628187077E-2</v>
      </c>
      <c r="AJ454" s="1">
        <f t="shared" ca="1" si="168"/>
        <v>-1.1767052253689708E-2</v>
      </c>
      <c r="AK454" s="1">
        <f t="shared" ca="1" si="169"/>
        <v>1.7293997965412033E-2</v>
      </c>
      <c r="AL454" s="1">
        <f t="shared" ca="1" si="170"/>
        <v>-6.9099999999999939E-2</v>
      </c>
      <c r="AM454" s="1">
        <f t="shared" ca="1" si="171"/>
        <v>2.1020695633329728E-2</v>
      </c>
      <c r="AN454" s="1">
        <f t="shared" ca="1" si="172"/>
        <v>8.2949801990795241E-2</v>
      </c>
      <c r="AO454" s="1">
        <f t="shared" ca="1" si="173"/>
        <v>1.2848389009685679E-2</v>
      </c>
      <c r="AP454" s="1">
        <f t="shared" ca="1" si="174"/>
        <v>7.1758576624396907E-3</v>
      </c>
      <c r="AQ454">
        <v>2016</v>
      </c>
    </row>
    <row r="455" spans="1:43" ht="15.6" thickBot="1">
      <c r="A455" s="40" t="s">
        <v>200</v>
      </c>
      <c r="B455" s="30" t="s">
        <v>201</v>
      </c>
      <c r="C455" s="42" t="s">
        <v>501</v>
      </c>
      <c r="D455" s="8">
        <v>51290</v>
      </c>
      <c r="E455" s="3">
        <v>0</v>
      </c>
      <c r="F455" s="37">
        <f t="shared" si="157"/>
        <v>51290</v>
      </c>
      <c r="G455" s="3">
        <v>812000000</v>
      </c>
      <c r="H455" s="9">
        <f t="shared" si="156"/>
        <v>6.3165024630541878E-5</v>
      </c>
      <c r="I455" s="51" vm="2015">
        <v>91.22</v>
      </c>
      <c r="J455" s="2" vm="3994">
        <v>96.204999999999998</v>
      </c>
      <c r="K455" s="2" vm="3995">
        <v>105.9</v>
      </c>
      <c r="L455" s="2" vm="3996">
        <v>110.21</v>
      </c>
      <c r="M455" s="2" vm="3997">
        <v>113.04</v>
      </c>
      <c r="N455" s="2" vm="3998">
        <v>93.03</v>
      </c>
      <c r="O455" s="2" vm="3403">
        <v>102.1</v>
      </c>
      <c r="P455" s="2" vm="3999">
        <v>101.74</v>
      </c>
      <c r="Q455" s="2" vm="4000">
        <v>111.37</v>
      </c>
      <c r="R455" s="2" vm="4001">
        <v>110.09</v>
      </c>
      <c r="S455" s="2" vm="4002">
        <v>111.92</v>
      </c>
      <c r="T455" s="2" vm="4003">
        <v>117.6</v>
      </c>
      <c r="U455" s="2" vm="4004">
        <v>120.05</v>
      </c>
      <c r="V455" s="3">
        <v>0.55000000000000004</v>
      </c>
      <c r="W455" s="3">
        <v>0.55000000000000004</v>
      </c>
      <c r="X455" s="3">
        <v>0.48</v>
      </c>
      <c r="Y455" s="3">
        <v>0.48</v>
      </c>
      <c r="Z455" s="1">
        <f t="shared" si="158"/>
        <v>0.21420741065555796</v>
      </c>
      <c r="AA455" s="1">
        <f t="shared" si="159"/>
        <v>-6.8596316123763726E-2</v>
      </c>
      <c r="AB455" s="1">
        <f t="shared" si="160"/>
        <v>8.2957884427032419E-2</v>
      </c>
      <c r="AC455" s="1">
        <f t="shared" si="161"/>
        <v>9.4831501498773674E-2</v>
      </c>
      <c r="AD455" s="1">
        <f t="shared" si="162"/>
        <v>0.33863187897390923</v>
      </c>
      <c r="AE455" s="1">
        <f t="shared" si="163"/>
        <v>5.4648103486077612E-2</v>
      </c>
      <c r="AF455" s="1">
        <f t="shared" si="164"/>
        <v>0.10077438802557047</v>
      </c>
      <c r="AG455" s="1">
        <f t="shared" si="165"/>
        <v>4.589235127478742E-2</v>
      </c>
      <c r="AH455" s="1">
        <f t="shared" si="166"/>
        <v>2.5678250612467222E-2</v>
      </c>
      <c r="AI455" s="1">
        <f t="shared" si="167"/>
        <v>-0.17215145081387123</v>
      </c>
      <c r="AJ455" s="1">
        <f t="shared" si="168"/>
        <v>0.10340750295603562</v>
      </c>
      <c r="AK455" s="1">
        <f t="shared" si="169"/>
        <v>-3.5259549461312384E-3</v>
      </c>
      <c r="AL455" s="1">
        <f t="shared" si="170"/>
        <v>9.9370945547474054E-2</v>
      </c>
      <c r="AM455" s="1">
        <f t="shared" si="171"/>
        <v>-7.1832629972164953E-3</v>
      </c>
      <c r="AN455" s="1">
        <f t="shared" si="172"/>
        <v>1.6622763193750553E-2</v>
      </c>
      <c r="AO455" s="1">
        <f t="shared" si="173"/>
        <v>5.5039313795568201E-2</v>
      </c>
      <c r="AP455" s="1">
        <f t="shared" si="174"/>
        <v>2.4914965986394581E-2</v>
      </c>
      <c r="AQ455" s="58">
        <v>2019</v>
      </c>
    </row>
    <row r="456" spans="1:43" ht="15.6" thickBot="1">
      <c r="A456" s="29" t="s">
        <v>275</v>
      </c>
      <c r="B456" s="30" t="s">
        <v>276</v>
      </c>
      <c r="C456" s="34" t="s">
        <v>277</v>
      </c>
      <c r="D456" s="8">
        <v>63106</v>
      </c>
      <c r="E456" s="3">
        <v>2337146</v>
      </c>
      <c r="F456" s="37">
        <f t="shared" si="157"/>
        <v>63106</v>
      </c>
      <c r="G456" s="3">
        <v>1008000000</v>
      </c>
      <c r="H456" s="9">
        <f t="shared" si="156"/>
        <v>6.2605158730158725E-5</v>
      </c>
      <c r="I456" s="16" cm="1" vm="4005">
        <f t="array" aca="1" ref="I456:U456" ca="1">TRANSPOSE(_xlfn.STOCKHISTORY(A456,"1-1-2017","01-01-2018",2,0,2))</f>
        <v>49.15</v>
      </c>
      <c r="J456" s="17" vm="3812">
        <f ca="1"/>
        <v>49.12</v>
      </c>
      <c r="K456" s="17" vm="4006">
        <f ca="1"/>
        <v>50.27</v>
      </c>
      <c r="L456" s="17" vm="4007">
        <f ca="1"/>
        <v>49.68</v>
      </c>
      <c r="M456" s="17" vm="4008">
        <f ca="1"/>
        <v>49.81</v>
      </c>
      <c r="N456" s="17" vm="1013">
        <f ca="1"/>
        <v>50.65</v>
      </c>
      <c r="O456" s="17" vm="4009">
        <f ca="1"/>
        <v>47.99</v>
      </c>
      <c r="P456" s="17" vm="1193">
        <f ca="1"/>
        <v>48.03</v>
      </c>
      <c r="Q456" s="17" vm="3242">
        <f ca="1"/>
        <v>48.32</v>
      </c>
      <c r="R456" s="17" vm="4010">
        <f ca="1"/>
        <v>49.17</v>
      </c>
      <c r="S456" s="17" vm="2837">
        <f ca="1"/>
        <v>52.4</v>
      </c>
      <c r="T456" s="17" vm="4011">
        <f ca="1"/>
        <v>51.45</v>
      </c>
      <c r="U456" s="17" vm="1884">
        <f ca="1"/>
        <v>48.01</v>
      </c>
      <c r="V456" s="3">
        <v>0.57999999999999996</v>
      </c>
      <c r="W456" s="3">
        <v>0.57999999999999996</v>
      </c>
      <c r="X456" s="3">
        <v>0.57999999999999996</v>
      </c>
      <c r="Y456" s="3">
        <v>0.56000000000000005</v>
      </c>
      <c r="Z456" s="1">
        <f t="shared" ca="1" si="158"/>
        <v>2.2583926754832173E-2</v>
      </c>
      <c r="AA456" s="1">
        <f t="shared" ca="1" si="159"/>
        <v>-2.2342995169082079E-2</v>
      </c>
      <c r="AB456" s="1">
        <f t="shared" ca="1" si="160"/>
        <v>3.6674307147322352E-2</v>
      </c>
      <c r="AC456" s="1">
        <f t="shared" ca="1" si="161"/>
        <v>-1.2202562538133082E-2</v>
      </c>
      <c r="AD456" s="1">
        <f t="shared" ca="1" si="162"/>
        <v>2.3601220752797546E-2</v>
      </c>
      <c r="AE456" s="1">
        <f t="shared" ca="1" si="163"/>
        <v>-6.1037639877927039E-4</v>
      </c>
      <c r="AF456" s="1">
        <f t="shared" ca="1" si="164"/>
        <v>2.3412052117263962E-2</v>
      </c>
      <c r="AG456" s="1">
        <f t="shared" ca="1" si="165"/>
        <v>-1.9892580067641636E-4</v>
      </c>
      <c r="AH456" s="1">
        <f t="shared" ca="1" si="166"/>
        <v>2.6167471819646248E-3</v>
      </c>
      <c r="AI456" s="1">
        <f t="shared" ca="1" si="167"/>
        <v>2.85083316603091E-2</v>
      </c>
      <c r="AJ456" s="1">
        <f t="shared" ca="1" si="168"/>
        <v>-4.1066140177689961E-2</v>
      </c>
      <c r="AK456" s="1">
        <f t="shared" ca="1" si="169"/>
        <v>8.3350698062094493E-4</v>
      </c>
      <c r="AL456" s="1">
        <f t="shared" ca="1" si="170"/>
        <v>1.8113678950655823E-2</v>
      </c>
      <c r="AM456" s="1">
        <f t="shared" ca="1" si="171"/>
        <v>2.9594370860927182E-2</v>
      </c>
      <c r="AN456" s="1">
        <f t="shared" ca="1" si="172"/>
        <v>6.5690461663615959E-2</v>
      </c>
      <c r="AO456" s="1">
        <f t="shared" ca="1" si="173"/>
        <v>-7.4427480916029716E-3</v>
      </c>
      <c r="AP456" s="1">
        <f t="shared" ca="1" si="174"/>
        <v>-5.5976676384839739E-2</v>
      </c>
      <c r="AQ456">
        <v>2017</v>
      </c>
    </row>
    <row r="457" spans="1:43" ht="16.2" thickBot="1">
      <c r="A457" s="61" t="s">
        <v>233</v>
      </c>
      <c r="B457" s="30" t="s">
        <v>234</v>
      </c>
      <c r="C457" s="25" t="s">
        <v>235</v>
      </c>
      <c r="D457" s="8">
        <v>467659</v>
      </c>
      <c r="E457" s="3">
        <v>2504357</v>
      </c>
      <c r="F457" s="37">
        <f t="shared" si="157"/>
        <v>467659</v>
      </c>
      <c r="G457" s="3">
        <v>8013000000</v>
      </c>
      <c r="H457" s="9">
        <f t="shared" si="156"/>
        <v>5.8362535879196304E-5</v>
      </c>
      <c r="I457" s="16" cm="1" vm="2640">
        <f t="array" aca="1" ref="I457:U457" ca="1">TRANSPOSE(_xlfn.STOCKHISTORY(A457,"1-1-2015","31-01-2016",2,0,2))</f>
        <v>46.66</v>
      </c>
      <c r="J457" s="17" vm="2641">
        <f ca="1"/>
        <v>40.590000000000003</v>
      </c>
      <c r="K457" s="17" vm="2642">
        <f ca="1"/>
        <v>43.67</v>
      </c>
      <c r="L457" s="17" vm="888">
        <f ca="1"/>
        <v>40.6</v>
      </c>
      <c r="M457" s="17" vm="2643">
        <f ca="1"/>
        <v>48.58</v>
      </c>
      <c r="N457" s="17" vm="2644">
        <f ca="1"/>
        <v>47.06</v>
      </c>
      <c r="O457" s="17" vm="2645">
        <f ca="1"/>
        <v>44.46</v>
      </c>
      <c r="P457" s="17" vm="1892">
        <f ca="1"/>
        <v>46.98</v>
      </c>
      <c r="Q457" s="17" vm="2646">
        <f ca="1"/>
        <v>42.17</v>
      </c>
      <c r="R457" s="17" vm="1019">
        <f ca="1"/>
        <v>44.75</v>
      </c>
      <c r="S457" s="17" vm="2647">
        <f ca="1"/>
        <v>52.85</v>
      </c>
      <c r="T457" s="17" vm="2648">
        <f ca="1"/>
        <v>54.41</v>
      </c>
      <c r="U457" s="17" vm="2649">
        <f ca="1"/>
        <v>54.32</v>
      </c>
      <c r="V457" s="3">
        <v>0.39</v>
      </c>
      <c r="W457" s="3">
        <v>0.36</v>
      </c>
      <c r="X457" s="3">
        <v>0.36</v>
      </c>
      <c r="Y457" s="3">
        <v>0.36</v>
      </c>
      <c r="Z457" s="1">
        <f t="shared" ca="1" si="158"/>
        <v>-0.12151735962280318</v>
      </c>
      <c r="AA457" s="1">
        <f t="shared" ca="1" si="159"/>
        <v>0.10394088669950738</v>
      </c>
      <c r="AB457" s="1">
        <f t="shared" ca="1" si="160"/>
        <v>1.4619883040935653E-2</v>
      </c>
      <c r="AC457" s="1">
        <f t="shared" ca="1" si="161"/>
        <v>0.22189944134078213</v>
      </c>
      <c r="AD457" s="1">
        <f t="shared" ca="1" si="162"/>
        <v>0.1956708101157309</v>
      </c>
      <c r="AE457" s="1">
        <f t="shared" ca="1" si="163"/>
        <v>-0.13009001285897973</v>
      </c>
      <c r="AF457" s="1">
        <f t="shared" ca="1" si="164"/>
        <v>7.5880758807588031E-2</v>
      </c>
      <c r="AG457" s="1">
        <f t="shared" ca="1" si="165"/>
        <v>-6.1369361117471953E-2</v>
      </c>
      <c r="AH457" s="1">
        <f t="shared" ca="1" si="166"/>
        <v>0.19655172413793096</v>
      </c>
      <c r="AI457" s="1">
        <f t="shared" ca="1" si="167"/>
        <v>-2.387813915191429E-2</v>
      </c>
      <c r="AJ457" s="1">
        <f t="shared" ca="1" si="168"/>
        <v>-4.7598810029749285E-2</v>
      </c>
      <c r="AK457" s="1">
        <f t="shared" ca="1" si="169"/>
        <v>5.6680161943319748E-2</v>
      </c>
      <c r="AL457" s="1">
        <f t="shared" ca="1" si="170"/>
        <v>-9.4721157939548647E-2</v>
      </c>
      <c r="AM457" s="1">
        <f t="shared" ca="1" si="171"/>
        <v>6.971780886886407E-2</v>
      </c>
      <c r="AN457" s="1">
        <f t="shared" ca="1" si="172"/>
        <v>0.1810055865921788</v>
      </c>
      <c r="AO457" s="1">
        <f t="shared" ca="1" si="173"/>
        <v>3.6329233680226961E-2</v>
      </c>
      <c r="AP457" s="1">
        <f t="shared" ca="1" si="174"/>
        <v>4.9623231023709557E-3</v>
      </c>
      <c r="AQ457">
        <v>2016</v>
      </c>
    </row>
    <row r="458" spans="1:43" ht="15" thickBot="1">
      <c r="A458" s="40" t="s">
        <v>308</v>
      </c>
      <c r="B458" s="30" t="s">
        <v>309</v>
      </c>
      <c r="C458" s="43" t="s">
        <v>418</v>
      </c>
      <c r="D458" s="8">
        <v>146514</v>
      </c>
      <c r="E458" s="3">
        <v>375918</v>
      </c>
      <c r="F458" s="37">
        <f t="shared" si="157"/>
        <v>146514</v>
      </c>
      <c r="G458" s="3">
        <v>2529000000</v>
      </c>
      <c r="H458" s="9">
        <f t="shared" si="156"/>
        <v>5.7933570581257415E-5</v>
      </c>
      <c r="I458" s="51" vm="4012">
        <v>130</v>
      </c>
      <c r="J458" s="2" vm="4013">
        <v>135.38999999999999</v>
      </c>
      <c r="K458" s="2" vm="4014">
        <v>149.46</v>
      </c>
      <c r="L458" s="2" vm="4015">
        <v>157.53</v>
      </c>
      <c r="M458" s="2" vm="4016">
        <v>165.54</v>
      </c>
      <c r="N458" s="2" vm="4017">
        <v>161.54</v>
      </c>
      <c r="O458" s="2" vm="4018">
        <v>175.33</v>
      </c>
      <c r="P458" s="2" vm="4019">
        <v>179.19</v>
      </c>
      <c r="Q458" s="2" vm="4020">
        <v>180.52</v>
      </c>
      <c r="R458" s="2" vm="4021">
        <v>173.02</v>
      </c>
      <c r="S458" s="2" vm="4022">
        <v>180.13</v>
      </c>
      <c r="T458" s="2" vm="613">
        <v>184.24</v>
      </c>
      <c r="U458" s="2" vm="4023">
        <v>189</v>
      </c>
      <c r="V458" s="3">
        <v>0.3</v>
      </c>
      <c r="W458" s="3">
        <v>0.25</v>
      </c>
      <c r="X458" s="3">
        <v>0.25</v>
      </c>
      <c r="Y458" s="3">
        <v>0.25</v>
      </c>
      <c r="Z458" s="1">
        <f t="shared" si="158"/>
        <v>0.21407692307692308</v>
      </c>
      <c r="AA458" s="1">
        <f t="shared" si="159"/>
        <v>0.11458134958420625</v>
      </c>
      <c r="AB458" s="1">
        <f t="shared" si="160"/>
        <v>-1.1749272799863127E-2</v>
      </c>
      <c r="AC458" s="1">
        <f t="shared" si="161"/>
        <v>9.3804184487342443E-2</v>
      </c>
      <c r="AD458" s="1">
        <f t="shared" si="162"/>
        <v>0.46192307692307688</v>
      </c>
      <c r="AE458" s="1">
        <f t="shared" si="163"/>
        <v>4.1461538461538355E-2</v>
      </c>
      <c r="AF458" s="1">
        <f t="shared" si="164"/>
        <v>0.10392200310214951</v>
      </c>
      <c r="AG458" s="1">
        <f t="shared" si="165"/>
        <v>5.6001605780810877E-2</v>
      </c>
      <c r="AH458" s="1">
        <f t="shared" si="166"/>
        <v>5.0847457627118585E-2</v>
      </c>
      <c r="AI458" s="1">
        <f t="shared" si="167"/>
        <v>-2.2653135193910837E-2</v>
      </c>
      <c r="AJ458" s="1">
        <f t="shared" si="168"/>
        <v>8.6913457967067106E-2</v>
      </c>
      <c r="AK458" s="1">
        <f t="shared" si="169"/>
        <v>2.2015627673529829E-2</v>
      </c>
      <c r="AL458" s="1">
        <f t="shared" si="170"/>
        <v>8.8174563312685555E-3</v>
      </c>
      <c r="AM458" s="1">
        <f t="shared" si="171"/>
        <v>-4.0161754930201639E-2</v>
      </c>
      <c r="AN458" s="1">
        <f t="shared" si="172"/>
        <v>4.1093515200554764E-2</v>
      </c>
      <c r="AO458" s="1">
        <f t="shared" si="173"/>
        <v>2.4204741020374249E-2</v>
      </c>
      <c r="AP458" s="1">
        <f t="shared" si="174"/>
        <v>2.719279201042114E-2</v>
      </c>
      <c r="AQ458" s="58">
        <v>2019</v>
      </c>
    </row>
    <row r="459" spans="1:43" ht="15.6" thickBot="1">
      <c r="A459" s="40" t="s">
        <v>290</v>
      </c>
      <c r="B459" s="30" t="s">
        <v>291</v>
      </c>
      <c r="C459" s="42" t="s">
        <v>472</v>
      </c>
      <c r="D459" s="8">
        <v>54478</v>
      </c>
      <c r="E459" s="3">
        <v>258403</v>
      </c>
      <c r="F459" s="37">
        <f t="shared" si="157"/>
        <v>54478</v>
      </c>
      <c r="G459" s="3">
        <v>952000000</v>
      </c>
      <c r="H459" s="9">
        <f t="shared" si="156"/>
        <v>5.7224789915966384E-5</v>
      </c>
      <c r="I459" s="51" vm="2594">
        <v>92.76</v>
      </c>
      <c r="J459" s="2" vm="4024">
        <v>100.55</v>
      </c>
      <c r="K459" s="2" vm="4025">
        <v>106.86</v>
      </c>
      <c r="L459" s="2" vm="4026">
        <v>107.99</v>
      </c>
      <c r="M459" s="2" vm="4027">
        <v>118.06</v>
      </c>
      <c r="N459" s="2" vm="4028">
        <v>105.04</v>
      </c>
      <c r="O459" s="2" vm="4003">
        <v>117.6</v>
      </c>
      <c r="P459" s="2" vm="2364">
        <v>125.6</v>
      </c>
      <c r="Q459" s="2" vm="4029">
        <v>123.05</v>
      </c>
      <c r="R459" s="2" vm="4012">
        <v>130</v>
      </c>
      <c r="S459" s="2" vm="4030">
        <v>119.19</v>
      </c>
      <c r="T459" s="2" vm="4031">
        <v>120.12</v>
      </c>
      <c r="U459" s="2" vm="4032">
        <v>129.13</v>
      </c>
      <c r="V459" s="3">
        <v>0.77</v>
      </c>
      <c r="W459" s="3">
        <v>0.77</v>
      </c>
      <c r="X459" s="3">
        <v>0.77</v>
      </c>
      <c r="Y459" s="3">
        <v>0.77</v>
      </c>
      <c r="Z459" s="1">
        <f t="shared" si="158"/>
        <v>0.17248814144027586</v>
      </c>
      <c r="AA459" s="1">
        <f t="shared" si="159"/>
        <v>9.6120011112140011E-2</v>
      </c>
      <c r="AB459" s="1">
        <f t="shared" si="160"/>
        <v>0.1119897959183674</v>
      </c>
      <c r="AC459" s="1">
        <f t="shared" si="161"/>
        <v>-7.6923076923080403E-4</v>
      </c>
      <c r="AD459" s="1">
        <f t="shared" si="162"/>
        <v>0.4252910737386803</v>
      </c>
      <c r="AE459" s="1">
        <f t="shared" si="163"/>
        <v>8.3980163863734275E-2</v>
      </c>
      <c r="AF459" s="1">
        <f t="shared" si="164"/>
        <v>6.275484833416213E-2</v>
      </c>
      <c r="AG459" s="1">
        <f t="shared" si="165"/>
        <v>1.7780273254725767E-2</v>
      </c>
      <c r="AH459" s="1">
        <f t="shared" si="166"/>
        <v>9.3249374942124347E-2</v>
      </c>
      <c r="AI459" s="1">
        <f t="shared" si="167"/>
        <v>-0.10376079959342704</v>
      </c>
      <c r="AJ459" s="1">
        <f t="shared" si="168"/>
        <v>0.12690403655750179</v>
      </c>
      <c r="AK459" s="1">
        <f t="shared" si="169"/>
        <v>6.8027210884353748E-2</v>
      </c>
      <c r="AL459" s="1">
        <f t="shared" si="170"/>
        <v>-1.4171974522292971E-2</v>
      </c>
      <c r="AM459" s="1">
        <f t="shared" si="171"/>
        <v>6.2738724095895995E-2</v>
      </c>
      <c r="AN459" s="1">
        <f t="shared" si="172"/>
        <v>-8.3153846153846175E-2</v>
      </c>
      <c r="AO459" s="1">
        <f t="shared" si="173"/>
        <v>1.4262941521939817E-2</v>
      </c>
      <c r="AP459" s="1">
        <f t="shared" si="174"/>
        <v>8.141858141858134E-2</v>
      </c>
      <c r="AQ459" s="58">
        <v>2019</v>
      </c>
    </row>
    <row r="460" spans="1:43" ht="15.6" thickBot="1">
      <c r="A460" s="40" t="s">
        <v>83</v>
      </c>
      <c r="B460" s="30" t="s">
        <v>431</v>
      </c>
      <c r="C460" s="42" t="s">
        <v>432</v>
      </c>
      <c r="D460" s="8">
        <v>320022</v>
      </c>
      <c r="E460" s="3">
        <v>59490</v>
      </c>
      <c r="F460" s="37">
        <f t="shared" si="157"/>
        <v>320022</v>
      </c>
      <c r="G460" s="3">
        <v>5990000000</v>
      </c>
      <c r="H460" s="9">
        <f t="shared" si="156"/>
        <v>5.3426043405676128E-5</v>
      </c>
      <c r="I460" s="51" vm="2703">
        <v>158.30000000000001</v>
      </c>
      <c r="J460" s="2" vm="4033">
        <v>161.24</v>
      </c>
      <c r="K460" s="2" vm="4034">
        <v>153.66999999999999</v>
      </c>
      <c r="L460" s="2" vm="4035">
        <v>146.44</v>
      </c>
      <c r="M460" s="2" vm="4036">
        <v>143.08000000000001</v>
      </c>
      <c r="N460" s="2" vm="3537">
        <v>153.30000000000001</v>
      </c>
      <c r="O460" s="2" vm="4037">
        <v>133.80000000000001</v>
      </c>
      <c r="P460" s="2" vm="4038">
        <v>142.97</v>
      </c>
      <c r="Q460" s="2" vm="4039">
        <v>137.86000000000001</v>
      </c>
      <c r="R460" s="2" vm="4040">
        <v>153.61000000000001</v>
      </c>
      <c r="S460" s="2" vm="3974">
        <v>122.59</v>
      </c>
      <c r="T460" s="2" vm="4041">
        <v>141.88</v>
      </c>
      <c r="U460" s="2" vm="2367">
        <v>124.03</v>
      </c>
      <c r="V460" s="3">
        <v>0.86</v>
      </c>
      <c r="W460" s="3">
        <v>0.86</v>
      </c>
      <c r="X460" s="3">
        <v>0.78</v>
      </c>
      <c r="Y460" s="3">
        <v>0.78</v>
      </c>
      <c r="Z460" s="1">
        <f t="shared" si="158"/>
        <v>-6.9488313329122003E-2</v>
      </c>
      <c r="AA460" s="1">
        <f t="shared" si="159"/>
        <v>-8.0442502048620509E-2</v>
      </c>
      <c r="AB460" s="1">
        <f t="shared" si="160"/>
        <v>0.15388639760837072</v>
      </c>
      <c r="AC460" s="1">
        <f t="shared" si="161"/>
        <v>-0.18748779376342692</v>
      </c>
      <c r="AD460" s="1">
        <f t="shared" si="162"/>
        <v>-0.19576753000631716</v>
      </c>
      <c r="AE460" s="1">
        <f t="shared" si="163"/>
        <v>1.8572331017056208E-2</v>
      </c>
      <c r="AF460" s="1">
        <f t="shared" si="164"/>
        <v>-4.6948647978169319E-2</v>
      </c>
      <c r="AG460" s="1">
        <f t="shared" si="165"/>
        <v>-4.1452463070215329E-2</v>
      </c>
      <c r="AH460" s="1">
        <f t="shared" si="166"/>
        <v>-2.2944550669215961E-2</v>
      </c>
      <c r="AI460" s="1">
        <f t="shared" si="167"/>
        <v>7.7439194856024587E-2</v>
      </c>
      <c r="AJ460" s="1">
        <f t="shared" si="168"/>
        <v>-0.12159165035877365</v>
      </c>
      <c r="AK460" s="1">
        <f t="shared" si="169"/>
        <v>6.853512705530633E-2</v>
      </c>
      <c r="AL460" s="1">
        <f t="shared" si="170"/>
        <v>-3.0286074001538679E-2</v>
      </c>
      <c r="AM460" s="1">
        <f t="shared" si="171"/>
        <v>0.11990425068910489</v>
      </c>
      <c r="AN460" s="1">
        <f t="shared" si="172"/>
        <v>-0.20193997786602438</v>
      </c>
      <c r="AO460" s="1">
        <f t="shared" si="173"/>
        <v>0.16371645321804382</v>
      </c>
      <c r="AP460" s="1">
        <f t="shared" si="174"/>
        <v>-0.12031294051310963</v>
      </c>
      <c r="AQ460">
        <v>2018</v>
      </c>
    </row>
    <row r="461" spans="1:43" ht="15.6" thickBot="1">
      <c r="A461" s="40" t="s">
        <v>209</v>
      </c>
      <c r="B461" s="30" t="s">
        <v>210</v>
      </c>
      <c r="C461" s="42" t="s">
        <v>455</v>
      </c>
      <c r="D461" s="8">
        <v>76798</v>
      </c>
      <c r="E461" s="3">
        <v>349135</v>
      </c>
      <c r="F461" s="37">
        <f t="shared" si="157"/>
        <v>76798</v>
      </c>
      <c r="G461" s="3">
        <v>1486000000</v>
      </c>
      <c r="H461" s="9">
        <f t="shared" si="156"/>
        <v>5.1681022880215343E-5</v>
      </c>
      <c r="I461" s="51" vm="1954">
        <v>82.16</v>
      </c>
      <c r="J461" s="2" vm="3610">
        <v>85.38</v>
      </c>
      <c r="K461" s="2" vm="4042">
        <v>79.790000000000006</v>
      </c>
      <c r="L461" s="2" vm="4042">
        <v>79.790000000000006</v>
      </c>
      <c r="M461" s="2" vm="2685">
        <v>79.599999999999994</v>
      </c>
      <c r="N461" s="2" vm="2329">
        <v>86.85</v>
      </c>
      <c r="O461" s="2" vm="4043">
        <v>84.38</v>
      </c>
      <c r="P461" s="2" vm="4044">
        <v>89.96</v>
      </c>
      <c r="Q461" s="2" vm="4045">
        <v>96.57</v>
      </c>
      <c r="R461" s="2" vm="4046">
        <v>98.72</v>
      </c>
      <c r="S461" s="2" vm="4047">
        <v>90.13</v>
      </c>
      <c r="T461" s="2" vm="4048">
        <v>98</v>
      </c>
      <c r="U461" s="2" vm="1144">
        <v>89.53</v>
      </c>
      <c r="V461" s="3">
        <v>0.26</v>
      </c>
      <c r="W461" s="3">
        <v>0.26</v>
      </c>
      <c r="X461" s="3">
        <v>0.22</v>
      </c>
      <c r="Y461" s="3">
        <v>0.22</v>
      </c>
      <c r="Z461" s="1">
        <f t="shared" si="158"/>
        <v>-2.5681596884128417E-2</v>
      </c>
      <c r="AA461" s="1">
        <f t="shared" si="159"/>
        <v>6.0784559468604948E-2</v>
      </c>
      <c r="AB461" s="1">
        <f t="shared" si="160"/>
        <v>0.17255273761554876</v>
      </c>
      <c r="AC461" s="1">
        <f t="shared" si="161"/>
        <v>-9.086304700162072E-2</v>
      </c>
      <c r="AD461" s="1">
        <f t="shared" si="162"/>
        <v>0.10138753651411886</v>
      </c>
      <c r="AE461" s="1">
        <f t="shared" si="163"/>
        <v>3.9191820837390444E-2</v>
      </c>
      <c r="AF461" s="1">
        <f t="shared" si="164"/>
        <v>-6.5472007495900555E-2</v>
      </c>
      <c r="AG461" s="1">
        <f t="shared" si="165"/>
        <v>3.258553703471613E-3</v>
      </c>
      <c r="AH461" s="1">
        <f t="shared" si="166"/>
        <v>-2.3812507833063283E-3</v>
      </c>
      <c r="AI461" s="1">
        <f t="shared" si="167"/>
        <v>9.4346733668341717E-2</v>
      </c>
      <c r="AJ461" s="1">
        <f t="shared" si="168"/>
        <v>-2.5446171560161188E-2</v>
      </c>
      <c r="AK461" s="1">
        <f t="shared" si="169"/>
        <v>6.6129414553211641E-2</v>
      </c>
      <c r="AL461" s="1">
        <f t="shared" si="170"/>
        <v>7.5922632281013785E-2</v>
      </c>
      <c r="AM461" s="1">
        <f t="shared" si="171"/>
        <v>2.454178316247288E-2</v>
      </c>
      <c r="AN461" s="1">
        <f t="shared" si="172"/>
        <v>-8.7013776337115115E-2</v>
      </c>
      <c r="AO461" s="1">
        <f t="shared" si="173"/>
        <v>8.9759236658160491E-2</v>
      </c>
      <c r="AP461" s="1">
        <f t="shared" si="174"/>
        <v>-8.4183673469387738E-2</v>
      </c>
      <c r="AQ461">
        <v>2018</v>
      </c>
    </row>
    <row r="462" spans="1:43" ht="15.6" thickBot="1">
      <c r="A462" s="40" t="s">
        <v>173</v>
      </c>
      <c r="B462" s="30" t="s">
        <v>174</v>
      </c>
      <c r="C462" s="42" t="s">
        <v>404</v>
      </c>
      <c r="D462" s="8">
        <v>38456</v>
      </c>
      <c r="E462" s="3">
        <v>583509</v>
      </c>
      <c r="F462" s="37">
        <f t="shared" si="157"/>
        <v>38456</v>
      </c>
      <c r="G462" s="3">
        <v>753000000</v>
      </c>
      <c r="H462" s="9">
        <f t="shared" si="156"/>
        <v>5.1070385126162017E-5</v>
      </c>
      <c r="I462" s="51" vm="3288">
        <v>154.5</v>
      </c>
      <c r="J462" s="2" vm="4049">
        <v>163.19</v>
      </c>
      <c r="K462" s="2" vm="4050">
        <v>155.53</v>
      </c>
      <c r="L462" s="2" vm="4051">
        <v>153.34</v>
      </c>
      <c r="M462" s="2" vm="4052">
        <v>144.65</v>
      </c>
      <c r="N462" s="2" vm="735">
        <v>142.43</v>
      </c>
      <c r="O462" s="2" vm="4053">
        <v>138.28</v>
      </c>
      <c r="P462" s="2" vm="4054">
        <v>144.76</v>
      </c>
      <c r="Q462" s="2" vm="4055">
        <v>145.97999999999999</v>
      </c>
      <c r="R462" s="2" vm="4056">
        <v>151.71</v>
      </c>
      <c r="S462" s="2" vm="2977">
        <v>115.5</v>
      </c>
      <c r="T462" s="2" vm="4057">
        <v>125.67</v>
      </c>
      <c r="U462" s="2" vm="2990">
        <v>112.01</v>
      </c>
      <c r="V462" s="3">
        <v>0.82</v>
      </c>
      <c r="W462" s="3">
        <v>0.745</v>
      </c>
      <c r="X462" s="3">
        <v>0.745</v>
      </c>
      <c r="Y462" s="3">
        <v>0.745</v>
      </c>
      <c r="Z462" s="1">
        <f t="shared" si="158"/>
        <v>-2.2006472491909166E-3</v>
      </c>
      <c r="AA462" s="1">
        <f t="shared" si="159"/>
        <v>-9.3354636754923712E-2</v>
      </c>
      <c r="AB462" s="1">
        <f t="shared" si="160"/>
        <v>0.10250940121492629</v>
      </c>
      <c r="AC462" s="1">
        <f t="shared" si="161"/>
        <v>-0.25677279019181337</v>
      </c>
      <c r="AD462" s="1">
        <f t="shared" si="162"/>
        <v>-0.2552427184466019</v>
      </c>
      <c r="AE462" s="1">
        <f t="shared" si="163"/>
        <v>5.6245954692556617E-2</v>
      </c>
      <c r="AF462" s="1">
        <f t="shared" si="164"/>
        <v>-4.6939150683252627E-2</v>
      </c>
      <c r="AG462" s="1">
        <f t="shared" si="165"/>
        <v>-8.8085899826399923E-3</v>
      </c>
      <c r="AH462" s="1">
        <f t="shared" si="166"/>
        <v>-5.6671449067431837E-2</v>
      </c>
      <c r="AI462" s="1">
        <f t="shared" si="167"/>
        <v>-1.0197027307293457E-2</v>
      </c>
      <c r="AJ462" s="1">
        <f t="shared" si="168"/>
        <v>-2.390648037632525E-2</v>
      </c>
      <c r="AK462" s="1">
        <f t="shared" si="169"/>
        <v>4.6861440555394776E-2</v>
      </c>
      <c r="AL462" s="1">
        <f t="shared" si="170"/>
        <v>1.357419176568112E-2</v>
      </c>
      <c r="AM462" s="1">
        <f t="shared" si="171"/>
        <v>4.4355391149472657E-2</v>
      </c>
      <c r="AN462" s="1">
        <f t="shared" si="172"/>
        <v>-0.23867905873047265</v>
      </c>
      <c r="AO462" s="1">
        <f t="shared" si="173"/>
        <v>9.4502164502164504E-2</v>
      </c>
      <c r="AP462" s="1">
        <f t="shared" si="174"/>
        <v>-0.10276915731678203</v>
      </c>
      <c r="AQ462">
        <v>2018</v>
      </c>
    </row>
    <row r="463" spans="1:43" ht="16.2" thickBot="1">
      <c r="A463" s="29" t="s">
        <v>326</v>
      </c>
      <c r="B463" s="30" t="s">
        <v>327</v>
      </c>
      <c r="C463" s="33" t="s">
        <v>28</v>
      </c>
      <c r="D463" s="8">
        <v>1039809</v>
      </c>
      <c r="E463" s="3">
        <v>4970000</v>
      </c>
      <c r="F463" s="37">
        <f t="shared" si="157"/>
        <v>1039809</v>
      </c>
      <c r="G463" s="3">
        <v>21007000000</v>
      </c>
      <c r="H463" s="9">
        <f t="shared" ref="H463:H494" si="175">F463/G463</f>
        <v>4.9498214880754032E-5</v>
      </c>
      <c r="I463" s="16" cm="1" vm="4058">
        <f t="array" aca="1" ref="I463:U463" ca="1">TRANSPOSE(_xlfn.STOCKHISTORY(A463,"1-1-2017","01-01-2018",2,0,2))</f>
        <v>28.95</v>
      </c>
      <c r="J463" s="16" vm="4059">
        <f ca="1"/>
        <v>31.7575</v>
      </c>
      <c r="K463" s="16" vm="4060">
        <f ca="1"/>
        <v>34.472499999999997</v>
      </c>
      <c r="L463" s="16" vm="4061">
        <f ca="1"/>
        <v>35.927500000000002</v>
      </c>
      <c r="M463" s="16" vm="4062">
        <f ca="1"/>
        <v>36.274999999999999</v>
      </c>
      <c r="N463" s="16" vm="4063">
        <f ca="1"/>
        <v>38.292499999999997</v>
      </c>
      <c r="O463" s="16" vm="895">
        <f ca="1"/>
        <v>36.22</v>
      </c>
      <c r="P463" s="16" vm="4064">
        <f ca="1"/>
        <v>37.274999999999999</v>
      </c>
      <c r="Q463" s="16" vm="898">
        <f ca="1"/>
        <v>41.2</v>
      </c>
      <c r="R463" s="16" vm="4065">
        <f ca="1"/>
        <v>38.564999999999998</v>
      </c>
      <c r="S463" s="16" vm="4066">
        <f ca="1"/>
        <v>42.467500000000001</v>
      </c>
      <c r="T463" s="16" vm="4067">
        <f ca="1"/>
        <v>42.487499999999997</v>
      </c>
      <c r="U463" s="17" vm="958">
        <f ca="1"/>
        <v>42.54</v>
      </c>
      <c r="V463">
        <v>0.63</v>
      </c>
      <c r="W463">
        <v>0.63</v>
      </c>
      <c r="X463">
        <v>0.63</v>
      </c>
      <c r="Y463">
        <v>0.56999999999999995</v>
      </c>
      <c r="Z463" s="1">
        <f t="shared" ca="1" si="158"/>
        <v>0.26278065630397246</v>
      </c>
      <c r="AA463" s="1">
        <f t="shared" ca="1" si="159"/>
        <v>2.5676710041054814E-2</v>
      </c>
      <c r="AB463" s="1">
        <f t="shared" ca="1" si="160"/>
        <v>8.2136940916620618E-2</v>
      </c>
      <c r="AC463" s="1">
        <f t="shared" ca="1" si="161"/>
        <v>0.11785297549591604</v>
      </c>
      <c r="AD463" s="1">
        <f t="shared" ca="1" si="162"/>
        <v>0.55440414507772029</v>
      </c>
      <c r="AE463" s="1">
        <f t="shared" ca="1" si="163"/>
        <v>9.6977547495682243E-2</v>
      </c>
      <c r="AF463" s="1">
        <f t="shared" ca="1" si="164"/>
        <v>8.5491616153664365E-2</v>
      </c>
      <c r="AG463" s="1">
        <f t="shared" ca="1" si="165"/>
        <v>6.048299369062312E-2</v>
      </c>
      <c r="AH463" s="1">
        <f t="shared" ca="1" si="166"/>
        <v>9.6722566279311556E-3</v>
      </c>
      <c r="AI463" s="1">
        <f t="shared" ca="1" si="167"/>
        <v>7.2984148862853163E-2</v>
      </c>
      <c r="AJ463" s="1">
        <f t="shared" ca="1" si="168"/>
        <v>-3.7670562120519641E-2</v>
      </c>
      <c r="AK463" s="1">
        <f t="shared" ca="1" si="169"/>
        <v>2.9127553837658745E-2</v>
      </c>
      <c r="AL463" s="1">
        <f t="shared" ca="1" si="170"/>
        <v>0.12219986586183781</v>
      </c>
      <c r="AM463" s="1">
        <f t="shared" ca="1" si="171"/>
        <v>-4.8665048543689443E-2</v>
      </c>
      <c r="AN463" s="1">
        <f t="shared" ca="1" si="172"/>
        <v>0.10119279139115787</v>
      </c>
      <c r="AO463" s="1">
        <f t="shared" ca="1" si="173"/>
        <v>1.3892976982398209E-2</v>
      </c>
      <c r="AP463" s="1">
        <f t="shared" ca="1" si="174"/>
        <v>1.4651368049426348E-2</v>
      </c>
      <c r="AQ463">
        <v>2017</v>
      </c>
    </row>
    <row r="464" spans="1:43" ht="15.6" thickBot="1">
      <c r="A464" s="40" t="s">
        <v>197</v>
      </c>
      <c r="B464" s="30" t="s">
        <v>454</v>
      </c>
      <c r="C464" s="42" t="s">
        <v>199</v>
      </c>
      <c r="D464" s="8">
        <v>13580</v>
      </c>
      <c r="E464" s="3">
        <v>6987</v>
      </c>
      <c r="F464" s="37">
        <f t="shared" si="157"/>
        <v>13580</v>
      </c>
      <c r="G464" s="3">
        <v>284000000</v>
      </c>
      <c r="H464" s="9">
        <f t="shared" si="175"/>
        <v>4.7816901408450707E-5</v>
      </c>
      <c r="I464" s="51" vm="3592">
        <v>258.36</v>
      </c>
      <c r="J464" s="2" vm="4068">
        <v>290.85000000000002</v>
      </c>
      <c r="K464" s="2" vm="4069">
        <v>311.56</v>
      </c>
      <c r="L464" s="2" vm="4070">
        <v>302.56</v>
      </c>
      <c r="M464" s="2" vm="4071">
        <v>334.25</v>
      </c>
      <c r="N464" s="2" vm="4072">
        <v>338.08</v>
      </c>
      <c r="O464" s="2" vm="4073">
        <v>365.41</v>
      </c>
      <c r="P464" s="2" vm="4074">
        <v>361.72</v>
      </c>
      <c r="Q464" s="2" vm="4075">
        <v>380.99</v>
      </c>
      <c r="R464" s="2" vm="4076">
        <v>391.43</v>
      </c>
      <c r="S464" s="2" vm="4077">
        <v>378.11</v>
      </c>
      <c r="T464" s="2" vm="4078">
        <v>390.71</v>
      </c>
      <c r="U464" s="2" vm="4079">
        <v>392.86</v>
      </c>
      <c r="V464" s="3">
        <v>2.4</v>
      </c>
      <c r="W464" s="3">
        <v>2.2000000000000002</v>
      </c>
      <c r="X464" s="3">
        <v>2.2000000000000002</v>
      </c>
      <c r="Y464" s="3">
        <v>2.2000000000000002</v>
      </c>
      <c r="Z464" s="1">
        <f t="shared" si="158"/>
        <v>0.18036847809258394</v>
      </c>
      <c r="AA464" s="1">
        <f t="shared" si="159"/>
        <v>0.21499867794817565</v>
      </c>
      <c r="AB464" s="1">
        <f t="shared" si="160"/>
        <v>7.7228318874688645E-2</v>
      </c>
      <c r="AC464" s="1">
        <f t="shared" si="161"/>
        <v>9.273688782157747E-3</v>
      </c>
      <c r="AD464" s="1">
        <f t="shared" si="162"/>
        <v>0.55542653661557517</v>
      </c>
      <c r="AE464" s="1">
        <f t="shared" si="163"/>
        <v>0.12575476079888531</v>
      </c>
      <c r="AF464" s="1">
        <f t="shared" si="164"/>
        <v>7.120508853360831E-2</v>
      </c>
      <c r="AG464" s="1">
        <f t="shared" si="165"/>
        <v>-2.1183720631660033E-2</v>
      </c>
      <c r="AH464" s="1">
        <f t="shared" si="166"/>
        <v>0.10473955579058698</v>
      </c>
      <c r="AI464" s="1">
        <f t="shared" si="167"/>
        <v>1.8040388930441239E-2</v>
      </c>
      <c r="AJ464" s="1">
        <f t="shared" si="168"/>
        <v>8.7346190250828334E-2</v>
      </c>
      <c r="AK464" s="1">
        <f t="shared" si="169"/>
        <v>-1.0098245806080835E-2</v>
      </c>
      <c r="AL464" s="1">
        <f t="shared" si="170"/>
        <v>5.9355302443879189E-2</v>
      </c>
      <c r="AM464" s="1">
        <f t="shared" si="171"/>
        <v>3.317672379852489E-2</v>
      </c>
      <c r="AN464" s="1">
        <f t="shared" si="172"/>
        <v>-3.4029072886595284E-2</v>
      </c>
      <c r="AO464" s="1">
        <f t="shared" si="173"/>
        <v>3.9142048610192708E-2</v>
      </c>
      <c r="AP464" s="1">
        <f t="shared" si="174"/>
        <v>1.1133577333572304E-2</v>
      </c>
      <c r="AQ464" s="58">
        <v>2019</v>
      </c>
    </row>
    <row r="465" spans="1:43" ht="16.2" thickBot="1">
      <c r="A465" s="40" t="s">
        <v>326</v>
      </c>
      <c r="B465" s="30" t="s">
        <v>327</v>
      </c>
      <c r="C465" s="41" t="s">
        <v>28</v>
      </c>
      <c r="D465" s="8">
        <v>878425</v>
      </c>
      <c r="E465" s="3">
        <v>2380000</v>
      </c>
      <c r="F465" s="37">
        <f t="shared" si="157"/>
        <v>878425</v>
      </c>
      <c r="G465" s="3">
        <v>18568000000</v>
      </c>
      <c r="H465" s="9">
        <f t="shared" si="175"/>
        <v>4.7308541576906505E-5</v>
      </c>
      <c r="I465" s="51" vm="4080">
        <v>38.722499999999997</v>
      </c>
      <c r="J465" s="2" vm="1768">
        <v>41.74</v>
      </c>
      <c r="K465" s="2" vm="1400">
        <v>43.57</v>
      </c>
      <c r="L465" s="2" vm="349">
        <v>47.91</v>
      </c>
      <c r="M465" s="2" vm="4081">
        <v>52.47</v>
      </c>
      <c r="N465" s="2" vm="4082">
        <v>43.9</v>
      </c>
      <c r="O465" s="2" vm="4083">
        <v>50.792499999999997</v>
      </c>
      <c r="P465" s="2" vm="4084">
        <v>53.475000000000001</v>
      </c>
      <c r="Q465" s="2" vm="4085">
        <v>51.607500000000002</v>
      </c>
      <c r="R465" s="2" vm="4086">
        <v>56.267499999999998</v>
      </c>
      <c r="S465" s="2" vm="4087">
        <v>62.384999999999998</v>
      </c>
      <c r="T465" s="2" vm="4088">
        <v>66.817499999999995</v>
      </c>
      <c r="U465" s="2" vm="4089">
        <v>74.06</v>
      </c>
      <c r="V465">
        <v>0.77</v>
      </c>
      <c r="W465">
        <v>0.77</v>
      </c>
      <c r="X465">
        <v>0.77</v>
      </c>
      <c r="Y465">
        <v>0.73</v>
      </c>
      <c r="Z465" s="1">
        <f t="shared" si="158"/>
        <v>0.25715023565110723</v>
      </c>
      <c r="AA465" s="1">
        <f t="shared" si="159"/>
        <v>7.6236693800876651E-2</v>
      </c>
      <c r="AB465" s="1">
        <f t="shared" si="160"/>
        <v>0.1229512231136487</v>
      </c>
      <c r="AC465" s="1">
        <f t="shared" si="161"/>
        <v>0.32918647531878981</v>
      </c>
      <c r="AD465" s="1">
        <f t="shared" si="162"/>
        <v>0.9910904512880111</v>
      </c>
      <c r="AE465" s="1">
        <f t="shared" si="163"/>
        <v>7.7926270256311075E-2</v>
      </c>
      <c r="AF465" s="1">
        <f t="shared" si="164"/>
        <v>4.3842836607570636E-2</v>
      </c>
      <c r="AG465" s="1">
        <f t="shared" si="165"/>
        <v>0.11728253385356888</v>
      </c>
      <c r="AH465" s="1">
        <f t="shared" si="166"/>
        <v>9.5178459611772126E-2</v>
      </c>
      <c r="AI465" s="1">
        <f t="shared" si="167"/>
        <v>-0.14865637507146942</v>
      </c>
      <c r="AJ465" s="1">
        <f t="shared" si="168"/>
        <v>0.17454441913439631</v>
      </c>
      <c r="AK465" s="1">
        <f t="shared" si="169"/>
        <v>5.2812915292612193E-2</v>
      </c>
      <c r="AL465" s="1">
        <f t="shared" si="170"/>
        <v>-2.0523609163160348E-2</v>
      </c>
      <c r="AM465" s="1">
        <f t="shared" si="171"/>
        <v>0.10521726493242253</v>
      </c>
      <c r="AN465" s="1">
        <f t="shared" si="172"/>
        <v>0.10872173101701693</v>
      </c>
      <c r="AO465" s="1">
        <f t="shared" si="173"/>
        <v>8.2752264166065528E-2</v>
      </c>
      <c r="AP465" s="1">
        <f t="shared" si="174"/>
        <v>0.11931754405657212</v>
      </c>
      <c r="AQ465" s="58">
        <v>2019</v>
      </c>
    </row>
    <row r="466" spans="1:43" ht="15.6" thickBot="1">
      <c r="A466" s="40" t="s">
        <v>364</v>
      </c>
      <c r="B466" s="30" t="s">
        <v>365</v>
      </c>
      <c r="C466" s="42" t="s">
        <v>366</v>
      </c>
      <c r="D466" s="8">
        <v>57252</v>
      </c>
      <c r="E466" s="3"/>
      <c r="F466" s="37">
        <f t="shared" si="157"/>
        <v>57252</v>
      </c>
      <c r="G466" s="3">
        <v>1219000000</v>
      </c>
      <c r="H466" s="9">
        <f t="shared" si="175"/>
        <v>4.6966365873666938E-5</v>
      </c>
      <c r="I466" s="51" vm="239">
        <v>18.32</v>
      </c>
      <c r="J466" s="2" vm="4090">
        <v>18.02</v>
      </c>
      <c r="K466" s="2" vm="4091">
        <v>16.18</v>
      </c>
      <c r="L466" s="2" vm="4092">
        <v>15.02</v>
      </c>
      <c r="M466" s="2" vm="3291">
        <v>15.79</v>
      </c>
      <c r="N466" s="2" vm="4093">
        <v>16.73</v>
      </c>
      <c r="O466" s="2" vm="4094">
        <v>17.600000000000001</v>
      </c>
      <c r="P466" s="2" vm="4095">
        <v>17.7</v>
      </c>
      <c r="Q466" s="2" vm="4096">
        <v>17.66</v>
      </c>
      <c r="R466" s="2" vm="4097">
        <v>17.760000000000002</v>
      </c>
      <c r="S466" s="2" vm="4098">
        <v>17.09</v>
      </c>
      <c r="T466" s="2" vm="4099">
        <v>17.22</v>
      </c>
      <c r="U466" s="2" vm="1048">
        <v>15.2</v>
      </c>
      <c r="V466" s="3">
        <v>0.625</v>
      </c>
      <c r="W466" s="3">
        <v>0.625</v>
      </c>
      <c r="X466" s="3">
        <v>0.625</v>
      </c>
      <c r="Y466" s="3">
        <v>0.625</v>
      </c>
      <c r="Z466" s="1">
        <f t="shared" si="158"/>
        <v>-0.1460152838427948</v>
      </c>
      <c r="AA466" s="1">
        <f t="shared" si="159"/>
        <v>0.21338215712383501</v>
      </c>
      <c r="AB466" s="1">
        <f t="shared" si="160"/>
        <v>4.4602272727272733E-2</v>
      </c>
      <c r="AC466" s="1">
        <f t="shared" si="161"/>
        <v>-0.10895270270270282</v>
      </c>
      <c r="AD466" s="1">
        <f t="shared" si="162"/>
        <v>-3.3842794759825379E-2</v>
      </c>
      <c r="AE466" s="1">
        <f t="shared" si="163"/>
        <v>-1.6375545851528422E-2</v>
      </c>
      <c r="AF466" s="1">
        <f t="shared" si="164"/>
        <v>-0.10210876803551609</v>
      </c>
      <c r="AG466" s="1">
        <f t="shared" si="165"/>
        <v>-3.3065512978986411E-2</v>
      </c>
      <c r="AH466" s="1">
        <f t="shared" si="166"/>
        <v>5.126498002663113E-2</v>
      </c>
      <c r="AI466" s="1">
        <f t="shared" si="167"/>
        <v>9.9113362887903816E-2</v>
      </c>
      <c r="AJ466" s="1">
        <f t="shared" si="168"/>
        <v>8.9360430364614524E-2</v>
      </c>
      <c r="AK466" s="1">
        <f t="shared" si="169"/>
        <v>5.6818181818180605E-3</v>
      </c>
      <c r="AL466" s="1">
        <f t="shared" si="170"/>
        <v>3.3050847457627167E-2</v>
      </c>
      <c r="AM466" s="1">
        <f t="shared" si="171"/>
        <v>4.1053227633069164E-2</v>
      </c>
      <c r="AN466" s="1">
        <f t="shared" si="172"/>
        <v>-3.7725225225225319E-2</v>
      </c>
      <c r="AO466" s="1">
        <f t="shared" si="173"/>
        <v>4.4177881802223463E-2</v>
      </c>
      <c r="AP466" s="1">
        <f t="shared" si="174"/>
        <v>-8.1010452961672461E-2</v>
      </c>
      <c r="AQ466">
        <v>2018</v>
      </c>
    </row>
    <row r="467" spans="1:43" ht="15.6" thickBot="1">
      <c r="A467" s="40" t="s">
        <v>305</v>
      </c>
      <c r="B467" s="30" t="s">
        <v>477</v>
      </c>
      <c r="C467" s="42" t="s">
        <v>390</v>
      </c>
      <c r="D467" s="8">
        <v>123600</v>
      </c>
      <c r="E467" s="3">
        <v>188787</v>
      </c>
      <c r="F467" s="37">
        <f t="shared" si="157"/>
        <v>123600</v>
      </c>
      <c r="G467" s="3">
        <v>2645000000</v>
      </c>
      <c r="H467" s="9">
        <f t="shared" si="175"/>
        <v>4.6729678638941402E-5</v>
      </c>
      <c r="I467" s="51">
        <v>127</v>
      </c>
      <c r="J467" s="2">
        <v>133</v>
      </c>
      <c r="K467" s="2" vm="4100">
        <v>143</v>
      </c>
      <c r="L467" s="2" vm="4101">
        <v>129.94999999999999</v>
      </c>
      <c r="M467" s="2">
        <v>130.53</v>
      </c>
      <c r="N467" s="2">
        <v>131.53</v>
      </c>
      <c r="O467" s="2">
        <v>132</v>
      </c>
      <c r="P467" s="2">
        <v>134.53</v>
      </c>
      <c r="Q467" s="2">
        <v>136.19999999999999</v>
      </c>
      <c r="R467" s="2">
        <v>131.19999999999999</v>
      </c>
      <c r="S467" s="2">
        <v>134.93</v>
      </c>
      <c r="T467" s="2">
        <v>132.53</v>
      </c>
      <c r="U467" s="2">
        <v>138.19999999999999</v>
      </c>
      <c r="V467" s="3">
        <v>0.74</v>
      </c>
      <c r="W467" s="3">
        <v>0.7</v>
      </c>
      <c r="X467" s="3">
        <v>0.7</v>
      </c>
      <c r="Y467" s="3">
        <v>0.7</v>
      </c>
      <c r="Z467" s="1">
        <f t="shared" si="158"/>
        <v>2.9055118110236134E-2</v>
      </c>
      <c r="AA467" s="1">
        <f t="shared" si="159"/>
        <v>2.1161985378992009E-2</v>
      </c>
      <c r="AB467" s="1">
        <f t="shared" si="160"/>
        <v>-7.5757575757584399E-4</v>
      </c>
      <c r="AC467" s="1">
        <f t="shared" si="161"/>
        <v>5.8689024390243906E-2</v>
      </c>
      <c r="AD467" s="1">
        <f t="shared" si="162"/>
        <v>0.11055118110236212</v>
      </c>
      <c r="AE467" s="1">
        <f t="shared" si="163"/>
        <v>4.7244094488188976E-2</v>
      </c>
      <c r="AF467" s="1">
        <f t="shared" si="164"/>
        <v>7.5187969924812026E-2</v>
      </c>
      <c r="AG467" s="1">
        <f t="shared" si="165"/>
        <v>-8.6083916083916162E-2</v>
      </c>
      <c r="AH467" s="1">
        <f t="shared" si="166"/>
        <v>4.4632550981147561E-3</v>
      </c>
      <c r="AI467" s="1">
        <f t="shared" si="167"/>
        <v>1.3023825940396843E-2</v>
      </c>
      <c r="AJ467" s="1">
        <f t="shared" si="168"/>
        <v>8.8953090549684401E-3</v>
      </c>
      <c r="AK467" s="1">
        <f t="shared" si="169"/>
        <v>1.9166666666666676E-2</v>
      </c>
      <c r="AL467" s="1">
        <f t="shared" si="170"/>
        <v>1.7616888426373208E-2</v>
      </c>
      <c r="AM467" s="1">
        <f t="shared" si="171"/>
        <v>-3.1571218795888402E-2</v>
      </c>
      <c r="AN467" s="1">
        <f t="shared" si="172"/>
        <v>2.8429878048780628E-2</v>
      </c>
      <c r="AO467" s="1">
        <f t="shared" si="173"/>
        <v>-1.2599125472467247E-2</v>
      </c>
      <c r="AP467" s="1">
        <f t="shared" si="174"/>
        <v>4.8064589149626406E-2</v>
      </c>
      <c r="AQ467">
        <v>2018</v>
      </c>
    </row>
    <row r="468" spans="1:43" ht="16.2" thickBot="1">
      <c r="A468" s="40" t="s">
        <v>326</v>
      </c>
      <c r="B468" s="30" t="s">
        <v>327</v>
      </c>
      <c r="C468" s="41" t="s">
        <v>28</v>
      </c>
      <c r="D468" s="8">
        <v>901474</v>
      </c>
      <c r="E468" s="3">
        <v>2940000</v>
      </c>
      <c r="F468" s="37">
        <f t="shared" si="157"/>
        <v>901474</v>
      </c>
      <c r="G468" s="3">
        <v>20000000000</v>
      </c>
      <c r="H468" s="9">
        <f t="shared" si="175"/>
        <v>4.5073700000000002E-5</v>
      </c>
      <c r="I468" s="51" vm="958">
        <v>42.54</v>
      </c>
      <c r="J468" s="51" vm="4102">
        <v>41.7913</v>
      </c>
      <c r="K468" s="51" vm="4103">
        <v>44.634999999999998</v>
      </c>
      <c r="L468" s="51" vm="4104">
        <v>41.97</v>
      </c>
      <c r="M468" s="51" vm="4105">
        <v>41.602600000000002</v>
      </c>
      <c r="N468" s="51" vm="4106">
        <v>46.997799999999998</v>
      </c>
      <c r="O468" s="51" vm="4107">
        <v>45.954999999999998</v>
      </c>
      <c r="P468" s="51" vm="4108">
        <v>49.782499999999999</v>
      </c>
      <c r="Q468" s="51" vm="4109">
        <v>57.102499999999999</v>
      </c>
      <c r="R468" s="51" vm="4110">
        <v>56.987499999999997</v>
      </c>
      <c r="S468" s="51" vm="4111">
        <v>54.762500000000003</v>
      </c>
      <c r="T468" s="51" vm="4112">
        <v>46.115000000000002</v>
      </c>
      <c r="U468" s="2" vm="4080">
        <v>38.722499999999997</v>
      </c>
      <c r="V468">
        <v>0.73</v>
      </c>
      <c r="W468">
        <v>0.73</v>
      </c>
      <c r="X468">
        <v>0.73</v>
      </c>
      <c r="Y468">
        <v>0.63</v>
      </c>
      <c r="Z468" s="1">
        <f t="shared" si="158"/>
        <v>3.7611659614480417E-3</v>
      </c>
      <c r="AA468" s="1">
        <f t="shared" si="159"/>
        <v>0.11234214915415773</v>
      </c>
      <c r="AB468" s="1">
        <f t="shared" si="160"/>
        <v>0.25595691437275597</v>
      </c>
      <c r="AC468" s="1">
        <f t="shared" si="161"/>
        <v>-0.3094538275937706</v>
      </c>
      <c r="AD468" s="1">
        <f t="shared" si="162"/>
        <v>-2.3448519040902744E-2</v>
      </c>
      <c r="AE468" s="1">
        <f t="shared" si="163"/>
        <v>-1.7599905970850951E-2</v>
      </c>
      <c r="AF468" s="1">
        <f t="shared" si="164"/>
        <v>6.804526300928658E-2</v>
      </c>
      <c r="AG468" s="1">
        <f t="shared" si="165"/>
        <v>-4.3351629886860067E-2</v>
      </c>
      <c r="AH468" s="1">
        <f t="shared" si="166"/>
        <v>-8.7538718131998199E-3</v>
      </c>
      <c r="AI468" s="1">
        <f t="shared" si="167"/>
        <v>0.14723118266646787</v>
      </c>
      <c r="AJ468" s="1">
        <f t="shared" si="168"/>
        <v>-6.6556306890960806E-3</v>
      </c>
      <c r="AK468" s="1">
        <f t="shared" si="169"/>
        <v>8.3287999129583304E-2</v>
      </c>
      <c r="AL468" s="1">
        <f t="shared" si="170"/>
        <v>0.16170340983277257</v>
      </c>
      <c r="AM468" s="1">
        <f t="shared" si="171"/>
        <v>1.0770106387636234E-2</v>
      </c>
      <c r="AN468" s="1">
        <f t="shared" si="172"/>
        <v>-3.9043649923228681E-2</v>
      </c>
      <c r="AO468" s="1">
        <f t="shared" si="173"/>
        <v>-0.14640493038119151</v>
      </c>
      <c r="AP468" s="1">
        <f t="shared" si="174"/>
        <v>-0.14664425891792271</v>
      </c>
      <c r="AQ468">
        <v>2018</v>
      </c>
    </row>
    <row r="469" spans="1:43" ht="15.6" thickBot="1">
      <c r="A469" s="40" t="s">
        <v>305</v>
      </c>
      <c r="B469" s="30" t="s">
        <v>477</v>
      </c>
      <c r="C469" s="42" t="s">
        <v>390</v>
      </c>
      <c r="D469" s="8">
        <v>112690</v>
      </c>
      <c r="E469" s="3">
        <v>271286</v>
      </c>
      <c r="F469" s="37">
        <f t="shared" si="157"/>
        <v>112690</v>
      </c>
      <c r="G469" s="3">
        <v>2590000000</v>
      </c>
      <c r="H469" s="9">
        <f t="shared" si="175"/>
        <v>4.3509652509652511E-5</v>
      </c>
      <c r="I469" s="51">
        <v>138.54</v>
      </c>
      <c r="J469" s="2">
        <v>140.52000000000001</v>
      </c>
      <c r="K469" s="2">
        <v>141.12</v>
      </c>
      <c r="L469" s="2">
        <v>142.91</v>
      </c>
      <c r="M469" s="2">
        <v>143.53</v>
      </c>
      <c r="N469" s="2">
        <v>139.54</v>
      </c>
      <c r="O469" s="2">
        <v>140.54</v>
      </c>
      <c r="P469" s="2">
        <v>138.12</v>
      </c>
      <c r="Q469" s="2">
        <v>139.34</v>
      </c>
      <c r="R469" s="2">
        <v>140.52000000000001</v>
      </c>
      <c r="S469" s="2">
        <v>141.19999999999999</v>
      </c>
      <c r="T469" s="2">
        <v>145.61000000000001</v>
      </c>
      <c r="U469" s="2">
        <v>146.43</v>
      </c>
      <c r="V469" s="3">
        <v>0.73499999999999999</v>
      </c>
      <c r="W469" s="3">
        <v>0.73499999999999999</v>
      </c>
      <c r="X469" s="3">
        <v>0.74</v>
      </c>
      <c r="Y469" s="3">
        <v>0.74</v>
      </c>
      <c r="Z469" s="1">
        <f t="shared" si="158"/>
        <v>3.6848563591742496E-2</v>
      </c>
      <c r="AA469" s="1">
        <f t="shared" si="159"/>
        <v>-1.1440766916241024E-2</v>
      </c>
      <c r="AB469" s="1">
        <f t="shared" si="160"/>
        <v>5.1230966272948503E-3</v>
      </c>
      <c r="AC469" s="1">
        <f t="shared" si="161"/>
        <v>4.7324224309706779E-2</v>
      </c>
      <c r="AD469" s="1">
        <f t="shared" si="162"/>
        <v>7.8244550310379773E-2</v>
      </c>
      <c r="AE469" s="1">
        <f t="shared" si="163"/>
        <v>1.4291901255955091E-2</v>
      </c>
      <c r="AF469" s="1">
        <f t="shared" si="164"/>
        <v>4.2698548249359113E-3</v>
      </c>
      <c r="AG469" s="1">
        <f t="shared" si="165"/>
        <v>1.7892573696145067E-2</v>
      </c>
      <c r="AH469" s="1">
        <f t="shared" si="166"/>
        <v>4.3383947939262795E-3</v>
      </c>
      <c r="AI469" s="1">
        <f t="shared" si="167"/>
        <v>-2.2678185745140453E-2</v>
      </c>
      <c r="AJ469" s="1">
        <f t="shared" si="168"/>
        <v>1.2433710763938656E-2</v>
      </c>
      <c r="AK469" s="1">
        <f t="shared" si="169"/>
        <v>-1.7219296997296057E-2</v>
      </c>
      <c r="AL469" s="1">
        <f t="shared" si="170"/>
        <v>1.4190558934260055E-2</v>
      </c>
      <c r="AM469" s="1">
        <f t="shared" si="171"/>
        <v>1.3779245012200422E-2</v>
      </c>
      <c r="AN469" s="1">
        <f t="shared" si="172"/>
        <v>4.8391688015939254E-3</v>
      </c>
      <c r="AO469" s="1">
        <f t="shared" si="173"/>
        <v>3.6473087818697063E-2</v>
      </c>
      <c r="AP469" s="1">
        <f t="shared" si="174"/>
        <v>1.0713549893551218E-2</v>
      </c>
      <c r="AQ469" s="58">
        <v>2019</v>
      </c>
    </row>
    <row r="470" spans="1:43" ht="15.6" thickBot="1">
      <c r="A470" s="40" t="s">
        <v>257</v>
      </c>
      <c r="B470" s="30" t="s">
        <v>258</v>
      </c>
      <c r="C470" s="42" t="s">
        <v>414</v>
      </c>
      <c r="D470" s="8">
        <v>110439</v>
      </c>
      <c r="E470" s="3">
        <v>901843</v>
      </c>
      <c r="F470" s="37">
        <f t="shared" si="157"/>
        <v>110439</v>
      </c>
      <c r="G470" s="3">
        <v>2540000000</v>
      </c>
      <c r="H470" s="9">
        <f t="shared" si="175"/>
        <v>4.3479921259842523E-5</v>
      </c>
      <c r="I470" s="51" vm="3714">
        <v>91.03</v>
      </c>
      <c r="J470" s="2" vm="4113">
        <v>96.35</v>
      </c>
      <c r="K470" s="2" vm="4114">
        <v>98.61</v>
      </c>
      <c r="L470" s="2" vm="4115">
        <v>104.23</v>
      </c>
      <c r="M470" s="2" vm="4116">
        <v>106.15</v>
      </c>
      <c r="N470" s="2" vm="4117">
        <v>103.15</v>
      </c>
      <c r="O470" s="2" vm="4118">
        <v>109.92</v>
      </c>
      <c r="P470" s="2" vm="4119">
        <v>118.56</v>
      </c>
      <c r="Q470" s="2" vm="4120">
        <v>119.79</v>
      </c>
      <c r="R470" s="2" vm="4121">
        <v>124.36</v>
      </c>
      <c r="S470" s="2" vm="4122">
        <v>124.83</v>
      </c>
      <c r="T470" s="2" vm="4123">
        <v>121.94</v>
      </c>
      <c r="U470" s="2" vm="4124">
        <v>124.5</v>
      </c>
      <c r="V470" s="3">
        <v>0.74590000000000001</v>
      </c>
      <c r="W470" s="3">
        <v>0.746</v>
      </c>
      <c r="X470" s="3">
        <v>0.74590000000000001</v>
      </c>
      <c r="Y470" s="3">
        <v>0.71719999999999995</v>
      </c>
      <c r="Z470" s="1">
        <f t="shared" si="158"/>
        <v>0.15320114248050096</v>
      </c>
      <c r="AA470" s="1">
        <f t="shared" si="159"/>
        <v>6.1748057181233787E-2</v>
      </c>
      <c r="AB470" s="1">
        <f t="shared" si="160"/>
        <v>0.13815411208151382</v>
      </c>
      <c r="AC470" s="1">
        <f t="shared" si="161"/>
        <v>6.8928916050176947E-3</v>
      </c>
      <c r="AD470" s="1">
        <f t="shared" si="162"/>
        <v>0.40014281006261671</v>
      </c>
      <c r="AE470" s="1">
        <f t="shared" si="163"/>
        <v>5.844227177853447E-2</v>
      </c>
      <c r="AF470" s="1">
        <f t="shared" si="164"/>
        <v>2.3456149455111628E-2</v>
      </c>
      <c r="AG470" s="1">
        <f t="shared" si="165"/>
        <v>6.4556333029104601E-2</v>
      </c>
      <c r="AH470" s="1">
        <f t="shared" si="166"/>
        <v>1.8420800153506684E-2</v>
      </c>
      <c r="AI470" s="1">
        <f t="shared" si="167"/>
        <v>-2.1234102684879887E-2</v>
      </c>
      <c r="AJ470" s="1">
        <f t="shared" si="168"/>
        <v>7.286476005816768E-2</v>
      </c>
      <c r="AK470" s="1">
        <f t="shared" si="169"/>
        <v>7.8602620087336247E-2</v>
      </c>
      <c r="AL470" s="1">
        <f t="shared" si="170"/>
        <v>1.6665823211875878E-2</v>
      </c>
      <c r="AM470" s="1">
        <f t="shared" si="171"/>
        <v>4.4376826112363238E-2</v>
      </c>
      <c r="AN470" s="1">
        <f t="shared" si="172"/>
        <v>3.7793502733997979E-3</v>
      </c>
      <c r="AO470" s="1">
        <f t="shared" si="173"/>
        <v>-1.7406072258271253E-2</v>
      </c>
      <c r="AP470" s="1">
        <f t="shared" si="174"/>
        <v>2.6875512547154357E-2</v>
      </c>
      <c r="AQ470" s="58">
        <v>2019</v>
      </c>
    </row>
    <row r="471" spans="1:43" ht="16.2" thickBot="1">
      <c r="A471" s="61" t="s">
        <v>281</v>
      </c>
      <c r="B471" s="30" t="s">
        <v>282</v>
      </c>
      <c r="C471" s="25" t="s">
        <v>283</v>
      </c>
      <c r="D471" s="8">
        <v>1975568</v>
      </c>
      <c r="E471" s="3">
        <v>195875</v>
      </c>
      <c r="F471">
        <f>(D471)*0.1324</f>
        <v>261565.20319999999</v>
      </c>
      <c r="G471" s="3">
        <v>6189000000</v>
      </c>
      <c r="H471" s="9">
        <f t="shared" si="175"/>
        <v>4.2262918597511712E-5</v>
      </c>
      <c r="I471" s="16" cm="1" vm="2453">
        <f t="array" aca="1" ref="I471:U471" ca="1">TRANSPOSE(_xlfn.STOCKHISTORY(A471,"1-1-2015","31-01-2016",2,0,2))</f>
        <v>25.494900000000001</v>
      </c>
      <c r="J471" s="17" vm="2454">
        <f ca="1"/>
        <v>25.155000000000001</v>
      </c>
      <c r="K471" s="17" vm="2455">
        <f ca="1"/>
        <v>25.955500000000001</v>
      </c>
      <c r="L471" s="17" vm="2456">
        <f ca="1"/>
        <v>24.634</v>
      </c>
      <c r="M471" s="17" vm="2457">
        <f ca="1"/>
        <v>26.099</v>
      </c>
      <c r="N471" s="17" vm="2458">
        <f ca="1"/>
        <v>26.0764</v>
      </c>
      <c r="O471" s="17" vm="2459">
        <f ca="1"/>
        <v>26.876899999999999</v>
      </c>
      <c r="P471" s="17" vm="2460">
        <f ca="1"/>
        <v>26.3935</v>
      </c>
      <c r="Q471" s="17" vm="2461">
        <f ca="1"/>
        <v>24.6189</v>
      </c>
      <c r="R471" s="17" vm="258">
        <f ca="1"/>
        <v>24.528199999999998</v>
      </c>
      <c r="S471" s="17" vm="2462">
        <f ca="1"/>
        <v>25.442</v>
      </c>
      <c r="T471" s="17" vm="2463">
        <f ca="1"/>
        <v>25.51</v>
      </c>
      <c r="U471" s="17" vm="2464">
        <f ca="1"/>
        <v>25.736499999999999</v>
      </c>
      <c r="V471" s="3">
        <v>0.48</v>
      </c>
      <c r="W471" s="3">
        <v>0.48</v>
      </c>
      <c r="X471" s="3">
        <v>0.48</v>
      </c>
      <c r="Y471" s="3">
        <v>0.48</v>
      </c>
      <c r="Z471" s="1">
        <f t="shared" ca="1" si="158"/>
        <v>-1.4940242950550929E-2</v>
      </c>
      <c r="AA471" s="1">
        <f t="shared" ca="1" si="159"/>
        <v>0.1105342209953722</v>
      </c>
      <c r="AB471" s="1">
        <f t="shared" ca="1" si="160"/>
        <v>-6.9528107780287202E-2</v>
      </c>
      <c r="AC471" s="1">
        <f t="shared" ca="1" si="161"/>
        <v>6.8830978220986508E-2</v>
      </c>
      <c r="AD471" s="1">
        <f t="shared" ca="1" si="162"/>
        <v>8.4785584567893896E-2</v>
      </c>
      <c r="AE471" s="1">
        <f t="shared" ca="1" si="163"/>
        <v>-1.3332078180341954E-2</v>
      </c>
      <c r="AF471" s="1">
        <f t="shared" ca="1" si="164"/>
        <v>3.182269926455971E-2</v>
      </c>
      <c r="AG471" s="1">
        <f t="shared" ca="1" si="165"/>
        <v>-3.242087418851497E-2</v>
      </c>
      <c r="AH471" s="1">
        <f t="shared" ca="1" si="166"/>
        <v>5.947065032069497E-2</v>
      </c>
      <c r="AI471" s="1">
        <f t="shared" ca="1" si="167"/>
        <v>1.7525575692555247E-2</v>
      </c>
      <c r="AJ471" s="1">
        <f t="shared" ca="1" si="168"/>
        <v>4.9105704775199016E-2</v>
      </c>
      <c r="AK471" s="1">
        <f t="shared" ca="1" si="169"/>
        <v>-1.7985705196655849E-2</v>
      </c>
      <c r="AL471" s="1">
        <f t="shared" ca="1" si="170"/>
        <v>-4.9049955481463223E-2</v>
      </c>
      <c r="AM471" s="1">
        <f t="shared" ca="1" si="171"/>
        <v>1.5813054198197247E-2</v>
      </c>
      <c r="AN471" s="1">
        <f t="shared" ca="1" si="172"/>
        <v>3.7255077828784906E-2</v>
      </c>
      <c r="AO471" s="1">
        <f t="shared" ca="1" si="173"/>
        <v>2.1539187170819957E-2</v>
      </c>
      <c r="AP471" s="1">
        <f t="shared" ca="1" si="174"/>
        <v>2.7695021560172398E-2</v>
      </c>
      <c r="AQ471">
        <v>2016</v>
      </c>
    </row>
    <row r="472" spans="1:43" ht="15.6" thickBot="1">
      <c r="A472" s="40" t="s">
        <v>68</v>
      </c>
      <c r="B472" s="30" t="s">
        <v>426</v>
      </c>
      <c r="C472" s="42" t="s">
        <v>427</v>
      </c>
      <c r="D472" s="8">
        <v>8432</v>
      </c>
      <c r="E472" s="3">
        <v>3244</v>
      </c>
      <c r="F472" s="37">
        <f>D472</f>
        <v>8432</v>
      </c>
      <c r="G472" s="3">
        <v>205000000</v>
      </c>
      <c r="H472" s="9">
        <f t="shared" si="175"/>
        <v>4.1131707317073174E-5</v>
      </c>
      <c r="I472" s="51" vm="2716">
        <v>321.14999999999998</v>
      </c>
      <c r="J472" s="2" vm="4125">
        <v>348.18</v>
      </c>
      <c r="K472" s="2" vm="4126">
        <v>288.11</v>
      </c>
      <c r="L472" s="2" vm="4127">
        <v>272.02</v>
      </c>
      <c r="M472" s="2" vm="4128">
        <v>274.89</v>
      </c>
      <c r="N472" s="2" vm="4129">
        <v>294.94</v>
      </c>
      <c r="O472" s="2" vm="4130">
        <v>290.3</v>
      </c>
      <c r="P472" s="2" vm="4131">
        <v>335.84</v>
      </c>
      <c r="Q472" s="2" vm="4132">
        <v>353.85</v>
      </c>
      <c r="R472" s="2" vm="4133">
        <v>355.3</v>
      </c>
      <c r="S472" s="2" vm="4134">
        <v>304.43</v>
      </c>
      <c r="T472" s="2" vm="4135">
        <v>335</v>
      </c>
      <c r="U472" s="2" vm="3868">
        <v>296.83999999999997</v>
      </c>
      <c r="V472" s="3">
        <v>0</v>
      </c>
      <c r="W472" s="3">
        <v>0</v>
      </c>
      <c r="X472" s="3">
        <v>0</v>
      </c>
      <c r="Y472" s="3">
        <v>0</v>
      </c>
      <c r="Z472" s="1">
        <f t="shared" si="158"/>
        <v>-0.15298147283200997</v>
      </c>
      <c r="AA472" s="1">
        <f t="shared" si="159"/>
        <v>6.7200941107271636E-2</v>
      </c>
      <c r="AB472" s="1">
        <f t="shared" si="160"/>
        <v>0.22390630382363072</v>
      </c>
      <c r="AC472" s="1">
        <f t="shared" si="161"/>
        <v>-0.16453701097663956</v>
      </c>
      <c r="AD472" s="1">
        <f t="shared" si="162"/>
        <v>-7.5696714930717751E-2</v>
      </c>
      <c r="AE472" s="1">
        <f t="shared" si="163"/>
        <v>8.4166277440448481E-2</v>
      </c>
      <c r="AF472" s="1">
        <f t="shared" si="164"/>
        <v>-0.17252570509506573</v>
      </c>
      <c r="AG472" s="1">
        <f t="shared" si="165"/>
        <v>-5.5846725209121623E-2</v>
      </c>
      <c r="AH472" s="1">
        <f t="shared" si="166"/>
        <v>1.0550694801852823E-2</v>
      </c>
      <c r="AI472" s="1">
        <f t="shared" si="167"/>
        <v>7.2938266215577183E-2</v>
      </c>
      <c r="AJ472" s="1">
        <f t="shared" si="168"/>
        <v>-1.5732013290838769E-2</v>
      </c>
      <c r="AK472" s="1">
        <f t="shared" si="169"/>
        <v>0.15687220117120207</v>
      </c>
      <c r="AL472" s="1">
        <f t="shared" si="170"/>
        <v>5.3626727012863418E-2</v>
      </c>
      <c r="AM472" s="1">
        <f t="shared" si="171"/>
        <v>4.0977815458527302E-3</v>
      </c>
      <c r="AN472" s="1">
        <f t="shared" si="172"/>
        <v>-0.14317478187447227</v>
      </c>
      <c r="AO472" s="1">
        <f t="shared" si="173"/>
        <v>0.10041717307755475</v>
      </c>
      <c r="AP472" s="1">
        <f t="shared" si="174"/>
        <v>-0.11391044776119411</v>
      </c>
      <c r="AQ472">
        <v>2018</v>
      </c>
    </row>
    <row r="473" spans="1:43" ht="15.6" thickBot="1">
      <c r="A473" s="40" t="s">
        <v>230</v>
      </c>
      <c r="B473" s="30" t="s">
        <v>231</v>
      </c>
      <c r="C473" s="42" t="s">
        <v>232</v>
      </c>
      <c r="D473" s="8">
        <v>640352</v>
      </c>
      <c r="E473" s="3">
        <v>694405</v>
      </c>
      <c r="F473" s="37">
        <f>D473</f>
        <v>640352</v>
      </c>
      <c r="G473" s="3">
        <v>16000000000</v>
      </c>
      <c r="H473" s="9">
        <f t="shared" si="175"/>
        <v>4.0021999999999997E-5</v>
      </c>
      <c r="I473" s="51" vm="3935">
        <v>86.125</v>
      </c>
      <c r="J473" s="2" vm="4136">
        <v>94.79</v>
      </c>
      <c r="K473" s="2" vm="4137">
        <v>93.99</v>
      </c>
      <c r="L473" s="2" vm="4138">
        <v>90.47</v>
      </c>
      <c r="M473" s="2" vm="4139">
        <v>93.21</v>
      </c>
      <c r="N473" s="2" vm="4140">
        <v>99.279799999999994</v>
      </c>
      <c r="O473" s="2" vm="4141">
        <v>98.1</v>
      </c>
      <c r="P473" s="2" vm="4142">
        <v>106.03</v>
      </c>
      <c r="Q473" s="2" vm="4143">
        <v>110.85</v>
      </c>
      <c r="R473" s="2" vm="4144">
        <v>114.75</v>
      </c>
      <c r="S473" s="2" vm="4145">
        <v>107.05</v>
      </c>
      <c r="T473" s="2" vm="4146">
        <v>113</v>
      </c>
      <c r="U473" s="2" vm="3623">
        <v>99.55</v>
      </c>
      <c r="V473" s="3">
        <v>0.3</v>
      </c>
      <c r="W473" s="3">
        <v>0.3</v>
      </c>
      <c r="X473" s="3">
        <v>0.25</v>
      </c>
      <c r="Y473" s="3">
        <v>0.25</v>
      </c>
      <c r="Z473" s="1">
        <f t="shared" si="158"/>
        <v>5.3933236574745996E-2</v>
      </c>
      <c r="AA473" s="1">
        <f t="shared" si="159"/>
        <v>8.7653365756604346E-2</v>
      </c>
      <c r="AB473" s="1">
        <f t="shared" si="160"/>
        <v>0.17227319062181454</v>
      </c>
      <c r="AC473" s="1">
        <f t="shared" si="161"/>
        <v>-0.13028322440087148</v>
      </c>
      <c r="AD473" s="1">
        <f t="shared" si="162"/>
        <v>0.16865021770682145</v>
      </c>
      <c r="AE473" s="1">
        <f t="shared" si="163"/>
        <v>0.10060957910014522</v>
      </c>
      <c r="AF473" s="1">
        <f t="shared" si="164"/>
        <v>-8.4397088300454826E-3</v>
      </c>
      <c r="AG473" s="1">
        <f t="shared" si="165"/>
        <v>-3.4258963719544594E-2</v>
      </c>
      <c r="AH473" s="1">
        <f t="shared" si="166"/>
        <v>3.0286282745661489E-2</v>
      </c>
      <c r="AI473" s="1">
        <f t="shared" si="167"/>
        <v>6.8338161141508438E-2</v>
      </c>
      <c r="AJ473" s="1">
        <f t="shared" si="168"/>
        <v>-8.8618228481523956E-3</v>
      </c>
      <c r="AK473" s="1">
        <f t="shared" si="169"/>
        <v>8.0835881753313021E-2</v>
      </c>
      <c r="AL473" s="1">
        <f t="shared" si="170"/>
        <v>4.78166556634914E-2</v>
      </c>
      <c r="AM473" s="1">
        <f t="shared" si="171"/>
        <v>3.7437979251240469E-2</v>
      </c>
      <c r="AN473" s="1">
        <f t="shared" si="172"/>
        <v>-6.710239651416125E-2</v>
      </c>
      <c r="AO473" s="1">
        <f t="shared" si="173"/>
        <v>5.7916861279775834E-2</v>
      </c>
      <c r="AP473" s="1">
        <f t="shared" si="174"/>
        <v>-0.11681415929203542</v>
      </c>
      <c r="AQ473">
        <v>2018</v>
      </c>
    </row>
    <row r="474" spans="1:43" ht="16.2" thickBot="1">
      <c r="A474" s="61" t="s">
        <v>101</v>
      </c>
      <c r="B474" s="30" t="s">
        <v>102</v>
      </c>
      <c r="C474" s="25" t="s">
        <v>347</v>
      </c>
      <c r="D474" s="8">
        <v>101727</v>
      </c>
      <c r="E474" s="3">
        <v>228525</v>
      </c>
      <c r="F474">
        <f>(D474)*2</f>
        <v>203454</v>
      </c>
      <c r="G474" s="3">
        <v>5088000000</v>
      </c>
      <c r="H474" s="9">
        <f t="shared" si="175"/>
        <v>3.998702830188679E-5</v>
      </c>
      <c r="I474" s="16" cm="1" vm="2153">
        <f t="array" aca="1" ref="I474:U474" ca="1">TRANSPOSE(_xlfn.STOCKHISTORY(A474,"1-1-2015","31-01-2016",2,0,2))</f>
        <v>27.86</v>
      </c>
      <c r="J474" s="17" vm="2154">
        <f ca="1"/>
        <v>26.39</v>
      </c>
      <c r="K474" s="17" vm="2155">
        <f ca="1"/>
        <v>29.36</v>
      </c>
      <c r="L474" s="17" vm="2156">
        <f ca="1"/>
        <v>27.31</v>
      </c>
      <c r="M474" s="17" vm="2157">
        <f ca="1"/>
        <v>28.81</v>
      </c>
      <c r="N474" s="17" vm="2158">
        <f ca="1"/>
        <v>29.6</v>
      </c>
      <c r="O474" s="17" vm="2159">
        <f ca="1"/>
        <v>27.42</v>
      </c>
      <c r="P474" s="17" vm="2160">
        <f ca="1"/>
        <v>28.41</v>
      </c>
      <c r="Q474" s="17" vm="2161">
        <f ca="1"/>
        <v>25.22</v>
      </c>
      <c r="R474" s="17" vm="2162">
        <f ca="1"/>
        <v>26.05</v>
      </c>
      <c r="S474" s="17" vm="2163">
        <f ca="1"/>
        <v>28.87</v>
      </c>
      <c r="T474" s="17" vm="2164">
        <f ca="1"/>
        <v>27.2</v>
      </c>
      <c r="U474" s="17" vm="2154">
        <f ca="1"/>
        <v>26.39</v>
      </c>
      <c r="V474" s="3">
        <v>0.26</v>
      </c>
      <c r="W474" s="3">
        <v>0.26</v>
      </c>
      <c r="X474" s="3">
        <v>0.26</v>
      </c>
      <c r="Y474" s="3">
        <v>0.21</v>
      </c>
      <c r="Z474" s="1">
        <f t="shared" ca="1" si="158"/>
        <v>-1.0409188801148626E-2</v>
      </c>
      <c r="AA474" s="1">
        <f t="shared" ca="1" si="159"/>
        <v>1.3548150860490773E-2</v>
      </c>
      <c r="AB474" s="1">
        <f t="shared" ca="1" si="160"/>
        <v>-4.0481400437636796E-2</v>
      </c>
      <c r="AC474" s="1">
        <f t="shared" ca="1" si="161"/>
        <v>2.1113243761996154E-2</v>
      </c>
      <c r="AD474" s="1">
        <f t="shared" ca="1" si="162"/>
        <v>-1.7229002153625231E-2</v>
      </c>
      <c r="AE474" s="1">
        <f t="shared" ca="1" si="163"/>
        <v>-5.2763819095477345E-2</v>
      </c>
      <c r="AF474" s="1">
        <f t="shared" ca="1" si="164"/>
        <v>0.11254262978400904</v>
      </c>
      <c r="AG474" s="1">
        <f t="shared" ca="1" si="165"/>
        <v>-6.0967302452316102E-2</v>
      </c>
      <c r="AH474" s="1">
        <f t="shared" ca="1" si="166"/>
        <v>5.4924935920908094E-2</v>
      </c>
      <c r="AI474" s="1">
        <f t="shared" ca="1" si="167"/>
        <v>3.6445678583825157E-2</v>
      </c>
      <c r="AJ474" s="1">
        <f t="shared" ca="1" si="168"/>
        <v>-6.4864864864864855E-2</v>
      </c>
      <c r="AK474" s="1">
        <f t="shared" ca="1" si="169"/>
        <v>3.6105032822757052E-2</v>
      </c>
      <c r="AL474" s="1">
        <f t="shared" ca="1" si="170"/>
        <v>-0.10313269975360793</v>
      </c>
      <c r="AM474" s="1">
        <f t="shared" ca="1" si="171"/>
        <v>4.3219666931007213E-2</v>
      </c>
      <c r="AN474" s="1">
        <f t="shared" ca="1" si="172"/>
        <v>0.10825335892514396</v>
      </c>
      <c r="AO474" s="1">
        <f t="shared" ca="1" si="173"/>
        <v>-5.0571527537235941E-2</v>
      </c>
      <c r="AP474" s="1">
        <f t="shared" ca="1" si="174"/>
        <v>-2.2058823529411721E-2</v>
      </c>
      <c r="AQ474">
        <v>2016</v>
      </c>
    </row>
    <row r="475" spans="1:43" ht="16.2" thickBot="1">
      <c r="A475" s="29" t="s">
        <v>331</v>
      </c>
      <c r="B475" s="30" t="s">
        <v>332</v>
      </c>
      <c r="C475" s="33" t="s">
        <v>333</v>
      </c>
      <c r="D475" s="8">
        <v>99912</v>
      </c>
      <c r="E475" s="3">
        <v>328419</v>
      </c>
      <c r="F475" s="37">
        <f t="shared" ref="F475:F507" si="176">D475</f>
        <v>99912</v>
      </c>
      <c r="G475" s="8">
        <v>2530000000</v>
      </c>
      <c r="H475" s="9">
        <f t="shared" si="175"/>
        <v>3.9490909090909088E-5</v>
      </c>
      <c r="I475" s="16" cm="1" vm="4147">
        <f t="array" aca="1" ref="I475:U475" ca="1">TRANSPOSE(_xlfn.STOCKHISTORY(A475,"1-1-2017","01-01-2018",2,0,2))</f>
        <v>5.2</v>
      </c>
      <c r="J475" s="17" vm="4148">
        <f ca="1"/>
        <v>5.0819999999999999</v>
      </c>
      <c r="K475" s="17" vm="4149">
        <f ca="1"/>
        <v>5.0389999999999997</v>
      </c>
      <c r="L475" s="17" vm="4150">
        <f ca="1"/>
        <v>4.78</v>
      </c>
      <c r="M475" s="17" vm="4151">
        <f ca="1"/>
        <v>4.7</v>
      </c>
      <c r="N475" s="17" vm="4152">
        <f ca="1"/>
        <v>4.4029999999999996</v>
      </c>
      <c r="O475" s="17" vm="4153">
        <f ca="1"/>
        <v>4.5030000000000001</v>
      </c>
      <c r="P475" s="17" vm="4154">
        <f ca="1"/>
        <v>4.74</v>
      </c>
      <c r="Q475" s="17" vm="4155">
        <f ca="1"/>
        <v>4.8170000000000002</v>
      </c>
      <c r="R475" s="17" vm="4156">
        <f ca="1"/>
        <v>4.9429999999999996</v>
      </c>
      <c r="S475" s="17" vm="4157">
        <f ca="1"/>
        <v>5.0869999999999997</v>
      </c>
      <c r="T475" s="17" vm="4158">
        <f ca="1"/>
        <v>5.2249999999999996</v>
      </c>
      <c r="U475" s="17" vm="1700">
        <f ca="1"/>
        <v>5.3360000000000003</v>
      </c>
      <c r="V475" s="3">
        <v>0.7</v>
      </c>
      <c r="W475" s="3">
        <v>0.7</v>
      </c>
      <c r="X475" s="3">
        <v>0.7</v>
      </c>
      <c r="Y475" s="3">
        <v>0.7</v>
      </c>
      <c r="Z475" s="1">
        <f t="shared" ca="1" si="158"/>
        <v>5.3846153846153849E-2</v>
      </c>
      <c r="AA475" s="1">
        <f t="shared" ca="1" si="159"/>
        <v>8.8493723849372347E-2</v>
      </c>
      <c r="AB475" s="1">
        <f t="shared" ca="1" si="160"/>
        <v>0.25316455696202517</v>
      </c>
      <c r="AC475" s="1">
        <f t="shared" ca="1" si="161"/>
        <v>0.22112077685616038</v>
      </c>
      <c r="AD475" s="1">
        <f t="shared" ca="1" si="162"/>
        <v>0.56461538461538463</v>
      </c>
      <c r="AE475" s="1">
        <f t="shared" ca="1" si="163"/>
        <v>-2.2692307692307755E-2</v>
      </c>
      <c r="AF475" s="1">
        <f t="shared" ca="1" si="164"/>
        <v>-8.4612357339630372E-3</v>
      </c>
      <c r="AG475" s="1">
        <f t="shared" ca="1" si="165"/>
        <v>8.7517364556459726E-2</v>
      </c>
      <c r="AH475" s="1">
        <f t="shared" ca="1" si="166"/>
        <v>-1.673640167364018E-2</v>
      </c>
      <c r="AI475" s="1">
        <f t="shared" ca="1" si="167"/>
        <v>8.5744680851063695E-2</v>
      </c>
      <c r="AJ475" s="1">
        <f t="shared" ca="1" si="168"/>
        <v>0.18169429934135831</v>
      </c>
      <c r="AK475" s="1">
        <f t="shared" ca="1" si="169"/>
        <v>5.2631578947368439E-2</v>
      </c>
      <c r="AL475" s="1">
        <f t="shared" ca="1" si="170"/>
        <v>0.16392405063291138</v>
      </c>
      <c r="AM475" s="1">
        <f t="shared" ca="1" si="171"/>
        <v>0.17147602242059359</v>
      </c>
      <c r="AN475" s="1">
        <f t="shared" ca="1" si="172"/>
        <v>2.9132106008496892E-2</v>
      </c>
      <c r="AO475" s="1">
        <f t="shared" ca="1" si="173"/>
        <v>0.16473363475525848</v>
      </c>
      <c r="AP475" s="1">
        <f t="shared" ca="1" si="174"/>
        <v>0.15521531100478481</v>
      </c>
      <c r="AQ475">
        <v>2017</v>
      </c>
    </row>
    <row r="476" spans="1:43" ht="15.6" thickBot="1">
      <c r="A476" s="29" t="s">
        <v>364</v>
      </c>
      <c r="B476" s="30" t="s">
        <v>365</v>
      </c>
      <c r="C476" s="34" t="s">
        <v>366</v>
      </c>
      <c r="D476" s="8">
        <v>48293</v>
      </c>
      <c r="E476" s="3"/>
      <c r="F476" s="37">
        <f t="shared" si="176"/>
        <v>48293</v>
      </c>
      <c r="G476" s="3">
        <v>1228000000</v>
      </c>
      <c r="H476" s="9">
        <f t="shared" si="175"/>
        <v>3.9326547231270358E-5</v>
      </c>
      <c r="I476" s="16" cm="1" vm="2661">
        <f t="array" aca="1" ref="I476:U476" ca="1">TRANSPOSE(_xlfn.STOCKHISTORY(A476,"1-1-2017","01-01-2018",2,0,2))</f>
        <v>87.85</v>
      </c>
      <c r="J476" s="17" vm="4159">
        <f ca="1"/>
        <v>88.89</v>
      </c>
      <c r="K476" s="17" vm="1277">
        <f ca="1"/>
        <v>91.77</v>
      </c>
      <c r="L476" s="17" vm="4160">
        <f ca="1"/>
        <v>90.8</v>
      </c>
      <c r="M476" s="17" vm="4161">
        <f ca="1"/>
        <v>90.65</v>
      </c>
      <c r="N476" s="17" vm="4162">
        <f ca="1"/>
        <v>92.35</v>
      </c>
      <c r="O476" s="17" vm="4163">
        <f ca="1"/>
        <v>85.96</v>
      </c>
      <c r="P476" s="17" vm="4164">
        <f ca="1"/>
        <v>87.38</v>
      </c>
      <c r="Q476" s="17" vm="4165">
        <f ca="1"/>
        <v>80.75</v>
      </c>
      <c r="R476" s="17" vm="3468">
        <f ca="1"/>
        <v>77.55</v>
      </c>
      <c r="S476" s="17" vm="3408">
        <f ca="1"/>
        <v>77.709999999999994</v>
      </c>
      <c r="T476" s="17" vm="4166">
        <f ca="1"/>
        <v>80.95</v>
      </c>
      <c r="U476" s="17" vm="1241">
        <f ca="1"/>
        <v>78.22</v>
      </c>
      <c r="V476" s="3">
        <v>0.625</v>
      </c>
      <c r="W476" s="3">
        <v>0.625</v>
      </c>
      <c r="X476" s="3">
        <v>0.6</v>
      </c>
      <c r="Y476" s="3">
        <v>0.6</v>
      </c>
      <c r="Z476" s="1">
        <f t="shared" ca="1" si="158"/>
        <v>4.069436539556065E-2</v>
      </c>
      <c r="AA476" s="1">
        <f t="shared" ca="1" si="159"/>
        <v>-4.6420704845815015E-2</v>
      </c>
      <c r="AB476" s="1">
        <f t="shared" ca="1" si="160"/>
        <v>-9.0856212191717051E-2</v>
      </c>
      <c r="AC476" s="1">
        <f t="shared" ca="1" si="161"/>
        <v>1.6376531270148317E-2</v>
      </c>
      <c r="AD476" s="1">
        <f t="shared" ca="1" si="162"/>
        <v>-8.1730221969265743E-2</v>
      </c>
      <c r="AE476" s="1">
        <f t="shared" ca="1" si="163"/>
        <v>1.1838360842344978E-2</v>
      </c>
      <c r="AF476" s="1">
        <f t="shared" ca="1" si="164"/>
        <v>3.2399595005062384E-2</v>
      </c>
      <c r="AG476" s="1">
        <f t="shared" ca="1" si="165"/>
        <v>-3.7593984962405892E-3</v>
      </c>
      <c r="AH476" s="1">
        <f t="shared" ca="1" si="166"/>
        <v>-1.6519823788545317E-3</v>
      </c>
      <c r="AI476" s="1">
        <f t="shared" ca="1" si="167"/>
        <v>2.5648097076668378E-2</v>
      </c>
      <c r="AJ476" s="1">
        <f t="shared" ca="1" si="168"/>
        <v>-6.2425554953979438E-2</v>
      </c>
      <c r="AK476" s="1">
        <f t="shared" ca="1" si="169"/>
        <v>1.6519311307584945E-2</v>
      </c>
      <c r="AL476" s="1">
        <f t="shared" ca="1" si="170"/>
        <v>-6.9008926527809517E-2</v>
      </c>
      <c r="AM476" s="1">
        <f t="shared" ca="1" si="171"/>
        <v>-3.2198142414860714E-2</v>
      </c>
      <c r="AN476" s="1">
        <f t="shared" ca="1" si="172"/>
        <v>2.0631850419084025E-3</v>
      </c>
      <c r="AO476" s="1">
        <f t="shared" ca="1" si="173"/>
        <v>4.9414489769656539E-2</v>
      </c>
      <c r="AP476" s="1">
        <f t="shared" ca="1" si="174"/>
        <v>-2.6312538604076639E-2</v>
      </c>
      <c r="AQ476">
        <v>2017</v>
      </c>
    </row>
    <row r="477" spans="1:43" ht="16.2" thickBot="1">
      <c r="A477" s="29" t="s">
        <v>101</v>
      </c>
      <c r="B477" s="30" t="s">
        <v>102</v>
      </c>
      <c r="C477" s="33" t="s">
        <v>347</v>
      </c>
      <c r="D477" s="8">
        <v>197891</v>
      </c>
      <c r="E477" s="3">
        <v>109775</v>
      </c>
      <c r="F477" s="37">
        <f t="shared" si="176"/>
        <v>197891</v>
      </c>
      <c r="G477" s="3">
        <v>5049000000</v>
      </c>
      <c r="H477" s="9">
        <f t="shared" si="175"/>
        <v>3.9194097841156663E-5</v>
      </c>
      <c r="I477" s="16" cm="1" vm="4167">
        <f t="array" aca="1" ref="I477:U477" ca="1">TRANSPOSE(_xlfn.STOCKHISTORY(A477,"1-1-2017","01-01-2018",2,0,2))</f>
        <v>30.37</v>
      </c>
      <c r="J477" s="17" vm="4168">
        <f ca="1"/>
        <v>30.847000000000001</v>
      </c>
      <c r="K477" s="17" vm="4169">
        <f ca="1"/>
        <v>34.28</v>
      </c>
      <c r="L477" s="17" vm="4170">
        <f ca="1"/>
        <v>33.700000000000003</v>
      </c>
      <c r="M477" s="17" vm="4171">
        <f ca="1"/>
        <v>34.11</v>
      </c>
      <c r="N477" s="17" vm="4172">
        <f ca="1"/>
        <v>31.52</v>
      </c>
      <c r="O477" s="17" vm="4173">
        <f ca="1"/>
        <v>31.09</v>
      </c>
      <c r="P477" s="17" vm="4174">
        <f ca="1"/>
        <v>31.59</v>
      </c>
      <c r="Q477" s="17" vm="4175">
        <f ca="1"/>
        <v>32.22</v>
      </c>
      <c r="R477" s="17" vm="3804">
        <f ca="1"/>
        <v>33.61</v>
      </c>
      <c r="S477" s="17" vm="4176">
        <f ca="1"/>
        <v>34.29</v>
      </c>
      <c r="T477" s="17" vm="4177">
        <f ca="1"/>
        <v>37.090000000000003</v>
      </c>
      <c r="U477" s="17" vm="996">
        <f ca="1"/>
        <v>38.67</v>
      </c>
      <c r="V477" s="3">
        <v>0.28999999999999998</v>
      </c>
      <c r="W477" s="3">
        <v>0.28999999999999998</v>
      </c>
      <c r="X477" s="3">
        <v>0.28999999999999998</v>
      </c>
      <c r="Y477" s="3">
        <v>0.26</v>
      </c>
      <c r="Z477" s="1">
        <f t="shared" ca="1" si="158"/>
        <v>0.11919657556799479</v>
      </c>
      <c r="AA477" s="1">
        <f t="shared" ca="1" si="159"/>
        <v>-6.8842729970326491E-2</v>
      </c>
      <c r="AB477" s="1">
        <f t="shared" ca="1" si="160"/>
        <v>9.0382759729816645E-2</v>
      </c>
      <c r="AC477" s="1">
        <f t="shared" ca="1" si="161"/>
        <v>0.15828622433799472</v>
      </c>
      <c r="AD477" s="1">
        <f t="shared" ca="1" si="162"/>
        <v>0.31050378663154427</v>
      </c>
      <c r="AE477" s="1">
        <f t="shared" ca="1" si="163"/>
        <v>1.570628910108661E-2</v>
      </c>
      <c r="AF477" s="1">
        <f t="shared" ca="1" si="164"/>
        <v>0.11129121146302719</v>
      </c>
      <c r="AG477" s="1">
        <f t="shared" ca="1" si="165"/>
        <v>-8.4597432905483758E-3</v>
      </c>
      <c r="AH477" s="1">
        <f t="shared" ca="1" si="166"/>
        <v>1.2166172106824824E-2</v>
      </c>
      <c r="AI477" s="1">
        <f t="shared" ca="1" si="167"/>
        <v>-6.7428906479038403E-2</v>
      </c>
      <c r="AJ477" s="1">
        <f t="shared" ca="1" si="168"/>
        <v>-4.4416243654822251E-3</v>
      </c>
      <c r="AK477" s="1">
        <f t="shared" ca="1" si="169"/>
        <v>1.6082341588935348E-2</v>
      </c>
      <c r="AL477" s="1">
        <f t="shared" ca="1" si="170"/>
        <v>2.9123140234251315E-2</v>
      </c>
      <c r="AM477" s="1">
        <f t="shared" ca="1" si="171"/>
        <v>5.2141527001862219E-2</v>
      </c>
      <c r="AN477" s="1">
        <f t="shared" ca="1" si="172"/>
        <v>2.0232073787563216E-2</v>
      </c>
      <c r="AO477" s="1">
        <f t="shared" ca="1" si="173"/>
        <v>8.9238845144357079E-2</v>
      </c>
      <c r="AP477" s="1">
        <f t="shared" ca="1" si="174"/>
        <v>4.9609059045564792E-2</v>
      </c>
      <c r="AQ477">
        <v>2017</v>
      </c>
    </row>
    <row r="478" spans="1:43" ht="15.6" thickBot="1">
      <c r="A478" s="29" t="s">
        <v>272</v>
      </c>
      <c r="B478" s="30" t="s">
        <v>273</v>
      </c>
      <c r="C478" s="34" t="s">
        <v>274</v>
      </c>
      <c r="D478" s="8">
        <v>52546</v>
      </c>
      <c r="E478" s="3">
        <v>426000</v>
      </c>
      <c r="F478" s="37">
        <f t="shared" si="176"/>
        <v>52546</v>
      </c>
      <c r="G478" s="3">
        <v>1388000000</v>
      </c>
      <c r="H478" s="9">
        <f t="shared" si="175"/>
        <v>3.7857348703170031E-5</v>
      </c>
      <c r="I478" s="16" cm="1" vm="4178">
        <f t="array" aca="1" ref="I478:U478" ca="1">TRANSPOSE(_xlfn.STOCKHISTORY(A478,"1-1-2017","01-01-2018",2,0,2))</f>
        <v>84.86</v>
      </c>
      <c r="J478" s="17" vm="4179">
        <f ca="1"/>
        <v>84.06</v>
      </c>
      <c r="K478" s="17" vm="4180">
        <f ca="1"/>
        <v>80.91</v>
      </c>
      <c r="L478" s="17" vm="1084">
        <f ca="1"/>
        <v>78.3</v>
      </c>
      <c r="M478" s="17" vm="4181">
        <f ca="1"/>
        <v>72.7</v>
      </c>
      <c r="N478" s="17" vm="4182">
        <f ca="1"/>
        <v>69.67</v>
      </c>
      <c r="O478" s="17" vm="4183">
        <f ca="1"/>
        <v>66.12</v>
      </c>
      <c r="P478" s="17" vm="2293">
        <f ca="1"/>
        <v>68.5</v>
      </c>
      <c r="Q478" s="17" vm="2349">
        <f ca="1"/>
        <v>63.2</v>
      </c>
      <c r="R478" s="17" vm="4184">
        <f ca="1"/>
        <v>68.73</v>
      </c>
      <c r="S478" s="17" vm="4185">
        <f ca="1"/>
        <v>64.62</v>
      </c>
      <c r="T478" s="17" vm="4186">
        <f ca="1"/>
        <v>63.23</v>
      </c>
      <c r="U478" s="17" vm="3893">
        <f ca="1"/>
        <v>68.069999999999993</v>
      </c>
      <c r="V478" s="3">
        <v>0.5</v>
      </c>
      <c r="W478" s="3">
        <v>0.5</v>
      </c>
      <c r="X478" s="3">
        <v>0.5</v>
      </c>
      <c r="Y478" s="3">
        <v>0.5</v>
      </c>
      <c r="Z478" s="1">
        <f t="shared" ca="1" si="158"/>
        <v>-7.1411736978552937E-2</v>
      </c>
      <c r="AA478" s="1">
        <f t="shared" ca="1" si="159"/>
        <v>-0.149169859514687</v>
      </c>
      <c r="AB478" s="1">
        <f t="shared" ca="1" si="160"/>
        <v>4.7035692679975788E-2</v>
      </c>
      <c r="AC478" s="1">
        <f t="shared" ca="1" si="161"/>
        <v>-2.3279499490762518E-3</v>
      </c>
      <c r="AD478" s="1">
        <f t="shared" ca="1" si="162"/>
        <v>-0.17428706104171585</v>
      </c>
      <c r="AE478" s="1">
        <f t="shared" ca="1" si="163"/>
        <v>-9.4272920103699882E-3</v>
      </c>
      <c r="AF478" s="1">
        <f t="shared" ca="1" si="164"/>
        <v>-3.7473233404710989E-2</v>
      </c>
      <c r="AG478" s="1">
        <f t="shared" ca="1" si="165"/>
        <v>-2.6078358670127297E-2</v>
      </c>
      <c r="AH478" s="1">
        <f t="shared" ca="1" si="166"/>
        <v>-7.151979565772662E-2</v>
      </c>
      <c r="AI478" s="1">
        <f t="shared" ca="1" si="167"/>
        <v>-3.4800550206327385E-2</v>
      </c>
      <c r="AJ478" s="1">
        <f t="shared" ca="1" si="168"/>
        <v>-4.3777809674178228E-2</v>
      </c>
      <c r="AK478" s="1">
        <f t="shared" ca="1" si="169"/>
        <v>3.5995160314579479E-2</v>
      </c>
      <c r="AL478" s="1">
        <f t="shared" ca="1" si="170"/>
        <v>-7.0072992700729891E-2</v>
      </c>
      <c r="AM478" s="1">
        <f t="shared" ca="1" si="171"/>
        <v>9.54113924050633E-2</v>
      </c>
      <c r="AN478" s="1">
        <f t="shared" ca="1" si="172"/>
        <v>-5.9799214316892176E-2</v>
      </c>
      <c r="AO478" s="1">
        <f t="shared" ca="1" si="173"/>
        <v>-1.3772825750541746E-2</v>
      </c>
      <c r="AP478" s="1">
        <f t="shared" ca="1" si="174"/>
        <v>8.4453582160366858E-2</v>
      </c>
      <c r="AQ478">
        <v>2017</v>
      </c>
    </row>
    <row r="479" spans="1:43" ht="15.6" thickBot="1">
      <c r="A479" s="40" t="s">
        <v>182</v>
      </c>
      <c r="B479" s="30" t="s">
        <v>449</v>
      </c>
      <c r="C479" s="42" t="s">
        <v>499</v>
      </c>
      <c r="D479" s="8">
        <v>158549</v>
      </c>
      <c r="E479" s="3"/>
      <c r="F479" s="37">
        <f t="shared" si="176"/>
        <v>158549</v>
      </c>
      <c r="G479" s="3">
        <v>4473000000</v>
      </c>
      <c r="H479" s="9">
        <f t="shared" si="175"/>
        <v>3.5445785826067517E-5</v>
      </c>
      <c r="I479" s="51" vm="3150">
        <v>45.96</v>
      </c>
      <c r="J479" s="2" vm="2644">
        <v>47.06</v>
      </c>
      <c r="K479" s="2" vm="3990">
        <v>53.44</v>
      </c>
      <c r="L479" s="2" vm="4187">
        <v>54.34</v>
      </c>
      <c r="M479" s="2" vm="751">
        <v>51.1</v>
      </c>
      <c r="N479" s="2" vm="2627">
        <v>44.25</v>
      </c>
      <c r="O479" s="2" vm="4188">
        <v>49.29</v>
      </c>
      <c r="P479" s="2" vm="691">
        <v>50.52</v>
      </c>
      <c r="Q479" s="2" vm="4189">
        <v>47.12</v>
      </c>
      <c r="R479" s="2" vm="4190">
        <v>51.97</v>
      </c>
      <c r="S479" s="2" vm="4191">
        <v>55.94</v>
      </c>
      <c r="T479" s="2" vm="1383">
        <v>58.55</v>
      </c>
      <c r="U479" s="2" vm="3837">
        <v>60.24</v>
      </c>
      <c r="V479" s="3">
        <v>0.315</v>
      </c>
      <c r="W479" s="3">
        <v>0.315</v>
      </c>
      <c r="X479" s="3">
        <v>0.315</v>
      </c>
      <c r="Y479" s="3">
        <v>0.315</v>
      </c>
      <c r="Z479" s="1">
        <f t="shared" si="158"/>
        <v>0.18918624891209751</v>
      </c>
      <c r="AA479" s="1">
        <f t="shared" si="159"/>
        <v>-8.7136547662863523E-2</v>
      </c>
      <c r="AB479" s="1">
        <f t="shared" si="160"/>
        <v>6.0762832217488329E-2</v>
      </c>
      <c r="AC479" s="1">
        <f t="shared" si="161"/>
        <v>0.16519145660958251</v>
      </c>
      <c r="AD479" s="1">
        <f t="shared" si="162"/>
        <v>0.33812010443864232</v>
      </c>
      <c r="AE479" s="1">
        <f t="shared" si="163"/>
        <v>2.3933855526544853E-2</v>
      </c>
      <c r="AF479" s="1">
        <f t="shared" si="164"/>
        <v>0.13557161070973214</v>
      </c>
      <c r="AG479" s="1">
        <f t="shared" si="165"/>
        <v>2.2735778443113877E-2</v>
      </c>
      <c r="AH479" s="1">
        <f t="shared" si="166"/>
        <v>-5.9624585940375445E-2</v>
      </c>
      <c r="AI479" s="1">
        <f t="shared" si="167"/>
        <v>-0.12788649706457927</v>
      </c>
      <c r="AJ479" s="1">
        <f t="shared" si="168"/>
        <v>0.12101694915254237</v>
      </c>
      <c r="AK479" s="1">
        <f t="shared" si="169"/>
        <v>2.4954351795496123E-2</v>
      </c>
      <c r="AL479" s="1">
        <f t="shared" si="170"/>
        <v>-6.1064924782264558E-2</v>
      </c>
      <c r="AM479" s="1">
        <f t="shared" si="171"/>
        <v>0.10961375212224113</v>
      </c>
      <c r="AN479" s="1">
        <f t="shared" si="172"/>
        <v>7.6390225129882611E-2</v>
      </c>
      <c r="AO479" s="1">
        <f t="shared" si="173"/>
        <v>5.2288165892027165E-2</v>
      </c>
      <c r="AP479" s="1">
        <f t="shared" si="174"/>
        <v>3.4244235695986419E-2</v>
      </c>
      <c r="AQ479" s="58">
        <v>2019</v>
      </c>
    </row>
    <row r="480" spans="1:43" ht="16.2" thickBot="1">
      <c r="A480" s="61" t="s">
        <v>364</v>
      </c>
      <c r="B480" s="30" t="s">
        <v>365</v>
      </c>
      <c r="C480" s="25" t="s">
        <v>366</v>
      </c>
      <c r="D480" s="8">
        <v>42692</v>
      </c>
      <c r="E480" s="3"/>
      <c r="F480" s="37">
        <f t="shared" si="176"/>
        <v>42692</v>
      </c>
      <c r="G480" s="3">
        <v>1226000000</v>
      </c>
      <c r="H480" s="9">
        <f t="shared" si="175"/>
        <v>3.4822185970636216E-5</v>
      </c>
      <c r="I480" s="16" cm="1" vm="4192">
        <f t="array" aca="1" ref="I480:O480" ca="1">TRANSPOSE(_xlfn.STOCKHISTORY(A480,"1-1-2015","31-01-2016",2,0,2))</f>
        <v>71</v>
      </c>
      <c r="J480" s="17" vm="4193">
        <f ca="1"/>
        <v>80</v>
      </c>
      <c r="K480" s="17" vm="4194">
        <f ca="1"/>
        <v>71.23</v>
      </c>
      <c r="L480" s="17" vm="4195">
        <f ca="1"/>
        <v>71.27</v>
      </c>
      <c r="M480" s="17" vm="4196">
        <f ca="1"/>
        <v>78.430000000000007</v>
      </c>
      <c r="N480" s="17" vm="4197">
        <f ca="1"/>
        <v>74.23</v>
      </c>
      <c r="O480" s="17" vm="4198">
        <f ca="1"/>
        <v>71.38</v>
      </c>
      <c r="P480" s="16" vm="4192">
        <v>71</v>
      </c>
      <c r="Q480" s="17" vm="4193">
        <v>80</v>
      </c>
      <c r="R480" s="17" vm="4194">
        <v>71.23</v>
      </c>
      <c r="S480" s="17" vm="4195">
        <v>71.27</v>
      </c>
      <c r="T480" s="17" vm="4196">
        <v>78.430000000000007</v>
      </c>
      <c r="U480" s="17" vm="4197">
        <v>74.23</v>
      </c>
      <c r="V480" s="3">
        <v>0.6</v>
      </c>
      <c r="W480" s="3">
        <v>0.6</v>
      </c>
      <c r="X480" s="3">
        <v>0.57499999999999996</v>
      </c>
      <c r="Y480" s="3">
        <v>0.57499999999999996</v>
      </c>
      <c r="Z480" s="1">
        <f t="shared" ca="1" si="158"/>
        <v>1.2253521126760506E-2</v>
      </c>
      <c r="AA480" s="1">
        <f t="shared" ca="1" si="159"/>
        <v>9.9621158972919809E-3</v>
      </c>
      <c r="AB480" s="1">
        <f t="shared" ca="1" si="160"/>
        <v>5.9540487531522628E-3</v>
      </c>
      <c r="AC480" s="1">
        <f t="shared" si="161"/>
        <v>5.0189526884739578E-2</v>
      </c>
      <c r="AD480" s="1">
        <f t="shared" ca="1" si="162"/>
        <v>7.8591549295774693E-2</v>
      </c>
      <c r="AE480" s="1">
        <f t="shared" ca="1" si="163"/>
        <v>0.12676056338028169</v>
      </c>
      <c r="AF480" s="1">
        <f t="shared" ca="1" si="164"/>
        <v>-0.10962499999999994</v>
      </c>
      <c r="AG480" s="1">
        <f t="shared" ca="1" si="165"/>
        <v>8.9849782395057132E-3</v>
      </c>
      <c r="AH480" s="1">
        <f t="shared" ca="1" si="166"/>
        <v>0.10046302792198697</v>
      </c>
      <c r="AI480" s="1">
        <f t="shared" ca="1" si="167"/>
        <v>-4.5900803264057155E-2</v>
      </c>
      <c r="AJ480" s="1">
        <f t="shared" ca="1" si="168"/>
        <v>-3.0311194934662649E-2</v>
      </c>
      <c r="AK480" s="1">
        <f t="shared" ca="1" si="169"/>
        <v>-5.3236200616418533E-3</v>
      </c>
      <c r="AL480" s="1">
        <f t="shared" si="170"/>
        <v>0.13485915492957745</v>
      </c>
      <c r="AM480" s="1">
        <f t="shared" si="171"/>
        <v>-0.10243749999999996</v>
      </c>
      <c r="AN480" s="1">
        <f t="shared" si="172"/>
        <v>5.6156113996900234E-4</v>
      </c>
      <c r="AO480" s="1">
        <f t="shared" si="173"/>
        <v>0.10853093868387836</v>
      </c>
      <c r="AP480" s="1">
        <f t="shared" si="174"/>
        <v>-4.6219558842279768E-2</v>
      </c>
      <c r="AQ480">
        <v>2016</v>
      </c>
    </row>
    <row r="481" spans="1:43" ht="15.6" thickBot="1">
      <c r="A481" s="40" t="s">
        <v>257</v>
      </c>
      <c r="B481" s="30" t="s">
        <v>258</v>
      </c>
      <c r="C481" s="42" t="s">
        <v>414</v>
      </c>
      <c r="D481" s="8">
        <v>82417</v>
      </c>
      <c r="E481" s="3">
        <v>118365</v>
      </c>
      <c r="F481" s="37">
        <f t="shared" si="176"/>
        <v>82417</v>
      </c>
      <c r="G481" s="3">
        <v>2657000000</v>
      </c>
      <c r="H481" s="9">
        <f t="shared" si="175"/>
        <v>3.1018818216033122E-5</v>
      </c>
      <c r="I481" s="51" vm="2487">
        <v>105.82</v>
      </c>
      <c r="J481" s="2" vm="2223">
        <v>107.04</v>
      </c>
      <c r="K481" s="2" vm="4199">
        <v>103.67</v>
      </c>
      <c r="L481" s="2" vm="4200">
        <v>99.59</v>
      </c>
      <c r="M481" s="2" vm="4201">
        <v>81.400000000000006</v>
      </c>
      <c r="N481" s="2" vm="4202">
        <v>79.45</v>
      </c>
      <c r="O481" s="2" vm="4203">
        <v>80.62</v>
      </c>
      <c r="P481" s="2" vm="4204">
        <v>86.03</v>
      </c>
      <c r="Q481" s="2" vm="2251">
        <v>78</v>
      </c>
      <c r="R481" s="2" vm="4205">
        <v>81.41</v>
      </c>
      <c r="S481" s="2" vm="3158">
        <v>88.33</v>
      </c>
      <c r="T481" s="2" vm="4206">
        <v>86.53</v>
      </c>
      <c r="U481" s="2" vm="2409">
        <v>66.13</v>
      </c>
      <c r="V481" s="3">
        <v>0.71719999999999995</v>
      </c>
      <c r="W481" s="3">
        <v>0.71719999999999995</v>
      </c>
      <c r="X481" s="3">
        <v>0.71719999999999995</v>
      </c>
      <c r="Y481" s="3">
        <v>0.68959999999999999</v>
      </c>
      <c r="Z481" s="1">
        <f t="shared" si="158"/>
        <v>-5.2096012096012001E-2</v>
      </c>
      <c r="AA481" s="1">
        <f t="shared" si="159"/>
        <v>-0.18327944572748267</v>
      </c>
      <c r="AB481" s="1">
        <f t="shared" si="160"/>
        <v>1.8695112875216968E-2</v>
      </c>
      <c r="AC481" s="1">
        <f t="shared" si="161"/>
        <v>-0.17922122589362488</v>
      </c>
      <c r="AD481" s="1">
        <f t="shared" si="162"/>
        <v>-0.34822150822150821</v>
      </c>
      <c r="AE481" s="1">
        <f t="shared" si="163"/>
        <v>1.1529011529011653E-2</v>
      </c>
      <c r="AF481" s="1">
        <f t="shared" si="164"/>
        <v>-3.148355754858001E-2</v>
      </c>
      <c r="AG481" s="1">
        <f t="shared" si="165"/>
        <v>-3.2437542201215377E-2</v>
      </c>
      <c r="AH481" s="1">
        <f t="shared" si="166"/>
        <v>-0.18264886032734207</v>
      </c>
      <c r="AI481" s="1">
        <f t="shared" si="167"/>
        <v>-1.5144963144963178E-2</v>
      </c>
      <c r="AJ481" s="1">
        <f t="shared" si="168"/>
        <v>2.3753303964757732E-2</v>
      </c>
      <c r="AK481" s="1">
        <f t="shared" si="169"/>
        <v>6.710493674026291E-2</v>
      </c>
      <c r="AL481" s="1">
        <f t="shared" si="170"/>
        <v>-8.5002905963036168E-2</v>
      </c>
      <c r="AM481" s="1">
        <f t="shared" si="171"/>
        <v>5.2912820512820473E-2</v>
      </c>
      <c r="AN481" s="1">
        <f t="shared" si="172"/>
        <v>8.50018425254883E-2</v>
      </c>
      <c r="AO481" s="1">
        <f t="shared" si="173"/>
        <v>-1.2571040416619463E-2</v>
      </c>
      <c r="AP481" s="1">
        <f t="shared" si="174"/>
        <v>-0.22778689471859478</v>
      </c>
      <c r="AQ481">
        <v>2018</v>
      </c>
    </row>
    <row r="482" spans="1:43" ht="16.2" thickBot="1">
      <c r="A482" s="40" t="s">
        <v>101</v>
      </c>
      <c r="B482" s="30" t="s">
        <v>102</v>
      </c>
      <c r="C482" s="41" t="s">
        <v>347</v>
      </c>
      <c r="D482" s="8">
        <v>139189</v>
      </c>
      <c r="E482" s="3">
        <v>355149</v>
      </c>
      <c r="F482" s="37">
        <f t="shared" si="176"/>
        <v>139189</v>
      </c>
      <c r="G482" s="3">
        <v>4881000000</v>
      </c>
      <c r="H482" s="9">
        <f t="shared" si="175"/>
        <v>2.8516492522024175E-5</v>
      </c>
      <c r="I482" s="51" vm="996">
        <v>38.67</v>
      </c>
      <c r="J482" s="2" vm="4207">
        <v>41.09</v>
      </c>
      <c r="K482" s="2" vm="744">
        <v>44.68</v>
      </c>
      <c r="L482" s="2" vm="4208">
        <v>42.52</v>
      </c>
      <c r="M482" s="2" vm="4209">
        <v>43.91</v>
      </c>
      <c r="N482" s="2" vm="4210">
        <v>42.91</v>
      </c>
      <c r="O482" s="2" vm="1596">
        <v>42.56</v>
      </c>
      <c r="P482" s="2" vm="686">
        <v>41.99</v>
      </c>
      <c r="Q482" s="2" vm="4211">
        <v>47.84</v>
      </c>
      <c r="R482" s="2" vm="3239">
        <v>49</v>
      </c>
      <c r="S482" s="2" vm="3819">
        <v>45.67</v>
      </c>
      <c r="T482" s="2" vm="3242">
        <v>48.32</v>
      </c>
      <c r="U482" s="2" vm="4212">
        <v>42.28</v>
      </c>
      <c r="V482" s="3">
        <v>0.33</v>
      </c>
      <c r="W482" s="3">
        <v>0.33</v>
      </c>
      <c r="X482" s="3">
        <v>0.33</v>
      </c>
      <c r="Y482" s="3">
        <v>0.28999999999999998</v>
      </c>
      <c r="Z482" s="1">
        <f t="shared" si="158"/>
        <v>0.10809412981639517</v>
      </c>
      <c r="AA482" s="1">
        <f t="shared" si="159"/>
        <v>8.7017873941674304E-3</v>
      </c>
      <c r="AB482" s="1">
        <f t="shared" si="160"/>
        <v>0.15906954887218039</v>
      </c>
      <c r="AC482" s="1">
        <f t="shared" si="161"/>
        <v>-0.13122448979591833</v>
      </c>
      <c r="AD482" s="1">
        <f t="shared" si="162"/>
        <v>0.12645461598138091</v>
      </c>
      <c r="AE482" s="1">
        <f t="shared" si="163"/>
        <v>6.2580811998965646E-2</v>
      </c>
      <c r="AF482" s="1">
        <f t="shared" si="164"/>
        <v>8.7369189583840254E-2</v>
      </c>
      <c r="AG482" s="1">
        <f t="shared" si="165"/>
        <v>-4.0957923008057222E-2</v>
      </c>
      <c r="AH482" s="1">
        <f t="shared" si="166"/>
        <v>3.2690498588899185E-2</v>
      </c>
      <c r="AI482" s="1">
        <f t="shared" si="167"/>
        <v>-1.5258483261216123E-2</v>
      </c>
      <c r="AJ482" s="1">
        <f t="shared" si="168"/>
        <v>-4.6609182008842465E-4</v>
      </c>
      <c r="AK482" s="1">
        <f t="shared" si="169"/>
        <v>-1.3392857142857149E-2</v>
      </c>
      <c r="AL482" s="1">
        <f t="shared" si="170"/>
        <v>0.14717789949988094</v>
      </c>
      <c r="AM482" s="1">
        <f t="shared" si="171"/>
        <v>3.1145484949832703E-2</v>
      </c>
      <c r="AN482" s="1">
        <f t="shared" si="172"/>
        <v>-6.7959183673469356E-2</v>
      </c>
      <c r="AO482" s="1">
        <f t="shared" si="173"/>
        <v>6.4374863148675243E-2</v>
      </c>
      <c r="AP482" s="1">
        <f t="shared" si="174"/>
        <v>-0.1189983443708609</v>
      </c>
      <c r="AQ482">
        <v>2018</v>
      </c>
    </row>
    <row r="483" spans="1:43" ht="15.6" thickBot="1">
      <c r="A483" s="29" t="s">
        <v>257</v>
      </c>
      <c r="B483" s="30" t="s">
        <v>258</v>
      </c>
      <c r="C483" s="34" t="s">
        <v>414</v>
      </c>
      <c r="D483" s="8">
        <v>77446</v>
      </c>
      <c r="E483" s="3">
        <v>607449</v>
      </c>
      <c r="F483" s="37">
        <f t="shared" si="176"/>
        <v>77446</v>
      </c>
      <c r="G483" s="3">
        <v>2740000000</v>
      </c>
      <c r="H483" s="9">
        <f t="shared" si="175"/>
        <v>2.8264963503649636E-5</v>
      </c>
      <c r="I483" s="16" cm="1" vm="4213">
        <f t="array" aca="1" ref="I483:U483" ca="1">TRANSPOSE(_xlfn.STOCKHISTORY(A483,"1-1-2017","01-01-2018",2,0,2))</f>
        <v>83.88</v>
      </c>
      <c r="J483" s="17" vm="4214">
        <f ca="1"/>
        <v>87.03</v>
      </c>
      <c r="K483" s="17" vm="4215">
        <f ca="1"/>
        <v>91.05</v>
      </c>
      <c r="L483" s="17" vm="4216">
        <f ca="1"/>
        <v>89.86</v>
      </c>
      <c r="M483" s="17" vm="4164">
        <f ca="1"/>
        <v>87.38</v>
      </c>
      <c r="N483" s="17" vm="4217">
        <f ca="1"/>
        <v>88.02</v>
      </c>
      <c r="O483" s="17" vm="4218">
        <f ca="1"/>
        <v>87.4</v>
      </c>
      <c r="P483" s="17" vm="3714">
        <f ca="1"/>
        <v>91.03</v>
      </c>
      <c r="Q483" s="17" vm="723">
        <f ca="1"/>
        <v>92.42</v>
      </c>
      <c r="R483" s="17" vm="4219">
        <f ca="1"/>
        <v>91.26</v>
      </c>
      <c r="S483" s="17" vm="4220">
        <f ca="1"/>
        <v>86.33</v>
      </c>
      <c r="T483" s="17" vm="1081">
        <f ca="1"/>
        <v>90.18</v>
      </c>
      <c r="U483" s="17" vm="3705">
        <f ca="1"/>
        <v>91.92</v>
      </c>
      <c r="V483" s="3">
        <v>0.68959999999999999</v>
      </c>
      <c r="W483" s="3">
        <v>0.68959999999999999</v>
      </c>
      <c r="X483" s="3">
        <v>0.68959999999999999</v>
      </c>
      <c r="Y483" s="3">
        <v>0.66949999999999998</v>
      </c>
      <c r="Z483" s="1">
        <f t="shared" ca="1" si="158"/>
        <v>7.9513590844063009E-2</v>
      </c>
      <c r="AA483" s="1">
        <f t="shared" ca="1" si="159"/>
        <v>-1.9701758290674314E-2</v>
      </c>
      <c r="AB483" s="1">
        <f t="shared" ca="1" si="160"/>
        <v>5.2054919908466814E-2</v>
      </c>
      <c r="AC483" s="1">
        <f t="shared" ca="1" si="161"/>
        <v>1.4568266491343376E-2</v>
      </c>
      <c r="AD483" s="1">
        <f t="shared" ca="1" si="162"/>
        <v>0.12849666189794953</v>
      </c>
      <c r="AE483" s="1">
        <f t="shared" ca="1" si="163"/>
        <v>3.75536480686696E-2</v>
      </c>
      <c r="AF483" s="1">
        <f t="shared" ca="1" si="164"/>
        <v>4.6190968631506332E-2</v>
      </c>
      <c r="AG483" s="1">
        <f t="shared" ca="1" si="165"/>
        <v>-5.4958813838550001E-3</v>
      </c>
      <c r="AH483" s="1">
        <f t="shared" ca="1" si="166"/>
        <v>-2.7598486534609439E-2</v>
      </c>
      <c r="AI483" s="1">
        <f t="shared" ca="1" si="167"/>
        <v>1.5216296635385679E-2</v>
      </c>
      <c r="AJ483" s="1">
        <f t="shared" ca="1" si="168"/>
        <v>7.9072937968654457E-4</v>
      </c>
      <c r="AK483" s="1">
        <f t="shared" ca="1" si="169"/>
        <v>4.1533180778031982E-2</v>
      </c>
      <c r="AL483" s="1">
        <f t="shared" ca="1" si="170"/>
        <v>2.2845215862902345E-2</v>
      </c>
      <c r="AM483" s="1">
        <f t="shared" ca="1" si="171"/>
        <v>-5.0898074009954183E-3</v>
      </c>
      <c r="AN483" s="1">
        <f t="shared" ca="1" si="172"/>
        <v>-5.4021477098400245E-2</v>
      </c>
      <c r="AO483" s="1">
        <f t="shared" ca="1" si="173"/>
        <v>5.2351442140623289E-2</v>
      </c>
      <c r="AP483" s="1">
        <f t="shared" ca="1" si="174"/>
        <v>2.6718784652916334E-2</v>
      </c>
      <c r="AQ483">
        <v>2017</v>
      </c>
    </row>
    <row r="484" spans="1:43" ht="15.6" thickBot="1">
      <c r="A484" s="40" t="s">
        <v>254</v>
      </c>
      <c r="B484" s="30" t="s">
        <v>255</v>
      </c>
      <c r="C484" s="42" t="s">
        <v>505</v>
      </c>
      <c r="D484" s="8">
        <v>158514</v>
      </c>
      <c r="E484" s="3">
        <v>90213</v>
      </c>
      <c r="F484" s="37">
        <f t="shared" si="176"/>
        <v>158514</v>
      </c>
      <c r="G484" s="3">
        <v>5675000000</v>
      </c>
      <c r="H484" s="9">
        <f t="shared" si="175"/>
        <v>2.7931982378854626E-5</v>
      </c>
      <c r="I484" s="51" vm="2546">
        <v>40.875599999999999</v>
      </c>
      <c r="J484" s="2" vm="4221">
        <v>40.638599999999997</v>
      </c>
      <c r="K484" s="2" vm="4222">
        <v>41.3401</v>
      </c>
      <c r="L484" s="2" vm="4223">
        <v>40.363700000000001</v>
      </c>
      <c r="M484" s="2" vm="4224">
        <v>38.4773</v>
      </c>
      <c r="N484" s="2" vm="4225">
        <v>39.463200000000001</v>
      </c>
      <c r="O484" s="2" vm="4226">
        <v>41.2453</v>
      </c>
      <c r="P484" s="2" vm="4227">
        <v>36.316000000000003</v>
      </c>
      <c r="Q484" s="2" vm="4228">
        <v>33.756500000000003</v>
      </c>
      <c r="R484" s="2" vm="4229">
        <v>34.059800000000003</v>
      </c>
      <c r="S484" s="2" vm="4230">
        <v>36.676200000000001</v>
      </c>
      <c r="T484" s="2" vm="4231">
        <v>36.771000000000001</v>
      </c>
      <c r="U484" s="2" vm="4232">
        <v>37.254399999999997</v>
      </c>
      <c r="V484" s="3">
        <v>0.36</v>
      </c>
      <c r="W484" s="3">
        <v>0.34155999999999997</v>
      </c>
      <c r="X484" s="3">
        <v>0.36</v>
      </c>
      <c r="Y484" s="3">
        <v>0.36</v>
      </c>
      <c r="Z484" s="1">
        <f t="shared" si="158"/>
        <v>-3.7161534020295028E-3</v>
      </c>
      <c r="AA484" s="1">
        <f t="shared" si="159"/>
        <v>3.0303465737779207E-2</v>
      </c>
      <c r="AB484" s="1">
        <f t="shared" si="160"/>
        <v>-0.16548552198674751</v>
      </c>
      <c r="AC484" s="1">
        <f t="shared" si="161"/>
        <v>0.10436350184087968</v>
      </c>
      <c r="AD484" s="1">
        <f t="shared" si="162"/>
        <v>-5.3813032713892928E-2</v>
      </c>
      <c r="AE484" s="1">
        <f t="shared" si="163"/>
        <v>-5.7980800281831188E-3</v>
      </c>
      <c r="AF484" s="1">
        <f t="shared" si="164"/>
        <v>1.7261913550171586E-2</v>
      </c>
      <c r="AG484" s="1">
        <f t="shared" si="165"/>
        <v>-1.4910462238843113E-2</v>
      </c>
      <c r="AH484" s="1">
        <f t="shared" si="166"/>
        <v>-4.6735061453731984E-2</v>
      </c>
      <c r="AI484" s="1">
        <f t="shared" si="167"/>
        <v>3.4499821972955501E-2</v>
      </c>
      <c r="AJ484" s="1">
        <f t="shared" si="168"/>
        <v>5.3813679579963095E-2</v>
      </c>
      <c r="AK484" s="1">
        <f t="shared" si="169"/>
        <v>-0.11951179892011933</v>
      </c>
      <c r="AL484" s="1">
        <f t="shared" si="170"/>
        <v>-6.0565590924110582E-2</v>
      </c>
      <c r="AM484" s="1">
        <f t="shared" si="171"/>
        <v>1.9649548975752818E-2</v>
      </c>
      <c r="AN484" s="1">
        <f t="shared" si="172"/>
        <v>7.6817832165778963E-2</v>
      </c>
      <c r="AO484" s="1">
        <f t="shared" si="173"/>
        <v>1.2400412256449668E-2</v>
      </c>
      <c r="AP484" s="1">
        <f t="shared" si="174"/>
        <v>2.2936553262081424E-2</v>
      </c>
      <c r="AQ484" s="58">
        <v>2019</v>
      </c>
    </row>
    <row r="485" spans="1:43" ht="16.2" thickBot="1">
      <c r="A485" s="61" t="s">
        <v>257</v>
      </c>
      <c r="B485" s="30" t="s">
        <v>258</v>
      </c>
      <c r="C485" s="25" t="s">
        <v>380</v>
      </c>
      <c r="D485" s="8">
        <v>76133</v>
      </c>
      <c r="E485" s="3">
        <v>41019</v>
      </c>
      <c r="F485" s="37">
        <f t="shared" si="176"/>
        <v>76133</v>
      </c>
      <c r="G485" s="3">
        <v>2844000000</v>
      </c>
      <c r="H485" s="9">
        <f t="shared" si="175"/>
        <v>2.6769690576652602E-5</v>
      </c>
      <c r="I485" s="16" cm="1" vm="1874">
        <f t="array" aca="1" ref="I485:U485" ca="1">TRANSPOSE(_xlfn.STOCKHISTORY(A485,"1-1-2015","31-01-2016",2,0,2))</f>
        <v>90.84</v>
      </c>
      <c r="J485" s="17" vm="1875">
        <f ca="1"/>
        <v>84.58</v>
      </c>
      <c r="K485" s="17" vm="1876">
        <f ca="1"/>
        <v>85.02</v>
      </c>
      <c r="L485" s="17" vm="1100">
        <f ca="1"/>
        <v>82.44</v>
      </c>
      <c r="M485" s="17" vm="1877">
        <f ca="1"/>
        <v>79.760000000000005</v>
      </c>
      <c r="N485" s="17" vm="1097">
        <f ca="1"/>
        <v>78.650000000000006</v>
      </c>
      <c r="O485" s="17" vm="1878">
        <f ca="1"/>
        <v>78.39</v>
      </c>
      <c r="P485" s="17" vm="1879">
        <f ca="1"/>
        <v>76.510000000000005</v>
      </c>
      <c r="Q485" s="17" vm="1880">
        <f ca="1"/>
        <v>69.37</v>
      </c>
      <c r="R485" s="17" vm="1881">
        <f ca="1"/>
        <v>71.760000000000005</v>
      </c>
      <c r="S485" s="17" vm="790">
        <f ca="1"/>
        <v>76.569999999999993</v>
      </c>
      <c r="T485" s="17" vm="1882">
        <f ca="1"/>
        <v>74.87</v>
      </c>
      <c r="U485" s="17" vm="1883">
        <f ca="1"/>
        <v>78.36</v>
      </c>
      <c r="V485" s="3">
        <v>0.66949999999999998</v>
      </c>
      <c r="W485" s="3">
        <v>0.66949999999999998</v>
      </c>
      <c r="X485" s="3">
        <v>0.66949999999999998</v>
      </c>
      <c r="Y485" s="3">
        <v>0.66290000000000004</v>
      </c>
      <c r="Z485" s="1">
        <f t="shared" ca="1" si="158"/>
        <v>-8.5100176133861796E-2</v>
      </c>
      <c r="AA485" s="1">
        <f t="shared" ca="1" si="159"/>
        <v>-4.1005579815623451E-2</v>
      </c>
      <c r="AB485" s="1">
        <f t="shared" ca="1" si="160"/>
        <v>-7.6036484245439406E-2</v>
      </c>
      <c r="AC485" s="1">
        <f t="shared" ca="1" si="161"/>
        <v>0.10121098104793749</v>
      </c>
      <c r="AD485" s="1">
        <f t="shared" ca="1" si="162"/>
        <v>-0.10797666226332016</v>
      </c>
      <c r="AE485" s="1">
        <f t="shared" ca="1" si="163"/>
        <v>-6.8912373403786933E-2</v>
      </c>
      <c r="AF485" s="1">
        <f t="shared" ca="1" si="164"/>
        <v>5.2021754551903254E-3</v>
      </c>
      <c r="AG485" s="1">
        <f t="shared" ca="1" si="165"/>
        <v>-2.2471183250999748E-2</v>
      </c>
      <c r="AH485" s="1">
        <f t="shared" ca="1" si="166"/>
        <v>-3.2508491023774781E-2</v>
      </c>
      <c r="AI485" s="1">
        <f t="shared" ca="1" si="167"/>
        <v>-5.5228184553660908E-3</v>
      </c>
      <c r="AJ485" s="1">
        <f t="shared" ca="1" si="168"/>
        <v>5.2066115702478679E-3</v>
      </c>
      <c r="AK485" s="1">
        <f t="shared" ca="1" si="169"/>
        <v>-2.3982650848322431E-2</v>
      </c>
      <c r="AL485" s="1">
        <f t="shared" ca="1" si="170"/>
        <v>-8.4570644360214345E-2</v>
      </c>
      <c r="AM485" s="1">
        <f t="shared" ca="1" si="171"/>
        <v>4.410407957330259E-2</v>
      </c>
      <c r="AN485" s="1">
        <f t="shared" ca="1" si="172"/>
        <v>6.7028985507246203E-2</v>
      </c>
      <c r="AO485" s="1">
        <f t="shared" ca="1" si="173"/>
        <v>-1.3544469113229577E-2</v>
      </c>
      <c r="AP485" s="1">
        <f t="shared" ca="1" si="174"/>
        <v>5.5468144784292711E-2</v>
      </c>
      <c r="AQ485">
        <v>2016</v>
      </c>
    </row>
    <row r="486" spans="1:43" ht="16.2" thickBot="1">
      <c r="A486" s="61" t="s">
        <v>331</v>
      </c>
      <c r="B486" s="30" t="s">
        <v>332</v>
      </c>
      <c r="C486" s="25" t="s">
        <v>333</v>
      </c>
      <c r="D486" s="8">
        <v>65759</v>
      </c>
      <c r="E486" s="3">
        <v>6653</v>
      </c>
      <c r="F486" s="37">
        <f t="shared" si="176"/>
        <v>65759</v>
      </c>
      <c r="G486" s="8">
        <v>2532000000</v>
      </c>
      <c r="H486" s="9">
        <f t="shared" si="175"/>
        <v>2.5971169036334913E-5</v>
      </c>
      <c r="I486" s="16" cm="1" vm="4233">
        <f t="array" aca="1" ref="I486:U486" ca="1">TRANSPOSE(_xlfn.STOCKHISTORY(A486,"1-1-2015","31-01-2016",2,0,2))</f>
        <v>6.2610000000000001</v>
      </c>
      <c r="J486" s="17" vm="4234">
        <f ca="1"/>
        <v>6.34</v>
      </c>
      <c r="K486" s="17" vm="4235">
        <f ca="1"/>
        <v>6.88</v>
      </c>
      <c r="L486" s="17" vm="4236">
        <f ca="1"/>
        <v>7.3330000000000002</v>
      </c>
      <c r="M486" s="17" vm="4237">
        <f ca="1"/>
        <v>7.0309999999999997</v>
      </c>
      <c r="N486" s="17" vm="4238">
        <f ca="1"/>
        <v>6.95</v>
      </c>
      <c r="O486" s="17" vm="4239">
        <f ca="1"/>
        <v>6.65</v>
      </c>
      <c r="P486" s="17" vm="4240">
        <f ca="1"/>
        <v>6.9630000000000001</v>
      </c>
      <c r="Q486" s="17" vm="4241">
        <f ca="1"/>
        <v>5.4260000000000002</v>
      </c>
      <c r="R486" s="17" vm="4147">
        <f ca="1"/>
        <v>5.2</v>
      </c>
      <c r="S486" s="17" vm="4242">
        <f ca="1"/>
        <v>5.5410000000000004</v>
      </c>
      <c r="T486" s="17" vm="4243">
        <f ca="1"/>
        <v>5.8170000000000002</v>
      </c>
      <c r="U486" s="17" vm="4244">
        <f ca="1"/>
        <v>5.1589999999999998</v>
      </c>
      <c r="V486" s="3">
        <v>0</v>
      </c>
      <c r="W486" s="3">
        <v>0</v>
      </c>
      <c r="X486" s="3">
        <v>0</v>
      </c>
      <c r="Y486" s="3">
        <v>0</v>
      </c>
      <c r="Z486" s="1">
        <f t="shared" ca="1" si="158"/>
        <v>0.17121865516690626</v>
      </c>
      <c r="AA486" s="1">
        <f t="shared" ca="1" si="159"/>
        <v>-9.314059729987724E-2</v>
      </c>
      <c r="AB486" s="1">
        <f t="shared" ca="1" si="160"/>
        <v>-0.2180451127819549</v>
      </c>
      <c r="AC486" s="1">
        <f t="shared" ca="1" si="161"/>
        <v>-7.8846153846154551E-3</v>
      </c>
      <c r="AD486" s="1">
        <f t="shared" ca="1" si="162"/>
        <v>-0.17601022200926375</v>
      </c>
      <c r="AE486" s="1">
        <f t="shared" ca="1" si="163"/>
        <v>1.2617792684874578E-2</v>
      </c>
      <c r="AF486" s="1">
        <f t="shared" ca="1" si="164"/>
        <v>8.5173501577287078E-2</v>
      </c>
      <c r="AG486" s="1">
        <f t="shared" ca="1" si="165"/>
        <v>6.5843023255813996E-2</v>
      </c>
      <c r="AH486" s="1">
        <f t="shared" ca="1" si="166"/>
        <v>-4.118369016773496E-2</v>
      </c>
      <c r="AI486" s="1">
        <f t="shared" ca="1" si="167"/>
        <v>-1.1520409614564004E-2</v>
      </c>
      <c r="AJ486" s="1">
        <f t="shared" ca="1" si="168"/>
        <v>-4.3165467625899255E-2</v>
      </c>
      <c r="AK486" s="1">
        <f t="shared" ca="1" si="169"/>
        <v>4.7067669172932286E-2</v>
      </c>
      <c r="AL486" s="1">
        <f t="shared" ca="1" si="170"/>
        <v>-0.22073818756283209</v>
      </c>
      <c r="AM486" s="1">
        <f t="shared" ca="1" si="171"/>
        <v>-4.1651308514559525E-2</v>
      </c>
      <c r="AN486" s="1">
        <f t="shared" ca="1" si="172"/>
        <v>6.5576923076923116E-2</v>
      </c>
      <c r="AO486" s="1">
        <f t="shared" ca="1" si="173"/>
        <v>4.9810503519220319E-2</v>
      </c>
      <c r="AP486" s="1">
        <f t="shared" ca="1" si="174"/>
        <v>-0.11311672683513845</v>
      </c>
      <c r="AQ486">
        <v>2016</v>
      </c>
    </row>
    <row r="487" spans="1:43" ht="16.2" thickBot="1">
      <c r="A487" s="61" t="s">
        <v>311</v>
      </c>
      <c r="B487" s="30" t="s">
        <v>312</v>
      </c>
      <c r="C487" s="25" t="s">
        <v>313</v>
      </c>
      <c r="D487" s="8">
        <v>99400</v>
      </c>
      <c r="E487" s="3">
        <v>101481</v>
      </c>
      <c r="F487" s="37">
        <f t="shared" si="176"/>
        <v>99400</v>
      </c>
      <c r="G487" s="16">
        <v>4086000000</v>
      </c>
      <c r="H487" s="9">
        <f t="shared" si="175"/>
        <v>2.4326970141948116E-5</v>
      </c>
      <c r="I487" s="16" cm="1" vm="3810">
        <f t="array" aca="1" ref="I487:U487" ca="1">TRANSPOSE(_xlfn.STOCKHISTORY(A487,"1-1-2015","31-01-2016",2,0,2))</f>
        <v>47</v>
      </c>
      <c r="J487" s="17" vm="3811">
        <f ca="1"/>
        <v>46.2</v>
      </c>
      <c r="K487" s="17" vm="3812">
        <f ca="1"/>
        <v>49.12</v>
      </c>
      <c r="L487" s="17" vm="3813">
        <f ca="1"/>
        <v>48.45</v>
      </c>
      <c r="M487" s="17" vm="3310">
        <f ca="1"/>
        <v>50.75</v>
      </c>
      <c r="N487" s="17" vm="353">
        <f ca="1"/>
        <v>49.44</v>
      </c>
      <c r="O487" s="17" vm="3814">
        <f ca="1"/>
        <v>46.64</v>
      </c>
      <c r="P487" s="17" vm="3815">
        <f ca="1"/>
        <v>47.18</v>
      </c>
      <c r="Q487" s="17" vm="3816">
        <f ca="1"/>
        <v>45.09</v>
      </c>
      <c r="R487" s="17" vm="957">
        <f ca="1"/>
        <v>43.49</v>
      </c>
      <c r="S487" s="17" vm="3817">
        <f ca="1"/>
        <v>47.02</v>
      </c>
      <c r="T487" s="17" vm="3818">
        <f ca="1"/>
        <v>45.51</v>
      </c>
      <c r="U487" s="17" vm="3819">
        <f ca="1"/>
        <v>45.67</v>
      </c>
      <c r="V487" s="16">
        <v>0.57750000000000001</v>
      </c>
      <c r="W487" s="16">
        <v>0.56499999999999995</v>
      </c>
      <c r="X487" s="3">
        <v>0.56499999999999995</v>
      </c>
      <c r="Y487" s="3">
        <v>0.56499999999999995</v>
      </c>
      <c r="Z487" s="1">
        <f t="shared" ca="1" si="158"/>
        <v>4.3138297872340491E-2</v>
      </c>
      <c r="AA487" s="1">
        <f t="shared" ca="1" si="159"/>
        <v>-2.5696594427244628E-2</v>
      </c>
      <c r="AB487" s="1">
        <f t="shared" ca="1" si="160"/>
        <v>-5.5424528301886759E-2</v>
      </c>
      <c r="AC487" s="1">
        <f t="shared" ca="1" si="161"/>
        <v>6.3117958151299142E-2</v>
      </c>
      <c r="AD487" s="1">
        <f t="shared" ca="1" si="162"/>
        <v>2.0053191489361737E-2</v>
      </c>
      <c r="AE487" s="1">
        <f t="shared" ca="1" si="163"/>
        <v>-1.7021276595744619E-2</v>
      </c>
      <c r="AF487" s="1">
        <f t="shared" ca="1" si="164"/>
        <v>6.3203463203463081E-2</v>
      </c>
      <c r="AG487" s="1">
        <f t="shared" ca="1" si="165"/>
        <v>-1.8831433224754598E-3</v>
      </c>
      <c r="AH487" s="1">
        <f t="shared" ca="1" si="166"/>
        <v>4.7471620227038124E-2</v>
      </c>
      <c r="AI487" s="1">
        <f t="shared" ca="1" si="167"/>
        <v>-1.467980295566507E-2</v>
      </c>
      <c r="AJ487" s="1">
        <f t="shared" ca="1" si="168"/>
        <v>-4.5206310679611596E-2</v>
      </c>
      <c r="AK487" s="1">
        <f t="shared" ca="1" si="169"/>
        <v>1.1578044596912503E-2</v>
      </c>
      <c r="AL487" s="1">
        <f t="shared" ca="1" si="170"/>
        <v>-3.2323018228062661E-2</v>
      </c>
      <c r="AM487" s="1">
        <f t="shared" ca="1" si="171"/>
        <v>-2.2954091816367296E-2</v>
      </c>
      <c r="AN487" s="1">
        <f t="shared" ca="1" si="172"/>
        <v>8.1168084617153385E-2</v>
      </c>
      <c r="AO487" s="1">
        <f t="shared" ca="1" si="173"/>
        <v>-2.0097830710336134E-2</v>
      </c>
      <c r="AP487" s="1">
        <f t="shared" ca="1" si="174"/>
        <v>1.5930564711052596E-2</v>
      </c>
      <c r="AQ487">
        <v>2016</v>
      </c>
    </row>
    <row r="488" spans="1:43" ht="15.6" thickBot="1">
      <c r="A488" s="29" t="s">
        <v>173</v>
      </c>
      <c r="B488" s="30" t="s">
        <v>174</v>
      </c>
      <c r="C488" s="34" t="s">
        <v>404</v>
      </c>
      <c r="D488" s="8">
        <v>15357</v>
      </c>
      <c r="E488" s="3">
        <v>426926</v>
      </c>
      <c r="F488" s="37">
        <f t="shared" si="176"/>
        <v>15357</v>
      </c>
      <c r="G488" s="3">
        <v>772000000</v>
      </c>
      <c r="H488" s="9">
        <f t="shared" si="175"/>
        <v>1.9892487046632126E-5</v>
      </c>
      <c r="I488" s="16" cm="1" vm="4245">
        <f t="array" aca="1" ref="I488:U488" ca="1">TRANSPOSE(_xlfn.STOCKHISTORY(A488,"1-1-2017","01-01-2018",2,0,2))</f>
        <v>111.6669</v>
      </c>
      <c r="J488" s="17" vm="4246">
        <f ca="1"/>
        <v>113.6583</v>
      </c>
      <c r="K488" s="17" vm="4247">
        <f ca="1"/>
        <v>120.0254</v>
      </c>
      <c r="L488" s="17" vm="4248">
        <f ca="1"/>
        <v>119.4222</v>
      </c>
      <c r="M488" s="17" vm="4249">
        <f ca="1"/>
        <v>125.4541</v>
      </c>
      <c r="N488" s="17" vm="4250">
        <f ca="1"/>
        <v>127.8764</v>
      </c>
      <c r="O488" s="17" vm="4251">
        <f ca="1"/>
        <v>128.23070000000001</v>
      </c>
      <c r="P488" s="17" vm="4252">
        <f ca="1"/>
        <v>130.54769999999999</v>
      </c>
      <c r="Q488" s="17" vm="4253">
        <f ca="1"/>
        <v>132.4051</v>
      </c>
      <c r="R488" s="17" vm="4254">
        <f ca="1"/>
        <v>135.77529999999999</v>
      </c>
      <c r="S488" s="17" vm="4255">
        <f ca="1"/>
        <v>138.43700000000001</v>
      </c>
      <c r="T488" s="17" vm="4256">
        <f ca="1"/>
        <v>149.07429999999999</v>
      </c>
      <c r="U488" s="17" vm="2209">
        <f ca="1"/>
        <v>147.27430000000001</v>
      </c>
      <c r="V488" s="3">
        <v>0.745</v>
      </c>
      <c r="W488" s="3">
        <v>0.66500000000000004</v>
      </c>
      <c r="X488" s="3">
        <v>0.66500000000000004</v>
      </c>
      <c r="Y488" s="3">
        <v>0.66500000000000004</v>
      </c>
      <c r="Z488" s="1">
        <f t="shared" ca="1" si="158"/>
        <v>7.6121930491488562E-2</v>
      </c>
      <c r="AA488" s="1">
        <f t="shared" ca="1" si="159"/>
        <v>7.9327796674320258E-2</v>
      </c>
      <c r="AB488" s="1">
        <f t="shared" ca="1" si="160"/>
        <v>6.4022110149909287E-2</v>
      </c>
      <c r="AC488" s="1">
        <f t="shared" ca="1" si="161"/>
        <v>8.9589196267657101E-2</v>
      </c>
      <c r="AD488" s="1">
        <f t="shared" ca="1" si="162"/>
        <v>0.34340883466810679</v>
      </c>
      <c r="AE488" s="1">
        <f t="shared" ca="1" si="163"/>
        <v>1.783339557200924E-2</v>
      </c>
      <c r="AF488" s="1">
        <f t="shared" ca="1" si="164"/>
        <v>5.6019665963682443E-2</v>
      </c>
      <c r="AG488" s="1">
        <f t="shared" ca="1" si="165"/>
        <v>1.1814166001529586E-3</v>
      </c>
      <c r="AH488" s="1">
        <f t="shared" ca="1" si="166"/>
        <v>5.0509034333649797E-2</v>
      </c>
      <c r="AI488" s="1">
        <f t="shared" ca="1" si="167"/>
        <v>2.4609000423262428E-2</v>
      </c>
      <c r="AJ488" s="1">
        <f t="shared" ca="1" si="168"/>
        <v>7.970978225849407E-3</v>
      </c>
      <c r="AK488" s="1">
        <f t="shared" ca="1" si="169"/>
        <v>1.8068995958066037E-2</v>
      </c>
      <c r="AL488" s="1">
        <f t="shared" ca="1" si="170"/>
        <v>1.9321673227487061E-2</v>
      </c>
      <c r="AM488" s="1">
        <f t="shared" ca="1" si="171"/>
        <v>3.0476167458806214E-2</v>
      </c>
      <c r="AN488" s="1">
        <f t="shared" ca="1" si="172"/>
        <v>1.9603712899179931E-2</v>
      </c>
      <c r="AO488" s="1">
        <f t="shared" ca="1" si="173"/>
        <v>8.1642191032743991E-2</v>
      </c>
      <c r="AP488" s="1">
        <f t="shared" ca="1" si="174"/>
        <v>-7.6136530575691653E-3</v>
      </c>
      <c r="AQ488">
        <v>2017</v>
      </c>
    </row>
    <row r="489" spans="1:43" ht="15.6" thickBot="1">
      <c r="A489" s="29" t="s">
        <v>323</v>
      </c>
      <c r="B489" s="30" t="s">
        <v>324</v>
      </c>
      <c r="C489" s="34" t="s">
        <v>422</v>
      </c>
      <c r="D489">
        <v>82758</v>
      </c>
      <c r="F489" s="37">
        <f t="shared" si="176"/>
        <v>82758</v>
      </c>
      <c r="G489" s="17">
        <v>4256000000</v>
      </c>
      <c r="H489" s="9">
        <f t="shared" si="175"/>
        <v>1.9445018796992481E-5</v>
      </c>
      <c r="I489" s="16" cm="1" vm="4257">
        <f t="array" aca="1" ref="I489:U489" ca="1">TRANSPOSE(_xlfn.STOCKHISTORY(A489,"1-1-2017","01-01-2018",2,0,2))</f>
        <v>90.94</v>
      </c>
      <c r="J489" s="17" vm="718">
        <f ca="1"/>
        <v>84</v>
      </c>
      <c r="K489" s="17" vm="4258">
        <f ca="1"/>
        <v>81.7</v>
      </c>
      <c r="L489" s="17" vm="4259">
        <f ca="1"/>
        <v>82.02</v>
      </c>
      <c r="M489" s="17" vm="4260">
        <f ca="1"/>
        <v>81.510000000000005</v>
      </c>
      <c r="N489" s="17" vm="4261">
        <f ca="1"/>
        <v>80.37</v>
      </c>
      <c r="O489" s="17" vm="4262">
        <f ca="1"/>
        <v>80.790000000000006</v>
      </c>
      <c r="P489" s="17" vm="3469">
        <f ca="1"/>
        <v>80.16</v>
      </c>
      <c r="Q489" s="17" vm="4263">
        <f ca="1"/>
        <v>76.37</v>
      </c>
      <c r="R489" s="17" vm="4264">
        <f ca="1"/>
        <v>81.3</v>
      </c>
      <c r="S489" s="17" vm="4265">
        <f ca="1"/>
        <v>83.39</v>
      </c>
      <c r="T489" s="17" vm="3767">
        <f ca="1"/>
        <v>83.44</v>
      </c>
      <c r="U489" s="17" vm="4266">
        <f ca="1"/>
        <v>83.82</v>
      </c>
      <c r="V489" s="17">
        <v>0.77</v>
      </c>
      <c r="W489" s="17">
        <v>0.77</v>
      </c>
      <c r="X489">
        <v>0.77</v>
      </c>
      <c r="Y489">
        <v>0.75</v>
      </c>
      <c r="Z489" s="1">
        <f t="shared" ca="1" si="158"/>
        <v>-8.9619529360017616E-2</v>
      </c>
      <c r="AA489" s="1">
        <f t="shared" ca="1" si="159"/>
        <v>-5.6083881980003632E-3</v>
      </c>
      <c r="AB489" s="1">
        <f t="shared" ca="1" si="160"/>
        <v>1.5843544993192113E-2</v>
      </c>
      <c r="AC489" s="1">
        <f t="shared" ca="1" si="161"/>
        <v>4.0221402214022095E-2</v>
      </c>
      <c r="AD489" s="1">
        <f t="shared" ca="1" si="162"/>
        <v>-4.4644820760941326E-2</v>
      </c>
      <c r="AE489" s="1">
        <f t="shared" ca="1" si="163"/>
        <v>-7.6314053221904529E-2</v>
      </c>
      <c r="AF489" s="1">
        <f t="shared" ca="1" si="164"/>
        <v>-2.7380952380952346E-2</v>
      </c>
      <c r="AG489" s="1">
        <f t="shared" ca="1" si="165"/>
        <v>1.3341493268053771E-2</v>
      </c>
      <c r="AH489" s="1">
        <f t="shared" ca="1" si="166"/>
        <v>-6.2179956108265174E-3</v>
      </c>
      <c r="AI489" s="1">
        <f t="shared" ca="1" si="167"/>
        <v>-4.5393203287940193E-3</v>
      </c>
      <c r="AJ489" s="1">
        <f t="shared" ca="1" si="168"/>
        <v>1.4806519845713595E-2</v>
      </c>
      <c r="AK489" s="1">
        <f t="shared" ca="1" si="169"/>
        <v>-7.7979948013369178E-3</v>
      </c>
      <c r="AL489" s="1">
        <f t="shared" ca="1" si="170"/>
        <v>-3.7674650698602694E-2</v>
      </c>
      <c r="AM489" s="1">
        <f t="shared" ca="1" si="171"/>
        <v>7.4636637423071778E-2</v>
      </c>
      <c r="AN489" s="1">
        <f t="shared" ca="1" si="172"/>
        <v>2.570725707257077E-2</v>
      </c>
      <c r="AO489" s="1">
        <f t="shared" ca="1" si="173"/>
        <v>9.5934764360234692E-3</v>
      </c>
      <c r="AP489" s="1">
        <f t="shared" ca="1" si="174"/>
        <v>1.3542665388302918E-2</v>
      </c>
      <c r="AQ489">
        <v>2017</v>
      </c>
    </row>
    <row r="490" spans="1:43" ht="15.6" thickBot="1">
      <c r="A490" s="40" t="s">
        <v>323</v>
      </c>
      <c r="B490" s="30" t="s">
        <v>480</v>
      </c>
      <c r="C490" s="42" t="s">
        <v>422</v>
      </c>
      <c r="D490">
        <v>80291</v>
      </c>
      <c r="E490">
        <v>11426</v>
      </c>
      <c r="F490" s="37">
        <f t="shared" si="176"/>
        <v>80291</v>
      </c>
      <c r="G490" s="17">
        <v>4270000000</v>
      </c>
      <c r="H490" s="9">
        <f t="shared" si="175"/>
        <v>1.8803512880562062E-5</v>
      </c>
      <c r="I490" s="51" vm="4267">
        <v>67.349999999999994</v>
      </c>
      <c r="J490" s="2" vm="4268">
        <v>74.92</v>
      </c>
      <c r="K490" s="2" vm="4269">
        <v>79.38</v>
      </c>
      <c r="L490" s="2" vm="4270">
        <v>81.23</v>
      </c>
      <c r="M490" s="2" vm="1817">
        <v>79.94</v>
      </c>
      <c r="N490" s="2" vm="4271">
        <v>71.09</v>
      </c>
      <c r="O490" s="2" vm="2489">
        <v>77.13</v>
      </c>
      <c r="P490" s="2" vm="4272">
        <v>73.739999999999995</v>
      </c>
      <c r="Q490" s="2" vm="4273">
        <v>67.89</v>
      </c>
      <c r="R490" s="2" vm="4274">
        <v>70.83</v>
      </c>
      <c r="S490" s="2" vm="3908">
        <v>68.39</v>
      </c>
      <c r="T490" s="2" vm="2293">
        <v>68.5</v>
      </c>
      <c r="U490" s="2" vm="3932">
        <v>70.239999999999995</v>
      </c>
      <c r="V490" s="17">
        <v>0.87</v>
      </c>
      <c r="W490" s="17">
        <v>0.87</v>
      </c>
      <c r="X490">
        <v>0.87</v>
      </c>
      <c r="Y490" s="3">
        <v>0.82</v>
      </c>
      <c r="Z490" s="1">
        <f t="shared" si="158"/>
        <v>0.21900519673348195</v>
      </c>
      <c r="AA490" s="1">
        <f t="shared" si="159"/>
        <v>-3.9763634125323258E-2</v>
      </c>
      <c r="AB490" s="1">
        <f t="shared" si="160"/>
        <v>-7.0400622325943185E-2</v>
      </c>
      <c r="AC490" s="1">
        <f t="shared" si="161"/>
        <v>3.2472116334885861E-3</v>
      </c>
      <c r="AD490" s="1">
        <f t="shared" si="162"/>
        <v>9.3838158871566463E-2</v>
      </c>
      <c r="AE490" s="1">
        <f t="shared" si="163"/>
        <v>0.11239792130660739</v>
      </c>
      <c r="AF490" s="1">
        <f t="shared" si="164"/>
        <v>5.9530165509877116E-2</v>
      </c>
      <c r="AG490" s="1">
        <f t="shared" si="165"/>
        <v>3.4265558075081998E-2</v>
      </c>
      <c r="AH490" s="1">
        <f t="shared" si="166"/>
        <v>-1.5880832204850502E-2</v>
      </c>
      <c r="AI490" s="1">
        <f t="shared" si="167"/>
        <v>-9.9824868651488541E-2</v>
      </c>
      <c r="AJ490" s="1">
        <f t="shared" si="168"/>
        <v>9.7200731467154203E-2</v>
      </c>
      <c r="AK490" s="1">
        <f t="shared" si="169"/>
        <v>-4.3951769739401021E-2</v>
      </c>
      <c r="AL490" s="1">
        <f t="shared" si="170"/>
        <v>-6.7534580960130111E-2</v>
      </c>
      <c r="AM490" s="1">
        <f t="shared" si="171"/>
        <v>5.6120194432169652E-2</v>
      </c>
      <c r="AN490" s="1">
        <f t="shared" si="172"/>
        <v>-3.4448679937879395E-2</v>
      </c>
      <c r="AO490" s="1">
        <f t="shared" si="173"/>
        <v>1.3598479309840612E-2</v>
      </c>
      <c r="AP490" s="1">
        <f t="shared" si="174"/>
        <v>3.7372262773722548E-2</v>
      </c>
      <c r="AQ490" s="58">
        <v>2019</v>
      </c>
    </row>
    <row r="491" spans="1:43" ht="15" thickBot="1">
      <c r="A491" s="40" t="s">
        <v>308</v>
      </c>
      <c r="B491" s="30" t="s">
        <v>309</v>
      </c>
      <c r="C491" s="43" t="s">
        <v>418</v>
      </c>
      <c r="D491" s="8">
        <v>51446</v>
      </c>
      <c r="E491" s="3">
        <v>31870</v>
      </c>
      <c r="F491" s="37">
        <f t="shared" si="176"/>
        <v>51446</v>
      </c>
      <c r="G491" s="16">
        <v>2856000000</v>
      </c>
      <c r="H491" s="9">
        <f t="shared" si="175"/>
        <v>1.8013305322128852E-5</v>
      </c>
      <c r="I491" s="51" vm="4275">
        <v>114.57</v>
      </c>
      <c r="J491" s="2" vm="4276">
        <v>124.74</v>
      </c>
      <c r="K491" s="2" vm="4277">
        <v>123.26</v>
      </c>
      <c r="L491" s="2" vm="4278">
        <v>119.27</v>
      </c>
      <c r="M491" s="2" vm="4279">
        <v>126.86</v>
      </c>
      <c r="N491" s="2" vm="4280">
        <v>131.84</v>
      </c>
      <c r="O491" s="2" vm="4281">
        <v>131.96</v>
      </c>
      <c r="P491" s="2" vm="4282">
        <v>137.74</v>
      </c>
      <c r="Q491" s="2" vm="4283">
        <v>146.93</v>
      </c>
      <c r="R491" s="2" vm="4284">
        <v>150.88999999999999</v>
      </c>
      <c r="S491" s="2" vm="4285">
        <v>139</v>
      </c>
      <c r="T491" s="2" vm="3283">
        <v>145</v>
      </c>
      <c r="U491" s="2" vm="4012">
        <v>130</v>
      </c>
      <c r="V491" s="16">
        <v>0.25</v>
      </c>
      <c r="W491" s="16">
        <v>0.21</v>
      </c>
      <c r="X491" s="3">
        <v>0.21</v>
      </c>
      <c r="Y491" s="3">
        <v>0.21</v>
      </c>
      <c r="Z491" s="1">
        <f t="shared" si="158"/>
        <v>4.3205027494108435E-2</v>
      </c>
      <c r="AA491" s="1">
        <f t="shared" si="159"/>
        <v>0.10815796092898476</v>
      </c>
      <c r="AB491" s="1">
        <f t="shared" si="160"/>
        <v>0.14504395271294315</v>
      </c>
      <c r="AC491" s="1">
        <f t="shared" si="161"/>
        <v>-0.13705348266949424</v>
      </c>
      <c r="AD491" s="1">
        <f t="shared" si="162"/>
        <v>0.14235838352099159</v>
      </c>
      <c r="AE491" s="1">
        <f t="shared" si="163"/>
        <v>8.8766692851531839E-2</v>
      </c>
      <c r="AF491" s="1">
        <f t="shared" si="164"/>
        <v>-1.1864678531345117E-2</v>
      </c>
      <c r="AG491" s="1">
        <f t="shared" si="165"/>
        <v>-3.0342365730975245E-2</v>
      </c>
      <c r="AH491" s="1">
        <f t="shared" si="166"/>
        <v>6.3637125848914261E-2</v>
      </c>
      <c r="AI491" s="1">
        <f t="shared" si="167"/>
        <v>4.091124073782125E-2</v>
      </c>
      <c r="AJ491" s="1">
        <f t="shared" si="168"/>
        <v>2.5030339805825583E-3</v>
      </c>
      <c r="AK491" s="1">
        <f t="shared" si="169"/>
        <v>4.3801151864201276E-2</v>
      </c>
      <c r="AL491" s="1">
        <f t="shared" si="170"/>
        <v>6.8244518658341788E-2</v>
      </c>
      <c r="AM491" s="1">
        <f t="shared" si="171"/>
        <v>2.8380861634791938E-2</v>
      </c>
      <c r="AN491" s="1">
        <f t="shared" si="172"/>
        <v>-7.8799125190536071E-2</v>
      </c>
      <c r="AO491" s="1">
        <f t="shared" si="173"/>
        <v>4.4676258992805758E-2</v>
      </c>
      <c r="AP491" s="1">
        <f t="shared" si="174"/>
        <v>-0.10199999999999999</v>
      </c>
      <c r="AQ491">
        <v>2018</v>
      </c>
    </row>
    <row r="492" spans="1:43" ht="15.6" thickBot="1">
      <c r="A492" s="40" t="s">
        <v>323</v>
      </c>
      <c r="B492" s="30" t="s">
        <v>480</v>
      </c>
      <c r="C492" s="42" t="s">
        <v>422</v>
      </c>
      <c r="D492">
        <v>72686</v>
      </c>
      <c r="F492" s="37">
        <f t="shared" si="176"/>
        <v>72686</v>
      </c>
      <c r="G492" s="17">
        <v>4270000000</v>
      </c>
      <c r="H492" s="9">
        <f t="shared" si="175"/>
        <v>1.7022482435597189E-5</v>
      </c>
      <c r="I492" s="51" vm="4266">
        <v>83.82</v>
      </c>
      <c r="J492" s="2" vm="4286">
        <v>87.5</v>
      </c>
      <c r="K492" s="2" vm="4287">
        <v>75.53</v>
      </c>
      <c r="L492" s="2" vm="4288">
        <v>74.27</v>
      </c>
      <c r="M492" s="2" vm="4289">
        <v>77.260000000000005</v>
      </c>
      <c r="N492" s="2" vm="4290">
        <v>81.87</v>
      </c>
      <c r="O492" s="2" vm="4291">
        <v>81.89</v>
      </c>
      <c r="P492" s="2" vm="4292">
        <v>80.89</v>
      </c>
      <c r="Q492" s="2" vm="4293">
        <v>80.41</v>
      </c>
      <c r="R492" s="2" vm="4294">
        <v>85.35</v>
      </c>
      <c r="S492" s="2" vm="4295">
        <v>79.83</v>
      </c>
      <c r="T492" s="2" vm="2318">
        <v>80.239999999999995</v>
      </c>
      <c r="U492" s="2" vm="4267">
        <v>67.349999999999994</v>
      </c>
      <c r="V492" s="17">
        <v>0.82</v>
      </c>
      <c r="W492" s="17">
        <v>0.82</v>
      </c>
      <c r="X492">
        <v>0.82</v>
      </c>
      <c r="Y492">
        <v>0.77</v>
      </c>
      <c r="Z492" s="1">
        <f t="shared" si="158"/>
        <v>-0.10415175375805294</v>
      </c>
      <c r="AA492" s="1">
        <f t="shared" si="159"/>
        <v>0.11363942372424943</v>
      </c>
      <c r="AB492" s="1">
        <f t="shared" si="160"/>
        <v>5.2265233850286898E-2</v>
      </c>
      <c r="AC492" s="1">
        <f t="shared" si="161"/>
        <v>-0.20187463386057414</v>
      </c>
      <c r="AD492" s="1">
        <f t="shared" si="162"/>
        <v>-0.1579575280362682</v>
      </c>
      <c r="AE492" s="1">
        <f t="shared" si="163"/>
        <v>4.3903602958721151E-2</v>
      </c>
      <c r="AF492" s="1">
        <f t="shared" si="164"/>
        <v>-0.13679999999999998</v>
      </c>
      <c r="AG492" s="1">
        <f t="shared" si="165"/>
        <v>-5.825499801403484E-3</v>
      </c>
      <c r="AH492" s="1">
        <f t="shared" si="166"/>
        <v>4.0258516224586094E-2</v>
      </c>
      <c r="AI492" s="1">
        <f t="shared" si="167"/>
        <v>7.0282164121149363E-2</v>
      </c>
      <c r="AJ492" s="1">
        <f t="shared" si="168"/>
        <v>1.0260168559912006E-2</v>
      </c>
      <c r="AK492" s="1">
        <f t="shared" si="169"/>
        <v>-1.2211503236048358E-2</v>
      </c>
      <c r="AL492" s="1">
        <f t="shared" si="170"/>
        <v>4.2032389664976629E-3</v>
      </c>
      <c r="AM492" s="1">
        <f t="shared" si="171"/>
        <v>7.1632881482402669E-2</v>
      </c>
      <c r="AN492" s="1">
        <f t="shared" si="172"/>
        <v>-6.4674868189806639E-2</v>
      </c>
      <c r="AO492" s="1">
        <f t="shared" si="173"/>
        <v>1.4781410497306734E-2</v>
      </c>
      <c r="AP492" s="1">
        <f t="shared" si="174"/>
        <v>-0.15104685942173482</v>
      </c>
      <c r="AQ492">
        <v>2018</v>
      </c>
    </row>
    <row r="493" spans="1:43" ht="15.6" thickBot="1">
      <c r="A493" s="40" t="s">
        <v>107</v>
      </c>
      <c r="B493" s="30" t="s">
        <v>437</v>
      </c>
      <c r="C493" s="42" t="s">
        <v>438</v>
      </c>
      <c r="D493" s="8">
        <v>31687</v>
      </c>
      <c r="E493" s="3">
        <v>6281</v>
      </c>
      <c r="F493" s="37">
        <f t="shared" si="176"/>
        <v>31687</v>
      </c>
      <c r="G493" s="3">
        <v>1895000000</v>
      </c>
      <c r="H493" s="9">
        <f t="shared" si="175"/>
        <v>1.672137203166227E-5</v>
      </c>
      <c r="I493" s="51" vm="2375">
        <v>107.34</v>
      </c>
      <c r="J493" s="2" vm="2060">
        <v>116.65</v>
      </c>
      <c r="K493" s="2" vm="4296">
        <v>120.39</v>
      </c>
      <c r="L493" s="2" vm="4297">
        <v>123.87</v>
      </c>
      <c r="M493" s="2" vm="4298">
        <v>119.8</v>
      </c>
      <c r="N493" s="2" vm="4299">
        <v>114.7</v>
      </c>
      <c r="O493" s="2" vm="4300">
        <v>125.36</v>
      </c>
      <c r="P493" s="2" vm="4301">
        <v>122</v>
      </c>
      <c r="Q493" s="2" vm="3612">
        <v>115.77</v>
      </c>
      <c r="R493" s="2" vm="4278">
        <v>119.27</v>
      </c>
      <c r="S493" s="2" vm="4302">
        <v>115.49</v>
      </c>
      <c r="T493" s="2" vm="4303">
        <v>117.98</v>
      </c>
      <c r="U493" s="2" vm="4304">
        <v>120.81</v>
      </c>
      <c r="V493" s="3">
        <v>1.19</v>
      </c>
      <c r="W493" s="3">
        <v>1.19</v>
      </c>
      <c r="X493" s="3">
        <v>1.19</v>
      </c>
      <c r="Y493" s="3">
        <v>1.19</v>
      </c>
      <c r="Z493" s="1">
        <f t="shared" si="158"/>
        <v>0.16508291410471401</v>
      </c>
      <c r="AA493" s="1">
        <f t="shared" si="159"/>
        <v>2.1635585694679865E-2</v>
      </c>
      <c r="AB493" s="1">
        <f t="shared" si="160"/>
        <v>-3.908742820676455E-2</v>
      </c>
      <c r="AC493" s="1">
        <f t="shared" si="161"/>
        <v>2.2889242894273548E-2</v>
      </c>
      <c r="AD493" s="1">
        <f t="shared" si="162"/>
        <v>0.16983417179057197</v>
      </c>
      <c r="AE493" s="1">
        <f t="shared" si="163"/>
        <v>8.673374324576115E-2</v>
      </c>
      <c r="AF493" s="1">
        <f t="shared" si="164"/>
        <v>3.2061723103300424E-2</v>
      </c>
      <c r="AG493" s="1">
        <f t="shared" si="165"/>
        <v>3.8790597225683225E-2</v>
      </c>
      <c r="AH493" s="1">
        <f t="shared" si="166"/>
        <v>-3.2857027528860959E-2</v>
      </c>
      <c r="AI493" s="1">
        <f t="shared" si="167"/>
        <v>-3.2637729549248699E-2</v>
      </c>
      <c r="AJ493" s="1">
        <f t="shared" si="168"/>
        <v>0.10331299040976456</v>
      </c>
      <c r="AK493" s="1">
        <f t="shared" si="169"/>
        <v>-2.680280791320995E-2</v>
      </c>
      <c r="AL493" s="1">
        <f t="shared" si="170"/>
        <v>-4.1311475409836103E-2</v>
      </c>
      <c r="AM493" s="1">
        <f t="shared" si="171"/>
        <v>4.0511358728513427E-2</v>
      </c>
      <c r="AN493" s="1">
        <f t="shared" si="172"/>
        <v>-3.169279785360947E-2</v>
      </c>
      <c r="AO493" s="1">
        <f t="shared" si="173"/>
        <v>3.1864230669322098E-2</v>
      </c>
      <c r="AP493" s="1">
        <f t="shared" si="174"/>
        <v>3.4073571791829106E-2</v>
      </c>
      <c r="AQ493" s="58">
        <v>2019</v>
      </c>
    </row>
    <row r="494" spans="1:43" ht="16.2" thickBot="1">
      <c r="A494" s="40" t="s">
        <v>101</v>
      </c>
      <c r="B494" s="30" t="s">
        <v>102</v>
      </c>
      <c r="C494" s="41" t="s">
        <v>347</v>
      </c>
      <c r="D494" s="8">
        <v>58110</v>
      </c>
      <c r="E494" s="3">
        <v>31550</v>
      </c>
      <c r="F494" s="37">
        <f t="shared" si="176"/>
        <v>58110</v>
      </c>
      <c r="G494" s="3">
        <v>4453000000</v>
      </c>
      <c r="H494" s="9">
        <f t="shared" si="175"/>
        <v>1.304962946328318E-5</v>
      </c>
      <c r="I494" s="51" vm="4212">
        <v>42.28</v>
      </c>
      <c r="J494" s="2" vm="4305">
        <v>47.37</v>
      </c>
      <c r="K494" s="2" vm="3413">
        <v>52</v>
      </c>
      <c r="L494" s="2" vm="970">
        <v>54.475000000000001</v>
      </c>
      <c r="M494" s="2" vm="4306">
        <v>56</v>
      </c>
      <c r="N494" s="2" vm="4307">
        <v>52.05</v>
      </c>
      <c r="O494" s="2" vm="110">
        <v>55.26</v>
      </c>
      <c r="P494" s="2" vm="3145">
        <v>55.84</v>
      </c>
      <c r="Q494" s="2" vm="4308">
        <v>46.63</v>
      </c>
      <c r="R494" s="2" vm="4309">
        <v>49.65</v>
      </c>
      <c r="S494" s="2" vm="2853">
        <v>46.85</v>
      </c>
      <c r="T494" s="2" vm="655">
        <v>45.25</v>
      </c>
      <c r="U494" s="2" vm="4310">
        <v>48.06</v>
      </c>
      <c r="V494" s="3">
        <v>0.35</v>
      </c>
      <c r="W494" s="3">
        <v>0.35</v>
      </c>
      <c r="X494" s="3">
        <v>0.35</v>
      </c>
      <c r="Y494" s="3">
        <v>0.33</v>
      </c>
      <c r="Z494" s="1">
        <f t="shared" si="158"/>
        <v>0.29671239356669821</v>
      </c>
      <c r="AA494" s="1">
        <f t="shared" si="159"/>
        <v>2.0835245525470336E-2</v>
      </c>
      <c r="AB494" s="1">
        <f t="shared" si="160"/>
        <v>-9.5186391603329715E-2</v>
      </c>
      <c r="AC494" s="1">
        <f t="shared" si="161"/>
        <v>-2.5377643504531647E-2</v>
      </c>
      <c r="AD494" s="1">
        <f t="shared" si="162"/>
        <v>0.16934720908230844</v>
      </c>
      <c r="AE494" s="1">
        <f t="shared" si="163"/>
        <v>0.12038789025543983</v>
      </c>
      <c r="AF494" s="1">
        <f t="shared" si="164"/>
        <v>9.7741186404897679E-2</v>
      </c>
      <c r="AG494" s="1">
        <f t="shared" si="165"/>
        <v>5.4326923076923106E-2</v>
      </c>
      <c r="AH494" s="1">
        <f t="shared" si="166"/>
        <v>2.7994492886645222E-2</v>
      </c>
      <c r="AI494" s="1">
        <f t="shared" si="167"/>
        <v>-6.4285714285714335E-2</v>
      </c>
      <c r="AJ494" s="1">
        <f t="shared" si="168"/>
        <v>6.8395773294908757E-2</v>
      </c>
      <c r="AK494" s="1">
        <f t="shared" si="169"/>
        <v>1.0495837857401474E-2</v>
      </c>
      <c r="AL494" s="1">
        <f t="shared" si="170"/>
        <v>-0.15866762177650431</v>
      </c>
      <c r="AM494" s="1">
        <f t="shared" si="171"/>
        <v>7.2271070126527892E-2</v>
      </c>
      <c r="AN494" s="1">
        <f t="shared" si="172"/>
        <v>-5.6394763343403771E-2</v>
      </c>
      <c r="AO494" s="1">
        <f t="shared" si="173"/>
        <v>-2.710779082177164E-2</v>
      </c>
      <c r="AP494" s="1">
        <f t="shared" si="174"/>
        <v>6.9392265193370217E-2</v>
      </c>
      <c r="AQ494" s="58">
        <v>2019</v>
      </c>
    </row>
    <row r="495" spans="1:43" ht="16.2" thickBot="1">
      <c r="A495" s="40" t="s">
        <v>330</v>
      </c>
      <c r="B495" s="30" t="s">
        <v>36</v>
      </c>
      <c r="C495" s="41" t="s">
        <v>423</v>
      </c>
      <c r="D495" s="8">
        <v>8484</v>
      </c>
      <c r="E495" s="3">
        <v>5026</v>
      </c>
      <c r="F495" s="37">
        <f t="shared" si="176"/>
        <v>8484</v>
      </c>
      <c r="G495" s="3">
        <v>655000000</v>
      </c>
      <c r="H495" s="9">
        <f t="shared" ref="H495:H502" si="177">F495/G495</f>
        <v>1.295267175572519E-5</v>
      </c>
      <c r="I495" s="51" vm="2559">
        <v>153.5</v>
      </c>
      <c r="J495" s="2" vm="4311">
        <v>160.155</v>
      </c>
      <c r="K495" s="2" vm="4312">
        <v>161.28</v>
      </c>
      <c r="L495" s="2" vm="4313">
        <v>151.82</v>
      </c>
      <c r="M495" s="2" vm="4314">
        <v>151.09</v>
      </c>
      <c r="N495" s="2" vm="4315">
        <v>156.94</v>
      </c>
      <c r="O495" s="2" vm="4316">
        <v>161.9</v>
      </c>
      <c r="P495" s="2" vm="4317">
        <v>160.31</v>
      </c>
      <c r="Q495" s="2" vm="4318">
        <v>168.76</v>
      </c>
      <c r="R495" s="2" vm="4319">
        <v>171.14</v>
      </c>
      <c r="S495" s="2" vm="4320">
        <v>157.9</v>
      </c>
      <c r="T495" s="2" vm="4321">
        <v>165.97</v>
      </c>
      <c r="U495" s="2" vm="4322">
        <v>138.93</v>
      </c>
      <c r="V495" s="3">
        <v>1.46</v>
      </c>
      <c r="W495" s="3">
        <v>1.33</v>
      </c>
      <c r="X495" s="3">
        <v>0</v>
      </c>
      <c r="Y495" s="3">
        <v>0</v>
      </c>
      <c r="Z495" s="1">
        <f t="shared" si="158"/>
        <v>-1.4332247557003704E-3</v>
      </c>
      <c r="AA495" s="1">
        <f t="shared" si="159"/>
        <v>7.5154788565406486E-2</v>
      </c>
      <c r="AB495" s="1">
        <f t="shared" si="160"/>
        <v>5.7072266831377269E-2</v>
      </c>
      <c r="AC495" s="1">
        <f t="shared" si="161"/>
        <v>-0.18820848428187439</v>
      </c>
      <c r="AD495" s="1">
        <f t="shared" si="162"/>
        <v>-7.6742671009771946E-2</v>
      </c>
      <c r="AE495" s="1">
        <f t="shared" si="163"/>
        <v>4.335504885993486E-2</v>
      </c>
      <c r="AF495" s="1">
        <f t="shared" si="164"/>
        <v>7.0244450688395615E-3</v>
      </c>
      <c r="AG495" s="1">
        <f t="shared" si="165"/>
        <v>-4.9603174603174649E-2</v>
      </c>
      <c r="AH495" s="1">
        <f t="shared" si="166"/>
        <v>-4.8083256487945585E-3</v>
      </c>
      <c r="AI495" s="1">
        <f t="shared" si="167"/>
        <v>4.7521344893771883E-2</v>
      </c>
      <c r="AJ495" s="1">
        <f t="shared" si="168"/>
        <v>4.0079011087039686E-2</v>
      </c>
      <c r="AK495" s="1">
        <f t="shared" si="169"/>
        <v>-9.8208770846201568E-3</v>
      </c>
      <c r="AL495" s="1">
        <f t="shared" si="170"/>
        <v>5.2710373651051017E-2</v>
      </c>
      <c r="AM495" s="1">
        <f t="shared" si="171"/>
        <v>1.4102867978193859E-2</v>
      </c>
      <c r="AN495" s="1">
        <f t="shared" si="172"/>
        <v>-7.7363561996026536E-2</v>
      </c>
      <c r="AO495" s="1">
        <f t="shared" si="173"/>
        <v>5.1108296390120288E-2</v>
      </c>
      <c r="AP495" s="1">
        <f t="shared" si="174"/>
        <v>-0.16292100982105195</v>
      </c>
      <c r="AQ495">
        <v>2018</v>
      </c>
    </row>
    <row r="496" spans="1:43" ht="15" thickBot="1">
      <c r="A496" s="29" t="s">
        <v>308</v>
      </c>
      <c r="B496" s="30" t="s">
        <v>309</v>
      </c>
      <c r="C496" t="s">
        <v>418</v>
      </c>
      <c r="D496" s="8">
        <v>24997</v>
      </c>
      <c r="E496" s="3"/>
      <c r="F496" s="37">
        <f t="shared" si="176"/>
        <v>24997</v>
      </c>
      <c r="G496" s="16">
        <v>2654000000</v>
      </c>
      <c r="H496" s="9">
        <f t="shared" si="177"/>
        <v>9.4186134137151476E-6</v>
      </c>
      <c r="I496" s="16" cm="1" vm="1140">
        <f t="array" aca="1" ref="I496:U496" ca="1">TRANSPOSE(_xlfn.STOCKHISTORY(A496,"1-1-2017","01-01-2018",2,0,2))</f>
        <v>78.760000000000005</v>
      </c>
      <c r="J496" s="17" vm="2322">
        <f ca="1"/>
        <v>82.9</v>
      </c>
      <c r="K496" s="17" vm="4323">
        <f ca="1"/>
        <v>88.74</v>
      </c>
      <c r="L496" s="17" vm="4324">
        <f ca="1"/>
        <v>89.14</v>
      </c>
      <c r="M496" s="17" vm="4325">
        <f ca="1"/>
        <v>91.29</v>
      </c>
      <c r="N496" s="17" vm="4326">
        <f ca="1"/>
        <v>95.4</v>
      </c>
      <c r="O496" s="17" vm="4327">
        <f ca="1"/>
        <v>94.38</v>
      </c>
      <c r="P496" s="17" vm="3789">
        <f ca="1"/>
        <v>100.36</v>
      </c>
      <c r="Q496" s="17" vm="4328">
        <f ca="1"/>
        <v>104.04</v>
      </c>
      <c r="R496" s="17" vm="4329">
        <f ca="1"/>
        <v>105.54</v>
      </c>
      <c r="S496" s="17" vm="2072">
        <f ca="1"/>
        <v>110.5</v>
      </c>
      <c r="T496" s="17" vm="3622">
        <f ca="1"/>
        <v>112.38</v>
      </c>
      <c r="U496" s="17" vm="4275">
        <f ca="1"/>
        <v>114.57</v>
      </c>
      <c r="V496" s="16">
        <v>0.19500000000000001</v>
      </c>
      <c r="W496" s="16">
        <v>0.16500000000000001</v>
      </c>
      <c r="X496" s="3">
        <v>0.16500000000000001</v>
      </c>
      <c r="Y496" s="3">
        <v>0.16500000000000001</v>
      </c>
      <c r="Z496" s="1">
        <f t="shared" ca="1" si="158"/>
        <v>0.1342686642965972</v>
      </c>
      <c r="AA496" s="1">
        <f t="shared" ca="1" si="159"/>
        <v>6.0634956248597653E-2</v>
      </c>
      <c r="AB496" s="1">
        <f t="shared" ca="1" si="160"/>
        <v>0.11999364272091556</v>
      </c>
      <c r="AC496" s="1">
        <f t="shared" ca="1" si="161"/>
        <v>8.7123365548607029E-2</v>
      </c>
      <c r="AD496" s="1">
        <f t="shared" ca="1" si="162"/>
        <v>0.46343321482986266</v>
      </c>
      <c r="AE496" s="1">
        <f t="shared" ca="1" si="163"/>
        <v>5.256475368207212E-2</v>
      </c>
      <c r="AF496" s="1">
        <f t="shared" ca="1" si="164"/>
        <v>7.0446320868516155E-2</v>
      </c>
      <c r="AG496" s="1">
        <f t="shared" ca="1" si="165"/>
        <v>6.7049808429119426E-3</v>
      </c>
      <c r="AH496" s="1">
        <f t="shared" ca="1" si="166"/>
        <v>2.4119362800089809E-2</v>
      </c>
      <c r="AI496" s="1">
        <f t="shared" ca="1" si="167"/>
        <v>4.6828787380874128E-2</v>
      </c>
      <c r="AJ496" s="1">
        <f t="shared" ca="1" si="168"/>
        <v>-8.9622641509435018E-3</v>
      </c>
      <c r="AK496" s="1">
        <f t="shared" ca="1" si="169"/>
        <v>6.3360881542699768E-2</v>
      </c>
      <c r="AL496" s="1">
        <f t="shared" ca="1" si="170"/>
        <v>3.8312076524511823E-2</v>
      </c>
      <c r="AM496" s="1">
        <f t="shared" ca="1" si="171"/>
        <v>1.6003460207612456E-2</v>
      </c>
      <c r="AN496" s="1">
        <f t="shared" ca="1" si="172"/>
        <v>4.6996399469395427E-2</v>
      </c>
      <c r="AO496" s="1">
        <f t="shared" ca="1" si="173"/>
        <v>1.8506787330316701E-2</v>
      </c>
      <c r="AP496" s="1">
        <f t="shared" ca="1" si="174"/>
        <v>2.0955686065136127E-2</v>
      </c>
      <c r="AQ496">
        <v>2017</v>
      </c>
    </row>
    <row r="497" spans="1:43" ht="15.6" thickBot="1">
      <c r="A497" s="40" t="s">
        <v>334</v>
      </c>
      <c r="B497" s="30" t="s">
        <v>39</v>
      </c>
      <c r="C497" s="42" t="s">
        <v>424</v>
      </c>
      <c r="D497" s="8">
        <v>80000</v>
      </c>
      <c r="E497" s="3"/>
      <c r="F497" s="37">
        <f t="shared" si="176"/>
        <v>80000</v>
      </c>
      <c r="G497" s="8">
        <v>9100000000</v>
      </c>
      <c r="H497" s="9">
        <f t="shared" si="177"/>
        <v>8.7912087912087919E-6</v>
      </c>
      <c r="I497" s="51" vm="397">
        <v>60</v>
      </c>
      <c r="J497" s="2" vm="4330">
        <v>63.74</v>
      </c>
      <c r="K497" s="2" vm="3200">
        <v>57.34</v>
      </c>
      <c r="L497" s="2" vm="3578">
        <v>54.23</v>
      </c>
      <c r="M497" s="2" vm="4331">
        <v>55.9</v>
      </c>
      <c r="N497" s="2" vm="4332">
        <v>53.41</v>
      </c>
      <c r="O497" s="2" vm="4333">
        <v>52.84</v>
      </c>
      <c r="P497" s="2" vm="3461">
        <v>55.53</v>
      </c>
      <c r="Q497" s="2" vm="4334">
        <v>52.77</v>
      </c>
      <c r="R497" s="2" vm="3990">
        <v>53.44</v>
      </c>
      <c r="S497" s="2" vm="4335">
        <v>43.36</v>
      </c>
      <c r="T497" s="2" vm="55">
        <v>43.84</v>
      </c>
      <c r="U497" s="2" vm="3861">
        <v>38.9</v>
      </c>
      <c r="V497" s="3">
        <v>0.72</v>
      </c>
      <c r="W497" s="3">
        <v>0.72</v>
      </c>
      <c r="X497" s="3">
        <v>0.72</v>
      </c>
      <c r="Y497" s="3">
        <v>0.72</v>
      </c>
      <c r="Z497" s="1">
        <f t="shared" si="158"/>
        <v>-8.4166666666666723E-2</v>
      </c>
      <c r="AA497" s="1">
        <f t="shared" si="159"/>
        <v>-1.2354785174257671E-2</v>
      </c>
      <c r="AB497" s="1">
        <f t="shared" si="160"/>
        <v>2.4981074943224719E-2</v>
      </c>
      <c r="AC497" s="1">
        <f t="shared" si="161"/>
        <v>-0.25860778443113769</v>
      </c>
      <c r="AD497" s="1">
        <f t="shared" si="162"/>
        <v>-0.3036666666666667</v>
      </c>
      <c r="AE497" s="1">
        <f t="shared" si="163"/>
        <v>6.2333333333333366E-2</v>
      </c>
      <c r="AF497" s="1">
        <f t="shared" si="164"/>
        <v>-0.10040790712268588</v>
      </c>
      <c r="AG497" s="1">
        <f t="shared" si="165"/>
        <v>-4.1681199860481452E-2</v>
      </c>
      <c r="AH497" s="1">
        <f t="shared" si="166"/>
        <v>3.0794763046284378E-2</v>
      </c>
      <c r="AI497" s="1">
        <f t="shared" si="167"/>
        <v>-3.166368515205728E-2</v>
      </c>
      <c r="AJ497" s="1">
        <f t="shared" si="168"/>
        <v>2.8084628346752819E-3</v>
      </c>
      <c r="AK497" s="1">
        <f t="shared" si="169"/>
        <v>5.0908402725208128E-2</v>
      </c>
      <c r="AL497" s="1">
        <f t="shared" si="170"/>
        <v>-3.673689897352779E-2</v>
      </c>
      <c r="AM497" s="1">
        <f t="shared" si="171"/>
        <v>2.6340723896153013E-2</v>
      </c>
      <c r="AN497" s="1">
        <f t="shared" si="172"/>
        <v>-0.18862275449101795</v>
      </c>
      <c r="AO497" s="1">
        <f t="shared" si="173"/>
        <v>2.7675276752767618E-2</v>
      </c>
      <c r="AP497" s="1">
        <f t="shared" si="174"/>
        <v>-9.6259124087591352E-2</v>
      </c>
      <c r="AQ497">
        <v>2018</v>
      </c>
    </row>
    <row r="498" spans="1:43" ht="16.2" thickBot="1">
      <c r="A498" s="40" t="s">
        <v>330</v>
      </c>
      <c r="B498" s="30" t="s">
        <v>481</v>
      </c>
      <c r="C498" s="41" t="s">
        <v>423</v>
      </c>
      <c r="D498" s="8">
        <v>3294</v>
      </c>
      <c r="E498" s="3">
        <v>10.481999999999999</v>
      </c>
      <c r="F498" s="37">
        <f t="shared" si="176"/>
        <v>3294</v>
      </c>
      <c r="G498" s="3">
        <v>650000000</v>
      </c>
      <c r="H498" s="9">
        <f t="shared" si="177"/>
        <v>5.0676923076923079E-6</v>
      </c>
      <c r="I498" s="51" vm="4322">
        <v>138.93</v>
      </c>
      <c r="J498" s="2" vm="4336">
        <v>154.25</v>
      </c>
      <c r="K498" s="2" vm="4337">
        <v>163</v>
      </c>
      <c r="L498" s="2" vm="3542">
        <v>175.5</v>
      </c>
      <c r="M498" s="2" vm="4338">
        <v>183.2</v>
      </c>
      <c r="N498" s="2" vm="4339">
        <v>177.87</v>
      </c>
      <c r="O498" s="2" vm="4340">
        <v>184.83</v>
      </c>
      <c r="P498" s="2" vm="4341">
        <v>193.33</v>
      </c>
      <c r="Q498" s="2" vm="4342">
        <v>196.36</v>
      </c>
      <c r="R498" s="2" vm="4343">
        <v>192.6</v>
      </c>
      <c r="S498" s="2" vm="4344">
        <v>186.7</v>
      </c>
      <c r="T498" s="2" vm="4345">
        <v>201.44</v>
      </c>
      <c r="U498" s="2" vm="4346">
        <v>210.86</v>
      </c>
      <c r="V498">
        <v>0.8</v>
      </c>
      <c r="W498">
        <v>1.46</v>
      </c>
      <c r="X498" s="3">
        <v>0</v>
      </c>
      <c r="Y498" s="3">
        <v>0</v>
      </c>
      <c r="Z498" s="1">
        <f t="shared" si="158"/>
        <v>0.26898438062333541</v>
      </c>
      <c r="AA498" s="1">
        <f t="shared" si="159"/>
        <v>6.1481481481481561E-2</v>
      </c>
      <c r="AB498" s="1">
        <f t="shared" si="160"/>
        <v>4.2038630092517348E-2</v>
      </c>
      <c r="AC498" s="1">
        <f t="shared" si="161"/>
        <v>9.4807892004153793E-2</v>
      </c>
      <c r="AD498" s="1">
        <f t="shared" si="162"/>
        <v>0.53400993305981437</v>
      </c>
      <c r="AE498" s="1">
        <f t="shared" si="163"/>
        <v>0.11027135967753539</v>
      </c>
      <c r="AF498" s="1">
        <f t="shared" si="164"/>
        <v>5.6726094003241488E-2</v>
      </c>
      <c r="AG498" s="1">
        <f t="shared" si="165"/>
        <v>8.1595092024539878E-2</v>
      </c>
      <c r="AH498" s="1">
        <f t="shared" si="166"/>
        <v>4.3874643874643807E-2</v>
      </c>
      <c r="AI498" s="1">
        <f t="shared" si="167"/>
        <v>-2.1124454148471531E-2</v>
      </c>
      <c r="AJ498" s="1">
        <f t="shared" si="168"/>
        <v>4.7337943441839593E-2</v>
      </c>
      <c r="AK498" s="1">
        <f t="shared" si="169"/>
        <v>4.5988205377914836E-2</v>
      </c>
      <c r="AL498" s="1">
        <f t="shared" si="170"/>
        <v>1.5672684011793312E-2</v>
      </c>
      <c r="AM498" s="1">
        <f t="shared" si="171"/>
        <v>-1.9148502750051023E-2</v>
      </c>
      <c r="AN498" s="1">
        <f t="shared" si="172"/>
        <v>-3.0633437175493279E-2</v>
      </c>
      <c r="AO498" s="1">
        <f t="shared" si="173"/>
        <v>7.8950187466523894E-2</v>
      </c>
      <c r="AP498" s="1">
        <f t="shared" si="174"/>
        <v>4.6763304209690312E-2</v>
      </c>
      <c r="AQ498" s="58">
        <v>2019</v>
      </c>
    </row>
    <row r="499" spans="1:43" ht="15.6" thickBot="1">
      <c r="A499" s="40" t="s">
        <v>161</v>
      </c>
      <c r="B499" s="30" t="s">
        <v>496</v>
      </c>
      <c r="C499" s="42" t="s">
        <v>447</v>
      </c>
      <c r="D499" s="3">
        <v>16205</v>
      </c>
      <c r="E499" s="3"/>
      <c r="F499" s="37">
        <f t="shared" si="176"/>
        <v>16205</v>
      </c>
      <c r="G499" s="3">
        <v>14665000000</v>
      </c>
      <c r="H499" s="9">
        <f t="shared" si="177"/>
        <v>1.1050119331742243E-6</v>
      </c>
      <c r="I499" s="51" vm="2476">
        <v>50.828499999999998</v>
      </c>
      <c r="J499" s="2" vm="4347">
        <v>55.62</v>
      </c>
      <c r="K499" s="2" vm="4348">
        <v>56.244999999999997</v>
      </c>
      <c r="L499" s="2" vm="4349">
        <v>59.204999999999998</v>
      </c>
      <c r="M499" s="2" vm="4350">
        <v>59.402500000000003</v>
      </c>
      <c r="N499" s="2" vm="4351">
        <v>53.274999999999999</v>
      </c>
      <c r="O499" s="2" vm="401">
        <v>54.9</v>
      </c>
      <c r="P499" s="2" vm="4352">
        <v>60.701500000000003</v>
      </c>
      <c r="Q499" s="2" vm="4353">
        <v>58.851500000000001</v>
      </c>
      <c r="R499" s="2" vm="4354">
        <v>60.95</v>
      </c>
      <c r="S499" s="2" vm="1411">
        <v>63.25</v>
      </c>
      <c r="T499" s="2" vm="3853">
        <v>65.05</v>
      </c>
      <c r="U499" s="2" vm="4355">
        <v>67.077500000000001</v>
      </c>
      <c r="V499" s="3">
        <v>0.38</v>
      </c>
      <c r="W499" s="3">
        <v>0.38</v>
      </c>
      <c r="X499" s="3">
        <v>0.38</v>
      </c>
      <c r="Y499" s="3">
        <v>0.38</v>
      </c>
      <c r="Z499" s="1">
        <f t="shared" si="158"/>
        <v>0.17227539667706113</v>
      </c>
      <c r="AA499" s="1">
        <f t="shared" si="159"/>
        <v>-6.6295076429355629E-2</v>
      </c>
      <c r="AB499" s="1">
        <f t="shared" si="160"/>
        <v>0.11712204007285983</v>
      </c>
      <c r="AC499" s="1">
        <f t="shared" si="161"/>
        <v>0.10676784249384737</v>
      </c>
      <c r="AD499" s="1">
        <f t="shared" si="162"/>
        <v>0.34958733781244777</v>
      </c>
      <c r="AE499" s="1">
        <f t="shared" si="163"/>
        <v>9.4267979578386132E-2</v>
      </c>
      <c r="AF499" s="1">
        <f t="shared" si="164"/>
        <v>1.1236965120460267E-2</v>
      </c>
      <c r="AG499" s="1">
        <f t="shared" si="165"/>
        <v>5.9383056271668608E-2</v>
      </c>
      <c r="AH499" s="1">
        <f t="shared" si="166"/>
        <v>3.3358669031332677E-3</v>
      </c>
      <c r="AI499" s="1">
        <f t="shared" si="167"/>
        <v>-9.6755187071251289E-2</v>
      </c>
      <c r="AJ499" s="1">
        <f t="shared" si="168"/>
        <v>3.7634913186297511E-2</v>
      </c>
      <c r="AK499" s="1">
        <f t="shared" si="169"/>
        <v>0.10567395264116584</v>
      </c>
      <c r="AL499" s="1">
        <f t="shared" si="170"/>
        <v>-2.4216864492640239E-2</v>
      </c>
      <c r="AM499" s="1">
        <f t="shared" si="171"/>
        <v>4.2114474567343248E-2</v>
      </c>
      <c r="AN499" s="1">
        <f t="shared" si="172"/>
        <v>3.7735849056603724E-2</v>
      </c>
      <c r="AO499" s="1">
        <f t="shared" si="173"/>
        <v>3.4466403162055292E-2</v>
      </c>
      <c r="AP499" s="1">
        <f t="shared" si="174"/>
        <v>3.7009992313604974E-2</v>
      </c>
      <c r="AQ499" s="58">
        <v>2019</v>
      </c>
    </row>
    <row r="500" spans="1:43" ht="15.6" thickBot="1">
      <c r="A500" s="40" t="s">
        <v>362</v>
      </c>
      <c r="B500" s="30" t="s">
        <v>497</v>
      </c>
      <c r="C500" s="42" t="s">
        <v>447</v>
      </c>
      <c r="D500" s="3">
        <v>16205</v>
      </c>
      <c r="E500" s="3"/>
      <c r="F500" s="37">
        <f t="shared" si="176"/>
        <v>16205</v>
      </c>
      <c r="G500" s="3">
        <v>14665000000</v>
      </c>
      <c r="H500" s="9">
        <f t="shared" si="177"/>
        <v>1.1050119331742243E-6</v>
      </c>
      <c r="I500" s="51" vm="343">
        <v>51.36</v>
      </c>
      <c r="J500" s="2" vm="4356">
        <v>56.1145</v>
      </c>
      <c r="K500" s="2" vm="4357">
        <v>56.55</v>
      </c>
      <c r="L500" s="2" vm="4358">
        <v>59.377000000000002</v>
      </c>
      <c r="M500" s="2" vm="4359">
        <v>59.875</v>
      </c>
      <c r="N500" s="2" vm="4360">
        <v>53.346499999999999</v>
      </c>
      <c r="O500" s="2" vm="4361">
        <v>55.052</v>
      </c>
      <c r="P500" s="2" vm="4362">
        <v>60.881500000000003</v>
      </c>
      <c r="Q500" s="2" vm="4363">
        <v>59.092500000000001</v>
      </c>
      <c r="R500" s="2" vm="4364">
        <v>61.124499999999998</v>
      </c>
      <c r="S500" s="2" vm="4365">
        <v>63.29</v>
      </c>
      <c r="T500" s="2" vm="4366">
        <v>65.128</v>
      </c>
      <c r="U500" s="2" vm="4367">
        <v>67.420500000000004</v>
      </c>
      <c r="V500" s="3">
        <v>0</v>
      </c>
      <c r="W500" s="3">
        <v>0</v>
      </c>
      <c r="X500" s="3">
        <v>0</v>
      </c>
      <c r="Y500" s="3">
        <v>0</v>
      </c>
      <c r="Z500" s="1">
        <f t="shared" si="158"/>
        <v>0.15609423676012468</v>
      </c>
      <c r="AA500" s="1">
        <f t="shared" si="159"/>
        <v>-7.2839651716994844E-2</v>
      </c>
      <c r="AB500" s="1">
        <f t="shared" si="160"/>
        <v>0.11030480273196247</v>
      </c>
      <c r="AC500" s="1">
        <f t="shared" si="161"/>
        <v>0.10300288754918252</v>
      </c>
      <c r="AD500" s="1">
        <f t="shared" si="162"/>
        <v>0.31270443925233654</v>
      </c>
      <c r="AE500" s="1">
        <f t="shared" si="163"/>
        <v>9.2572040498442365E-2</v>
      </c>
      <c r="AF500" s="1">
        <f t="shared" si="164"/>
        <v>7.760917409938564E-3</v>
      </c>
      <c r="AG500" s="1">
        <f t="shared" si="165"/>
        <v>4.9991158267020434E-2</v>
      </c>
      <c r="AH500" s="1">
        <f t="shared" si="166"/>
        <v>8.38708590868514E-3</v>
      </c>
      <c r="AI500" s="1">
        <f t="shared" si="167"/>
        <v>-0.109035490605428</v>
      </c>
      <c r="AJ500" s="1">
        <f t="shared" si="168"/>
        <v>3.1970232348888884E-2</v>
      </c>
      <c r="AK500" s="1">
        <f t="shared" si="169"/>
        <v>0.10589079415825044</v>
      </c>
      <c r="AL500" s="1">
        <f t="shared" si="170"/>
        <v>-2.9384952736052846E-2</v>
      </c>
      <c r="AM500" s="1">
        <f t="shared" si="171"/>
        <v>3.4386766510132359E-2</v>
      </c>
      <c r="AN500" s="1">
        <f t="shared" si="172"/>
        <v>3.5427692660062689E-2</v>
      </c>
      <c r="AO500" s="1">
        <f t="shared" si="173"/>
        <v>2.9040922736609274E-2</v>
      </c>
      <c r="AP500" s="1">
        <f t="shared" si="174"/>
        <v>3.5199914015477278E-2</v>
      </c>
      <c r="AQ500" s="58">
        <v>2019</v>
      </c>
    </row>
    <row r="501" spans="1:43" ht="15.6" thickBot="1">
      <c r="A501" s="40" t="s">
        <v>161</v>
      </c>
      <c r="B501" s="30" t="s">
        <v>446</v>
      </c>
      <c r="C501" s="42" t="s">
        <v>447</v>
      </c>
      <c r="D501" s="3">
        <v>16332</v>
      </c>
      <c r="E501" s="3"/>
      <c r="F501" s="37">
        <f t="shared" si="176"/>
        <v>16332</v>
      </c>
      <c r="G501" s="3">
        <v>15003000000</v>
      </c>
      <c r="H501" s="9">
        <f t="shared" si="177"/>
        <v>1.0885822835432914E-6</v>
      </c>
      <c r="I501" s="51" vm="1641">
        <v>52.651000000000003</v>
      </c>
      <c r="J501" s="2" vm="4368">
        <v>58.799500000000002</v>
      </c>
      <c r="K501" s="2" vm="4369">
        <v>55.476999999999997</v>
      </c>
      <c r="L501" s="2" vm="4370">
        <v>51.381</v>
      </c>
      <c r="M501" s="2" vm="4371">
        <v>50.814999999999998</v>
      </c>
      <c r="N501" s="2" vm="4372">
        <v>55.643500000000003</v>
      </c>
      <c r="O501" s="2" vm="4373">
        <v>55.767499999999998</v>
      </c>
      <c r="P501" s="2" vm="4374">
        <v>61.955500000000001</v>
      </c>
      <c r="Q501" s="2" vm="4375">
        <v>61.125999999999998</v>
      </c>
      <c r="R501" s="2" vm="4376">
        <v>60.65</v>
      </c>
      <c r="S501" s="2" vm="400">
        <v>54.57</v>
      </c>
      <c r="T501" s="2" vm="4377">
        <v>56.607999999999997</v>
      </c>
      <c r="U501" s="2" vm="343">
        <v>51.36</v>
      </c>
      <c r="V501" s="3">
        <v>0</v>
      </c>
      <c r="W501" s="3">
        <v>0</v>
      </c>
      <c r="X501" s="3">
        <v>0</v>
      </c>
      <c r="Y501" s="3">
        <v>0</v>
      </c>
      <c r="Z501" s="1">
        <f t="shared" si="158"/>
        <v>-2.4121099314353061E-2</v>
      </c>
      <c r="AA501" s="1">
        <f t="shared" si="159"/>
        <v>8.5372024678383021E-2</v>
      </c>
      <c r="AB501" s="1">
        <f t="shared" si="160"/>
        <v>8.7550992961850552E-2</v>
      </c>
      <c r="AC501" s="1">
        <f t="shared" si="161"/>
        <v>-0.15317394888705688</v>
      </c>
      <c r="AD501" s="1">
        <f t="shared" si="162"/>
        <v>-2.4519952137661276E-2</v>
      </c>
      <c r="AE501" s="1">
        <f t="shared" si="163"/>
        <v>0.11677840876716489</v>
      </c>
      <c r="AF501" s="1">
        <f t="shared" si="164"/>
        <v>-5.6505582530463783E-2</v>
      </c>
      <c r="AG501" s="1">
        <f t="shared" si="165"/>
        <v>-7.3832399012203204E-2</v>
      </c>
      <c r="AH501" s="1">
        <f t="shared" si="166"/>
        <v>-1.1015745119791412E-2</v>
      </c>
      <c r="AI501" s="1">
        <f t="shared" si="167"/>
        <v>9.5021155170717422E-2</v>
      </c>
      <c r="AJ501" s="1">
        <f t="shared" si="168"/>
        <v>2.2284723283042085E-3</v>
      </c>
      <c r="AK501" s="1">
        <f t="shared" si="169"/>
        <v>0.1109606849867755</v>
      </c>
      <c r="AL501" s="1">
        <f t="shared" si="170"/>
        <v>-1.3388641847777889E-2</v>
      </c>
      <c r="AM501" s="1">
        <f t="shared" si="171"/>
        <v>-7.7871936655432893E-3</v>
      </c>
      <c r="AN501" s="1">
        <f t="shared" si="172"/>
        <v>-0.10024732069249791</v>
      </c>
      <c r="AO501" s="1">
        <f t="shared" si="173"/>
        <v>3.7346527396005073E-2</v>
      </c>
      <c r="AP501" s="1">
        <f t="shared" si="174"/>
        <v>-9.27077444884115E-2</v>
      </c>
      <c r="AQ501">
        <v>2018</v>
      </c>
    </row>
    <row r="502" spans="1:43" ht="15.6" thickBot="1">
      <c r="A502" s="40" t="s">
        <v>182</v>
      </c>
      <c r="B502" s="30" t="s">
        <v>449</v>
      </c>
      <c r="C502" s="42" t="s">
        <v>214</v>
      </c>
      <c r="D502" s="3">
        <v>1280</v>
      </c>
      <c r="E502" s="3"/>
      <c r="F502" s="37">
        <f t="shared" si="176"/>
        <v>1280</v>
      </c>
      <c r="G502" s="3">
        <v>4701000000</v>
      </c>
      <c r="H502" s="9">
        <f t="shared" si="177"/>
        <v>2.7228249308657735E-7</v>
      </c>
      <c r="I502" s="51" vm="3632">
        <v>139.66</v>
      </c>
      <c r="J502" s="2" vm="4378">
        <v>137.53</v>
      </c>
      <c r="K502" s="2" vm="4379">
        <v>129.11000000000001</v>
      </c>
      <c r="L502" s="2" vm="4380">
        <v>127.82</v>
      </c>
      <c r="M502" s="2" vm="4381">
        <v>126.32</v>
      </c>
      <c r="N502" s="2" vm="4382">
        <v>120.38</v>
      </c>
      <c r="O502" s="2" vm="4383">
        <v>121.34</v>
      </c>
      <c r="P502" s="2" vm="4384">
        <v>132.38999999999999</v>
      </c>
      <c r="Q502" s="2" vm="4385">
        <v>134.69</v>
      </c>
      <c r="R502" s="2" vm="4386">
        <v>138.26</v>
      </c>
      <c r="S502" s="2" vm="4387">
        <v>140.07</v>
      </c>
      <c r="T502" s="2" vm="4388">
        <v>145.57</v>
      </c>
      <c r="U502" s="2" vm="3513">
        <v>128.13</v>
      </c>
      <c r="V502">
        <v>0.3</v>
      </c>
      <c r="W502">
        <v>0.3</v>
      </c>
      <c r="X502">
        <v>0.3</v>
      </c>
      <c r="Y502">
        <v>0.3</v>
      </c>
      <c r="Z502" s="1">
        <f t="shared" si="158"/>
        <v>-8.2629242445940165E-2</v>
      </c>
      <c r="AA502" s="1">
        <f t="shared" si="159"/>
        <v>-4.8349241120325383E-2</v>
      </c>
      <c r="AB502" s="1">
        <f t="shared" si="160"/>
        <v>0.14191527938025372</v>
      </c>
      <c r="AC502" s="1">
        <f t="shared" si="161"/>
        <v>-7.1097931433530992E-2</v>
      </c>
      <c r="AD502" s="1">
        <f t="shared" si="162"/>
        <v>-7.3965344407847647E-2</v>
      </c>
      <c r="AE502" s="1">
        <f t="shared" si="163"/>
        <v>-1.5251324645567775E-2</v>
      </c>
      <c r="AF502" s="1">
        <f t="shared" si="164"/>
        <v>-6.122300588962399E-2</v>
      </c>
      <c r="AG502" s="1">
        <f t="shared" si="165"/>
        <v>-7.6678801022385589E-3</v>
      </c>
      <c r="AH502" s="1">
        <f t="shared" si="166"/>
        <v>-1.1735252699108122E-2</v>
      </c>
      <c r="AI502" s="1">
        <f t="shared" si="167"/>
        <v>-4.464851171627611E-2</v>
      </c>
      <c r="AJ502" s="1">
        <f t="shared" si="168"/>
        <v>1.046685495929563E-2</v>
      </c>
      <c r="AK502" s="1">
        <f t="shared" si="169"/>
        <v>9.1066424921707453E-2</v>
      </c>
      <c r="AL502" s="1">
        <f t="shared" si="170"/>
        <v>1.9638945539693416E-2</v>
      </c>
      <c r="AM502" s="1">
        <f t="shared" si="171"/>
        <v>2.8732645333729254E-2</v>
      </c>
      <c r="AN502" s="1">
        <f t="shared" si="172"/>
        <v>1.3091277303630858E-2</v>
      </c>
      <c r="AO502" s="1">
        <f t="shared" si="173"/>
        <v>4.1407867494824016E-2</v>
      </c>
      <c r="AP502" s="1">
        <f t="shared" si="174"/>
        <v>-0.11774404066771998</v>
      </c>
      <c r="AQ502">
        <v>2018</v>
      </c>
    </row>
    <row r="503" spans="1:43" ht="15" thickBot="1">
      <c r="A503" s="63" t="s">
        <v>38</v>
      </c>
      <c r="B503" s="70" t="s">
        <v>39</v>
      </c>
      <c r="C503" s="7" t="s">
        <v>40</v>
      </c>
      <c r="D503" s="26">
        <v>50032</v>
      </c>
      <c r="E503" s="26">
        <v>0</v>
      </c>
      <c r="F503" s="31">
        <f t="shared" si="176"/>
        <v>50032</v>
      </c>
      <c r="G503" s="8">
        <v>1193916617</v>
      </c>
      <c r="H503" s="9">
        <v>0</v>
      </c>
      <c r="I503" s="16" cm="1" vm="3775">
        <f t="array" aca="1" ref="I503:U503" ca="1">TRANSPOSE(_xlfn.STOCKHISTORY(A503,"1-1-2015","31-01-2016",2,0,2))</f>
        <v>56.53</v>
      </c>
      <c r="J503" s="17" vm="3776">
        <f ca="1"/>
        <v>49.03</v>
      </c>
      <c r="K503" s="17" vm="3777">
        <f ca="1"/>
        <v>55.19</v>
      </c>
      <c r="L503" s="17" vm="3778">
        <f ca="1"/>
        <v>54.61</v>
      </c>
      <c r="M503" s="17" vm="839">
        <f ca="1"/>
        <v>56.9</v>
      </c>
      <c r="N503" s="17" vm="3779">
        <f ca="1"/>
        <v>58.91</v>
      </c>
      <c r="O503" s="17" vm="3780">
        <f ca="1"/>
        <v>62.76</v>
      </c>
      <c r="P503" s="17" vm="3781">
        <f ca="1"/>
        <v>64.23</v>
      </c>
      <c r="Q503" s="17" vm="3782">
        <f ca="1"/>
        <v>58.97</v>
      </c>
      <c r="R503" s="17" vm="3783">
        <f ca="1"/>
        <v>57.19</v>
      </c>
      <c r="S503" s="17" vm="3784">
        <f ca="1"/>
        <v>63.44</v>
      </c>
      <c r="T503" s="17" vm="3785">
        <f ca="1"/>
        <v>63.89</v>
      </c>
      <c r="U503" s="17" vm="3786">
        <f ca="1"/>
        <v>60.66</v>
      </c>
      <c r="V503" s="48">
        <v>0.28000000000000003</v>
      </c>
      <c r="W503" s="48">
        <v>0.28000000000000003</v>
      </c>
      <c r="X503" s="48">
        <v>0.125</v>
      </c>
      <c r="Y503" s="48">
        <v>0.125</v>
      </c>
      <c r="Z503" s="1">
        <f t="shared" ca="1" si="158"/>
        <v>-2.9011144525030987E-2</v>
      </c>
      <c r="AA503" s="1">
        <f t="shared" ca="1" si="159"/>
        <v>0.15436733199047789</v>
      </c>
      <c r="AB503" s="1">
        <f t="shared" ca="1" si="160"/>
        <v>-8.6759082217973238E-2</v>
      </c>
      <c r="AC503" s="1">
        <f t="shared" ca="1" si="161"/>
        <v>6.2860639972023069E-2</v>
      </c>
      <c r="AD503" s="1">
        <f t="shared" ca="1" si="162"/>
        <v>8.738722802052E-2</v>
      </c>
      <c r="AE503" s="1">
        <f t="shared" ca="1" si="163"/>
        <v>-0.13267291703520254</v>
      </c>
      <c r="AF503" s="1">
        <f t="shared" ca="1" si="164"/>
        <v>0.12563736487864566</v>
      </c>
      <c r="AG503" s="1">
        <f t="shared" ca="1" si="165"/>
        <v>-5.4357673491574245E-3</v>
      </c>
      <c r="AH503" s="1">
        <f t="shared" ca="1" si="166"/>
        <v>4.1933711774400279E-2</v>
      </c>
      <c r="AI503" s="1">
        <f t="shared" ca="1" si="167"/>
        <v>4.0246045694200323E-2</v>
      </c>
      <c r="AJ503" s="1">
        <f t="shared" ca="1" si="168"/>
        <v>7.0106942794092714E-2</v>
      </c>
      <c r="AK503" s="1">
        <f t="shared" ca="1" si="169"/>
        <v>2.3422562141491493E-2</v>
      </c>
      <c r="AL503" s="1">
        <f t="shared" ca="1" si="170"/>
        <v>-7.994706523431426E-2</v>
      </c>
      <c r="AM503" s="1">
        <f t="shared" ca="1" si="171"/>
        <v>-2.8065117856537241E-2</v>
      </c>
      <c r="AN503" s="1">
        <f t="shared" ca="1" si="172"/>
        <v>0.10928484000699423</v>
      </c>
      <c r="AO503" s="1">
        <f t="shared" ca="1" si="173"/>
        <v>9.06368221941997E-3</v>
      </c>
      <c r="AP503" s="1">
        <f t="shared" ca="1" si="174"/>
        <v>-4.8599154797307934E-2</v>
      </c>
      <c r="AQ503">
        <v>2015</v>
      </c>
    </row>
    <row r="504" spans="1:43" ht="16.2" thickBot="1">
      <c r="A504" s="63" t="s">
        <v>206</v>
      </c>
      <c r="B504" s="70" t="s">
        <v>207</v>
      </c>
      <c r="C504" s="12" t="s">
        <v>208</v>
      </c>
      <c r="D504" s="26">
        <v>19651</v>
      </c>
      <c r="E504" s="26">
        <v>19651</v>
      </c>
      <c r="F504" s="31">
        <f t="shared" si="176"/>
        <v>19651</v>
      </c>
      <c r="G504" s="3">
        <v>945000000</v>
      </c>
      <c r="H504" s="9">
        <v>0</v>
      </c>
      <c r="I504" s="16" cm="1" vm="1080">
        <f t="array" aca="1" ref="I504:U504" ca="1">TRANSPOSE(_xlfn.STOCKHISTORY(A504,"1-1-2015","31-01-2016",2,0,2))</f>
        <v>94.13</v>
      </c>
      <c r="J504" s="17" vm="3755">
        <f ca="1"/>
        <v>92.05</v>
      </c>
      <c r="K504" s="17" vm="3756">
        <f ca="1"/>
        <v>98.62</v>
      </c>
      <c r="L504" s="17" vm="3757">
        <f ca="1"/>
        <v>96.81</v>
      </c>
      <c r="M504" s="17" vm="3758">
        <f ca="1"/>
        <v>96.73</v>
      </c>
      <c r="N504" s="17" vm="3759">
        <f ca="1"/>
        <v>95.84</v>
      </c>
      <c r="O504" s="17" vm="3760">
        <f ca="1"/>
        <v>95.1</v>
      </c>
      <c r="P504" s="17" vm="3317">
        <f ca="1"/>
        <v>100</v>
      </c>
      <c r="Q504" s="17" vm="3761">
        <f ca="1"/>
        <v>92.77</v>
      </c>
      <c r="R504" s="17" vm="3762">
        <f ca="1"/>
        <v>98.5</v>
      </c>
      <c r="S504" s="17" vm="3763">
        <f ca="1"/>
        <v>112.46</v>
      </c>
      <c r="T504" s="17" vm="3764">
        <f ca="1"/>
        <v>114.52</v>
      </c>
      <c r="U504" s="17" vm="3765">
        <f ca="1"/>
        <v>117.25</v>
      </c>
      <c r="V504" s="48">
        <v>0.89</v>
      </c>
      <c r="W504" s="48">
        <v>0.85</v>
      </c>
      <c r="X504" s="48">
        <v>0.85</v>
      </c>
      <c r="Y504" s="48">
        <v>0.85</v>
      </c>
      <c r="Z504" s="1">
        <f t="shared" ca="1" si="158"/>
        <v>3.7926272176776875E-2</v>
      </c>
      <c r="AA504" s="1">
        <f t="shared" ca="1" si="159"/>
        <v>-8.8833798161347798E-3</v>
      </c>
      <c r="AB504" s="1">
        <f t="shared" ca="1" si="160"/>
        <v>4.4689800210305004E-2</v>
      </c>
      <c r="AC504" s="1">
        <f t="shared" ca="1" si="161"/>
        <v>0.19898477157360409</v>
      </c>
      <c r="AD504" s="1">
        <f t="shared" ca="1" si="162"/>
        <v>0.28216296611069802</v>
      </c>
      <c r="AE504" s="1">
        <f t="shared" ca="1" si="163"/>
        <v>-2.2097099755657053E-2</v>
      </c>
      <c r="AF504" s="1">
        <f t="shared" ca="1" si="164"/>
        <v>7.1374253123302631E-2</v>
      </c>
      <c r="AG504" s="1">
        <f t="shared" ca="1" si="165"/>
        <v>-9.328736564591383E-3</v>
      </c>
      <c r="AH504" s="1">
        <f t="shared" ca="1" si="166"/>
        <v>-8.2636091312879138E-4</v>
      </c>
      <c r="AI504" s="1">
        <f t="shared" ca="1" si="167"/>
        <v>-4.1352217512664728E-4</v>
      </c>
      <c r="AJ504" s="1">
        <f t="shared" ca="1" si="168"/>
        <v>1.1477462437394707E-3</v>
      </c>
      <c r="AK504" s="1">
        <f t="shared" ca="1" si="169"/>
        <v>5.1524710830704583E-2</v>
      </c>
      <c r="AL504" s="1">
        <f t="shared" ca="1" si="170"/>
        <v>-6.3800000000000037E-2</v>
      </c>
      <c r="AM504" s="1">
        <f t="shared" ca="1" si="171"/>
        <v>7.0928101757033568E-2</v>
      </c>
      <c r="AN504" s="1">
        <f t="shared" ca="1" si="172"/>
        <v>0.14172588832487304</v>
      </c>
      <c r="AO504" s="1">
        <f t="shared" ca="1" si="173"/>
        <v>2.5875866974924441E-2</v>
      </c>
      <c r="AP504" s="1">
        <f t="shared" ca="1" si="174"/>
        <v>3.1260915123995849E-2</v>
      </c>
      <c r="AQ504">
        <v>2015</v>
      </c>
    </row>
    <row r="505" spans="1:43" ht="16.2" thickBot="1">
      <c r="A505" s="29" t="s">
        <v>92</v>
      </c>
      <c r="B505" s="30" t="s">
        <v>93</v>
      </c>
      <c r="C505" s="33" t="s">
        <v>94</v>
      </c>
      <c r="D505" s="8">
        <v>0</v>
      </c>
      <c r="E505" s="3">
        <v>241680</v>
      </c>
      <c r="F505" s="37">
        <f t="shared" si="176"/>
        <v>0</v>
      </c>
      <c r="G505" s="3">
        <v>489000000</v>
      </c>
      <c r="H505" s="9">
        <f>F505/G505</f>
        <v>0</v>
      </c>
      <c r="I505" s="16" cm="1" vm="4389">
        <f t="array" aca="1" ref="I505:U505" ca="1">TRANSPOSE(_xlfn.STOCKHISTORY(A505,"1-1-2017","01-01-2018",2,0,2))</f>
        <v>88.55</v>
      </c>
      <c r="J505" s="17" vm="4390">
        <f ca="1"/>
        <v>88.1</v>
      </c>
      <c r="K505" s="17" vm="3607">
        <f ca="1"/>
        <v>95</v>
      </c>
      <c r="L505" s="17" vm="4391">
        <f ca="1"/>
        <v>86.88</v>
      </c>
      <c r="M505" s="17" vm="4392">
        <f ca="1"/>
        <v>81.17</v>
      </c>
      <c r="N505" s="17" vm="4393">
        <f ca="1"/>
        <v>77.459999999999994</v>
      </c>
      <c r="O505" s="17" vm="4394">
        <f ca="1"/>
        <v>83.42</v>
      </c>
      <c r="P505" s="17" vm="4395">
        <f ca="1"/>
        <v>86.64</v>
      </c>
      <c r="Q505" s="17" vm="4396">
        <f ca="1"/>
        <v>79.86</v>
      </c>
      <c r="R505" s="17" vm="3774">
        <f ca="1"/>
        <v>84.98</v>
      </c>
      <c r="S505" s="17" vm="4397">
        <f ca="1"/>
        <v>92.66</v>
      </c>
      <c r="T505" s="17" vm="4398">
        <f ca="1"/>
        <v>92.18</v>
      </c>
      <c r="U505" s="17" vm="753">
        <f ca="1"/>
        <v>100.08</v>
      </c>
      <c r="V505" s="3">
        <v>0.4</v>
      </c>
      <c r="W505" s="3">
        <v>0.4</v>
      </c>
      <c r="X505" s="3">
        <v>0.4</v>
      </c>
      <c r="Y505" s="3"/>
      <c r="Z505" s="1">
        <f t="shared" ca="1" si="158"/>
        <v>-1.4342179559570884E-2</v>
      </c>
      <c r="AA505" s="1">
        <f t="shared" ca="1" si="159"/>
        <v>-3.5220994475138052E-2</v>
      </c>
      <c r="AB505" s="1">
        <f t="shared" ca="1" si="160"/>
        <v>2.3495564612802711E-2</v>
      </c>
      <c r="AC505" s="1">
        <f t="shared" ca="1" si="161"/>
        <v>0.17768886796893379</v>
      </c>
      <c r="AD505" s="1">
        <f t="shared" ca="1" si="162"/>
        <v>0.14376058723884813</v>
      </c>
      <c r="AE505" s="1">
        <f t="shared" ca="1" si="163"/>
        <v>-5.081874647092071E-3</v>
      </c>
      <c r="AF505" s="1">
        <f t="shared" ca="1" si="164"/>
        <v>7.8320090805902451E-2</v>
      </c>
      <c r="AG505" s="1">
        <f t="shared" ca="1" si="165"/>
        <v>-8.1263157894736884E-2</v>
      </c>
      <c r="AH505" s="1">
        <f t="shared" ca="1" si="166"/>
        <v>-6.5722836095764209E-2</v>
      </c>
      <c r="AI505" s="1">
        <f t="shared" ca="1" si="167"/>
        <v>-4.0778612787975954E-2</v>
      </c>
      <c r="AJ505" s="1">
        <f t="shared" ca="1" si="168"/>
        <v>8.2106893880712739E-2</v>
      </c>
      <c r="AK505" s="1">
        <f t="shared" ca="1" si="169"/>
        <v>3.85998561496044E-2</v>
      </c>
      <c r="AL505" s="1">
        <f t="shared" ca="1" si="170"/>
        <v>-7.3638042474607576E-2</v>
      </c>
      <c r="AM505" s="1">
        <f t="shared" ca="1" si="171"/>
        <v>6.9120961682945223E-2</v>
      </c>
      <c r="AN505" s="1">
        <f t="shared" ca="1" si="172"/>
        <v>9.0374205695457663E-2</v>
      </c>
      <c r="AO505" s="1">
        <f t="shared" ca="1" si="173"/>
        <v>-5.1802287934382667E-3</v>
      </c>
      <c r="AP505" s="1">
        <f t="shared" ca="1" si="174"/>
        <v>8.570188761119539E-2</v>
      </c>
      <c r="AQ505">
        <v>2017</v>
      </c>
    </row>
    <row r="506" spans="1:43" ht="15.6" thickBot="1">
      <c r="A506" s="40" t="s">
        <v>155</v>
      </c>
      <c r="B506" s="30" t="s">
        <v>156</v>
      </c>
      <c r="C506" s="42" t="s">
        <v>495</v>
      </c>
      <c r="D506" s="8">
        <v>0</v>
      </c>
      <c r="E506" s="8"/>
      <c r="F506" s="37">
        <f t="shared" si="176"/>
        <v>0</v>
      </c>
      <c r="G506" s="3">
        <v>1277000000</v>
      </c>
      <c r="H506" s="9">
        <f>F506/G506</f>
        <v>0</v>
      </c>
      <c r="I506" s="51" vm="3600">
        <v>61.76</v>
      </c>
      <c r="J506" s="2" vm="4399">
        <v>70</v>
      </c>
      <c r="K506" s="2" vm="842">
        <v>65.62</v>
      </c>
      <c r="L506" s="2" vm="4400">
        <v>65.540000000000006</v>
      </c>
      <c r="M506" s="2" vm="4401">
        <v>64.819999999999993</v>
      </c>
      <c r="N506" s="2" vm="1247">
        <v>62.5</v>
      </c>
      <c r="O506" s="2" vm="3347">
        <v>68</v>
      </c>
      <c r="P506" s="2" vm="4402">
        <v>65.66</v>
      </c>
      <c r="Q506" s="2" vm="4403">
        <v>63.15</v>
      </c>
      <c r="R506" s="2" vm="4404">
        <v>63.6</v>
      </c>
      <c r="S506" s="2" vm="4405">
        <v>63.97</v>
      </c>
      <c r="T506" s="2" vm="4406">
        <v>67.25</v>
      </c>
      <c r="U506" s="2" vm="4407">
        <v>65.53</v>
      </c>
      <c r="V506" s="3">
        <v>0.63</v>
      </c>
      <c r="W506" s="3">
        <v>0.63</v>
      </c>
      <c r="X506" s="3">
        <v>0.63</v>
      </c>
      <c r="Y506" s="3">
        <v>0.63</v>
      </c>
      <c r="Z506" s="1">
        <f t="shared" si="158"/>
        <v>7.1405440414507901E-2</v>
      </c>
      <c r="AA506" s="1">
        <f t="shared" si="159"/>
        <v>4.7146780592004778E-2</v>
      </c>
      <c r="AB506" s="1">
        <f t="shared" si="160"/>
        <v>-5.5441176470588216E-2</v>
      </c>
      <c r="AC506" s="1">
        <f t="shared" si="161"/>
        <v>4.0251572327044016E-2</v>
      </c>
      <c r="AD506" s="1">
        <f t="shared" si="162"/>
        <v>0.10184585492227984</v>
      </c>
      <c r="AE506" s="1">
        <f t="shared" si="163"/>
        <v>0.13341968911917101</v>
      </c>
      <c r="AF506" s="1">
        <f t="shared" si="164"/>
        <v>-6.25714285714285E-2</v>
      </c>
      <c r="AG506" s="1">
        <f t="shared" si="165"/>
        <v>8.3815909783602812E-3</v>
      </c>
      <c r="AH506" s="1">
        <f t="shared" si="166"/>
        <v>-1.0985657613671238E-2</v>
      </c>
      <c r="AI506" s="1">
        <f t="shared" si="167"/>
        <v>-2.607219993829055E-2</v>
      </c>
      <c r="AJ506" s="1">
        <f t="shared" si="168"/>
        <v>9.8080000000000001E-2</v>
      </c>
      <c r="AK506" s="1">
        <f t="shared" si="169"/>
        <v>-3.4411764705882406E-2</v>
      </c>
      <c r="AL506" s="1">
        <f t="shared" si="170"/>
        <v>-2.863234846177274E-2</v>
      </c>
      <c r="AM506" s="1">
        <f t="shared" si="171"/>
        <v>1.7102137767220946E-2</v>
      </c>
      <c r="AN506" s="1">
        <f t="shared" si="172"/>
        <v>5.8176100628930414E-3</v>
      </c>
      <c r="AO506" s="1">
        <f t="shared" si="173"/>
        <v>6.1122401125527609E-2</v>
      </c>
      <c r="AP506" s="1">
        <f t="shared" si="174"/>
        <v>-1.6208178438661694E-2</v>
      </c>
      <c r="AQ506" s="58">
        <v>2019</v>
      </c>
    </row>
    <row r="507" spans="1:43" ht="15.6" thickBot="1">
      <c r="A507" s="40" t="s">
        <v>364</v>
      </c>
      <c r="B507" s="30" t="s">
        <v>365</v>
      </c>
      <c r="C507" s="42" t="s">
        <v>500</v>
      </c>
      <c r="D507" s="8">
        <v>0</v>
      </c>
      <c r="E507" s="3">
        <v>0</v>
      </c>
      <c r="F507" s="37">
        <f t="shared" si="176"/>
        <v>0</v>
      </c>
      <c r="G507" s="3">
        <v>1224000000</v>
      </c>
      <c r="H507" s="9">
        <f>F507/G507</f>
        <v>0</v>
      </c>
      <c r="I507" s="51" vm="743">
        <v>42.75</v>
      </c>
      <c r="J507" s="2" vm="4408">
        <v>48.14</v>
      </c>
      <c r="K507" s="2" vm="4409">
        <v>33.409999999999997</v>
      </c>
      <c r="L507" s="2" vm="2021">
        <v>32.799999999999997</v>
      </c>
      <c r="M507" s="2" vm="4410">
        <v>33.200000000000003</v>
      </c>
      <c r="N507" s="2" vm="4411">
        <v>27.68</v>
      </c>
      <c r="O507" s="2" vm="4412">
        <v>31.26</v>
      </c>
      <c r="P507" s="2" vm="4413">
        <v>32.1</v>
      </c>
      <c r="Q507" s="2" vm="4414">
        <v>25.42</v>
      </c>
      <c r="R507" s="2" vm="4415">
        <v>27.93</v>
      </c>
      <c r="S507" s="2" vm="4416">
        <v>32.119999999999997</v>
      </c>
      <c r="T507" s="2" vm="4417">
        <v>30.5</v>
      </c>
      <c r="U507" s="2" vm="4418">
        <v>32.29</v>
      </c>
      <c r="V507" s="3">
        <v>0.4</v>
      </c>
      <c r="W507" s="3">
        <v>0.4</v>
      </c>
      <c r="X507" s="3">
        <v>0.4</v>
      </c>
      <c r="Y507" s="3">
        <v>0.4</v>
      </c>
      <c r="Z507" s="1">
        <f t="shared" si="158"/>
        <v>-0.22339181286549714</v>
      </c>
      <c r="AA507" s="1">
        <f t="shared" si="159"/>
        <v>-3.4756097560975481E-2</v>
      </c>
      <c r="AB507" s="1">
        <f t="shared" si="160"/>
        <v>-9.3730006397952717E-2</v>
      </c>
      <c r="AC507" s="1">
        <f t="shared" si="161"/>
        <v>0.17042606516290726</v>
      </c>
      <c r="AD507" s="1">
        <f t="shared" si="162"/>
        <v>-0.20725146198830413</v>
      </c>
      <c r="AE507" s="1">
        <f t="shared" si="163"/>
        <v>0.12608187134502924</v>
      </c>
      <c r="AF507" s="1">
        <f t="shared" si="164"/>
        <v>-0.30598255089322818</v>
      </c>
      <c r="AG507" s="1">
        <f t="shared" si="165"/>
        <v>-6.2855432505237781E-3</v>
      </c>
      <c r="AH507" s="1">
        <f t="shared" si="166"/>
        <v>1.2195121951219686E-2</v>
      </c>
      <c r="AI507" s="1">
        <f t="shared" si="167"/>
        <v>-0.15421686746987959</v>
      </c>
      <c r="AJ507" s="1">
        <f t="shared" si="168"/>
        <v>0.14378612716763012</v>
      </c>
      <c r="AK507" s="1">
        <f t="shared" si="169"/>
        <v>2.6871401151631471E-2</v>
      </c>
      <c r="AL507" s="1">
        <f t="shared" si="170"/>
        <v>-0.19563862928348907</v>
      </c>
      <c r="AM507" s="1">
        <f t="shared" si="171"/>
        <v>0.11447678992918953</v>
      </c>
      <c r="AN507" s="1">
        <f t="shared" si="172"/>
        <v>0.15001790189760106</v>
      </c>
      <c r="AO507" s="1">
        <f t="shared" si="173"/>
        <v>-3.7982565379825577E-2</v>
      </c>
      <c r="AP507" s="1">
        <f t="shared" si="174"/>
        <v>7.1803278688524555E-2</v>
      </c>
      <c r="AQ507" s="58">
        <v>2019</v>
      </c>
    </row>
  </sheetData>
  <sortState xmlns:xlrd2="http://schemas.microsoft.com/office/spreadsheetml/2017/richdata2" ref="A2:AQ507">
    <sortCondition descending="1" ref="H2:H507"/>
  </sortState>
  <hyperlinks>
    <hyperlink ref="B227" r:id="rId1" tooltip="Apple Inc." display="https://web.archive.org/web/20161213092225/https:/en.wikipedia.org/wiki/Apple_Inc." xr:uid="{EB95F673-8960-409E-9B61-77BFEB4512F3}"/>
    <hyperlink ref="B333" r:id="rId2" tooltip="AbbVie Inc." display="https://web.archive.org/web/20161213092225/https:/en.wikipedia.org/wiki/AbbVie_Inc." xr:uid="{67996FBD-67DB-4845-8A04-CA7380746F9D}"/>
    <hyperlink ref="B205" r:id="rId3" tooltip="Abbott Laboratories" display="https://web.archive.org/web/20161213092225/https:/en.wikipedia.org/wiki/Abbott_Laboratories" xr:uid="{EFD98967-FA28-46A9-96AB-74D703BFD085}"/>
    <hyperlink ref="B284" r:id="rId4" tooltip="Accenture" display="https://web.archive.org/web/20161213092225/https:/en.wikipedia.org/wiki/Accenture" xr:uid="{C0CE7D40-6C5C-4794-B908-2E6E41E7094B}"/>
    <hyperlink ref="B486" r:id="rId5" tooltip="Allergan" display="https://web.archive.org/web/20161213092225/https:/en.wikipedia.org/wiki/Allergan" xr:uid="{9AADCB4B-616B-4667-A5E7-FC167ED185B9}"/>
    <hyperlink ref="B425" r:id="rId6" tooltip="American International Group" display="https://web.archive.org/web/20161213092225/https:/en.wikipedia.org/wiki/American_International_Group" xr:uid="{548B1064-07A6-482E-A6E2-2BA7EE9423B7}"/>
    <hyperlink ref="B59" r:id="rId7" tooltip="Allstate" display="https://web.archive.org/web/20161213092225/https:/en.wikipedia.org/wiki/Allstate" xr:uid="{157E3603-DD70-44A1-BDD1-CBDE32C83410}"/>
    <hyperlink ref="B226" r:id="rId8" tooltip="Amgen" display="https://web.archive.org/web/20161213092225/https:/en.wikipedia.org/wiki/Amgen" xr:uid="{F76CE8E6-D7CC-4640-91F8-5FEB0458D9BB}"/>
    <hyperlink ref="B12" r:id="rId9" tooltip="Amazon.com" display="https://web.archive.org/web/20161213092225/https:/en.wikipedia.org/wiki/Amazon.com" xr:uid="{91D93DA1-4A92-4F86-9CB5-E39052C8F011}"/>
    <hyperlink ref="B196" r:id="rId10" tooltip="American Express" display="https://web.archive.org/web/20161213092225/https:/en.wikipedia.org/wiki/American_Express" xr:uid="{AE8FBAD2-B2F2-489D-BFB4-8822EB419F1F}"/>
    <hyperlink ref="B310" r:id="rId11" tooltip="Boeing" display="https://web.archive.org/web/20161213092225/https:/en.wikipedia.org/wiki/Boeing" xr:uid="{BC385DF5-A2F6-48E3-97FD-E593F2A64909}"/>
    <hyperlink ref="B428" r:id="rId12" tooltip="Bank of America" display="https://web.archive.org/web/20161213092225/https:/en.wikipedia.org/wiki/Bank_of_America" xr:uid="{DAB8693D-4428-4200-B4E5-A95EEEB90574}"/>
    <hyperlink ref="B319" r:id="rId13" tooltip="Biogen Idec" display="https://web.archive.org/web/20161213092225/https:/en.wikipedia.org/wiki/Biogen_Idec" xr:uid="{FB95A665-9391-4D94-827F-3F968E93CF9E}"/>
    <hyperlink ref="B109" r:id="rId14" tooltip="The Bank of New York Mellon" display="https://web.archive.org/web/20161213092225/https:/en.wikipedia.org/wiki/The_Bank_of_New_York_Mellon" xr:uid="{337AC01D-B592-4333-90DA-D9158A22E32F}"/>
    <hyperlink ref="B65" r:id="rId15" tooltip="BlackRock" display="https://web.archive.org/web/20161213092225/https:/en.wikipedia.org/wiki/BlackRock" xr:uid="{6497F477-80DF-4EC0-9303-5F3746E73786}"/>
    <hyperlink ref="B208" r:id="rId16" tooltip="Bristol-Myers Squibb" display="https://web.archive.org/web/20161213092225/https:/en.wikipedia.org/wiki/Bristol-Myers_Squibb" xr:uid="{20451780-D84D-417C-A96E-5A86B8FBD325}"/>
    <hyperlink ref="B7" r:id="rId17" tooltip="Berkshire Hathaway" display="https://web.archive.org/web/20161213092225/https:/en.wikipedia.org/wiki/Berkshire_Hathaway" xr:uid="{98B2484D-D53E-4163-80FB-0E7059B5AFC6}"/>
    <hyperlink ref="B437" r:id="rId18" tooltip="Citigroup" display="https://web.archive.org/web/20161213092225/https:/en.wikipedia.org/wiki/Citigroup" xr:uid="{71D3914C-366A-4333-BFDD-78264E93305A}"/>
    <hyperlink ref="B300" r:id="rId19" tooltip="Caterpillar Inc" display="https://web.archive.org/web/20161213092225/https:/en.wikipedia.org/wiki/Caterpillar_Inc" xr:uid="{212B51B5-1BDD-4947-868E-A893BC9FB1E8}"/>
    <hyperlink ref="B220" r:id="rId20" tooltip="Celgene" display="https://web.archive.org/web/20161213092225/https:/en.wikipedia.org/wiki/Celgene" xr:uid="{723488EF-8824-4369-AAA7-F8D2DEF7BC0A}"/>
    <hyperlink ref="B168" r:id="rId21" tooltip="Colgate-Palmolive" display="https://web.archive.org/web/20161213092225/https:/en.wikipedia.org/wiki/Colgate-Palmolive" xr:uid="{CC0F3CF7-C7C5-4501-8406-2C118479876A}"/>
    <hyperlink ref="B53" r:id="rId22" tooltip="Comcast" display="https://web.archive.org/web/20161213092225/https:/en.wikipedia.org/wiki/Comcast" xr:uid="{7F3FBA4C-1431-48E1-BD54-7082E26D0083}"/>
    <hyperlink ref="B60" r:id="rId23" tooltip="Capital one" display="https://web.archive.org/web/20161213092225/https:/en.wikipedia.org/wiki/Capital_one" xr:uid="{7E3FED9B-0313-47E4-9EF9-034B03FEAD83}"/>
    <hyperlink ref="B407" r:id="rId24" tooltip="Conoco Phillips" display="https://web.archive.org/web/20161213092225/https:/en.wikipedia.org/wiki/Conoco_Phillips" xr:uid="{3F74EE48-25C0-45BA-86D6-5AF50CB07E0F}"/>
    <hyperlink ref="B188" r:id="rId25" tooltip="Costco" display="https://web.archive.org/web/20161213092225/https:/en.wikipedia.org/wiki/Costco" xr:uid="{76128581-F34A-4413-AB6C-49A338340A8A}"/>
    <hyperlink ref="B474" r:id="rId26" tooltip="Cisco Systems" display="https://web.archive.org/web/20161213092225/https:/en.wikipedia.org/wiki/Cisco_Systems" xr:uid="{1EB1A483-628A-4FAD-9BDD-1AE6DBBD7649}"/>
    <hyperlink ref="B122" r:id="rId27" tooltip="CVS Health" display="https://web.archive.org/web/20161213092225/https:/en.wikipedia.org/wiki/CVS_Health" xr:uid="{40065C7A-FB36-4AD1-BC6B-4257D78FB930}"/>
    <hyperlink ref="B120" r:id="rId28" tooltip="Chevron (company)" display="https://web.archive.org/web/20161213092225/https:/en.wikipedia.org/wiki/Chevron_(company)" xr:uid="{DF9815AB-D063-4DA2-9210-5917437AB805}"/>
    <hyperlink ref="B263" r:id="rId29" tooltip="DuPont" display="https://web.archive.org/web/20161213092225/https:/en.wikipedia.org/wiki/DuPont" xr:uid="{AD2C8FAB-FF2B-4B95-9E43-347478F01048}"/>
    <hyperlink ref="B361" r:id="rId30" tooltip="Danaher Corporation" display="https://web.archive.org/web/20161213092225/https:/en.wikipedia.org/wiki/Danaher_Corporation" xr:uid="{08A6FB23-95DE-4F2E-98E6-36896A51CA6A}"/>
    <hyperlink ref="B221" r:id="rId31" tooltip="The Walt Disney Company" display="https://web.archive.org/web/20161213092225/https:/en.wikipedia.org/wiki/The_Walt_Disney_Company" xr:uid="{B8F6D348-46F8-47F1-9CBD-E56CBBB7E673}"/>
    <hyperlink ref="B193" r:id="rId32" tooltip="Dow Chemical" display="https://web.archive.org/web/20161213092225/https:/en.wikipedia.org/wiki/Dow_Chemical" xr:uid="{6A7A3F14-D154-4BCC-95EB-A4FEE0C71112}"/>
    <hyperlink ref="B409" r:id="rId33" tooltip="Duke Energy" display="https://web.archive.org/web/20161213092225/https:/en.wikipedia.org/wiki/Duke_Energy" xr:uid="{6736307A-E607-4EAB-8BEE-BED6C19CF47A}"/>
    <hyperlink ref="B98" r:id="rId34" tooltip="Emerson Electric" display="https://web.archive.org/web/20161213092225/https:/en.wikipedia.org/wiki/Emerson_Electric" xr:uid="{D7AF4DAF-C3F3-4148-B933-134B6E44AB01}"/>
    <hyperlink ref="B304" r:id="rId35" tooltip="Exelon" display="https://web.archive.org/web/20161213092225/https:/en.wikipedia.org/wiki/Exelon" xr:uid="{924A804B-A776-4824-AB77-5335BE7ED4B0}"/>
    <hyperlink ref="B195" r:id="rId36" tooltip="Ford Motor" display="https://web.archive.org/web/20161213092225/https:/en.wikipedia.org/wiki/Ford_Motor" xr:uid="{986C142C-5921-4F85-9EF9-F6CCD76E79B9}"/>
    <hyperlink ref="B19" r:id="rId37" tooltip="Facebook" display="https://web.archive.org/web/20161213092225/https:/en.wikipedia.org/wiki/Facebook" xr:uid="{7403652C-8408-4695-AAA7-932F8F326F91}"/>
    <hyperlink ref="B37" r:id="rId38" tooltip="FedEx" display="https://web.archive.org/web/20161213092225/https:/en.wikipedia.org/wiki/FedEx" xr:uid="{5D24C531-CED8-4B8B-A2B4-C0B49C32EE35}"/>
    <hyperlink ref="B39" r:id="rId39" tooltip="21st Century Fox" display="https://web.archive.org/web/20161213092225/https:/en.wikipedia.org/wiki/21st_Century_Fox" xr:uid="{3FFBB07B-75F2-4503-8C35-64529CA90494}"/>
    <hyperlink ref="B78" r:id="rId40" tooltip="General Dynamics" display="https://web.archive.org/web/20161213092225/https:/en.wikipedia.org/wiki/General_Dynamics" xr:uid="{1F783F78-B5A1-4149-B00C-5445190C45D1}"/>
    <hyperlink ref="B144" r:id="rId41" tooltip="General Electric" display="https://web.archive.org/web/20161213092225/https:/en.wikipedia.org/wiki/General_Electric" xr:uid="{8A0E6CBF-69A4-415A-905C-234860B04E39}"/>
    <hyperlink ref="B119" r:id="rId42" tooltip="Gilead Sciences" display="https://web.archive.org/web/20161213092225/https:/en.wikipedia.org/wiki/Gilead_Sciences" xr:uid="{A19EC6BC-F23E-4F00-9266-C7B752C1D3EF}"/>
    <hyperlink ref="B451" r:id="rId43" tooltip="General Motors" display="https://web.archive.org/web/20161213092225/https:/en.wikipedia.org/wiki/General_Motors" xr:uid="{74502034-9BE5-4B77-BE8F-56B67421F5CF}"/>
    <hyperlink ref="B41" r:id="rId44" tooltip="Alphabet Inc" display="https://web.archive.org/web/20161213092225/https:/en.wikipedia.org/wiki/Alphabet_Inc" xr:uid="{824C027B-1A4B-4A80-8C33-996665A0787A}"/>
    <hyperlink ref="B42" r:id="rId45" tooltip="Alphabet Inc" display="https://web.archive.org/web/20161213092225/https:/en.wikipedia.org/wiki/Alphabet_Inc" xr:uid="{CB94DCFA-4D6C-474B-B8E7-CC74C30049D3}"/>
    <hyperlink ref="B67" r:id="rId46" tooltip="Goldman Sachs" display="https://web.archive.org/web/20161213092225/https:/en.wikipedia.org/wiki/Goldman_Sachs" xr:uid="{A1717E9A-11A9-4975-B7D8-7ECF0770018D}"/>
    <hyperlink ref="B170" r:id="rId47" tooltip="Halliburton" display="https://web.archive.org/web/20161213092225/https:/en.wikipedia.org/wiki/Halliburton" xr:uid="{51AF293B-6F90-4E72-AB68-390BC7B0C327}"/>
    <hyperlink ref="B241" r:id="rId48" tooltip="Home Depot" display="https://web.archive.org/web/20161213092225/https:/en.wikipedia.org/wiki/Home_Depot" xr:uid="{D6564E83-C67B-4637-9B1F-277D6F10E452}"/>
    <hyperlink ref="B50" r:id="rId49" tooltip="Honeywell" display="https://web.archive.org/web/20161213092225/https:/en.wikipedia.org/wiki/Honeywell" xr:uid="{5D4B84BF-3FAC-41B0-8C3B-15204040EC09}"/>
    <hyperlink ref="B376" r:id="rId50" tooltip="IBM" display="https://web.archive.org/web/20161213092225/https:/en.wikipedia.org/wiki/IBM" xr:uid="{52ACF56C-2C5F-45F9-882C-5154FDEE2043}"/>
    <hyperlink ref="B336" r:id="rId51" tooltip="Intel" display="https://web.archive.org/web/20161213092225/https:/en.wikipedia.org/wiki/Intel" xr:uid="{80477B2F-15A1-4D15-8A84-04BA3EEBA1D0}"/>
    <hyperlink ref="B454" r:id="rId52" tooltip="Johnson &amp; Johnson" display="https://web.archive.org/web/20161213092225/https:/en.wikipedia.org/wiki/Johnson_%26_Johnson" xr:uid="{0A845562-6C0F-4C91-A04C-D7909E3A133D}"/>
    <hyperlink ref="B433" r:id="rId53" tooltip="JPMorgan Chase &amp; Co" display="https://web.archive.org/web/20161213092225/https:/en.wikipedia.org/wiki/JPMorgan_Chase_%26_Co" xr:uid="{496C3ECC-AE67-4A45-9F18-92C5435F7E0A}"/>
    <hyperlink ref="B480" r:id="rId54" tooltip="Kraft Heinz" display="https://web.archive.org/web/20161213092225/https:/en.wikipedia.org/wiki/Kraft_Heinz" xr:uid="{EB4973ED-6DF1-4532-B20E-541B657EA2DE}"/>
    <hyperlink ref="B26" r:id="rId55" tooltip="Kinder Morgan" display="https://web.archive.org/web/20161213092225/https:/en.wikipedia.org/wiki/Kinder_Morgan" xr:uid="{E9D89710-3AB8-4FE8-BD68-EEDB2930BA3C}"/>
    <hyperlink ref="B104" r:id="rId56" tooltip="The Coca-Cola Company" display="https://web.archive.org/web/20161213092225/https:/en.wikipedia.org/wiki/The_Coca-Cola_Company" xr:uid="{8C17619F-969C-4107-B1A1-9AF1D735AB17}"/>
    <hyperlink ref="B210" r:id="rId57" tooltip="Eli Lilly and Company" display="https://web.archive.org/web/20161213092225/https:/en.wikipedia.org/wiki/Eli_Lilly_and_Company" xr:uid="{06411001-5FD1-4899-9239-6EF30DD4C907}"/>
    <hyperlink ref="B224" r:id="rId58" tooltip="Lockheed-Martin" display="https://web.archive.org/web/20161213092225/https:/en.wikipedia.org/wiki/Lockheed-Martin" xr:uid="{D6196FFB-5B5A-440D-9ACE-E53EFEEA6A33}"/>
    <hyperlink ref="B136" r:id="rId59" tooltip="Lowe's" display="https://web.archive.org/web/20161213092225/https:/en.wikipedia.org/wiki/Lowe%27s" xr:uid="{ADAE6EAD-7CEA-4C26-B81A-4AC75094A10E}"/>
    <hyperlink ref="B343" r:id="rId60" tooltip="Mastercard" display="https://web.archive.org/web/20161213092225/https:/en.wikipedia.org/wiki/Mastercard" xr:uid="{2B66614D-D358-44B6-9C0E-065740E65AC5}"/>
    <hyperlink ref="B423" r:id="rId61" tooltip="McDonald's" display="https://web.archive.org/web/20161213092225/https:/en.wikipedia.org/wiki/McDonald%27s" xr:uid="{9DDA63BE-CF56-454A-A7B5-67C8F30F1E80}"/>
    <hyperlink ref="B92" r:id="rId62" tooltip="Mondelēz International" display="https://web.archive.org/web/20161213092225/https:/en.wikipedia.org/wiki/Mondel%C4%93z_International" xr:uid="{A7FADAF9-D649-471F-BD1C-A62B18108B08}"/>
    <hyperlink ref="B257" r:id="rId63" tooltip="Medtronic" display="https://web.archive.org/web/20161213092225/https:/en.wikipedia.org/wiki/Medtronic" xr:uid="{F1B7C89D-38C6-4782-880C-21E549B52E86}"/>
    <hyperlink ref="B169" r:id="rId64" tooltip="Metlife" display="https://web.archive.org/web/20161213092225/https:/en.wikipedia.org/wiki/Metlife" xr:uid="{82C77236-7587-4FED-AD47-B67689F47CBD}"/>
    <hyperlink ref="B405" r:id="rId65" tooltip="3M" display="https://web.archive.org/web/20161213092225/https:/en.wikipedia.org/wiki/3M" xr:uid="{EE054A4F-6E7F-4CD9-9E4A-903C3CAFBAF4}"/>
    <hyperlink ref="B317" r:id="rId66" tooltip="Altria" display="https://web.archive.org/web/20161213092225/https:/en.wikipedia.org/wiki/Altria" xr:uid="{CCF327AD-2245-4139-889C-F77148DAF705}"/>
    <hyperlink ref="B410" r:id="rId67" tooltip="Monsanto" display="https://web.archive.org/web/20161213092225/https:/en.wikipedia.org/wiki/Monsanto" xr:uid="{926D7865-5947-452D-B3BF-A25E2B4BF34F}"/>
    <hyperlink ref="B373" r:id="rId68" tooltip="Merck &amp; Co." display="https://web.archive.org/web/20161213092225/https:/en.wikipedia.org/wiki/Merck_%26_Co." xr:uid="{DD4034DF-92C5-4E78-995A-EF4A13A99434}"/>
    <hyperlink ref="B308" r:id="rId69" tooltip="Morgan Stanley" display="https://web.archive.org/web/20161213092225/https:/en.wikipedia.org/wiki/Morgan_Stanley" xr:uid="{F221DC44-7AB8-436A-B3C7-C7F805A63A31}"/>
    <hyperlink ref="B457" r:id="rId70" tooltip="Microsoft" display="https://web.archive.org/web/20161213092225/https:/en.wikipedia.org/wiki/Microsoft" xr:uid="{127804C4-E3DB-4E44-95BF-441B6F1E1206}"/>
    <hyperlink ref="B204" r:id="rId71" tooltip="NextEra Energy" display="https://web.archive.org/web/20161213092225/https:/en.wikipedia.org/wiki/NextEra_Energy" xr:uid="{15531BBE-A46D-47EB-BEAD-1D6E8A9CFCD8}"/>
    <hyperlink ref="B111" r:id="rId72" tooltip="Nike (company)" display="https://web.archive.org/web/20161213092225/https:/en.wikipedia.org/wiki/Nike_(company)" xr:uid="{7D251A51-197C-468A-B173-04BA13A62F77}"/>
    <hyperlink ref="B61" r:id="rId73" tooltip="Oracle Corporation" display="https://web.archive.org/web/20161213092225/https:/en.wikipedia.org/wiki/Oracle_Corporation" xr:uid="{0F3F5258-11C0-4E96-9B70-4252A8766527}"/>
    <hyperlink ref="B125" r:id="rId74" tooltip="Occidental Petroleum" display="https://web.archive.org/web/20161213092225/https:/en.wikipedia.org/wiki/Occidental_Petroleum" xr:uid="{0AC47BDF-5B5E-485A-A785-5554D2E23F4F}"/>
    <hyperlink ref="B305" r:id="rId75" tooltip="Priceline Group" display="https://web.archive.org/web/20161213092225/https:/en.wikipedia.org/wiki/Priceline_Group" xr:uid="{E58D48AA-F7D6-4DBA-A397-EF99CC35841F}"/>
    <hyperlink ref="B155" r:id="rId76" tooltip="Pepsico" display="https://web.archive.org/web/20161213092225/https:/en.wikipedia.org/wiki/Pepsico" xr:uid="{8DFD8540-74A4-479A-965B-E0D99D43E07A}"/>
    <hyperlink ref="B360" r:id="rId77" tooltip="Pfizer Inc" display="https://web.archive.org/web/20161213092225/https:/en.wikipedia.org/wiki/Pfizer_Inc" xr:uid="{1DF122DE-3A17-4548-9C52-30F0D03908D7}"/>
    <hyperlink ref="B485" r:id="rId78" tooltip="Procter &amp; Gamble" display="https://web.archive.org/web/20161213092225/https:/en.wikipedia.org/wiki/Procter_%26_Gamble" xr:uid="{A6D24E7D-1614-4FD7-A92B-7E2805754F71}"/>
    <hyperlink ref="B276" r:id="rId79" tooltip="Phillip Morris International" display="https://web.archive.org/web/20161213092225/https:/en.wikipedia.org/wiki/Phillip_Morris_International" xr:uid="{A8CD7E22-2A49-4D32-B0F6-DD844144E8B1}"/>
    <hyperlink ref="B372" r:id="rId80" tooltip="PayPal" display="https://web.archive.org/web/20161213092225/https:/en.wikipedia.org/wiki/PayPal" xr:uid="{D004E089-0C00-4874-AB10-AA79A6DEB532}"/>
    <hyperlink ref="B378" r:id="rId81" tooltip="Qualcomm" display="https://web.archive.org/web/20161213092225/https:/en.wikipedia.org/wiki/Qualcomm" xr:uid="{11480AAA-0E4D-465F-BA3F-E30F7A02F9CA}"/>
    <hyperlink ref="B238" r:id="rId82" tooltip="Raytheon" display="https://web.archive.org/web/20161213092225/https:/en.wikipedia.org/wiki/Raytheon" xr:uid="{112B8130-7525-4D4F-8827-EE9553896A8A}"/>
    <hyperlink ref="B43" r:id="rId83" tooltip="Starbucks" display="https://web.archive.org/web/20161213092225/https:/en.wikipedia.org/wiki/Starbucks" xr:uid="{4CEBA904-48E7-4174-BEB5-B9F9CA516ECD}"/>
    <hyperlink ref="B242" r:id="rId84" tooltip="Schlumberger" display="https://web.archive.org/web/20161213092225/https:/en.wikipedia.org/wiki/Schlumberger" xr:uid="{91C231E3-923A-4770-A53C-519FA13AA4DD}"/>
    <hyperlink ref="B447" r:id="rId85" tooltip="Southern Company" display="https://web.archive.org/web/20161213092225/https:/en.wikipedia.org/wiki/Southern_Company" xr:uid="{7617257F-0FE5-4CE7-B6F0-1DF5AE62DEB0}"/>
    <hyperlink ref="B32" r:id="rId86" tooltip="Simon Property Group" display="https://web.archive.org/web/20161213092225/https:/en.wikipedia.org/wiki/Simon_Property_Group" xr:uid="{BDF87F85-F0D1-4DF5-9387-F60D5E843EB8}"/>
    <hyperlink ref="B471" r:id="rId87" tooltip="AT&amp;T" display="https://web.archive.org/web/20161213092225/https:/en.wikipedia.org/wiki/AT%26T" xr:uid="{24675AF5-5701-4800-9A63-F0413651BD70}"/>
    <hyperlink ref="B420" r:id="rId88" tooltip="Target Corporation" display="https://web.archive.org/web/20161213092225/https:/en.wikipedia.org/wiki/Target_Corporation" xr:uid="{E6F268CF-D105-4A96-B646-C9496F5C8D04}"/>
    <hyperlink ref="B194" r:id="rId89" tooltip="Time Warner" display="https://web.archive.org/web/20161213092225/https:/en.wikipedia.org/wiki/Time_Warner" xr:uid="{F8DC4EDE-7FFE-4BF3-85FC-FA6CE9E50ADD}"/>
    <hyperlink ref="B87" r:id="rId90" tooltip="Texas Instruments" display="https://web.archive.org/web/20161213092225/https:/en.wikipedia.org/wiki/Texas_Instruments" xr:uid="{CB0218E1-1356-4D91-AFEE-18BAA95285D9}"/>
    <hyperlink ref="B103" r:id="rId91" tooltip="UnitedHealth Group" display="https://web.archive.org/web/20161213092225/https:/en.wikipedia.org/wiki/UnitedHealth_Group" xr:uid="{190818A5-877C-46FA-B5B3-3B38E8745913}"/>
    <hyperlink ref="B301" r:id="rId92" location="Union_Pacific_Corporation" tooltip="Union Pacific" display="https://web.archive.org/web/20161213092225/https:/en.wikipedia.org/wiki/Union_Pacific - Union_Pacific_Corporation" xr:uid="{18777E0C-88E8-46FC-96B9-A2547A298357}"/>
    <hyperlink ref="B324" r:id="rId93" tooltip="United Parcel Service" display="https://web.archive.org/web/20161213092225/https:/en.wikipedia.org/wiki/United_Parcel_Service" xr:uid="{223CA16C-14E0-47E8-9095-BDF797941CA2}"/>
    <hyperlink ref="B240" r:id="rId94" tooltip="U.S. Bancorp" display="https://web.archive.org/web/20161213092225/https:/en.wikipedia.org/wiki/U.S._Bancorp" xr:uid="{3B242F20-5ADC-416C-82AE-90143DEBCBB4}"/>
    <hyperlink ref="B190" r:id="rId95" tooltip="United Technologies Corporation" display="https://web.archive.org/web/20161213092225/https:/en.wikipedia.org/wiki/United_Technologies_Corporation" xr:uid="{DD410EC9-7ACE-4615-83FA-53C67C0EE087}"/>
    <hyperlink ref="B426" r:id="rId96" tooltip="Visa Inc." display="https://web.archive.org/web/20161213092225/https:/en.wikipedia.org/wiki/Visa_Inc." xr:uid="{45871D34-2BEF-42AE-A847-8CAE7E6370E3}"/>
    <hyperlink ref="B487" r:id="rId97" tooltip="Verizon Communications" display="https://web.archive.org/web/20161213092225/https:/en.wikipedia.org/wiki/Verizon_Communications" xr:uid="{895F784A-C99E-4749-88A7-DBF734F28C9F}"/>
    <hyperlink ref="B24" r:id="rId98" tooltip="Walgreens Boots Alliance" display="https://web.archive.org/web/20161213092225/https:/en.wikipedia.org/wiki/Walgreens_Boots_Alliance" xr:uid="{169D8554-5802-4BF8-9687-2431040E4874}"/>
    <hyperlink ref="B321" r:id="rId99" tooltip="Wells Fargo" display="https://web.archive.org/web/20161213092225/https:/en.wikipedia.org/wiki/Wells_Fargo" xr:uid="{3CAF9D68-2BCE-4EBA-8F54-2C86BE7B14A5}"/>
    <hyperlink ref="B339" r:id="rId100" tooltip="Wal-Mart" display="https://web.archive.org/web/20161213092225/https:/en.wikipedia.org/wiki/Wal-Mart" xr:uid="{D4E8661A-88C2-4437-B2F5-C1BD9AC1966A}"/>
    <hyperlink ref="B431" r:id="rId101" tooltip="ExxonMobil" display="https://web.archive.org/web/20161213092225/https:/en.wikipedia.org/wiki/ExxonMobil" xr:uid="{B6F20C01-648D-40B0-B9BA-04ED69C8A6A3}"/>
    <hyperlink ref="B463" r:id="rId102" tooltip="Apple Inc." display="https://web.archive.org/web/20171213072134/https:/en.wikipedia.org/wiki/Apple_Inc." xr:uid="{C484DAF3-B8C2-4904-8753-BD11914DA252}"/>
    <hyperlink ref="B363" r:id="rId103" tooltip="AbbVie Inc." display="https://web.archive.org/web/20171213072134/https:/en.wikipedia.org/wiki/AbbVie_Inc." xr:uid="{80B74036-CC85-41E8-AD2B-E8B5CE5E68F6}"/>
    <hyperlink ref="B147" r:id="rId104" tooltip="Abbott Laboratories" display="https://web.archive.org/web/20171213072134/https:/en.wikipedia.org/wiki/Abbott_Laboratories" xr:uid="{2073D69B-B34C-4777-8297-97E066782CE8}"/>
    <hyperlink ref="B282" r:id="rId105" tooltip="Accenture" display="https://web.archive.org/web/20171213072134/https:/en.wikipedia.org/wiki/Accenture" xr:uid="{BA211B75-E8C7-4183-8E18-8F7924683D17}"/>
    <hyperlink ref="B475" r:id="rId106" tooltip="Allergan" display="https://web.archive.org/web/20171213072134/https:/en.wikipedia.org/wiki/Allergan" xr:uid="{63C597F3-D85E-4FC9-97B8-61B75F11F217}"/>
    <hyperlink ref="B396" r:id="rId107" tooltip="American International Group" display="https://web.archive.org/web/20171213072134/https:/en.wikipedia.org/wiki/American_International_Group" xr:uid="{4780BBBF-447C-4A28-BE37-1CE69D777332}"/>
    <hyperlink ref="B57" r:id="rId108" tooltip="Allstate" display="https://web.archive.org/web/20171213072134/https:/en.wikipedia.org/wiki/Allstate" xr:uid="{9522BDB2-49D1-4521-A75F-5CECA41E9CBB}"/>
    <hyperlink ref="B233" r:id="rId109" tooltip="Amgen" display="https://web.archive.org/web/20171213072134/https:/en.wikipedia.org/wiki/Amgen" xr:uid="{ED78CA98-24A8-4B85-9840-72E2F4E9EDA5}"/>
    <hyperlink ref="B13" r:id="rId110" tooltip="Amazon.com" display="https://web.archive.org/web/20171213072134/https:/en.wikipedia.org/wiki/Amazon.com" xr:uid="{450BD68D-9A3C-4E31-AD65-B9F1498209E1}"/>
    <hyperlink ref="B181" r:id="rId111" tooltip="American Express" display="https://web.archive.org/web/20171213072134/https:/en.wikipedia.org/wiki/American_Express" xr:uid="{951154C9-3127-4C77-8050-218518DD1BF0}"/>
    <hyperlink ref="B312" r:id="rId112" tooltip="Boeing" display="https://web.archive.org/web/20171213072134/https:/en.wikipedia.org/wiki/Boeing" xr:uid="{8088B88F-E14A-4A92-BF27-D001E52E57D1}"/>
    <hyperlink ref="B421" r:id="rId113" tooltip="Bank of America" display="https://web.archive.org/web/20171213072134/https:/en.wikipedia.org/wiki/Bank_of_America" xr:uid="{DD0984DA-2970-4C24-BA5A-E26FEC6A3549}"/>
    <hyperlink ref="B298" r:id="rId114" tooltip="Biogen Idec" display="https://web.archive.org/web/20171213072134/https:/en.wikipedia.org/wiki/Biogen_Idec" xr:uid="{CE749904-ECB2-4A01-932A-8D99492D965F}"/>
    <hyperlink ref="B127" r:id="rId115" tooltip="The Bank of New York Mellon" display="https://web.archive.org/web/20171213072134/https:/en.wikipedia.org/wiki/The_Bank_of_New_York_Mellon" xr:uid="{0DAD535E-0808-4B00-9894-3D95BEFE07A9}"/>
    <hyperlink ref="B70" r:id="rId116" tooltip="BlackRock" display="https://web.archive.org/web/20171213072134/https:/en.wikipedia.org/wiki/BlackRock" xr:uid="{02D932AC-145A-4AE0-A2AB-849D8A4EAA14}"/>
    <hyperlink ref="B419" r:id="rId117" tooltip="Bristol-Myers Squibb" display="https://web.archive.org/web/20171213072134/https:/en.wikipedia.org/wiki/Bristol-Myers_Squibb" xr:uid="{E464B1FD-4CEE-43B9-8DC7-B3823F1415B5}"/>
    <hyperlink ref="B8" r:id="rId118" tooltip="Berkshire Hathaway" display="https://web.archive.org/web/20171213072134/https:/en.wikipedia.org/wiki/Berkshire_Hathaway" xr:uid="{B13BF768-980B-405C-BFD6-4EC41D0FDF7B}"/>
    <hyperlink ref="B444" r:id="rId119" tooltip="Citigroup" display="https://web.archive.org/web/20171213072134/https:/en.wikipedia.org/wiki/Citigroup" xr:uid="{B9E193E2-3882-4ED9-8AF3-66580B7A0B20}"/>
    <hyperlink ref="B297" r:id="rId120" tooltip="Caterpillar Inc" display="https://web.archive.org/web/20171213072134/https:/en.wikipedia.org/wiki/Caterpillar_Inc" xr:uid="{B5066C70-1827-46AD-A6ED-9DC62ED16E6F}"/>
    <hyperlink ref="B129" r:id="rId121" tooltip="Celgene" display="https://web.archive.org/web/20171213072134/https:/en.wikipedia.org/wiki/Celgene" xr:uid="{F8599A77-8C1A-471E-A1A8-B119407F1F4D}"/>
    <hyperlink ref="B25" r:id="rId122" tooltip="Charter Communications" display="https://web.archive.org/web/20171213072134/https:/en.wikipedia.org/wiki/Charter_Communications" xr:uid="{EB119A48-089D-48CA-A93E-826C722798C6}"/>
    <hyperlink ref="B161" r:id="rId123" tooltip="Colgate-Palmolive" display="https://web.archive.org/web/20171213072134/https:/en.wikipedia.org/wiki/Colgate-Palmolive" xr:uid="{11DEAEED-4909-42CD-9A1E-C0655E9029E9}"/>
    <hyperlink ref="B46" r:id="rId124" tooltip="Comcast" display="https://web.archive.org/web/20171213072134/https:/en.wikipedia.org/wiki/Comcast" xr:uid="{A4672031-0966-4E06-AB0E-88A9EC10724B}"/>
    <hyperlink ref="B505" r:id="rId125" tooltip="Capital one" display="https://web.archive.org/web/20171213072134/https:/en.wikipedia.org/wiki/Capital_one" xr:uid="{7E25F285-DE28-432D-8324-FA5EA0FFB607}"/>
    <hyperlink ref="B448" r:id="rId126" tooltip="Conoco Phillips" display="https://web.archive.org/web/20171213072134/https:/en.wikipedia.org/wiki/Conoco_Phillips" xr:uid="{02013A41-6520-464D-BC36-9CEFC9234669}"/>
    <hyperlink ref="B232" r:id="rId127" tooltip="Costco" display="https://web.archive.org/web/20171213072134/https:/en.wikipedia.org/wiki/Costco" xr:uid="{721AE3EA-17BB-47F7-BF4A-EEDD06692BB8}"/>
    <hyperlink ref="B477" r:id="rId128" tooltip="Cisco Systems" display="https://web.archive.org/web/20171213072134/https:/en.wikipedia.org/wiki/Cisco_Systems" xr:uid="{6F9B6D4C-1064-420E-BBCE-249CFB2EF0E1}"/>
    <hyperlink ref="B116" r:id="rId129" tooltip="CVS Health" display="https://web.archive.org/web/20171213072134/https:/en.wikipedia.org/wiki/CVS_Health" xr:uid="{36B0992B-340A-43CD-9A97-DE736AC67E92}"/>
    <hyperlink ref="B158" r:id="rId130" tooltip="Chevron (company)" display="https://web.archive.org/web/20171213072134/https:/en.wikipedia.org/wiki/Chevron_(company)" xr:uid="{360E319F-F297-446D-ADB2-15EC98FF681A}"/>
    <hyperlink ref="B215" r:id="rId131" tooltip="Danaher Corporation" display="https://web.archive.org/web/20171213072134/https:/en.wikipedia.org/wiki/Danaher_Corporation" xr:uid="{7D0CE53E-0EF8-4FF7-84B4-F10AB6C409D2}"/>
    <hyperlink ref="B209" r:id="rId132" tooltip="The Walt Disney Company" display="https://web.archive.org/web/20171213072134/https:/en.wikipedia.org/wiki/The_Walt_Disney_Company" xr:uid="{222386C0-BD65-4D5D-880D-08BCDE045896}"/>
    <hyperlink ref="B399" r:id="rId133" tooltip="Duke Energy" display="https://web.archive.org/web/20171213072134/https:/en.wikipedia.org/wiki/Duke_Energy" xr:uid="{1EF3AF0D-DEC2-456B-91E6-02011793D3D6}"/>
    <hyperlink ref="B156" r:id="rId134" tooltip="DowDuPont" display="https://web.archive.org/web/20171213072134/https:/en.wikipedia.org/wiki/DowDuPont" xr:uid="{C0961615-4A23-4F5E-9C03-131D3FF1CAA9}"/>
    <hyperlink ref="B84" r:id="rId135" tooltip="Emerson Electric" display="https://web.archive.org/web/20171213072134/https:/en.wikipedia.org/wiki/Emerson_Electric" xr:uid="{CC1ED485-97C8-4B99-B0FD-6558638675E9}"/>
    <hyperlink ref="B313" r:id="rId136" tooltip="Exelon" display="https://web.archive.org/web/20171213072134/https:/en.wikipedia.org/wiki/Exelon" xr:uid="{DC20D0CF-38F5-48BA-8E97-1436941C2245}"/>
    <hyperlink ref="B187" r:id="rId137" tooltip="Ford Motor" display="https://web.archive.org/web/20171213072134/https:/en.wikipedia.org/wiki/Ford_Motor" xr:uid="{22D6D4D0-F9C3-4064-AC39-733F584A6D8E}"/>
    <hyperlink ref="B20" r:id="rId138" tooltip="Facebook" display="https://web.archive.org/web/20171213072134/https:/en.wikipedia.org/wiki/Facebook" xr:uid="{CC568292-997E-4B03-9481-3F2933A3C5FC}"/>
    <hyperlink ref="B35" r:id="rId139" tooltip="FedEx" display="https://web.archive.org/web/20171213072134/https:/en.wikipedia.org/wiki/FedEx" xr:uid="{C3EC2DF7-FCD8-48B9-92CC-D0724DCE1504}"/>
    <hyperlink ref="B2" r:id="rId140" tooltip="21st Century Fox" display="https://web.archive.org/web/20171213072134/https:/en.wikipedia.org/wiki/21st_Century_Fox" xr:uid="{FD55F610-EC5F-4B36-8960-27A968051235}"/>
    <hyperlink ref="B3" r:id="rId141" tooltip="21st Century Fox" display="https://web.archive.org/web/20171213072134/https:/en.wikipedia.org/wiki/21st_Century_Fox" xr:uid="{9612B9B8-1622-41F0-8F2A-CE4AB1709D37}"/>
    <hyperlink ref="B76" r:id="rId142" tooltip="General Dynamics" display="https://web.archive.org/web/20171213072134/https:/en.wikipedia.org/wiki/General_Dynamics" xr:uid="{180D9A3F-C558-49BF-9F64-B493A82D7518}"/>
    <hyperlink ref="B139" r:id="rId143" tooltip="General Electric" display="https://web.archive.org/web/20171213072134/https:/en.wikipedia.org/wiki/General_Electric" xr:uid="{12533C2E-A9E1-4EFF-9EF4-A25463AEB2AB}"/>
    <hyperlink ref="B73" r:id="rId144" tooltip="Gilead Sciences" display="https://web.archive.org/web/20171213072134/https:/en.wikipedia.org/wiki/Gilead_Sciences" xr:uid="{CA61460C-10D2-45A8-AC66-8DF7AB480719}"/>
    <hyperlink ref="B344" r:id="rId145" tooltip="General Motors" display="https://web.archive.org/web/20171213072134/https:/en.wikipedia.org/wiki/General_Motors" xr:uid="{B0DE1001-611C-47E0-BAEE-C8C91AB7A00E}"/>
    <hyperlink ref="B172" r:id="rId146" tooltip="Alphabet Inc" display="https://web.archive.org/web/20171213072134/https:/en.wikipedia.org/wiki/Alphabet_Inc" xr:uid="{A5F4D8A8-FCCC-4A23-B940-049D37B62B2D}"/>
    <hyperlink ref="B173" r:id="rId147" tooltip="Alphabet Inc" display="https://web.archive.org/web/20171213072134/https:/en.wikipedia.org/wiki/Alphabet_Inc" xr:uid="{4AF6B446-6C3F-49FA-92E5-B1DC93836E64}"/>
    <hyperlink ref="B69" r:id="rId148" tooltip="Goldman Sachs" display="https://web.archive.org/web/20171213072134/https:/en.wikipedia.org/wiki/Goldman_Sachs" xr:uid="{F21DA860-2E64-4C03-936C-6850D63C234F}"/>
    <hyperlink ref="B165" r:id="rId149" tooltip="Halliburton" display="https://web.archive.org/web/20171213072134/https:/en.wikipedia.org/wiki/Halliburton" xr:uid="{B0E994DE-289F-47D6-9242-825C45ABAAA6}"/>
    <hyperlink ref="B239" r:id="rId150" tooltip="Home Depot" display="https://web.archive.org/web/20171213072134/https:/en.wikipedia.org/wiki/Home_Depot" xr:uid="{3641D23B-1F88-4F3B-9D9E-DA376D83F949}"/>
    <hyperlink ref="B488" r:id="rId151" tooltip="Honeywell" display="https://web.archive.org/web/20171213072134/https:/en.wikipedia.org/wiki/Honeywell" xr:uid="{5679F1ED-41DD-4F1B-A6A1-F3723074FFBB}"/>
    <hyperlink ref="B366" r:id="rId152" tooltip="IBM" display="https://web.archive.org/web/20171213072134/https:/en.wikipedia.org/wiki/IBM" xr:uid="{D69766CC-55FC-44F2-9E01-0BFC70822172}"/>
    <hyperlink ref="B341" r:id="rId153" tooltip="Intel" display="https://web.archive.org/web/20171213072134/https:/en.wikipedia.org/wiki/Intel" xr:uid="{6B725280-19B5-4A41-9B61-E940D0146B61}"/>
    <hyperlink ref="B435" r:id="rId154" tooltip="Johnson &amp; Johnson" display="https://web.archive.org/web/20171213072134/https:/en.wikipedia.org/wiki/Johnson_%26_Johnson" xr:uid="{43418FB4-6D01-4744-A53B-6BE961327669}"/>
    <hyperlink ref="B143" r:id="rId155" tooltip="JPMorgan Chase &amp; Co" display="https://web.archive.org/web/20171213072134/https:/en.wikipedia.org/wiki/JPMorgan_Chase_%26_Co" xr:uid="{35EAA0E8-C2AF-434B-88E8-378C5840FE4E}"/>
    <hyperlink ref="B476" r:id="rId156" tooltip="Kraft Heinz" display="https://web.archive.org/web/20171213072134/https:/en.wikipedia.org/wiki/Kraft_Heinz" xr:uid="{3F4B32DF-68EC-43BB-82EE-81E532AA2016}"/>
    <hyperlink ref="B27" r:id="rId157" tooltip="Kinder Morgan" display="https://web.archive.org/web/20171213072134/https:/en.wikipedia.org/wiki/Kinder_Morgan" xr:uid="{690F7C8E-1413-4857-8AA5-921487B44B6F}"/>
    <hyperlink ref="B385" r:id="rId158" tooltip="The Coca-Cola Company" display="https://web.archive.org/web/20171213072134/https:/en.wikipedia.org/wiki/The_Coca-Cola_Company" xr:uid="{90280959-18D4-497D-BDB9-D9EEA9F78213}"/>
    <hyperlink ref="B424" r:id="rId159" tooltip="Eli Lilly and Company" display="https://web.archive.org/web/20171213072134/https:/en.wikipedia.org/wiki/Eli_Lilly_and_Company" xr:uid="{CA370E6F-3445-4EE0-B60B-4DF945B66688}"/>
    <hyperlink ref="B377" r:id="rId160" tooltip="Lockheed-Martin" display="https://web.archive.org/web/20171213072134/https:/en.wikipedia.org/wiki/Lockheed-Martin" xr:uid="{84A39D78-E7B5-4DFB-A204-9840EF767C05}"/>
    <hyperlink ref="B247" r:id="rId161" tooltip="Lowe's" display="https://web.archive.org/web/20171213072134/https:/en.wikipedia.org/wiki/Lowe%27s" xr:uid="{EBA28554-15F8-47B5-98C4-E7CC3424D741}"/>
    <hyperlink ref="B348" r:id="rId162" tooltip="MasterCard" display="https://web.archive.org/web/20171213072134/https:/en.wikipedia.org/wiki/MasterCard" xr:uid="{67CCB8C2-528E-456D-9198-CA69E8666909}"/>
    <hyperlink ref="B334" r:id="rId163" tooltip="McDonald's" display="https://web.archive.org/web/20171213072134/https:/en.wikipedia.org/wiki/McDonald%27s" xr:uid="{5F84E9F1-83E2-47EB-A843-DB6B5FA007C8}"/>
    <hyperlink ref="B91" r:id="rId164" tooltip="Mondelēz International" display="https://web.archive.org/web/20171213072134/https:/en.wikipedia.org/wiki/Mondel%C4%93z_International" xr:uid="{F768563C-1B5A-4111-ADFA-F42281C05860}"/>
    <hyperlink ref="B211" r:id="rId165" tooltip="Medtronic" display="https://web.archive.org/web/20171213072134/https:/en.wikipedia.org/wiki/Medtronic" xr:uid="{AF2AFFFE-AC29-41BA-96C1-107D46AB421E}"/>
    <hyperlink ref="B151" r:id="rId166" tooltip="Metlife" display="https://web.archive.org/web/20171213072134/https:/en.wikipedia.org/wiki/Metlife" xr:uid="{3177F7D6-59E8-4919-A75A-469816346BDC}"/>
    <hyperlink ref="B295" r:id="rId167" tooltip="3M" display="https://web.archive.org/web/20171213072134/https:/en.wikipedia.org/wiki/3M" xr:uid="{9FF7BE82-2ECD-493A-A1C4-DF5EEECC80AA}"/>
    <hyperlink ref="B338" r:id="rId168" tooltip="Altria" display="https://web.archive.org/web/20171213072134/https:/en.wikipedia.org/wiki/Altria" xr:uid="{CC0906B4-7E44-417E-A61A-8DF7E844EC86}"/>
    <hyperlink ref="B450" r:id="rId169" tooltip="Monsanto" display="https://web.archive.org/web/20171213072134/https:/en.wikipedia.org/wiki/Monsanto" xr:uid="{4D3A3D8B-B1CB-469E-A9ED-07419A685285}"/>
    <hyperlink ref="B358" r:id="rId170" tooltip="Merck &amp; Co." display="https://web.archive.org/web/20171213072134/https:/en.wikipedia.org/wiki/Merck_%26_Co." xr:uid="{F5E013D4-E799-499D-9644-C9CABAA29C6A}"/>
    <hyperlink ref="B309" r:id="rId171" tooltip="Morgan Stanley" display="https://web.archive.org/web/20171213072134/https:/en.wikipedia.org/wiki/Morgan_Stanley" xr:uid="{6AB9A4AB-E2FE-492D-892F-C93B18BB0E31}"/>
    <hyperlink ref="B445" r:id="rId172" tooltip="Microsoft" display="https://web.archive.org/web/20171213072134/https:/en.wikipedia.org/wiki/Microsoft" xr:uid="{3ADDEA00-30C2-40AF-B606-53056C9CB384}"/>
    <hyperlink ref="B346" r:id="rId173" tooltip="NextEra Energy" display="https://web.archive.org/web/20171213072134/https:/en.wikipedia.org/wiki/NextEra_Energy" xr:uid="{33E789CF-3F65-4C6C-A233-2D413DFEED81}"/>
    <hyperlink ref="B107" r:id="rId174" tooltip="Nike (company)" display="https://web.archive.org/web/20171213072134/https:/en.wikipedia.org/wiki/Nike_(company)" xr:uid="{0C85BB25-5B01-4029-B5F9-E25B6092DED1}"/>
    <hyperlink ref="B79" r:id="rId175" tooltip="Oracle Corporation" display="https://web.archive.org/web/20171213072134/https:/en.wikipedia.org/wiki/Oracle_Corporation" xr:uid="{FCB6B734-0DC1-4CC5-AE23-EBBC2305F2EF}"/>
    <hyperlink ref="B388" r:id="rId176" tooltip="Occidental Petroleum" display="https://web.archive.org/web/20171213072134/https:/en.wikipedia.org/wiki/Occidental_Petroleum" xr:uid="{6BB53847-7633-465F-B2CE-D5D46793A740}"/>
    <hyperlink ref="B124" r:id="rId177" tooltip="Priceline Group" display="https://web.archive.org/web/20171213072134/https:/en.wikipedia.org/wiki/Priceline_Group" xr:uid="{17C1E93E-437C-4B3C-932C-B76A7F14D756}"/>
    <hyperlink ref="B178" r:id="rId178" tooltip="Pepsico" display="https://web.archive.org/web/20171213072134/https:/en.wikipedia.org/wiki/Pepsico" xr:uid="{DC82D176-90B2-4181-AE27-1DA49348C4E3}"/>
    <hyperlink ref="B422" r:id="rId179" tooltip="Pfizer Inc" display="https://web.archive.org/web/20171213072134/https:/en.wikipedia.org/wiki/Pfizer_Inc" xr:uid="{E8678C98-CE49-4120-85F2-34FE20503302}"/>
    <hyperlink ref="B483" r:id="rId180" tooltip="Procter &amp; Gamble" display="https://web.archive.org/web/20171213072134/https:/en.wikipedia.org/wiki/Procter_%26_Gamble" xr:uid="{FC8A8FA6-251F-4798-99D2-4E3C14366B48}"/>
    <hyperlink ref="B274" r:id="rId181" tooltip="Phillip Morris International" display="https://web.archive.org/web/20171213072134/https:/en.wikipedia.org/wiki/Phillip_Morris_International" xr:uid="{DF97B85C-64E6-4018-8EC4-EAB89FD1BA3F}"/>
    <hyperlink ref="B316" r:id="rId182" tooltip="PayPal" display="https://web.archive.org/web/20171213072134/https:/en.wikipedia.org/wiki/PayPal" xr:uid="{BD7FD412-82CA-4863-92AF-282897AEB0B6}"/>
    <hyperlink ref="B389" r:id="rId183" tooltip="Qualcomm" display="https://web.archive.org/web/20171213072134/https:/en.wikipedia.org/wiki/Qualcomm" xr:uid="{4A0DA3D6-3688-4983-A81F-E5C9E44BE62B}"/>
    <hyperlink ref="B416" r:id="rId184" tooltip="Raytheon" display="https://web.archive.org/web/20171213072134/https:/en.wikipedia.org/wiki/Raytheon" xr:uid="{D207AF05-3E5F-4B1E-AE36-8F1C014850A8}"/>
    <hyperlink ref="B44" r:id="rId185" tooltip="Starbucks" display="https://web.archive.org/web/20171213072134/https:/en.wikipedia.org/wiki/Starbucks" xr:uid="{6A365610-0BA5-430F-929E-30ED125EB864}"/>
    <hyperlink ref="B478" r:id="rId186" tooltip="Schlumberger" display="https://web.archive.org/web/20171213072134/https:/en.wikipedia.org/wiki/Schlumberger" xr:uid="{A1BF3B96-4A47-4A7E-9C54-28277FD72129}"/>
    <hyperlink ref="B456" r:id="rId187" tooltip="Southern Company" display="https://web.archive.org/web/20171213072134/https:/en.wikipedia.org/wiki/Southern_Company" xr:uid="{422A3596-A245-45B1-991D-2C0BA3701773}"/>
    <hyperlink ref="B30" r:id="rId188" tooltip="Simon Property Group" display="https://web.archive.org/web/20171213072134/https:/en.wikipedia.org/wiki/Simon_Property_Group" xr:uid="{5E10C345-142E-4165-B17A-79628B8A7FC3}"/>
    <hyperlink ref="B299" r:id="rId189" tooltip="AT&amp;T" display="https://web.archive.org/web/20171213072134/https:/en.wikipedia.org/wiki/AT%26T" xr:uid="{2F31FB4B-D77B-438D-952B-6D0CEFB52205}"/>
    <hyperlink ref="B356" r:id="rId190" tooltip="Target Corporation" display="https://web.archive.org/web/20171213072134/https:/en.wikipedia.org/wiki/Target_Corporation" xr:uid="{48C1BB63-34C6-41CC-B7B8-AC80A92058D6}"/>
    <hyperlink ref="B189" r:id="rId191" tooltip="Time Warner" display="https://web.archive.org/web/20171213072134/https:/en.wikipedia.org/wiki/Time_Warner" xr:uid="{A73A3C4C-7DF0-49E3-A8BE-C6418A1576BE}"/>
    <hyperlink ref="B275" r:id="rId192" tooltip="Texas Instruments" display="https://web.archive.org/web/20171213072134/https:/en.wikipedia.org/wiki/Texas_Instruments" xr:uid="{653333D9-6B49-440D-A008-095CC2450D63}"/>
    <hyperlink ref="B99" r:id="rId193" tooltip="UnitedHealth Group" display="https://web.archive.org/web/20171213072134/https:/en.wikipedia.org/wiki/UnitedHealth_Group" xr:uid="{3569D72B-FCDB-4674-A3C8-87AB9352F1C2}"/>
    <hyperlink ref="B245" r:id="rId194" location="Union_Pacific_Corporation" tooltip="Union Pacific" display="https://web.archive.org/web/20171213072134/https:/en.wikipedia.org/wiki/Union_Pacific - Union_Pacific_Corporation" xr:uid="{181910A9-7CC2-45B2-93D8-D3553A1C100E}"/>
    <hyperlink ref="B302" r:id="rId195" tooltip="United Parcel Service" display="https://web.archive.org/web/20171213072134/https:/en.wikipedia.org/wiki/United_Parcel_Service" xr:uid="{CB251C92-139D-4994-BDD3-EA107D8CE2BA}"/>
    <hyperlink ref="B278" r:id="rId196" tooltip="U.S. Bancorp" display="https://web.archive.org/web/20171213072134/https:/en.wikipedia.org/wiki/U.S._Bancorp" xr:uid="{C64F32CA-8AE0-488E-A69A-9610953672B0}"/>
    <hyperlink ref="B332" r:id="rId197" tooltip="United Technologies Corporation" display="https://web.archive.org/web/20171213072134/https:/en.wikipedia.org/wiki/United_Technologies_Corporation" xr:uid="{EF4B38A1-3397-4A09-82BE-555FB13D026B}"/>
    <hyperlink ref="B496" r:id="rId198" tooltip="Visa Inc." display="https://web.archive.org/web/20171213072134/https:/en.wikipedia.org/wiki/Visa_Inc." xr:uid="{05F9095F-17E6-4F67-9919-6F4A62DAF6ED}"/>
    <hyperlink ref="B379" r:id="rId199" tooltip="Verizon Communications" display="https://web.archive.org/web/20171213072134/https:/en.wikipedia.org/wiki/Verizon_Communications" xr:uid="{3BE76500-FB4F-44B2-8D97-0FFB9B696697}"/>
    <hyperlink ref="B23" r:id="rId200" tooltip="Walgreens Boots Alliance" display="https://web.archive.org/web/20171213072134/https:/en.wikipedia.org/wiki/Walgreens_Boots_Alliance" xr:uid="{A110E1AD-F414-4FFB-93CA-AD99954A0893}"/>
    <hyperlink ref="B401" r:id="rId201" tooltip="Wells Fargo" display="https://web.archive.org/web/20171213072134/https:/en.wikipedia.org/wiki/Wells_Fargo" xr:uid="{12ADA315-0007-44C9-815D-29A9BA188729}"/>
    <hyperlink ref="B325" r:id="rId202" tooltip="Wal-Mart" display="https://web.archive.org/web/20171213072134/https:/en.wikipedia.org/wiki/Wal-Mart" xr:uid="{DA64448A-B75E-4BD1-AF34-5753BC3C2DEF}"/>
    <hyperlink ref="B489" r:id="rId203" tooltip="ExxonMobil" display="https://web.archive.org/web/20171213072134/https:/en.wikipedia.org/wiki/ExxonMobil" xr:uid="{CDFAF5F4-7992-4AA5-9989-0222098E01BA}"/>
    <hyperlink ref="B468" r:id="rId204" tooltip="Apple Inc." display="https://web.archive.org/web/20190121023547/https:/en.wikipedia.org/wiki/Apple_Inc." xr:uid="{02434B0B-4C4B-48F1-AE45-90DEB985C62F}"/>
    <hyperlink ref="B383" r:id="rId205" tooltip="AbbVie Inc." display="https://web.archive.org/web/20190121023547/https:/en.wikipedia.org/wiki/AbbVie_Inc." xr:uid="{64E98859-48B6-4770-B6BA-30FBEDB0CBC1}"/>
    <hyperlink ref="B152" r:id="rId206" tooltip="Abbott Laboratories" display="https://web.archive.org/web/20190121023547/https:/en.wikipedia.org/wiki/Abbott_Laboratories" xr:uid="{7D643D8D-9C48-4132-A206-76FC1712237C}"/>
    <hyperlink ref="B495" r:id="rId207" tooltip="Accenture" display="https://web.archive.org/web/20190121023547/https:/en.wikipedia.org/wiki/Accenture" xr:uid="{1F1A07D7-6682-408C-8195-F852681C0F59}"/>
    <hyperlink ref="B179" r:id="rId208" tooltip="Allergan" display="https://web.archive.org/web/20190121023547/https:/en.wikipedia.org/wiki/Allergan" xr:uid="{E4611A8E-AE67-4B57-91B3-D5A17E487C33}"/>
    <hyperlink ref="B497" r:id="rId209" tooltip="American International Group" display="https://web.archive.org/web/20190121023547/https:/en.wikipedia.org/wiki/American_International_Group" xr:uid="{1464DACE-7B20-4A74-9CFD-2265DCF1839F}"/>
    <hyperlink ref="B153" r:id="rId210" tooltip="Allstate" display="https://web.archive.org/web/20190121023547/https:/en.wikipedia.org/wiki/Allstate" xr:uid="{9E841A4F-5487-4976-AE97-9E874DE4895C}"/>
    <hyperlink ref="B207" r:id="rId211" tooltip="Amgen" display="https://web.archive.org/web/20190121023547/https:/en.wikipedia.org/wiki/Amgen" xr:uid="{BCDAA8A5-3A1A-4A00-9F1C-D8A8D5ED40EB}"/>
    <hyperlink ref="B14" r:id="rId212" tooltip="Amazon.com" display="https://web.archive.org/web/20190121023547/https:/en.wikipedia.org/wiki/Amazon.com" xr:uid="{F6019041-D730-4DF2-AD8F-24026EAC47DC}"/>
    <hyperlink ref="B160" r:id="rId213" tooltip="American Express" display="https://web.archive.org/web/20190121023547/https:/en.wikipedia.org/wiki/American_Express" xr:uid="{F16E7D76-BA92-485C-B1D0-C961DAD85AC8}"/>
    <hyperlink ref="B347" r:id="rId214" tooltip="Boeing" display="https://web.archive.org/web/20190121023547/https:/en.wikipedia.org/wiki/Boeing" xr:uid="{E49D97C0-9579-4801-81A7-FDEA0F2639F5}"/>
    <hyperlink ref="B414" r:id="rId215" tooltip="Bank of America" display="https://web.archive.org/web/20190121023547/https:/en.wikipedia.org/wiki/Bank_of_America" xr:uid="{8EF5FD17-8C56-4FBA-B689-4322CA56B0AE}"/>
    <hyperlink ref="B472" r:id="rId216" tooltip="Biogen" display="https://web.archive.org/web/20190121023547/https:/en.wikipedia.org/wiki/Biogen" xr:uid="{1BCE7CC7-DBDA-49DC-802F-1F1BC76734EB}"/>
    <hyperlink ref="B355" r:id="rId217" tooltip="The Bank of New York Mellon" display="https://web.archive.org/web/20190121023547/https:/en.wikipedia.org/wiki/The_Bank_of_New_York_Mellon" xr:uid="{B9871DFC-4E94-4FED-A57D-D7571AB19E7D}"/>
    <hyperlink ref="B277" r:id="rId218" tooltip="Booking Holdings" display="https://web.archive.org/web/20190121023547/https:/en.wikipedia.org/wiki/Booking_Holdings" xr:uid="{23625690-0104-47FB-A979-68D8B190C31D}"/>
    <hyperlink ref="B66" r:id="rId219" tooltip="BlackRock" display="https://web.archive.org/web/20190121023547/https:/en.wikipedia.org/wiki/BlackRock" xr:uid="{6CA5D699-E184-47EF-8E1D-3E0EF9303B5D}"/>
    <hyperlink ref="B381" r:id="rId220" tooltip="Bristol-Myers Squibb" display="https://web.archive.org/web/20190121023547/https:/en.wikipedia.org/wiki/Bristol-Myers_Squibb" xr:uid="{9FCB5408-53A2-4EAA-9045-462B8B508DC3}"/>
    <hyperlink ref="B4" r:id="rId221" tooltip="Berkshire Hathaway" display="https://web.archive.org/web/20190121023547/https:/en.wikipedia.org/wiki/Berkshire_Hathaway" xr:uid="{BC97996E-C550-4BC0-925C-8F7D9E9B4298}"/>
    <hyperlink ref="B415" r:id="rId222" tooltip="Citigroup" display="https://web.archive.org/web/20190121023547/https:/en.wikipedia.org/wiki/Citigroup" xr:uid="{011F9AA4-9259-4062-B53B-F35969C9821A}"/>
    <hyperlink ref="B460" r:id="rId223" tooltip="Caterpillar Inc." display="https://web.archive.org/web/20190121023547/https:/en.wikipedia.org/wiki/Caterpillar_Inc." xr:uid="{12A261D1-D9BD-41FF-B17F-FC22789920EB}"/>
    <hyperlink ref="B286" r:id="rId224" tooltip="Celgene" display="https://web.archive.org/web/20190121023547/https:/en.wikipedia.org/wiki/Celgene" xr:uid="{FACA5BCC-B151-46E2-A542-625FC4FB4557}"/>
    <hyperlink ref="B89" r:id="rId225" tooltip="Charter Communications" display="https://web.archive.org/web/20190121023547/https:/en.wikipedia.org/wiki/Charter_Communications" xr:uid="{8DE39105-D783-45B0-B146-03085FA78779}"/>
    <hyperlink ref="B149" r:id="rId226" tooltip="Colgate-Palmolive" display="https://web.archive.org/web/20190121023547/https:/en.wikipedia.org/wiki/Colgate-Palmolive" xr:uid="{5D89A21E-620A-47F9-B830-715AB0E2799F}"/>
    <hyperlink ref="B47" r:id="rId227" tooltip="Comcast" display="https://web.archive.org/web/20190121023547/https:/en.wikipedia.org/wiki/Comcast" xr:uid="{B6E7DDE0-03F9-4994-867F-A737D4AF271D}"/>
    <hyperlink ref="B80" r:id="rId228" tooltip="Capital One" display="https://web.archive.org/web/20190121023547/https:/en.wikipedia.org/wiki/Capital_One" xr:uid="{8FB32B17-A57A-4B14-AC76-30D153C915C5}"/>
    <hyperlink ref="B436" r:id="rId229" tooltip="ConocoPhillips" display="https://web.archive.org/web/20190121023547/https:/en.wikipedia.org/wiki/ConocoPhillips" xr:uid="{6CCBBE25-AEDD-46FB-9246-F79708E5B2F1}"/>
    <hyperlink ref="B230" r:id="rId230" tooltip="Costco Wholesale Corp." display="https://web.archive.org/web/20190121023547/https:/en.wikipedia.org/wiki/Costco_Wholesale_Corp." xr:uid="{F8A6075F-F471-4FC5-80B9-1182A7908089}"/>
    <hyperlink ref="B482" r:id="rId231" tooltip="Cisco Systems" display="https://web.archive.org/web/20190121023547/https:/en.wikipedia.org/wiki/Cisco_Systems" xr:uid="{DFA0FA38-D389-4D12-8322-8F1B5500B1CF}"/>
    <hyperlink ref="B115" r:id="rId232" tooltip="CVS Health" display="https://web.archive.org/web/20190121023547/https:/en.wikipedia.org/wiki/CVS_Health" xr:uid="{A363FCB9-1682-4633-B531-FF786B42DCFD}"/>
    <hyperlink ref="B260" r:id="rId233" tooltip="Chevron Corporation" display="https://web.archive.org/web/20190121023547/https:/en.wikipedia.org/wiki/Chevron_Corporation" xr:uid="{986AA5FA-CC7A-4859-8C2F-2F972D550088}"/>
    <hyperlink ref="B223" r:id="rId234" tooltip="Danaher Corporation" display="https://web.archive.org/web/20190121023547/https:/en.wikipedia.org/wiki/Danaher_Corporation" xr:uid="{EEE66BF3-7AFD-4570-B480-4E9156A6C354}"/>
    <hyperlink ref="B222" r:id="rId235" tooltip="The Walt Disney Company" display="https://web.archive.org/web/20190121023547/https:/en.wikipedia.org/wiki/The_Walt_Disney_Company" xr:uid="{3013429B-2DE7-43D3-8E83-C053523EBFE4}"/>
    <hyperlink ref="B390" r:id="rId236" tooltip="Duke Energy" display="https://web.archive.org/web/20190121023547/https:/en.wikipedia.org/wiki/Duke_Energy" xr:uid="{BE63A374-E9E8-423D-A908-18E4441B379E}"/>
    <hyperlink ref="B442" r:id="rId237" tooltip="DowDuPont" display="https://web.archive.org/web/20190121023547/https:/en.wikipedia.org/wiki/DowDuPont" xr:uid="{4CE7D6A1-D4F2-488E-9E51-91BD2D02ACC7}"/>
    <hyperlink ref="B85" r:id="rId238" tooltip="Emerson Electric" display="https://web.archive.org/web/20190121023547/https:/en.wikipedia.org/wiki/Emerson_Electric" xr:uid="{32C42845-7397-4C00-8D3D-B56035973619}"/>
    <hyperlink ref="B249" r:id="rId239" tooltip="Exelon" display="https://web.archive.org/web/20190121023547/https:/en.wikipedia.org/wiki/Exelon" xr:uid="{48BE476E-F561-4B82-B9B1-095C510E0B6E}"/>
    <hyperlink ref="B412" r:id="rId240" tooltip="Ford Motor Company" display="https://web.archive.org/web/20190121023547/https:/en.wikipedia.org/wiki/Ford_Motor_Company" xr:uid="{6DE6C7BB-1BFA-420C-87EF-B7ABBB4156E2}"/>
    <hyperlink ref="B22" r:id="rId241" tooltip="Facebook" display="https://web.archive.org/web/20190121023547/https:/en.wikipedia.org/wiki/Facebook" xr:uid="{AFADDA87-B8D6-4770-8C08-E2770C218C95}"/>
    <hyperlink ref="B36" r:id="rId242" tooltip="FedEx" display="https://web.archive.org/web/20190121023547/https:/en.wikipedia.org/wiki/FedEx" xr:uid="{2D3050C7-9EA4-4F7B-84AA-CD213A3017B3}"/>
    <hyperlink ref="B93" r:id="rId243" tooltip="Fox (company)" display="https://web.archive.org/web/20190121023547/https:/en.wikipedia.org/wiki/Fox_(company)" xr:uid="{792C86A7-8B50-4880-A417-AF37AD12DBAB}"/>
    <hyperlink ref="B94" r:id="rId244" tooltip="Fox (company)" display="https://web.archive.org/web/20190121023547/https:/en.wikipedia.org/wiki/Fox_(company)" xr:uid="{0A8296C3-B488-4375-8915-FFE22395695A}"/>
    <hyperlink ref="B400" r:id="rId245" tooltip="General Dynamics" display="https://web.archive.org/web/20190121023547/https:/en.wikipedia.org/wiki/General_Dynamics" xr:uid="{51FDE616-3945-46AF-8A7E-0D0F792F25BF}"/>
    <hyperlink ref="B403" r:id="rId246" tooltip="General Electric" display="https://web.archive.org/web/20190121023547/https:/en.wikipedia.org/wiki/General_Electric" xr:uid="{BBC958A5-013E-42B8-86DB-9AD6EB7AA2D0}"/>
    <hyperlink ref="B131" r:id="rId247" tooltip="Gilead Sciences" display="https://web.archive.org/web/20190121023547/https:/en.wikipedia.org/wiki/Gilead_Sciences" xr:uid="{9332D0D2-E32A-458D-8FD4-0FE996CE89B9}"/>
    <hyperlink ref="B273" r:id="rId248" tooltip="General Motors" display="https://web.archive.org/web/20190121023547/https:/en.wikipedia.org/wiki/General_Motors" xr:uid="{6EB3179B-F922-45D4-ABF4-AC06C1CB8998}"/>
    <hyperlink ref="B501" r:id="rId249" tooltip="Alphabet Inc." display="https://web.archive.org/web/20190121023547/https:/en.wikipedia.org/wiki/Alphabet_Inc." xr:uid="{3E6FCD28-0ECD-4181-9631-4BE9D7820788}"/>
    <hyperlink ref="B171" r:id="rId250" tooltip="Alphabet Inc." display="https://web.archive.org/web/20190121023547/https:/en.wikipedia.org/wiki/Alphabet_Inc." xr:uid="{F6F77B4D-E13A-474E-AC46-2A5B890FEA4D}"/>
    <hyperlink ref="B74" r:id="rId251" tooltip="Goldman Sachs" display="https://web.archive.org/web/20190121023547/https:/en.wikipedia.org/wiki/Goldman_Sachs" xr:uid="{705F88A1-EE87-47E3-B220-E9B1631F56EC}"/>
    <hyperlink ref="B154" r:id="rId252" tooltip="Halliburton" display="https://web.archive.org/web/20190121023547/https:/en.wikipedia.org/wiki/Halliburton" xr:uid="{EC3786DB-24A5-4F65-BBE2-FB629B685185}"/>
    <hyperlink ref="B244" r:id="rId253" tooltip="Home Depot" display="https://web.archive.org/web/20190121023547/https:/en.wikipedia.org/wiki/Home_Depot" xr:uid="{9E5665FD-1367-43C0-98EA-5050A6531C80}"/>
    <hyperlink ref="B462" r:id="rId254" tooltip="Honeywell" display="https://web.archive.org/web/20190121023547/https:/en.wikipedia.org/wiki/Honeywell" xr:uid="{47465975-2A30-43A0-84EE-E93C8ACD532C}"/>
    <hyperlink ref="B352" r:id="rId255" tooltip="IBM" display="https://web.archive.org/web/20190121023547/https:/en.wikipedia.org/wiki/IBM" xr:uid="{6C9479A6-F825-4053-886C-3FF9B3E09FBA}"/>
    <hyperlink ref="B502" r:id="rId256" tooltip="Intel" display="https://web.archive.org/web/20190121023547/https:/en.wikipedia.org/wiki/Intel" xr:uid="{236C7B9C-98C2-4C08-9253-0657F3305ACC}"/>
    <hyperlink ref="B406" r:id="rId257" tooltip="Johnson &amp; Johnson" display="https://web.archive.org/web/20190121023547/https:/en.wikipedia.org/wiki/Johnson_%26_Johnson" xr:uid="{9186E62F-3ACF-42B4-85AD-6E2AED287F40}"/>
    <hyperlink ref="B132" r:id="rId258" tooltip="JPMorgan Chase &amp; Co." display="https://web.archive.org/web/20190121023547/https:/en.wikipedia.org/wiki/JPMorgan_Chase_%26_Co." xr:uid="{28CD10E1-B864-4F2E-9CAE-C275F2487FDD}"/>
    <hyperlink ref="B466" r:id="rId259" tooltip="Kraft Heinz" display="https://web.archive.org/web/20190121023547/https:/en.wikipedia.org/wiki/Kraft_Heinz" xr:uid="{79959DFA-0CB3-447F-A164-ED75B2CE2727}"/>
    <hyperlink ref="B95" r:id="rId260" tooltip="Kinder Morgan" display="https://web.archive.org/web/20190121023547/https:/en.wikipedia.org/wiki/Kinder_Morgan" xr:uid="{C656147C-645D-410C-B030-58444F0C0F6C}"/>
    <hyperlink ref="B345" r:id="rId261" tooltip="The Coca-Cola Company" display="https://web.archive.org/web/20190121023547/https:/en.wikipedia.org/wiki/The_Coca-Cola_Company" xr:uid="{5E68122F-7D50-4440-B67C-813AB269AAC5}"/>
    <hyperlink ref="B402" r:id="rId262" tooltip="Eli Lilly and Company" display="https://web.archive.org/web/20190121023547/https:/en.wikipedia.org/wiki/Eli_Lilly_and_Company" xr:uid="{8DCB8C0F-58B3-485F-A58A-16B0BD4FC3D6}"/>
    <hyperlink ref="B216" r:id="rId263" tooltip="Lockheed Martin" display="https://web.archive.org/web/20190121023547/https:/en.wikipedia.org/wiki/Lockheed_Martin" xr:uid="{6DDA2D92-9983-4166-8455-FF7F7BB76E38}"/>
    <hyperlink ref="B134" r:id="rId264" tooltip="Lowe's" display="https://web.archive.org/web/20190121023547/https:/en.wikipedia.org/wiki/Lowe%27s" xr:uid="{6EC0B455-517D-4F08-9533-81DBEBE1302D}"/>
    <hyperlink ref="B340" r:id="rId265" tooltip="MasterCard" display="https://web.archive.org/web/20190121023547/https:/en.wikipedia.org/wiki/MasterCard" xr:uid="{C57BABEA-A318-486A-8273-A705677DD5F5}"/>
    <hyperlink ref="B330" r:id="rId266" tooltip="McDonald's" display="https://web.archive.org/web/20190121023547/https:/en.wikipedia.org/wiki/McDonald%27s" xr:uid="{8C1D5F9F-11CC-404B-9B5C-21EE842B6480}"/>
    <hyperlink ref="B461" r:id="rId267" tooltip="Mondelēz International" display="https://web.archive.org/web/20190121023547/https:/en.wikipedia.org/wiki/Mondel%C4%93z_International" xr:uid="{F89D432B-FD00-4AD9-8121-83B52FEB0366}"/>
    <hyperlink ref="B203" r:id="rId268" tooltip="Medtronic" display="https://web.archive.org/web/20190121023547/https:/en.wikipedia.org/wiki/Medtronic" xr:uid="{66946048-A31F-4FA6-8A2C-333D82D9D00C}"/>
    <hyperlink ref="B138" r:id="rId269" tooltip="MetLife" display="https://web.archive.org/web/20190121023547/https:/en.wikipedia.org/wiki/MetLife" xr:uid="{0DB86343-0CC4-440E-9AA7-58C87B24A63B}"/>
    <hyperlink ref="B287" r:id="rId270" tooltip="3M" display="https://web.archive.org/web/20190121023547/https:/en.wikipedia.org/wiki/3M" xr:uid="{147D8119-E023-44CF-A6EA-2F83F7712ED0}"/>
    <hyperlink ref="B418" r:id="rId271" tooltip="Altria" display="https://web.archive.org/web/20190121023547/https:/en.wikipedia.org/wiki/Altria" xr:uid="{8DF12934-A94A-4A39-BC7E-EF24EDC2D515}"/>
    <hyperlink ref="B342" r:id="rId272" tooltip="Merck &amp; Co." display="https://web.archive.org/web/20190121023547/https:/en.wikipedia.org/wiki/Merck_%26_Co." xr:uid="{B1978EA9-479E-4895-98E7-15FCB3562615}"/>
    <hyperlink ref="B473" r:id="rId273" tooltip="Morgan Stanley" display="https://web.archive.org/web/20190121023547/https:/en.wikipedia.org/wiki/Morgan_Stanley" xr:uid="{FE02DABD-E3AA-45BB-ACBD-F87DFAC54169}"/>
    <hyperlink ref="B432" r:id="rId274" tooltip="Microsoft" display="https://web.archive.org/web/20190121023547/https:/en.wikipedia.org/wiki/Microsoft" xr:uid="{B3CE8085-4148-457C-9EED-409E5FEE625C}"/>
    <hyperlink ref="B354" r:id="rId275" tooltip="NextEra Energy" display="https://web.archive.org/web/20190121023547/https:/en.wikipedia.org/wiki/NextEra_Energy" xr:uid="{7455E0D9-E301-4974-B9AC-E72930DF12AF}"/>
    <hyperlink ref="B49" r:id="rId276" tooltip="Netflix" display="https://web.archive.org/web/20190121023547/https:/en.wikipedia.org/wiki/Netflix" xr:uid="{DD7C433F-36A7-458F-AB1B-056F2E32B32B}"/>
    <hyperlink ref="B219" r:id="rId277" tooltip="Nike, Inc." display="https://web.archive.org/web/20190121023547/https:/en.wikipedia.org/wiki/Nike,_Inc." xr:uid="{3BA36939-785A-48BE-AB8B-0978AFBD5274}"/>
    <hyperlink ref="B38" r:id="rId278" tooltip="Nvidia" display="https://web.archive.org/web/20190121023547/https:/en.wikipedia.org/wiki/Nvidia" xr:uid="{A5A88621-608C-4D61-B32A-7B51C05C8901}"/>
    <hyperlink ref="B394" r:id="rId279" tooltip="Oracle Corporation" display="https://web.archive.org/web/20190121023547/https:/en.wikipedia.org/wiki/Oracle_Corporation" xr:uid="{BEF84909-3C2A-4060-9E5F-B3FCDB1CA7CE}"/>
    <hyperlink ref="B427" r:id="rId280" tooltip="Occidental Petroleum" display="https://web.archive.org/web/20190121023547/https:/en.wikipedia.org/wiki/Occidental_Petroleum" xr:uid="{DDA9EEA8-8498-4D15-9276-BCA86C184CA6}"/>
    <hyperlink ref="B281" r:id="rId281" tooltip="PepsiCo" display="https://web.archive.org/web/20190121023547/https:/en.wikipedia.org/wiki/PepsiCo" xr:uid="{2FF81244-1923-429D-A58E-E169BDABAF51}"/>
    <hyperlink ref="B417" r:id="rId282" tooltip="Pfizer Inc" display="https://web.archive.org/web/20190121023547/https:/en.wikipedia.org/wiki/Pfizer_Inc" xr:uid="{3C26D29E-7A2B-4A0A-8464-2DCFFFE92B79}"/>
    <hyperlink ref="B481" r:id="rId283" tooltip="Procter &amp; Gamble" display="https://web.archive.org/web/20190121023547/https:/en.wikipedia.org/wiki/Procter_%26_Gamble" xr:uid="{325A4514-3DAA-4F61-BE70-C10FB22422C5}"/>
    <hyperlink ref="B296" r:id="rId284" tooltip="Philip Morris International" display="https://web.archive.org/web/20190121023547/https:/en.wikipedia.org/wiki/Philip_Morris_International" xr:uid="{554A9284-9B16-427F-8782-25D6C324CD9E}"/>
    <hyperlink ref="B322" r:id="rId285" tooltip="PayPal" display="https://web.archive.org/web/20190121023547/https:/en.wikipedia.org/wiki/PayPal" xr:uid="{BAC67E8A-CB49-4FA3-B96A-044FB0D5439C}"/>
    <hyperlink ref="B331" r:id="rId286" tooltip="Qualcomm" display="https://web.archive.org/web/20190121023547/https:/en.wikipedia.org/wiki/Qualcomm" xr:uid="{DDB80E18-7EE9-4882-AD4C-F2446AFAC6AB}"/>
    <hyperlink ref="B453" r:id="rId287" tooltip="Raytheon" display="https://web.archive.org/web/20190121023547/https:/en.wikipedia.org/wiki/Raytheon" xr:uid="{E1AEF0F4-0598-4D2E-962F-42CF21A4CF83}"/>
    <hyperlink ref="B441" r:id="rId288" tooltip="Starbucks" display="https://web.archive.org/web/20190121023547/https:/en.wikipedia.org/wiki/Starbucks" xr:uid="{E987ADC6-DDE0-49FF-9E2E-9DAFD0CFD50A}"/>
    <hyperlink ref="B449" r:id="rId289" tooltip="Schlumberger" display="https://web.archive.org/web/20190121023547/https:/en.wikipedia.org/wiki/Schlumberger" xr:uid="{7E16C304-04D5-4437-9982-43790EBCE5B7}"/>
    <hyperlink ref="B397" r:id="rId290" tooltip="Southern Company" display="https://web.archive.org/web/20190121023547/https:/en.wikipedia.org/wiki/Southern_Company" xr:uid="{9BE98A5C-72E8-452D-BEA1-72F6C0E555BC}"/>
    <hyperlink ref="B29" r:id="rId291" tooltip="Simon Property Group" display="https://web.archive.org/web/20190121023547/https:/en.wikipedia.org/wiki/Simon_Property_Group" xr:uid="{B2887AB4-E57D-4E06-90A7-2AF8A3EFF52A}"/>
    <hyperlink ref="B353" r:id="rId292" tooltip="AT&amp;T" display="https://web.archive.org/web/20190121023547/https:/en.wikipedia.org/wiki/AT%26T" xr:uid="{971F3C07-49EF-4D45-B8C2-F29EA73ED5FB}"/>
    <hyperlink ref="B285" r:id="rId293" tooltip="Target Corporation" display="https://web.archive.org/web/20190121023547/https:/en.wikipedia.org/wiki/Target_Corporation" xr:uid="{DF436604-8DF0-4A7C-A0A1-39377B75E87F}"/>
    <hyperlink ref="B320" r:id="rId294" tooltip="Texas Instruments" display="https://web.archive.org/web/20190121023547/https:/en.wikipedia.org/wiki/Texas_Instruments" xr:uid="{EC495BA8-BDC3-456E-A5E1-735A7D6DAD21}"/>
    <hyperlink ref="B97" r:id="rId295" tooltip="UnitedHealth Group" display="https://web.archive.org/web/20190121023547/https:/en.wikipedia.org/wiki/UnitedHealth_Group" xr:uid="{83E37098-369F-49A7-A31D-BA3F28D0A3D6}"/>
    <hyperlink ref="B213" r:id="rId296" tooltip="Union Pacific Corporation" display="https://web.archive.org/web/20190121023547/https:/en.wikipedia.org/wiki/Union_Pacific_Corporation" xr:uid="{985D86EF-F0D6-45B7-AE0D-8E42FCF95498}"/>
    <hyperlink ref="B280" r:id="rId297" tooltip="United Parcel Service" display="https://web.archive.org/web/20190121023547/https:/en.wikipedia.org/wiki/United_Parcel_Service" xr:uid="{592599CB-D401-43B1-A1C2-CDF729E04676}"/>
    <hyperlink ref="B262" r:id="rId298" tooltip="U.S. Bancorp" display="https://web.archive.org/web/20190121023547/https:/en.wikipedia.org/wiki/U.S._Bancorp" xr:uid="{E0C44E78-7F25-426E-8188-9E4BEF6DAC35}"/>
    <hyperlink ref="B467" r:id="rId299" tooltip="United Technologies" display="https://web.archive.org/web/20190121023547/https:/en.wikipedia.org/wiki/United_Technologies" xr:uid="{0D4932A8-5DF6-4162-A1B7-235F95A61F89}"/>
    <hyperlink ref="B491" r:id="rId300" tooltip="Visa Inc." display="https://web.archive.org/web/20190121023547/https:/en.wikipedia.org/wiki/Visa_Inc." xr:uid="{C54FE1B5-D634-4D12-84C5-B2ED36B811AA}"/>
    <hyperlink ref="B393" r:id="rId301" tooltip="Verizon Communications" display="https://web.archive.org/web/20190121023547/https:/en.wikipedia.org/wiki/Verizon_Communications" xr:uid="{968C232C-AE5E-4058-BDBA-561DBE70D8FA}"/>
    <hyperlink ref="B18" r:id="rId302" tooltip="Walgreens Boots Alliance" display="https://web.archive.org/web/20190121023547/https:/en.wikipedia.org/wiki/Walgreens_Boots_Alliance" xr:uid="{D656E229-E312-4B74-8650-857A0BAC57DB}"/>
    <hyperlink ref="B387" r:id="rId303" tooltip="Wells Fargo" display="https://web.archive.org/web/20190121023547/https:/en.wikipedia.org/wiki/Wells_Fargo" xr:uid="{DADB35D4-4C5D-4AD9-B3F9-899A86E9936F}"/>
    <hyperlink ref="B288" r:id="rId304" tooltip="Walmart" display="https://web.archive.org/web/20190121023547/https:/en.wikipedia.org/wiki/Walmart" xr:uid="{0BD943E7-7C26-444B-8468-18EF4A7C93C5}"/>
    <hyperlink ref="B492" r:id="rId305" tooltip="ExxonMobil" display="https://web.archive.org/web/20190121023547/https:/en.wikipedia.org/wiki/ExxonMobil" xr:uid="{11DCDA75-9CA6-4F37-8CA8-8400FFBCED11}"/>
    <hyperlink ref="B465" r:id="rId306" tooltip="Apple Inc." display="https://web.archive.org/web/20200106022259/https:/en.wikipedia.org/wiki/Apple_Inc." xr:uid="{7E7DABC5-8437-4E9D-A504-2425E5D9E523}"/>
    <hyperlink ref="B374" r:id="rId307" tooltip="AbbVie Inc." display="https://web.archive.org/web/20200106022259/https:/en.wikipedia.org/wiki/AbbVie_Inc." xr:uid="{97B01CC1-F29A-4499-85E9-E9947630D478}"/>
    <hyperlink ref="B150" r:id="rId308" tooltip="Abbott Laboratories" display="https://web.archive.org/web/20200106022259/https:/en.wikipedia.org/wiki/Abbott_Laboratories" xr:uid="{FB78A610-C7BF-45A2-A573-DD4A9A3B559D}"/>
    <hyperlink ref="B498" r:id="rId309" tooltip="Accenture" display="https://web.archive.org/web/20200106022259/https:/en.wikipedia.org/wiki/Accenture" xr:uid="{C089F38D-A5D4-43A1-BD63-6FFCD903F647}"/>
    <hyperlink ref="B248" r:id="rId310" tooltip="Adobe Inc." display="https://web.archive.org/web/20200106022259/https:/en.wikipedia.org/wiki/Adobe_Inc." xr:uid="{D5C6C476-18EA-435E-AA08-1161F8DD0228}"/>
    <hyperlink ref="B440" r:id="rId311" tooltip="Allergan" display="https://web.archive.org/web/20200106022259/https:/en.wikipedia.org/wiki/Allergan" xr:uid="{D9CF7694-3D19-4ACF-9856-70A3DA5B27DF}"/>
    <hyperlink ref="B438" r:id="rId312" tooltip="American International Group" display="https://web.archive.org/web/20200106022259/https:/en.wikipedia.org/wiki/American_International_Group" xr:uid="{BE1B5664-892B-4E1F-8643-A58B9CA098FE}"/>
    <hyperlink ref="B137" r:id="rId313" tooltip="Allstate" display="https://web.archive.org/web/20200106022259/https:/en.wikipedia.org/wiki/Allstate" xr:uid="{43924D11-361B-4949-A935-519C07140270}"/>
    <hyperlink ref="B182" r:id="rId314" tooltip="Amgen" display="https://web.archive.org/web/20200106022259/https:/en.wikipedia.org/wiki/Amgen" xr:uid="{FB261E12-0E3B-4F09-8261-DFB4C9DAA80A}"/>
    <hyperlink ref="B16" r:id="rId315" tooltip="Amazon.com" display="https://web.archive.org/web/20200106022259/https:/en.wikipedia.org/wiki/Amazon.com" xr:uid="{BCCE17CE-F39E-46F3-8B0A-F197C37D6283}"/>
    <hyperlink ref="B337" r:id="rId316" tooltip="American Express" display="https://web.archive.org/web/20200106022259/https:/en.wikipedia.org/wiki/American_Express" xr:uid="{08A407F7-1323-4B9D-A941-A44A654E2FEF}"/>
    <hyperlink ref="B386" r:id="rId317" tooltip="Boeing" display="https://web.archive.org/web/20200106022259/https:/en.wikipedia.org/wiki/Boeing" xr:uid="{72ACDE2B-73F2-4FFC-9F18-DBFAE8E3CC68}"/>
    <hyperlink ref="B391" r:id="rId318" tooltip="Bank of America" display="https://web.archive.org/web/20200106022259/https:/en.wikipedia.org/wiki/Bank_of_America" xr:uid="{11DC968B-339D-4888-8A3D-9D96B54414DB}"/>
    <hyperlink ref="B439" r:id="rId319" tooltip="Biogen" display="https://web.archive.org/web/20200106022259/https:/en.wikipedia.org/wiki/Biogen" xr:uid="{420B3B35-3B49-48B4-9473-6E0976439B16}"/>
    <hyperlink ref="B314" r:id="rId320" tooltip="The Bank of New York Mellon" display="https://web.archive.org/web/20200106022259/https:/en.wikipedia.org/wiki/The_Bank_of_New_York_Mellon" xr:uid="{363253EA-230A-4C26-B247-198C29D283F2}"/>
    <hyperlink ref="B256" r:id="rId321" tooltip="Booking Holdings" display="https://web.archive.org/web/20200106022259/https:/en.wikipedia.org/wiki/Booking_Holdings" xr:uid="{49529A0B-B86F-4352-8850-E924A148DF49}"/>
    <hyperlink ref="B71" r:id="rId322" tooltip="BlackRock" display="https://web.archive.org/web/20200106022259/https:/en.wikipedia.org/wiki/BlackRock" xr:uid="{033E2B8D-70A1-4F09-A735-28E705CAF7EE}"/>
    <hyperlink ref="B357" r:id="rId323" tooltip="Bristol-Myers Squibb" display="https://web.archive.org/web/20200106022259/https:/en.wikipedia.org/wiki/Bristol-Myers_Squibb" xr:uid="{0CE5ED0C-525B-472F-8641-E510D921F92B}"/>
    <hyperlink ref="B5" r:id="rId324" tooltip="Berkshire Hathaway" display="https://web.archive.org/web/20200106022259/https:/en.wikipedia.org/wiki/Berkshire_Hathaway" xr:uid="{55B97FDA-C5DE-4133-BCBD-97B90494F7B0}"/>
    <hyperlink ref="B398" r:id="rId325" tooltip="Citigroup" display="https://web.archive.org/web/20200106022259/https:/en.wikipedia.org/wiki/Citigroup" xr:uid="{01A5FE0D-F355-481F-B7DA-F3A9775C3661}"/>
    <hyperlink ref="B446" r:id="rId326" tooltip="Caterpillar Inc." display="https://web.archive.org/web/20200106022259/https:/en.wikipedia.org/wiki/Caterpillar_Inc." xr:uid="{7F055176-32B9-4EBC-BEAD-EC854A471028}"/>
    <hyperlink ref="B180" r:id="rId327" tooltip="Charter Communications" display="https://web.archive.org/web/20200106022259/https:/en.wikipedia.org/wiki/Charter_Communications" xr:uid="{62DD57EF-FB7F-4243-9751-B25342EF28A3}"/>
    <hyperlink ref="B375" r:id="rId328" tooltip="Colgate-Palmolive" display="https://web.archive.org/web/20200106022259/https:/en.wikipedia.org/wiki/Colgate-Palmolive" xr:uid="{8DB5F131-EC84-4F15-B16F-F7921A73B744}"/>
    <hyperlink ref="B52" r:id="rId329" tooltip="Comcast" display="https://web.archive.org/web/20200106022259/https:/en.wikipedia.org/wiki/Comcast" xr:uid="{3937D94F-643E-426B-9B7F-25A1A5AF473E}"/>
    <hyperlink ref="B77" r:id="rId330" tooltip="Capital One" display="https://web.archive.org/web/20200106022259/https:/en.wikipedia.org/wiki/Capital_One" xr:uid="{7E08A8D3-7837-49ED-96D5-7ACC539D0897}"/>
    <hyperlink ref="B434" r:id="rId331" tooltip="ConocoPhillips" display="https://web.archive.org/web/20200106022259/https:/en.wikipedia.org/wiki/ConocoPhillips" xr:uid="{774DD37D-E39E-4504-BE63-C3D6B9A109FA}"/>
    <hyperlink ref="B231" r:id="rId332" tooltip="Costco Wholesale Corp." display="https://web.archive.org/web/20200106022259/https:/en.wikipedia.org/wiki/Costco_Wholesale_Corp." xr:uid="{45B3A463-3629-4767-AD90-964B870D5635}"/>
    <hyperlink ref="B494" r:id="rId333" tooltip="Cisco Systems" display="https://web.archive.org/web/20200106022259/https:/en.wikipedia.org/wiki/Cisco_Systems" xr:uid="{1C518F85-AD64-4001-AA5B-12873C53F401}"/>
    <hyperlink ref="B258" r:id="rId334" tooltip="CVS Health" display="https://web.archive.org/web/20200106022259/https:/en.wikipedia.org/wiki/CVS_Health" xr:uid="{7EE941AD-1FF0-437E-9E69-B0E9C6ACBC65}"/>
    <hyperlink ref="B493" r:id="rId335" tooltip="Chevron Corporation" display="https://web.archive.org/web/20200106022259/https:/en.wikipedia.org/wiki/Chevron_Corporation" xr:uid="{BDCA094A-28F5-40F8-A50B-BB19FC9B9552}"/>
    <hyperlink ref="B350" r:id="rId336" tooltip="DuPont de Nemours Inc" display="https://web.archive.org/web/20200106022259/https:/en.wikipedia.org/wiki/DuPont_de_Nemours_Inc" xr:uid="{1A18DCA8-A539-4D8D-8A0E-EB2B3CF3502F}"/>
    <hyperlink ref="B359" r:id="rId337" tooltip="Danaher Corporation" display="https://web.archive.org/web/20200106022259/https:/en.wikipedia.org/wiki/Danaher_Corporation" xr:uid="{32CD41E3-4EE9-450E-876F-DDC71A604660}"/>
    <hyperlink ref="B225" r:id="rId338" tooltip="The Walt Disney Company" display="https://web.archive.org/web/20200106022259/https:/en.wikipedia.org/wiki/The_Walt_Disney_Company" xr:uid="{15E12125-1C44-4B5D-886A-7EB525E5662E}"/>
    <hyperlink ref="B318" r:id="rId339" tooltip="Dow Inc." display="https://web.archive.org/web/20200106022259/https:/en.wikipedia.org/wiki/Dow_Inc." xr:uid="{E536E626-F89A-4EB6-B57C-D29E2519773D}"/>
    <hyperlink ref="B351" r:id="rId340" tooltip="Duke Energy" display="https://web.archive.org/web/20200106022259/https:/en.wikipedia.org/wiki/Duke_Energy" xr:uid="{AC50C04D-6A11-4DC6-AAF8-8C6ABB4E38D1}"/>
    <hyperlink ref="B83" r:id="rId341" tooltip="Emerson Electric" display="https://web.archive.org/web/20200106022259/https:/en.wikipedia.org/wiki/Emerson_Electric" xr:uid="{CF85316F-D8A7-4904-8936-6EDF97105C52}"/>
    <hyperlink ref="B246" r:id="rId342" tooltip="Exelon" display="https://web.archive.org/web/20200106022259/https:/en.wikipedia.org/wiki/Exelon" xr:uid="{3D092A9A-49C7-45BD-A4B7-370CDDABAC4C}"/>
    <hyperlink ref="B413" r:id="rId343" tooltip="Ford Motor Company" display="https://web.archive.org/web/20200106022259/https:/en.wikipedia.org/wiki/Ford_Motor_Company" xr:uid="{3E7AA2EF-9BBF-4530-852D-4305B22749E4}"/>
    <hyperlink ref="B21" r:id="rId344" tooltip="Facebook" display="https://web.archive.org/web/20200106022259/https:/en.wikipedia.org/wiki/Facebook" xr:uid="{02917F1E-E496-4C15-AC77-08D269D97F06}"/>
    <hyperlink ref="B34" r:id="rId345" tooltip="FedEx" display="https://web.archive.org/web/20200106022259/https:/en.wikipedia.org/wiki/FedEx" xr:uid="{CFEEA807-9A09-4134-8A4A-33B5994DCC90}"/>
    <hyperlink ref="B159" r:id="rId346" tooltip="General Dynamics" display="https://web.archive.org/web/20200106022259/https:/en.wikipedia.org/wiki/General_Dynamics" xr:uid="{A605B387-77EB-41F7-A417-39483DE4C41A}"/>
    <hyperlink ref="B279" r:id="rId347" tooltip="General Electric" display="https://web.archive.org/web/20200106022259/https:/en.wikipedia.org/wiki/General_Electric" xr:uid="{AFA3FBB6-F1B2-4A23-A669-0E759F0E577B}"/>
    <hyperlink ref="B506" r:id="rId348" tooltip="Gilead Sciences" display="https://web.archive.org/web/20200106022259/https:/en.wikipedia.org/wiki/Gilead_Sciences" xr:uid="{BB690C11-F081-49EF-9E05-F074A96295F8}"/>
    <hyperlink ref="B123" r:id="rId349" tooltip="General Motors" display="https://web.archive.org/web/20200106022259/https:/en.wikipedia.org/wiki/General_Motors" xr:uid="{E8DF2DC3-8F18-4E6E-B19F-40CF63D6D13E}"/>
    <hyperlink ref="B499" r:id="rId350" tooltip="Alphabet Inc." display="https://web.archive.org/web/20200106022259/https:/en.wikipedia.org/wiki/Alphabet_Inc." xr:uid="{05BEDFB1-0A3D-4EAD-90B2-4A6BC6B8F645}"/>
    <hyperlink ref="B500" r:id="rId351" tooltip="Alphabet Inc." display="https://web.archive.org/web/20200106022259/https:/en.wikipedia.org/wiki/Alphabet_Inc." xr:uid="{CBCC3CB6-6E14-478E-8690-96ABE73C7F4C}"/>
    <hyperlink ref="B266" r:id="rId352" tooltip="Goldman Sachs" display="https://web.archive.org/web/20200106022259/https:/en.wikipedia.org/wiki/Goldman_Sachs" xr:uid="{A404176A-2C27-489C-916D-C060247C2244}"/>
    <hyperlink ref="B228" r:id="rId353" tooltip="Home Depot" display="https://web.archive.org/web/20200106022259/https:/en.wikipedia.org/wiki/Home_Depot" xr:uid="{69A84280-6916-4AB3-BD76-2FBD910E2351}"/>
    <hyperlink ref="B443" r:id="rId354" tooltip="Honeywell" display="https://web.archive.org/web/20200106022259/https:/en.wikipedia.org/wiki/Honeywell" xr:uid="{23D8A065-68C8-4167-96C1-978BC161C8EC}"/>
    <hyperlink ref="B335" r:id="rId355" tooltip="IBM" display="https://web.archive.org/web/20200106022259/https:/en.wikipedia.org/wiki/IBM" xr:uid="{6954040F-9D8E-4028-B6D6-9A69D85A8D62}"/>
    <hyperlink ref="B479" r:id="rId356" tooltip="Intel" display="https://web.archive.org/web/20200106022259/https:/en.wikipedia.org/wiki/Intel" xr:uid="{A1414AD7-143B-4795-8DBC-59DBDD59DFD5}"/>
    <hyperlink ref="B395" r:id="rId357" tooltip="Johnson &amp; Johnson" display="https://web.archive.org/web/20200106022259/https:/en.wikipedia.org/wiki/Johnson_%26_Johnson" xr:uid="{3076FDFA-C01B-48DB-925F-12A29E9974FE}"/>
    <hyperlink ref="B126" r:id="rId358" tooltip="JPMorgan Chase &amp; Co." display="https://web.archive.org/web/20200106022259/https:/en.wikipedia.org/wiki/JPMorgan_Chase_%26_Co." xr:uid="{A49E5C56-1FF8-4CBD-9B27-4FAEA8174A03}"/>
    <hyperlink ref="B507" r:id="rId359" tooltip="Kraft Heinz" display="https://web.archive.org/web/20200106022259/https:/en.wikipedia.org/wiki/Kraft_Heinz" xr:uid="{5933BAC4-E520-4AF5-911E-851A22F53A4B}"/>
    <hyperlink ref="B110" r:id="rId360" tooltip="Kinder Morgan" display="https://web.archive.org/web/20200106022259/https:/en.wikipedia.org/wiki/Kinder_Morgan" xr:uid="{CDAD0182-6A11-4D4E-9629-2F5A811C963C}"/>
    <hyperlink ref="B307" r:id="rId361" tooltip="The Coca-Cola Company" display="https://web.archive.org/web/20200106022259/https:/en.wikipedia.org/wiki/The_Coca-Cola_Company" xr:uid="{87FE4970-6FCF-49B3-ABA7-4EB949CA56B8}"/>
    <hyperlink ref="B382" r:id="rId362" tooltip="Eli Lilly and Company" display="https://web.archive.org/web/20200106022259/https:/en.wikipedia.org/wiki/Eli_Lilly_and_Company" xr:uid="{CFF3088E-D0FE-41C0-AC24-129CE5E51945}"/>
    <hyperlink ref="B464" r:id="rId363" tooltip="Lockheed Martin" display="https://web.archive.org/web/20200106022259/https:/en.wikipedia.org/wiki/Lockheed_Martin" xr:uid="{40873299-6817-4FEF-8EF9-1F64DB63C7F1}"/>
    <hyperlink ref="B455" r:id="rId364" tooltip="Lowe's" display="https://web.archive.org/web/20200106022259/https:/en.wikipedia.org/wiki/Lowe%27s" xr:uid="{539FB01A-D6BD-4DF1-9CC7-8F33C1183B64}"/>
    <hyperlink ref="B311" r:id="rId365" tooltip="MasterCard" display="https://web.archive.org/web/20200106022259/https:/en.wikipedia.org/wiki/MasterCard" xr:uid="{6BEA94A5-F6FF-4787-9112-BA4D336FDA8C}"/>
    <hyperlink ref="B259" r:id="rId366" tooltip="McDonald's" display="https://web.archive.org/web/20200106022259/https:/en.wikipedia.org/wiki/McDonald%27s" xr:uid="{B9499B3B-F91E-4AEE-A38E-60E64CBA8C86}"/>
    <hyperlink ref="B384" r:id="rId367" tooltip="Mondelēz International" display="https://web.archive.org/web/20200106022259/https:/en.wikipedia.org/wiki/Mondel%C4%93z_International" xr:uid="{77B72D11-F12E-4F65-A33E-69682074F8A3}"/>
    <hyperlink ref="B164" r:id="rId368" tooltip="Medtronic" display="https://web.archive.org/web/20200106022259/https:/en.wikipedia.org/wiki/Medtronic" xr:uid="{E3471A7D-C7AE-4C95-9019-40ABAF020082}"/>
    <hyperlink ref="B146" r:id="rId369" tooltip="MetLife" display="https://web.archive.org/web/20200106022259/https:/en.wikipedia.org/wiki/MetLife" xr:uid="{7C583426-C353-479D-A763-205D1F8F6771}"/>
    <hyperlink ref="B303" r:id="rId370" tooltip="3M" display="https://web.archive.org/web/20200106022259/https:/en.wikipedia.org/wiki/3M" xr:uid="{621CBD82-799A-4F7A-8CD9-A81BECBFFC86}"/>
    <hyperlink ref="B229" r:id="rId371" tooltip="Altria" display="https://web.archive.org/web/20200106022259/https:/en.wikipedia.org/wiki/Altria" xr:uid="{28964CF3-92CD-46CA-BA2F-C435B4877A54}"/>
    <hyperlink ref="B323" r:id="rId372" tooltip="Merck &amp; Co." display="https://web.archive.org/web/20200106022259/https:/en.wikipedia.org/wiki/Merck_%26_Co." xr:uid="{F0C3A82E-AC19-480A-B85F-C81546BA1719}"/>
    <hyperlink ref="B264" r:id="rId373" tooltip="Morgan Stanley" display="https://web.archive.org/web/20200106022259/https:/en.wikipedia.org/wiki/Morgan_Stanley" xr:uid="{712E2668-43EA-42B7-9260-C24599A26BC4}"/>
    <hyperlink ref="B408" r:id="rId374" tooltip="Microsoft" display="https://web.archive.org/web/20200106022259/https:/en.wikipedia.org/wiki/Microsoft" xr:uid="{F2E33D1E-2C00-46C9-8786-DB74BAB9DABF}"/>
    <hyperlink ref="B380" r:id="rId375" tooltip="NextEra Energy" display="https://web.archive.org/web/20200106022259/https:/en.wikipedia.org/wiki/NextEra_Energy" xr:uid="{BA4D5E2C-3145-43E1-B988-5E1B22C9C5FC}"/>
    <hyperlink ref="B45" r:id="rId376" tooltip="Netflix" display="https://web.archive.org/web/20200106022259/https:/en.wikipedia.org/wiki/Netflix" xr:uid="{84BDF535-32E6-4532-B409-C9D9AFDD0506}"/>
    <hyperlink ref="B114" r:id="rId377" tooltip="Nike, Inc." display="https://web.archive.org/web/20200106022259/https:/en.wikipedia.org/wiki/Nike,_Inc." xr:uid="{3C42F7DA-897D-43F9-9035-6EBFA210E84B}"/>
    <hyperlink ref="B58" r:id="rId378" tooltip="Nvidia" display="https://web.archive.org/web/20200106022259/https:/en.wikipedia.org/wiki/Nvidia" xr:uid="{42987139-A3E6-4E7A-A2FF-2D462CAB8425}"/>
    <hyperlink ref="B75" r:id="rId379" tooltip="Oracle Corporation" display="https://web.archive.org/web/20200106022259/https:/en.wikipedia.org/wiki/Oracle_Corporation" xr:uid="{C2A6F870-73EA-478B-8DE9-73A1C5D9DA02}"/>
    <hyperlink ref="B392" r:id="rId380" tooltip="Occidental Petroleum" display="https://web.archive.org/web/20200106022259/https:/en.wikipedia.org/wiki/Occidental_Petroleum" xr:uid="{56717305-D022-4448-A8C1-E1F4E41B1964}"/>
    <hyperlink ref="B452" r:id="rId381" tooltip="PepsiCo" display="https://web.archive.org/web/20200106022259/https:/en.wikipedia.org/wiki/PepsiCo" xr:uid="{ECB71331-189C-4131-920F-3B9949974BD6}"/>
    <hyperlink ref="B484" r:id="rId382" tooltip="Pfizer Inc" display="https://web.archive.org/web/20200106022259/https:/en.wikipedia.org/wiki/Pfizer_Inc" xr:uid="{906B7124-6ABC-47F3-91EF-91684DDD18C9}"/>
    <hyperlink ref="B470" r:id="rId383" tooltip="Procter &amp; Gamble" display="https://web.archive.org/web/20200106022259/https:/en.wikipedia.org/wiki/Procter_%26_Gamble" xr:uid="{272857B9-978C-4ED2-890E-72963EAED2A7}"/>
    <hyperlink ref="B265" r:id="rId384" tooltip="Philip Morris International" display="https://web.archive.org/web/20200106022259/https:/en.wikipedia.org/wiki/Philip_Morris_International" xr:uid="{BC86B573-9361-44BA-8F51-1819FD798F10}"/>
    <hyperlink ref="B250" r:id="rId385" tooltip="PayPal" display="https://web.archive.org/web/20200106022259/https:/en.wikipedia.org/wiki/PayPal" xr:uid="{59FF8C87-C58B-4D4A-8228-AE7194B23178}"/>
    <hyperlink ref="B261" r:id="rId386" tooltip="Qualcomm" display="https://web.archive.org/web/20200106022259/https:/en.wikipedia.org/wiki/Qualcomm" xr:uid="{8CFD0D04-FA2A-432B-8536-1C5873313C9E}"/>
    <hyperlink ref="B411" r:id="rId387" tooltip="Raytheon" display="https://web.archive.org/web/20200106022259/https:/en.wikipedia.org/wiki/Raytheon" xr:uid="{F7B18E28-3DDC-44C5-AAF4-08641FA65C31}"/>
    <hyperlink ref="B404" r:id="rId388" tooltip="Starbucks" display="https://web.archive.org/web/20200106022259/https:/en.wikipedia.org/wiki/Starbucks" xr:uid="{35C13BF6-5762-4CFD-9194-B0EF1433AE77}"/>
    <hyperlink ref="B177" r:id="rId389" tooltip="Schlumberger" display="https://web.archive.org/web/20200106022259/https:/en.wikipedia.org/wiki/Schlumberger" xr:uid="{5CAE58E7-8BDF-4D5B-9795-852E54FDC48E}"/>
    <hyperlink ref="B364" r:id="rId390" tooltip="Southern Company" display="https://web.archive.org/web/20200106022259/https:/en.wikipedia.org/wiki/Southern_Company" xr:uid="{6EE5D8C0-47F2-4F54-B00C-06EA185E789B}"/>
    <hyperlink ref="B28" r:id="rId391" tooltip="Simon Property Group" display="https://web.archive.org/web/20200106022259/https:/en.wikipedia.org/wiki/Simon_Property_Group" xr:uid="{6E35DC8C-8189-4CF1-9E1A-42AD56F7CE47}"/>
    <hyperlink ref="B349" r:id="rId392" tooltip="AT&amp;T" display="https://web.archive.org/web/20200106022259/https:/en.wikipedia.org/wiki/AT%26T" xr:uid="{6676D3D7-A69D-4AC8-834B-32DE45C1BEF6}"/>
    <hyperlink ref="B365" r:id="rId393" tooltip="Target Corporation" display="https://web.archive.org/web/20200106022259/https:/en.wikipedia.org/wiki/Target_Corporation" xr:uid="{ED542F53-E605-4477-873C-B3B7C842CE07}"/>
    <hyperlink ref="B133" r:id="rId394" tooltip="Thermo Fisher Scientific" display="https://web.archive.org/web/20200106022259/https:/en.wikipedia.org/wiki/Thermo_Fisher_Scientific" xr:uid="{647A53DF-D72B-40B1-8026-B2CC5CD1AB88}"/>
    <hyperlink ref="B459" r:id="rId395" tooltip="Texas Instruments" display="https://web.archive.org/web/20200106022259/https:/en.wikipedia.org/wiki/Texas_Instruments" xr:uid="{2397B498-293B-41BB-A51C-9BBC20E888B3}"/>
    <hyperlink ref="B214" r:id="rId396" tooltip="UnitedHealth Group" display="https://web.archive.org/web/20200106022259/https:/en.wikipedia.org/wiki/UnitedHealth_Group" xr:uid="{8B5445D2-7816-415C-864D-9E536E1F1BF8}"/>
    <hyperlink ref="B206" r:id="rId397" tooltip="Union Pacific Corporation" display="https://web.archive.org/web/20200106022259/https:/en.wikipedia.org/wiki/Union_Pacific_Corporation" xr:uid="{C6C2CB9D-6900-45CE-91C3-04F5450BF680}"/>
    <hyperlink ref="B243" r:id="rId398" tooltip="United Parcel Service" display="https://web.archive.org/web/20200106022259/https:/en.wikipedia.org/wiki/United_Parcel_Service" xr:uid="{8BE3A9C1-2C40-413D-8AF2-44B4CF7540DF}"/>
    <hyperlink ref="B315" r:id="rId399" tooltip="U.S. Bancorp" display="https://web.archive.org/web/20200106022259/https:/en.wikipedia.org/wiki/U.S._Bancorp" xr:uid="{CA8C096A-32FE-4FA2-9A83-9A5E94F24B4F}"/>
    <hyperlink ref="B469" r:id="rId400" tooltip="United Technologies" display="https://web.archive.org/web/20200106022259/https:/en.wikipedia.org/wiki/United_Technologies" xr:uid="{56129E6C-3ED6-429F-953C-F4D51C257086}"/>
    <hyperlink ref="B458" r:id="rId401" tooltip="Visa Inc." display="https://web.archive.org/web/20200106022259/https:/en.wikipedia.org/wiki/Visa_Inc." xr:uid="{A2EDA656-DF14-427A-83F7-5A286D3956FA}"/>
    <hyperlink ref="B306" r:id="rId402" tooltip="Verizon Communications" display="https://web.archive.org/web/20200106022259/https:/en.wikipedia.org/wiki/Verizon_Communications" xr:uid="{C6037B5F-B994-4247-AF05-B6A4C53C156D}"/>
    <hyperlink ref="B15" r:id="rId403" tooltip="Walgreens Boots Alliance" display="https://web.archive.org/web/20200106022259/https:/en.wikipedia.org/wiki/Walgreens_Boots_Alliance" xr:uid="{835D5A17-9205-47D4-A60F-BCC917056F15}"/>
    <hyperlink ref="B362" r:id="rId404" tooltip="Wells Fargo" display="https://web.archive.org/web/20200106022259/https:/en.wikipedia.org/wiki/Wells_Fargo" xr:uid="{90695D0A-5BCD-489B-A46E-42D6732F3FF1}"/>
    <hyperlink ref="B283" r:id="rId405" tooltip="Walmart" display="https://web.archive.org/web/20200106022259/https:/en.wikipedia.org/wiki/Walmart" xr:uid="{04FE96F4-926C-43EB-8A60-395C67FAE049}"/>
    <hyperlink ref="B490" r:id="rId406" tooltip="ExxonMobil" display="https://web.archive.org/web/20200106022259/https:/en.wikipedia.org/wiki/ExxonMobil" xr:uid="{3DFEE197-72A5-4418-BC1D-A5D41D8AB1E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F79D5-0F5C-4317-942A-3BFB32DDF253}">
  <dimension ref="A1:BL122"/>
  <sheetViews>
    <sheetView topLeftCell="X33" zoomScale="90" zoomScaleNormal="90" workbookViewId="0">
      <selection activeCell="AT58" sqref="AT58"/>
    </sheetView>
  </sheetViews>
  <sheetFormatPr defaultColWidth="8.77734375" defaultRowHeight="14.4"/>
  <cols>
    <col min="4" max="4" width="14.44140625" customWidth="1"/>
    <col min="5" max="5" width="16" customWidth="1"/>
    <col min="6" max="6" width="16.77734375" customWidth="1"/>
    <col min="7" max="7" width="24.77734375" customWidth="1"/>
    <col min="8" max="8" width="15.5546875" customWidth="1"/>
    <col min="10" max="10" width="15.77734375" customWidth="1"/>
    <col min="22" max="22" width="9.77734375" customWidth="1"/>
    <col min="26" max="26" width="12" customWidth="1"/>
    <col min="27" max="27" width="13.44140625" customWidth="1"/>
    <col min="30" max="30" width="11" customWidth="1"/>
    <col min="31" max="31" width="22.21875" customWidth="1"/>
    <col min="52" max="52" width="12.21875" bestFit="1" customWidth="1"/>
    <col min="53" max="53" width="11.5546875" bestFit="1" customWidth="1"/>
    <col min="54" max="56" width="11.77734375" bestFit="1" customWidth="1"/>
    <col min="57" max="57" width="11.5546875" bestFit="1" customWidth="1"/>
    <col min="58" max="58" width="12.21875" bestFit="1" customWidth="1"/>
    <col min="59" max="60" width="11.77734375" bestFit="1" customWidth="1"/>
    <col min="61" max="61" width="11.5546875" bestFit="1" customWidth="1"/>
    <col min="62" max="62" width="12.21875" bestFit="1" customWidth="1"/>
    <col min="63" max="64" width="11" bestFit="1" customWidth="1"/>
    <col min="65" max="65" width="13" customWidth="1"/>
  </cols>
  <sheetData>
    <row r="1" spans="1:64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8</v>
      </c>
      <c r="V1" s="6" t="s">
        <v>20</v>
      </c>
      <c r="W1" s="6" t="s">
        <v>21</v>
      </c>
      <c r="X1" s="6" t="s">
        <v>22</v>
      </c>
      <c r="Y1" s="6" t="s">
        <v>23</v>
      </c>
      <c r="Z1" s="18" t="s">
        <v>24</v>
      </c>
      <c r="AA1" s="18" t="s">
        <v>21</v>
      </c>
      <c r="AB1" s="18" t="s">
        <v>22</v>
      </c>
      <c r="AC1" s="18" t="s">
        <v>23</v>
      </c>
      <c r="AD1" s="18" t="s">
        <v>25</v>
      </c>
      <c r="AE1">
        <v>1</v>
      </c>
      <c r="AF1">
        <v>2</v>
      </c>
      <c r="AG1">
        <v>3</v>
      </c>
      <c r="AH1">
        <v>4</v>
      </c>
      <c r="AI1">
        <v>5</v>
      </c>
      <c r="AJ1">
        <v>6</v>
      </c>
      <c r="AK1">
        <v>7</v>
      </c>
      <c r="AL1">
        <v>8</v>
      </c>
      <c r="AM1">
        <v>9</v>
      </c>
      <c r="AN1">
        <v>10</v>
      </c>
      <c r="AO1">
        <v>11</v>
      </c>
      <c r="AP1">
        <v>12</v>
      </c>
      <c r="BA1">
        <v>1</v>
      </c>
      <c r="BB1">
        <v>2</v>
      </c>
      <c r="BC1">
        <v>3</v>
      </c>
      <c r="BD1">
        <v>4</v>
      </c>
      <c r="BE1">
        <v>5</v>
      </c>
      <c r="BF1">
        <v>6</v>
      </c>
      <c r="BG1">
        <v>7</v>
      </c>
      <c r="BH1">
        <v>8</v>
      </c>
      <c r="BI1">
        <v>9</v>
      </c>
      <c r="BJ1">
        <v>10</v>
      </c>
      <c r="BK1">
        <v>11</v>
      </c>
      <c r="BL1">
        <v>12</v>
      </c>
    </row>
    <row r="2" spans="1:64">
      <c r="A2" s="3" t="s">
        <v>26</v>
      </c>
      <c r="B2" s="3" t="s">
        <v>27</v>
      </c>
      <c r="C2" s="7" t="s">
        <v>28</v>
      </c>
      <c r="D2" s="26">
        <v>950767</v>
      </c>
      <c r="E2" s="26">
        <v>0</v>
      </c>
      <c r="F2" s="31">
        <f>D2</f>
        <v>950767</v>
      </c>
      <c r="G2" s="3">
        <v>5825955000</v>
      </c>
      <c r="H2" s="9">
        <v>8.0000000000000004E-4</v>
      </c>
      <c r="I2" s="16" cm="1" vm="2016">
        <f t="array" aca="1" ref="I2:U2" ca="1">TRANSPOSE(_xlfn.STOCKHISTORY(A2,"1-1-2015","31-01-2016",2,0,2))</f>
        <v>27.8475</v>
      </c>
      <c r="J2" s="16" vm="2017">
        <f ca="1"/>
        <v>29.512499999999999</v>
      </c>
      <c r="K2" s="16" vm="2018">
        <f ca="1"/>
        <v>32.3125</v>
      </c>
      <c r="L2" s="16" vm="2019">
        <f ca="1"/>
        <v>31.204999999999998</v>
      </c>
      <c r="M2" s="16" vm="2020">
        <f ca="1"/>
        <v>31.524999999999999</v>
      </c>
      <c r="N2" s="16" vm="2021">
        <f ca="1"/>
        <v>32.799999999999997</v>
      </c>
      <c r="O2" s="16" vm="2022">
        <f ca="1"/>
        <v>31.725000000000001</v>
      </c>
      <c r="P2" s="16" vm="2023">
        <f ca="1"/>
        <v>30.375</v>
      </c>
      <c r="Q2" s="16" vm="2024">
        <f ca="1"/>
        <v>27.537500000000001</v>
      </c>
      <c r="R2" s="16" vm="2025">
        <f ca="1"/>
        <v>27.267499999999998</v>
      </c>
      <c r="S2" s="16" vm="2026">
        <f ca="1"/>
        <v>29.967500000000001</v>
      </c>
      <c r="T2" s="16" vm="2027">
        <f ca="1"/>
        <v>29.6875</v>
      </c>
      <c r="U2" s="17" vm="2028">
        <f ca="1"/>
        <v>25.6525</v>
      </c>
      <c r="V2" s="49">
        <v>0.52</v>
      </c>
      <c r="W2" s="47">
        <v>0.52</v>
      </c>
      <c r="X2" s="47">
        <v>0.52</v>
      </c>
      <c r="Y2" s="47">
        <v>0.47</v>
      </c>
      <c r="Z2" s="1">
        <f ca="1">((L2-I2)+V2)/I2</f>
        <v>0.13924050632911386</v>
      </c>
      <c r="AA2" s="1">
        <f ca="1">((O2-L2)+W2)/L2</f>
        <v>3.3327992308924956E-2</v>
      </c>
      <c r="AB2" s="1">
        <f ca="1">((R2-O2)+X2)/O2</f>
        <v>-0.12411347517730506</v>
      </c>
      <c r="AC2" s="1">
        <f ca="1">((U2-R2)+Y2)/R2</f>
        <v>-4.1991381681488901E-2</v>
      </c>
      <c r="AD2" s="1">
        <f ca="1">((U2-I2)+SUM(V2:Y2))/I2</f>
        <v>-5.9251279288984665E-3</v>
      </c>
      <c r="AE2" s="1">
        <f ca="1">(J2-I2)/I2</f>
        <v>5.978992728252084E-2</v>
      </c>
      <c r="AF2" s="1">
        <f t="shared" ref="AF2:AF33" ca="1" si="0">(K2-J2)/J2</f>
        <v>9.4875052943667965E-2</v>
      </c>
      <c r="AG2" s="1">
        <f t="shared" ref="AG2:AG33" ca="1" si="1">((L2-K2)+V2)/K2</f>
        <v>-1.8181818181818233E-2</v>
      </c>
      <c r="AH2" s="1">
        <f t="shared" ref="AH2:AH33" ca="1" si="2">(M2-L2)/L2</f>
        <v>1.025476686428458E-2</v>
      </c>
      <c r="AI2" s="1">
        <f t="shared" ref="AI2:AI33" ca="1" si="3">((N2-M2)+W2)/M2</f>
        <v>5.6938937351308443E-2</v>
      </c>
      <c r="AJ2" s="1">
        <f t="shared" ref="AJ2:AJ33" ca="1" si="4">((O2-N2)+W2)/N2</f>
        <v>-1.6920731707316942E-2</v>
      </c>
      <c r="AK2" s="1">
        <f t="shared" ref="AK2:AK33" ca="1" si="5">(P2-O2)/O2</f>
        <v>-4.2553191489361743E-2</v>
      </c>
      <c r="AL2" s="1">
        <f t="shared" ref="AL2:AL33" ca="1" si="6">((Q2-P2)+X2)/P2</f>
        <v>-7.6296296296296251E-2</v>
      </c>
      <c r="AM2" s="1">
        <f t="shared" ref="AM2:AM33" ca="1" si="7">((R2-Q2)+X2)/Q2</f>
        <v>9.0785292782568083E-3</v>
      </c>
      <c r="AN2" s="1">
        <f t="shared" ref="AN2:AN33" ca="1" si="8">(S2-R2)/R2</f>
        <v>9.9018978637572308E-2</v>
      </c>
      <c r="AO2" s="1">
        <f t="shared" ref="AO2:AO33" ca="1" si="9">((T2-S2)+Y2)/S2</f>
        <v>6.340201885375785E-3</v>
      </c>
      <c r="AP2" s="1">
        <f t="shared" ref="AP2:AP33" ca="1" si="10">((U2-T2)+Y2)/T2</f>
        <v>-0.12008421052631581</v>
      </c>
      <c r="BA2" s="35">
        <v>5.978992728252084E-2</v>
      </c>
      <c r="BB2" s="35">
        <v>9.4875052943667965E-2</v>
      </c>
      <c r="BC2" s="35">
        <v>-1.8181818181818233E-2</v>
      </c>
      <c r="BD2" s="35">
        <v>1.025476686428458E-2</v>
      </c>
      <c r="BE2" s="35">
        <v>5.6938937351308443E-2</v>
      </c>
      <c r="BF2" s="35">
        <v>-1.6920731707316942E-2</v>
      </c>
      <c r="BG2" s="35">
        <v>-4.2553191489361743E-2</v>
      </c>
      <c r="BH2" s="35">
        <v>-7.6296296296296251E-2</v>
      </c>
      <c r="BI2" s="35">
        <v>9.0785292782568083E-3</v>
      </c>
      <c r="BJ2" s="35">
        <v>9.9018978637572308E-2</v>
      </c>
      <c r="BK2" s="35">
        <v>6.340201885375785E-3</v>
      </c>
      <c r="BL2" s="35">
        <v>-0.12008421052631581</v>
      </c>
    </row>
    <row r="3" spans="1:64">
      <c r="A3" s="3" t="s">
        <v>29</v>
      </c>
      <c r="B3" s="3" t="s">
        <v>30</v>
      </c>
      <c r="C3" s="7" t="s">
        <v>31</v>
      </c>
      <c r="D3" s="26">
        <v>6599331</v>
      </c>
      <c r="E3" s="26">
        <v>354573</v>
      </c>
      <c r="F3" s="31">
        <f t="shared" ref="F3:F66" si="11">D3</f>
        <v>6599331</v>
      </c>
      <c r="G3" s="3">
        <v>1637000000</v>
      </c>
      <c r="H3" s="9">
        <v>4.1999999999999997E-3</v>
      </c>
      <c r="I3" s="16" cm="1" vm="842">
        <f t="array" aca="1" ref="I3:U3" ca="1">TRANSPOSE(_xlfn.STOCKHISTORY(A3,"1-1-2015","31-01-2016",2,0,2))</f>
        <v>65.62</v>
      </c>
      <c r="J3" s="17" vm="843">
        <f ca="1"/>
        <v>61.49</v>
      </c>
      <c r="K3" s="17" vm="844">
        <f ca="1"/>
        <v>60.3</v>
      </c>
      <c r="L3" s="17" vm="845">
        <f ca="1"/>
        <v>58.48</v>
      </c>
      <c r="M3" s="17" vm="846">
        <f ca="1"/>
        <v>65.09</v>
      </c>
      <c r="N3" s="17" vm="847">
        <f ca="1"/>
        <v>66.8</v>
      </c>
      <c r="O3" s="17" vm="784">
        <f ca="1"/>
        <v>67.900000000000006</v>
      </c>
      <c r="P3" s="17" vm="848">
        <f ca="1"/>
        <v>70.19</v>
      </c>
      <c r="Q3" s="17" vm="849">
        <f ca="1"/>
        <v>61</v>
      </c>
      <c r="R3" s="17" vm="850">
        <f ca="1"/>
        <v>54.68</v>
      </c>
      <c r="S3" s="17" vm="851">
        <f ca="1"/>
        <v>61.6</v>
      </c>
      <c r="T3" s="17" vm="852">
        <f ca="1"/>
        <v>58.23</v>
      </c>
      <c r="U3" s="17" vm="853">
        <f ca="1"/>
        <v>58.06</v>
      </c>
      <c r="V3" s="47">
        <v>0.51</v>
      </c>
      <c r="W3" s="48">
        <v>0.51</v>
      </c>
      <c r="X3" s="48">
        <v>0.51</v>
      </c>
      <c r="Y3" s="48">
        <v>0.49</v>
      </c>
      <c r="Z3" s="1">
        <f t="shared" ref="Z3:Z66" ca="1" si="12">((L3-I3)+V3)/I3</f>
        <v>-0.10103626943005192</v>
      </c>
      <c r="AA3" s="1">
        <f t="shared" ref="AA3:AA66" ca="1" si="13">((O3-L3)+W3)/L3</f>
        <v>0.16980164158686747</v>
      </c>
      <c r="AB3" s="1">
        <f t="shared" ref="AB3:AB66" ca="1" si="14">((R3-O3)+X3)/O3</f>
        <v>-0.18718703976435944</v>
      </c>
      <c r="AC3" s="1">
        <f t="shared" ref="AC3:AC66" ca="1" si="15">((U3-R3)+Y3)/R3</f>
        <v>7.0775420629114905E-2</v>
      </c>
      <c r="AD3" s="1">
        <f t="shared" ref="AD3:AD66" ca="1" si="16">((U3-I3)+SUM(V3:Y3))/I3</f>
        <v>-8.4425480036574255E-2</v>
      </c>
      <c r="AE3" s="1">
        <f t="shared" ref="AE3:AE33" ca="1" si="17">(J3-I3)/I3</f>
        <v>-6.2938128619323408E-2</v>
      </c>
      <c r="AF3" s="1">
        <f t="shared" ca="1" si="0"/>
        <v>-1.935274028297292E-2</v>
      </c>
      <c r="AG3" s="1">
        <f t="shared" ca="1" si="1"/>
        <v>-2.1724709784411284E-2</v>
      </c>
      <c r="AH3" s="1">
        <f t="shared" ca="1" si="2"/>
        <v>0.11303009575923405</v>
      </c>
      <c r="AI3" s="1">
        <f t="shared" ca="1" si="3"/>
        <v>3.4106621600860247E-2</v>
      </c>
      <c r="AJ3" s="1">
        <f t="shared" ca="1" si="4"/>
        <v>2.4101796407185759E-2</v>
      </c>
      <c r="AK3" s="1">
        <f t="shared" ca="1" si="5"/>
        <v>3.3726067746686184E-2</v>
      </c>
      <c r="AL3" s="1">
        <f t="shared" ca="1" si="6"/>
        <v>-0.1236643396495227</v>
      </c>
      <c r="AM3" s="1">
        <f t="shared" ca="1" si="7"/>
        <v>-9.5245901639344266E-2</v>
      </c>
      <c r="AN3" s="1">
        <f t="shared" ca="1" si="8"/>
        <v>0.1265544989027067</v>
      </c>
      <c r="AO3" s="1">
        <f t="shared" ca="1" si="9"/>
        <v>-4.6753246753246824E-2</v>
      </c>
      <c r="AP3" s="1">
        <f t="shared" ca="1" si="10"/>
        <v>5.4954490812296995E-3</v>
      </c>
      <c r="BA3" s="35">
        <v>-6.2938128619323408E-2</v>
      </c>
      <c r="BB3" s="35">
        <v>-1.935274028297292E-2</v>
      </c>
      <c r="BC3" s="35">
        <v>-2.1724709784411284E-2</v>
      </c>
      <c r="BD3" s="35">
        <v>0.11303009575923405</v>
      </c>
      <c r="BE3" s="35">
        <v>3.4106621600860247E-2</v>
      </c>
      <c r="BF3" s="35">
        <v>2.4101796407185759E-2</v>
      </c>
      <c r="BG3" s="35">
        <v>3.3726067746686184E-2</v>
      </c>
      <c r="BH3" s="35">
        <v>-0.1236643396495227</v>
      </c>
      <c r="BI3" s="35">
        <v>-9.5245901639344266E-2</v>
      </c>
      <c r="BJ3" s="35">
        <v>0.1265544989027067</v>
      </c>
      <c r="BK3" s="35">
        <v>-4.6753246753246824E-2</v>
      </c>
      <c r="BL3" s="35">
        <v>5.4954490812296995E-3</v>
      </c>
    </row>
    <row r="4" spans="1:64" ht="17.399999999999999">
      <c r="A4" s="3" t="s">
        <v>32</v>
      </c>
      <c r="B4" s="3" t="s">
        <v>33</v>
      </c>
      <c r="C4" s="10" t="s">
        <v>34</v>
      </c>
      <c r="D4" s="26">
        <v>1427183</v>
      </c>
      <c r="E4" s="26">
        <v>3631100</v>
      </c>
      <c r="F4" s="31">
        <f t="shared" si="11"/>
        <v>1427183</v>
      </c>
      <c r="G4" s="3">
        <v>1506000000</v>
      </c>
      <c r="H4" s="9">
        <v>6.1999999999999998E-3</v>
      </c>
      <c r="I4" s="16" cm="1" vm="655">
        <f t="array" aca="1" ref="I4:U4" ca="1">TRANSPOSE(_xlfn.STOCKHISTORY(A4,"1-1-2015","31-01-2016",2,0,2))</f>
        <v>45.25</v>
      </c>
      <c r="J4" s="17" vm="656">
        <f ca="1"/>
        <v>44.93</v>
      </c>
      <c r="K4" s="17" vm="657">
        <f ca="1"/>
        <v>47.34</v>
      </c>
      <c r="L4" s="17" vm="658">
        <f ca="1"/>
        <v>46.33</v>
      </c>
      <c r="M4" s="17" vm="659">
        <f ca="1"/>
        <v>46.71</v>
      </c>
      <c r="N4" s="17" vm="660">
        <f ca="1"/>
        <v>48.77</v>
      </c>
      <c r="O4" s="17" vm="661">
        <f ca="1"/>
        <v>49.4</v>
      </c>
      <c r="P4" s="17" vm="662">
        <f ca="1"/>
        <v>50.89</v>
      </c>
      <c r="Q4" s="17" vm="663">
        <f ca="1"/>
        <v>44.22</v>
      </c>
      <c r="R4" s="17" vm="664">
        <f ca="1"/>
        <v>40.35</v>
      </c>
      <c r="S4" s="17" vm="665">
        <f ca="1"/>
        <v>44.88</v>
      </c>
      <c r="T4" s="17" vm="666">
        <f ca="1"/>
        <v>45.22</v>
      </c>
      <c r="U4" s="17" vm="667">
        <f ca="1"/>
        <v>43.94</v>
      </c>
      <c r="V4" s="48">
        <v>0.24</v>
      </c>
      <c r="W4" s="48">
        <v>0.24</v>
      </c>
      <c r="X4" s="48">
        <v>0.24</v>
      </c>
      <c r="Y4" s="48">
        <v>0.24</v>
      </c>
      <c r="Z4" s="1">
        <f t="shared" ca="1" si="12"/>
        <v>2.9171270718232008E-2</v>
      </c>
      <c r="AA4" s="1">
        <f t="shared" ca="1" si="13"/>
        <v>7.1443988776170961E-2</v>
      </c>
      <c r="AB4" s="1">
        <f t="shared" ca="1" si="14"/>
        <v>-0.17834008097165988</v>
      </c>
      <c r="AC4" s="1">
        <f t="shared" ca="1" si="15"/>
        <v>9.4919454770755793E-2</v>
      </c>
      <c r="AD4" s="1">
        <f t="shared" ca="1" si="16"/>
        <v>-7.7348066298343048E-3</v>
      </c>
      <c r="AE4" s="1">
        <f t="shared" ca="1" si="17"/>
        <v>-7.0718232044198956E-3</v>
      </c>
      <c r="AF4" s="1">
        <f t="shared" ca="1" si="0"/>
        <v>5.3638993990652209E-2</v>
      </c>
      <c r="AG4" s="1">
        <f t="shared" ca="1" si="1"/>
        <v>-1.6265314744402303E-2</v>
      </c>
      <c r="AH4" s="1">
        <f t="shared" ca="1" si="2"/>
        <v>8.2020289229441518E-3</v>
      </c>
      <c r="AI4" s="1">
        <f t="shared" ca="1" si="3"/>
        <v>4.923999143652328E-2</v>
      </c>
      <c r="AJ4" s="1">
        <f t="shared" ca="1" si="4"/>
        <v>1.7838835349600068E-2</v>
      </c>
      <c r="AK4" s="1">
        <f t="shared" ca="1" si="5"/>
        <v>3.0161943319838097E-2</v>
      </c>
      <c r="AL4" s="1">
        <f t="shared" ca="1" si="6"/>
        <v>-0.12635095303595995</v>
      </c>
      <c r="AM4" s="1">
        <f t="shared" ca="1" si="7"/>
        <v>-8.2089552238805916E-2</v>
      </c>
      <c r="AN4" s="1">
        <f t="shared" ca="1" si="8"/>
        <v>0.11226765799256508</v>
      </c>
      <c r="AO4" s="1">
        <f t="shared" ca="1" si="9"/>
        <v>1.2923351158645194E-2</v>
      </c>
      <c r="AP4" s="1">
        <f t="shared" ca="1" si="10"/>
        <v>-2.2998673153471941E-2</v>
      </c>
      <c r="BA4" s="35">
        <v>-7.0718232044198956E-3</v>
      </c>
      <c r="BB4" s="35">
        <v>5.3638993990652209E-2</v>
      </c>
      <c r="BC4" s="35">
        <v>-1.6265314744402303E-2</v>
      </c>
      <c r="BD4" s="35">
        <v>8.2020289229441518E-3</v>
      </c>
      <c r="BE4" s="35">
        <v>4.923999143652328E-2</v>
      </c>
      <c r="BF4" s="35">
        <v>1.7838835349600068E-2</v>
      </c>
      <c r="BG4" s="35">
        <v>3.0161943319838097E-2</v>
      </c>
      <c r="BH4" s="35">
        <v>-0.12635095303595995</v>
      </c>
      <c r="BI4" s="35">
        <v>-8.2089552238805916E-2</v>
      </c>
      <c r="BJ4" s="35">
        <v>0.11226765799256508</v>
      </c>
      <c r="BK4" s="35">
        <v>1.2923351158645194E-2</v>
      </c>
      <c r="BL4" s="35">
        <v>-2.2998673153471941E-2</v>
      </c>
    </row>
    <row r="5" spans="1:64">
      <c r="A5" s="3" t="s">
        <v>35</v>
      </c>
      <c r="B5" s="3" t="s">
        <v>36</v>
      </c>
      <c r="C5" s="11" t="s">
        <v>37</v>
      </c>
      <c r="D5" s="26">
        <v>340183</v>
      </c>
      <c r="E5" s="26">
        <v>0</v>
      </c>
      <c r="F5" s="31">
        <f t="shared" si="11"/>
        <v>340183</v>
      </c>
      <c r="G5" s="8">
        <v>679000000</v>
      </c>
      <c r="H5" s="9">
        <v>5.0000000000000001E-4</v>
      </c>
      <c r="I5" s="16">
        <v>57.45</v>
      </c>
      <c r="J5" s="17">
        <v>58.43</v>
      </c>
      <c r="K5" s="17">
        <v>54.34</v>
      </c>
      <c r="L5" s="17">
        <v>53.34</v>
      </c>
      <c r="M5" s="17">
        <v>57.43</v>
      </c>
      <c r="N5" s="17">
        <v>59.32</v>
      </c>
      <c r="O5" s="17">
        <v>60.43</v>
      </c>
      <c r="P5" s="17">
        <v>61.32</v>
      </c>
      <c r="Q5" s="17">
        <v>59.32</v>
      </c>
      <c r="R5" s="17">
        <v>57.53</v>
      </c>
      <c r="S5" s="17">
        <v>56.34</v>
      </c>
      <c r="T5" s="17">
        <v>59.43</v>
      </c>
      <c r="U5" s="17">
        <v>60.23</v>
      </c>
      <c r="V5" s="47">
        <v>0</v>
      </c>
      <c r="W5" s="47">
        <v>0</v>
      </c>
      <c r="X5" s="47">
        <v>0</v>
      </c>
      <c r="Y5" s="47">
        <v>0</v>
      </c>
      <c r="Z5" s="1">
        <f t="shared" si="12"/>
        <v>-7.1540469973890325E-2</v>
      </c>
      <c r="AA5" s="1">
        <f t="shared" si="13"/>
        <v>0.13292088488938875</v>
      </c>
      <c r="AB5" s="1">
        <f t="shared" si="14"/>
        <v>-4.7989409233824235E-2</v>
      </c>
      <c r="AC5" s="1">
        <f t="shared" si="15"/>
        <v>4.6932035459760053E-2</v>
      </c>
      <c r="AD5" s="1">
        <f t="shared" si="16"/>
        <v>4.8389904264577788E-2</v>
      </c>
      <c r="AE5" s="1">
        <f t="shared" si="17"/>
        <v>1.70583115752828E-2</v>
      </c>
      <c r="AF5" s="1">
        <f t="shared" si="0"/>
        <v>-6.9998288550402132E-2</v>
      </c>
      <c r="AG5" s="1">
        <f t="shared" si="1"/>
        <v>-1.8402649981597349E-2</v>
      </c>
      <c r="AH5" s="1">
        <f t="shared" si="2"/>
        <v>7.6677915260592353E-2</v>
      </c>
      <c r="AI5" s="1">
        <f t="shared" si="3"/>
        <v>3.2909629113703646E-2</v>
      </c>
      <c r="AJ5" s="1">
        <f t="shared" si="4"/>
        <v>1.8712070128118669E-2</v>
      </c>
      <c r="AK5" s="1">
        <f t="shared" si="5"/>
        <v>1.4727784213139179E-2</v>
      </c>
      <c r="AL5" s="1">
        <f t="shared" si="6"/>
        <v>-3.2615786040443573E-2</v>
      </c>
      <c r="AM5" s="1">
        <f t="shared" si="7"/>
        <v>-3.0175320296695871E-2</v>
      </c>
      <c r="AN5" s="1">
        <f t="shared" si="8"/>
        <v>-2.0684860073005348E-2</v>
      </c>
      <c r="AO5" s="1">
        <f t="shared" si="9"/>
        <v>5.4845580404685769E-2</v>
      </c>
      <c r="AP5" s="1">
        <f t="shared" si="10"/>
        <v>1.3461214874642389E-2</v>
      </c>
      <c r="BA5" s="35">
        <v>1.70583115752828E-2</v>
      </c>
      <c r="BB5" s="35">
        <v>-6.9998288550402132E-2</v>
      </c>
      <c r="BC5" s="35">
        <v>-1.8402649981597349E-2</v>
      </c>
      <c r="BD5" s="35">
        <v>7.6677915260592353E-2</v>
      </c>
      <c r="BE5" s="35">
        <v>3.2909629113703646E-2</v>
      </c>
      <c r="BF5" s="35">
        <v>1.8712070128118669E-2</v>
      </c>
      <c r="BG5" s="35">
        <v>1.4727784213139179E-2</v>
      </c>
      <c r="BH5" s="35">
        <v>-3.2615786040443573E-2</v>
      </c>
      <c r="BI5" s="35">
        <v>-3.0175320296695871E-2</v>
      </c>
      <c r="BJ5" s="35">
        <v>-2.0684860073005348E-2</v>
      </c>
      <c r="BK5" s="35">
        <v>5.4845580404685769E-2</v>
      </c>
      <c r="BL5" s="35">
        <v>1.3461214874642389E-2</v>
      </c>
    </row>
    <row r="6" spans="1:64">
      <c r="A6" s="3" t="s">
        <v>38</v>
      </c>
      <c r="B6" s="3" t="s">
        <v>39</v>
      </c>
      <c r="C6" s="7" t="s">
        <v>40</v>
      </c>
      <c r="D6" s="26">
        <v>50032</v>
      </c>
      <c r="E6" s="26">
        <v>0</v>
      </c>
      <c r="F6" s="31">
        <f t="shared" si="11"/>
        <v>50032</v>
      </c>
      <c r="G6" s="8">
        <v>1193916617</v>
      </c>
      <c r="H6" s="9">
        <v>0</v>
      </c>
      <c r="I6" s="16" cm="1" vm="3775">
        <f t="array" aca="1" ref="I6:U6" ca="1">TRANSPOSE(_xlfn.STOCKHISTORY(A6,"1-1-2015","31-01-2016",2,0,2))</f>
        <v>56.53</v>
      </c>
      <c r="J6" s="17" vm="3776">
        <f ca="1"/>
        <v>49.03</v>
      </c>
      <c r="K6" s="17" vm="3777">
        <f ca="1"/>
        <v>55.19</v>
      </c>
      <c r="L6" s="17" vm="3778">
        <f ca="1"/>
        <v>54.61</v>
      </c>
      <c r="M6" s="17" vm="839">
        <f ca="1"/>
        <v>56.9</v>
      </c>
      <c r="N6" s="17" vm="3779">
        <f ca="1"/>
        <v>58.91</v>
      </c>
      <c r="O6" s="17" vm="3780">
        <f ca="1"/>
        <v>62.76</v>
      </c>
      <c r="P6" s="17" vm="3781">
        <f ca="1"/>
        <v>64.23</v>
      </c>
      <c r="Q6" s="17" vm="3782">
        <f ca="1"/>
        <v>58.97</v>
      </c>
      <c r="R6" s="17" vm="3783">
        <f ca="1"/>
        <v>57.19</v>
      </c>
      <c r="S6" s="17" vm="3784">
        <f ca="1"/>
        <v>63.44</v>
      </c>
      <c r="T6" s="17" vm="3785">
        <f ca="1"/>
        <v>63.89</v>
      </c>
      <c r="U6" s="17" vm="3786">
        <f ca="1"/>
        <v>60.66</v>
      </c>
      <c r="V6" s="48">
        <v>0.28000000000000003</v>
      </c>
      <c r="W6" s="48">
        <v>0.28000000000000003</v>
      </c>
      <c r="X6" s="48">
        <v>0.125</v>
      </c>
      <c r="Y6" s="48">
        <v>0.125</v>
      </c>
      <c r="Z6" s="1">
        <f t="shared" ca="1" si="12"/>
        <v>-2.9011144525030987E-2</v>
      </c>
      <c r="AA6" s="1">
        <f t="shared" ca="1" si="13"/>
        <v>0.15436733199047789</v>
      </c>
      <c r="AB6" s="1">
        <f t="shared" ca="1" si="14"/>
        <v>-8.6759082217973238E-2</v>
      </c>
      <c r="AC6" s="1">
        <f t="shared" ca="1" si="15"/>
        <v>6.2860639972023069E-2</v>
      </c>
      <c r="AD6" s="1">
        <f t="shared" ca="1" si="16"/>
        <v>8.738722802052E-2</v>
      </c>
      <c r="AE6" s="1">
        <f t="shared" ca="1" si="17"/>
        <v>-0.13267291703520254</v>
      </c>
      <c r="AF6" s="1">
        <f t="shared" ca="1" si="0"/>
        <v>0.12563736487864566</v>
      </c>
      <c r="AG6" s="1">
        <f t="shared" ca="1" si="1"/>
        <v>-5.4357673491574245E-3</v>
      </c>
      <c r="AH6" s="1">
        <f t="shared" ca="1" si="2"/>
        <v>4.1933711774400279E-2</v>
      </c>
      <c r="AI6" s="1">
        <f t="shared" ca="1" si="3"/>
        <v>4.0246045694200323E-2</v>
      </c>
      <c r="AJ6" s="1">
        <f t="shared" ca="1" si="4"/>
        <v>7.0106942794092714E-2</v>
      </c>
      <c r="AK6" s="1">
        <f t="shared" ca="1" si="5"/>
        <v>2.3422562141491493E-2</v>
      </c>
      <c r="AL6" s="1">
        <f t="shared" ca="1" si="6"/>
        <v>-7.994706523431426E-2</v>
      </c>
      <c r="AM6" s="1">
        <f t="shared" ca="1" si="7"/>
        <v>-2.8065117856537241E-2</v>
      </c>
      <c r="AN6" s="1">
        <f t="shared" ca="1" si="8"/>
        <v>0.10928484000699423</v>
      </c>
      <c r="AO6" s="1">
        <f t="shared" ca="1" si="9"/>
        <v>9.06368221941997E-3</v>
      </c>
      <c r="AP6" s="1">
        <f t="shared" ca="1" si="10"/>
        <v>-4.8599154797307934E-2</v>
      </c>
      <c r="BA6" s="35">
        <v>-0.13267291703520254</v>
      </c>
      <c r="BB6" s="35">
        <v>0.12563736487864566</v>
      </c>
      <c r="BC6" s="35">
        <v>-5.4357673491574245E-3</v>
      </c>
      <c r="BD6" s="35">
        <v>4.1933711774400279E-2</v>
      </c>
      <c r="BE6" s="35">
        <v>4.0246045694200323E-2</v>
      </c>
      <c r="BF6" s="35">
        <v>7.0106942794092714E-2</v>
      </c>
      <c r="BG6" s="35">
        <v>2.3422562141491493E-2</v>
      </c>
      <c r="BH6" s="35">
        <v>-7.994706523431426E-2</v>
      </c>
      <c r="BI6" s="35">
        <v>-2.8065117856537241E-2</v>
      </c>
      <c r="BJ6" s="35">
        <v>0.10928484000699423</v>
      </c>
      <c r="BK6" s="35">
        <v>9.06368221941997E-3</v>
      </c>
      <c r="BL6" s="35">
        <v>-4.8599154797307934E-2</v>
      </c>
    </row>
    <row r="7" spans="1:64">
      <c r="A7" s="3" t="s">
        <v>41</v>
      </c>
      <c r="B7" s="3" t="s">
        <v>42</v>
      </c>
      <c r="C7" s="7" t="s">
        <v>43</v>
      </c>
      <c r="D7" s="26">
        <v>3043184</v>
      </c>
      <c r="E7" s="26">
        <v>0</v>
      </c>
      <c r="F7" s="31">
        <f t="shared" si="11"/>
        <v>3043184</v>
      </c>
      <c r="G7" s="8">
        <v>423000000</v>
      </c>
      <c r="H7" s="9">
        <v>7.1999999999999998E-3</v>
      </c>
      <c r="I7" s="16" cm="1" vm="553">
        <f t="array" aca="1" ref="I7:U7" ca="1">TRANSPOSE(_xlfn.STOCKHISTORY(A7,"1-1-2015","31-01-2016",2,0,2))</f>
        <v>70.59</v>
      </c>
      <c r="J7" s="17" vm="554">
        <f ca="1"/>
        <v>69.739999999999995</v>
      </c>
      <c r="K7" s="17" vm="555">
        <f ca="1"/>
        <v>70.67</v>
      </c>
      <c r="L7" s="17" vm="556">
        <f ca="1"/>
        <v>71.180000000000007</v>
      </c>
      <c r="M7" s="17" vm="557">
        <f ca="1"/>
        <v>70.13</v>
      </c>
      <c r="N7" s="17" vm="558">
        <f ca="1"/>
        <v>67.650000000000006</v>
      </c>
      <c r="O7" s="17" vm="559">
        <f ca="1"/>
        <v>65.8</v>
      </c>
      <c r="P7" s="17" vm="560">
        <f ca="1"/>
        <v>69.12</v>
      </c>
      <c r="Q7" s="17" vm="561">
        <f ca="1"/>
        <v>57.01</v>
      </c>
      <c r="R7" s="17" vm="562">
        <f ca="1"/>
        <v>58.25</v>
      </c>
      <c r="S7" s="17" vm="563">
        <f ca="1"/>
        <v>62.1</v>
      </c>
      <c r="T7" s="17" vm="564">
        <f ca="1"/>
        <v>63.34</v>
      </c>
      <c r="U7" s="17" vm="565">
        <f ca="1"/>
        <v>60.88</v>
      </c>
      <c r="V7" s="48">
        <v>0.3</v>
      </c>
      <c r="W7" s="48">
        <v>0.3</v>
      </c>
      <c r="X7" s="48">
        <v>0.3</v>
      </c>
      <c r="Y7" s="48">
        <v>0.3</v>
      </c>
      <c r="Z7" s="1">
        <f t="shared" ca="1" si="12"/>
        <v>1.260801813288006E-2</v>
      </c>
      <c r="AA7" s="1">
        <f t="shared" ca="1" si="13"/>
        <v>-7.1368361899410079E-2</v>
      </c>
      <c r="AB7" s="1">
        <f t="shared" ca="1" si="14"/>
        <v>-0.11018237082066866</v>
      </c>
      <c r="AC7" s="1">
        <f t="shared" ca="1" si="15"/>
        <v>5.0300429184549397E-2</v>
      </c>
      <c r="AD7" s="1">
        <f t="shared" ca="1" si="16"/>
        <v>-0.12055531945034709</v>
      </c>
      <c r="AE7" s="1">
        <f t="shared" ca="1" si="17"/>
        <v>-1.2041365632525974E-2</v>
      </c>
      <c r="AF7" s="1">
        <f t="shared" ca="1" si="0"/>
        <v>1.3335245196444034E-2</v>
      </c>
      <c r="AG7" s="1">
        <f t="shared" ca="1" si="1"/>
        <v>1.1461723503608393E-2</v>
      </c>
      <c r="AH7" s="1">
        <f t="shared" ca="1" si="2"/>
        <v>-1.4751334644563237E-2</v>
      </c>
      <c r="AI7" s="1">
        <f t="shared" ca="1" si="3"/>
        <v>-3.1085127620133896E-2</v>
      </c>
      <c r="AJ7" s="1">
        <f t="shared" ca="1" si="4"/>
        <v>-2.2912047302291329E-2</v>
      </c>
      <c r="AK7" s="1">
        <f t="shared" ca="1" si="5"/>
        <v>5.0455927051671845E-2</v>
      </c>
      <c r="AL7" s="1">
        <f t="shared" ca="1" si="6"/>
        <v>-0.1708622685185186</v>
      </c>
      <c r="AM7" s="1">
        <f t="shared" ca="1" si="7"/>
        <v>2.7012804771092826E-2</v>
      </c>
      <c r="AN7" s="1">
        <f t="shared" ca="1" si="8"/>
        <v>6.6094420600858392E-2</v>
      </c>
      <c r="AO7" s="1">
        <f t="shared" ca="1" si="9"/>
        <v>2.4798711755233526E-2</v>
      </c>
      <c r="AP7" s="1">
        <f t="shared" ca="1" si="10"/>
        <v>-3.4101673508051801E-2</v>
      </c>
      <c r="BA7" s="35">
        <v>-1.2041365632525974E-2</v>
      </c>
      <c r="BB7" s="35">
        <v>1.3335245196444034E-2</v>
      </c>
      <c r="BC7" s="35">
        <v>1.1461723503608393E-2</v>
      </c>
      <c r="BD7" s="35">
        <v>-1.4751334644563237E-2</v>
      </c>
      <c r="BE7" s="35">
        <v>-3.1085127620133896E-2</v>
      </c>
      <c r="BF7" s="35">
        <v>-2.2912047302291329E-2</v>
      </c>
      <c r="BG7" s="35">
        <v>5.0455927051671845E-2</v>
      </c>
      <c r="BH7" s="35">
        <v>-0.1708622685185186</v>
      </c>
      <c r="BI7" s="35">
        <v>2.7012804771092826E-2</v>
      </c>
      <c r="BJ7" s="35">
        <v>6.6094420600858392E-2</v>
      </c>
      <c r="BK7" s="35">
        <v>2.4798711755233526E-2</v>
      </c>
      <c r="BL7" s="35">
        <v>-3.4101673508051801E-2</v>
      </c>
    </row>
    <row r="8" spans="1:64">
      <c r="A8" s="3" t="s">
        <v>44</v>
      </c>
      <c r="B8" s="3" t="s">
        <v>45</v>
      </c>
      <c r="C8" s="7" t="s">
        <v>46</v>
      </c>
      <c r="D8" s="26">
        <v>298940</v>
      </c>
      <c r="E8" s="26">
        <v>286465</v>
      </c>
      <c r="F8" s="31">
        <f t="shared" si="11"/>
        <v>298940</v>
      </c>
      <c r="G8" s="8">
        <v>770000000</v>
      </c>
      <c r="H8" s="9">
        <v>8.0000000000000004E-4</v>
      </c>
      <c r="I8" s="16" cm="1" vm="2029">
        <f t="array" aca="1" ref="I8:U8" ca="1">TRANSPOSE(_xlfn.STOCKHISTORY(A8,"1-1-2015","31-01-2016",2,0,2))</f>
        <v>160.16</v>
      </c>
      <c r="J8" s="17" vm="2030">
        <f ca="1"/>
        <v>153.41</v>
      </c>
      <c r="K8" s="17" vm="2031">
        <f ca="1"/>
        <v>159.29</v>
      </c>
      <c r="L8" s="17" vm="2032">
        <f ca="1"/>
        <v>159.37</v>
      </c>
      <c r="M8" s="17" vm="2033">
        <f ca="1"/>
        <v>159.5</v>
      </c>
      <c r="N8" s="17" vm="2034">
        <f ca="1"/>
        <v>157.59</v>
      </c>
      <c r="O8" s="17" vm="2035">
        <f ca="1"/>
        <v>154.94</v>
      </c>
      <c r="P8" s="17" vm="2036">
        <f ca="1"/>
        <v>176.8</v>
      </c>
      <c r="Q8" s="17" vm="2037">
        <f ca="1"/>
        <v>149.22999999999999</v>
      </c>
      <c r="R8" s="17" vm="2038">
        <f ca="1"/>
        <v>138.55000000000001</v>
      </c>
      <c r="S8" s="17" vm="2039">
        <f ca="1"/>
        <v>159.01</v>
      </c>
      <c r="T8" s="17" vm="2040">
        <f ca="1"/>
        <v>162.71</v>
      </c>
      <c r="U8" s="17" vm="2041">
        <f ca="1"/>
        <v>159</v>
      </c>
      <c r="V8" s="48">
        <v>0.79</v>
      </c>
      <c r="W8" s="48">
        <v>0.79</v>
      </c>
      <c r="X8" s="48">
        <v>0.79</v>
      </c>
      <c r="Y8" s="48">
        <v>0.79</v>
      </c>
      <c r="Z8" s="1">
        <f t="shared" ca="1" si="12"/>
        <v>4.9910125982149893E-17</v>
      </c>
      <c r="AA8" s="1">
        <f t="shared" ca="1" si="13"/>
        <v>-2.2839932233168141E-2</v>
      </c>
      <c r="AB8" s="1">
        <f t="shared" ca="1" si="14"/>
        <v>-0.10068413579450101</v>
      </c>
      <c r="AC8" s="1">
        <f t="shared" ca="1" si="15"/>
        <v>0.15330205701912658</v>
      </c>
      <c r="AD8" s="1">
        <f t="shared" ca="1" si="16"/>
        <v>1.248751248751251E-2</v>
      </c>
      <c r="AE8" s="1">
        <f t="shared" ca="1" si="17"/>
        <v>-4.2145354645354648E-2</v>
      </c>
      <c r="AF8" s="1">
        <f t="shared" ca="1" si="0"/>
        <v>3.8328661756078457E-2</v>
      </c>
      <c r="AG8" s="1">
        <f t="shared" ca="1" si="1"/>
        <v>5.4617364555214548E-3</v>
      </c>
      <c r="AH8" s="1">
        <f t="shared" ca="1" si="2"/>
        <v>8.1571186547026067E-4</v>
      </c>
      <c r="AI8" s="1">
        <f t="shared" ca="1" si="3"/>
        <v>-7.0219435736676898E-3</v>
      </c>
      <c r="AJ8" s="1">
        <f t="shared" ca="1" si="4"/>
        <v>-1.1802779364172889E-2</v>
      </c>
      <c r="AK8" s="1">
        <f t="shared" ca="1" si="5"/>
        <v>0.14108687233767919</v>
      </c>
      <c r="AL8" s="1">
        <f t="shared" ca="1" si="6"/>
        <v>-0.15147058823529425</v>
      </c>
      <c r="AM8" s="1">
        <f t="shared" ca="1" si="7"/>
        <v>-6.6273537492461163E-2</v>
      </c>
      <c r="AN8" s="1">
        <f t="shared" ca="1" si="8"/>
        <v>0.14767232046192694</v>
      </c>
      <c r="AO8" s="1">
        <f t="shared" ca="1" si="9"/>
        <v>2.8237217785045076E-2</v>
      </c>
      <c r="AP8" s="1">
        <f t="shared" ca="1" si="10"/>
        <v>-1.7946038965029856E-2</v>
      </c>
      <c r="BA8" s="35">
        <v>-4.2145354645354648E-2</v>
      </c>
      <c r="BB8" s="35">
        <v>3.8328661756078457E-2</v>
      </c>
      <c r="BC8" s="35">
        <v>5.4617364555214548E-3</v>
      </c>
      <c r="BD8" s="35">
        <v>8.1571186547026067E-4</v>
      </c>
      <c r="BE8" s="35">
        <v>-7.0219435736676898E-3</v>
      </c>
      <c r="BF8" s="35">
        <v>-1.1802779364172889E-2</v>
      </c>
      <c r="BG8" s="35">
        <v>0.14108687233767919</v>
      </c>
      <c r="BH8" s="35">
        <v>-0.15147058823529425</v>
      </c>
      <c r="BI8" s="35">
        <v>-6.6273537492461163E-2</v>
      </c>
      <c r="BJ8" s="35">
        <v>0.14767232046192694</v>
      </c>
      <c r="BK8" s="35">
        <v>2.8237217785045076E-2</v>
      </c>
      <c r="BL8" s="35">
        <v>-1.7946038965029856E-2</v>
      </c>
    </row>
    <row r="9" spans="1:64">
      <c r="A9" s="3" t="s">
        <v>47</v>
      </c>
      <c r="B9" s="3" t="s">
        <v>48</v>
      </c>
      <c r="C9" s="3" t="s">
        <v>49</v>
      </c>
      <c r="D9" s="26">
        <v>83933463</v>
      </c>
      <c r="E9" s="26">
        <v>0</v>
      </c>
      <c r="F9" s="31">
        <f t="shared" si="11"/>
        <v>83933463</v>
      </c>
      <c r="G9" s="8">
        <v>9313550100</v>
      </c>
      <c r="H9" s="9">
        <v>0.1802</v>
      </c>
      <c r="I9" s="16" cm="1" vm="63">
        <f t="array" aca="1" ref="I9:U9" ca="1">TRANSPOSE(_xlfn.STOCKHISTORY(A9,"1-1-2015","31-01-2016",2,0,2))</f>
        <v>15.629</v>
      </c>
      <c r="J9" s="17" vm="64">
        <f ca="1"/>
        <v>17.502500000000001</v>
      </c>
      <c r="K9" s="17" vm="65">
        <f ca="1"/>
        <v>19.0425</v>
      </c>
      <c r="L9" s="17" vm="66">
        <f ca="1"/>
        <v>18.605</v>
      </c>
      <c r="M9" s="17" vm="67">
        <f ca="1"/>
        <v>21.190999999999999</v>
      </c>
      <c r="N9" s="17" vm="68">
        <f ca="1"/>
        <v>21.52</v>
      </c>
      <c r="O9" s="17" vm="69">
        <f ca="1"/>
        <v>21.967500000000001</v>
      </c>
      <c r="P9" s="17" vm="70">
        <f ca="1"/>
        <v>26.872499999999999</v>
      </c>
      <c r="Q9" s="17" vm="71">
        <f ca="1"/>
        <v>24.957000000000001</v>
      </c>
      <c r="R9" s="17" vm="72">
        <f ca="1"/>
        <v>25.55</v>
      </c>
      <c r="S9" s="17" vm="73">
        <f ca="1"/>
        <v>31.3565</v>
      </c>
      <c r="T9" s="17" vm="74">
        <f ca="1"/>
        <v>33.6875</v>
      </c>
      <c r="U9" s="17" vm="75">
        <f ca="1"/>
        <v>32.814500000000002</v>
      </c>
      <c r="V9" s="47">
        <v>0</v>
      </c>
      <c r="W9" s="47">
        <v>0</v>
      </c>
      <c r="X9" s="47">
        <v>0</v>
      </c>
      <c r="Y9" s="47">
        <v>0</v>
      </c>
      <c r="Z9" s="1">
        <f t="shared" ca="1" si="12"/>
        <v>0.19041525369505413</v>
      </c>
      <c r="AA9" s="1">
        <f t="shared" ca="1" si="13"/>
        <v>0.18073098629400702</v>
      </c>
      <c r="AB9" s="1">
        <f t="shared" ca="1" si="14"/>
        <v>0.16308182542392166</v>
      </c>
      <c r="AC9" s="1">
        <f t="shared" ca="1" si="15"/>
        <v>0.28432485322896289</v>
      </c>
      <c r="AD9" s="1">
        <f t="shared" ca="1" si="16"/>
        <v>1.0995905048307637</v>
      </c>
      <c r="AE9" s="1">
        <f t="shared" ca="1" si="17"/>
        <v>0.11987331243201751</v>
      </c>
      <c r="AF9" s="1">
        <f t="shared" ca="1" si="0"/>
        <v>8.7987430367090363E-2</v>
      </c>
      <c r="AG9" s="1">
        <f t="shared" ca="1" si="1"/>
        <v>-2.2974924510962322E-2</v>
      </c>
      <c r="AH9" s="1">
        <f t="shared" ca="1" si="2"/>
        <v>0.13899489384574032</v>
      </c>
      <c r="AI9" s="1">
        <f t="shared" ca="1" si="3"/>
        <v>1.5525458921240179E-2</v>
      </c>
      <c r="AJ9" s="1">
        <f t="shared" ca="1" si="4"/>
        <v>2.0794609665427583E-2</v>
      </c>
      <c r="AK9" s="1">
        <f t="shared" ca="1" si="5"/>
        <v>0.22328439740525766</v>
      </c>
      <c r="AL9" s="1">
        <f t="shared" ca="1" si="6"/>
        <v>-7.1281049399944105E-2</v>
      </c>
      <c r="AM9" s="1">
        <f t="shared" ca="1" si="7"/>
        <v>2.3760868694153944E-2</v>
      </c>
      <c r="AN9" s="1">
        <f t="shared" ca="1" si="8"/>
        <v>0.22726027397260273</v>
      </c>
      <c r="AO9" s="1">
        <f t="shared" ca="1" si="9"/>
        <v>7.4338653867619134E-2</v>
      </c>
      <c r="AP9" s="1">
        <f t="shared" ca="1" si="10"/>
        <v>-2.5914656771799556E-2</v>
      </c>
      <c r="BA9" s="35">
        <v>0.11987331243201751</v>
      </c>
      <c r="BB9" s="35">
        <v>8.7987430367090363E-2</v>
      </c>
      <c r="BC9" s="35">
        <v>-2.2974924510962322E-2</v>
      </c>
      <c r="BD9" s="35">
        <v>0.13899489384574032</v>
      </c>
      <c r="BE9" s="35">
        <v>1.5525458921240179E-2</v>
      </c>
      <c r="BF9" s="35">
        <v>2.0794609665427583E-2</v>
      </c>
      <c r="BG9" s="35">
        <v>0.22328439740525766</v>
      </c>
      <c r="BH9" s="35">
        <v>-7.1281049399944105E-2</v>
      </c>
      <c r="BI9" s="35">
        <v>2.3760868694153944E-2</v>
      </c>
      <c r="BJ9" s="35">
        <v>0.22726027397260273</v>
      </c>
      <c r="BK9" s="35">
        <v>7.4338653867619134E-2</v>
      </c>
      <c r="BL9" s="35">
        <v>-2.5914656771799556E-2</v>
      </c>
    </row>
    <row r="10" spans="1:64">
      <c r="A10" s="3" t="s">
        <v>50</v>
      </c>
      <c r="B10" s="3" t="s">
        <v>51</v>
      </c>
      <c r="C10" s="3" t="s">
        <v>52</v>
      </c>
      <c r="D10" s="26">
        <v>162938</v>
      </c>
      <c r="E10" s="26">
        <v>0</v>
      </c>
      <c r="F10" s="31">
        <f>D10</f>
        <v>162938</v>
      </c>
      <c r="G10" s="8">
        <v>377000000</v>
      </c>
      <c r="H10" s="9">
        <v>4.0000000000000002E-4</v>
      </c>
      <c r="I10" s="16" cm="1" vm="2618">
        <f t="array" aca="1" ref="I10:U10" ca="1">TRANSPOSE(_xlfn.STOCKHISTORY(A10,"1-1-2015","31-01-2016",2,0,2))</f>
        <v>62.18</v>
      </c>
      <c r="J10" s="17" vm="2619">
        <f ca="1"/>
        <v>64.03</v>
      </c>
      <c r="K10" s="17" vm="2620">
        <f ca="1"/>
        <v>65.459999999999994</v>
      </c>
      <c r="L10" s="17" vm="2621">
        <f ca="1"/>
        <v>60.93</v>
      </c>
      <c r="M10" s="17" vm="2622">
        <f ca="1"/>
        <v>68.44</v>
      </c>
      <c r="N10" s="17" vm="2623">
        <f ca="1"/>
        <v>59.89</v>
      </c>
      <c r="O10" s="17" vm="1246">
        <f ca="1"/>
        <v>57.64</v>
      </c>
      <c r="P10" s="17" vm="2624">
        <f ca="1"/>
        <v>45.05</v>
      </c>
      <c r="Q10" s="17" vm="959">
        <f ca="1"/>
        <v>43.41</v>
      </c>
      <c r="R10" s="17" vm="485">
        <f ca="1"/>
        <v>39.92</v>
      </c>
      <c r="S10" s="17" vm="2625">
        <f ca="1"/>
        <v>46.74</v>
      </c>
      <c r="T10" s="17" vm="2626">
        <f ca="1"/>
        <v>49.34</v>
      </c>
      <c r="U10" s="17" vm="2627">
        <f ca="1"/>
        <v>44.25</v>
      </c>
      <c r="V10" s="48">
        <v>0.25</v>
      </c>
      <c r="W10" s="48">
        <v>0.25</v>
      </c>
      <c r="X10" s="48">
        <v>0.25</v>
      </c>
      <c r="Y10" s="48">
        <v>0.25</v>
      </c>
      <c r="Z10" s="1">
        <f t="shared" ca="1" si="12"/>
        <v>-1.6082341588935348E-2</v>
      </c>
      <c r="AA10" s="1">
        <f t="shared" ca="1" si="13"/>
        <v>-4.9893320203512212E-2</v>
      </c>
      <c r="AB10" s="1">
        <f t="shared" ca="1" si="14"/>
        <v>-0.30308813324080497</v>
      </c>
      <c r="AC10" s="1">
        <f t="shared" ca="1" si="15"/>
        <v>0.11472945891783562</v>
      </c>
      <c r="AD10" s="1">
        <f t="shared" ca="1" si="16"/>
        <v>-0.27227404310067543</v>
      </c>
      <c r="AE10" s="1">
        <f t="shared" ca="1" si="17"/>
        <v>2.9752331939530419E-2</v>
      </c>
      <c r="AF10" s="1">
        <f t="shared" ca="1" si="0"/>
        <v>2.2333281274402508E-2</v>
      </c>
      <c r="AG10" s="1">
        <f t="shared" ca="1" si="1"/>
        <v>-6.5383440268866402E-2</v>
      </c>
      <c r="AH10" s="1">
        <f t="shared" ca="1" si="2"/>
        <v>0.12325619563433445</v>
      </c>
      <c r="AI10" s="1">
        <f t="shared" ca="1" si="3"/>
        <v>-0.12127410870835764</v>
      </c>
      <c r="AJ10" s="1">
        <f t="shared" ca="1" si="4"/>
        <v>-3.3394556687259977E-2</v>
      </c>
      <c r="AK10" s="1">
        <f t="shared" ca="1" si="5"/>
        <v>-0.21842470506592648</v>
      </c>
      <c r="AL10" s="1">
        <f t="shared" ca="1" si="6"/>
        <v>-3.0854605993340747E-2</v>
      </c>
      <c r="AM10" s="1">
        <f t="shared" ca="1" si="7"/>
        <v>-7.4637180373185785E-2</v>
      </c>
      <c r="AN10" s="1">
        <f t="shared" ca="1" si="8"/>
        <v>0.17084168336673347</v>
      </c>
      <c r="AO10" s="1">
        <f t="shared" ca="1" si="9"/>
        <v>6.0975609756097587E-2</v>
      </c>
      <c r="AP10" s="1">
        <f t="shared" ca="1" si="10"/>
        <v>-9.8094852047020731E-2</v>
      </c>
      <c r="BA10" s="35">
        <v>2.9752331939530419E-2</v>
      </c>
      <c r="BB10" s="35">
        <v>2.2333281274402508E-2</v>
      </c>
      <c r="BC10" s="35">
        <v>-6.5383440268866402E-2</v>
      </c>
      <c r="BD10" s="35">
        <v>0.12325619563433445</v>
      </c>
      <c r="BE10" s="35">
        <v>-0.12127410870835764</v>
      </c>
      <c r="BF10" s="35">
        <v>-3.3394556687259977E-2</v>
      </c>
      <c r="BG10" s="35">
        <v>-0.21842470506592648</v>
      </c>
      <c r="BH10" s="35">
        <v>-3.0854605993340747E-2</v>
      </c>
      <c r="BI10" s="35">
        <v>-7.4637180373185785E-2</v>
      </c>
      <c r="BJ10" s="35">
        <v>0.17084168336673347</v>
      </c>
      <c r="BK10" s="35">
        <v>6.0975609756097587E-2</v>
      </c>
      <c r="BL10" s="35">
        <v>-9.8094852047020731E-2</v>
      </c>
    </row>
    <row r="11" spans="1:64">
      <c r="A11" s="3" t="s">
        <v>53</v>
      </c>
      <c r="B11" s="3" t="s">
        <v>54</v>
      </c>
      <c r="C11" s="3" t="s">
        <v>55</v>
      </c>
      <c r="D11" s="26">
        <v>219786</v>
      </c>
      <c r="E11" s="26">
        <v>442499</v>
      </c>
      <c r="F11" s="31">
        <f t="shared" si="11"/>
        <v>219786</v>
      </c>
      <c r="G11" s="8">
        <v>508438647</v>
      </c>
      <c r="H11" s="9">
        <v>1.2999999999999999E-3</v>
      </c>
      <c r="I11" s="16" cm="1" vm="1642">
        <f t="array" aca="1" ref="I11:U11" ca="1">TRANSPOSE(_xlfn.STOCKHISTORY(A11,"1-1-2015","31-01-2016",2,0,2))</f>
        <v>1.85</v>
      </c>
      <c r="J11" s="17" vm="1642">
        <f ca="1"/>
        <v>1.85</v>
      </c>
      <c r="K11" s="17" vm="1643">
        <f ca="1"/>
        <v>1.55</v>
      </c>
      <c r="L11" s="17" vm="1642">
        <f ca="1"/>
        <v>1.85</v>
      </c>
      <c r="M11" s="17" vm="1644">
        <f ca="1"/>
        <v>2.35</v>
      </c>
      <c r="N11" s="17" vm="1645">
        <f ca="1"/>
        <v>1.75</v>
      </c>
      <c r="O11" s="17" vm="1646">
        <f ca="1"/>
        <v>1.45</v>
      </c>
      <c r="P11" s="17" vm="1647">
        <f ca="1"/>
        <v>1.1000000000000001</v>
      </c>
      <c r="Q11" s="17" vm="1648">
        <f ca="1"/>
        <v>1.2</v>
      </c>
      <c r="R11" s="17" vm="1647">
        <f ca="1"/>
        <v>1.1000000000000001</v>
      </c>
      <c r="S11" s="17" vm="1649">
        <f ca="1"/>
        <v>1</v>
      </c>
      <c r="T11" s="17" vm="1650">
        <f ca="1"/>
        <v>0.8</v>
      </c>
      <c r="U11" s="17" vm="1651">
        <f ca="1"/>
        <v>0.5</v>
      </c>
      <c r="V11" s="47">
        <v>0</v>
      </c>
      <c r="W11" s="47">
        <v>0</v>
      </c>
      <c r="X11" s="47">
        <v>0</v>
      </c>
      <c r="Y11" s="47">
        <v>0</v>
      </c>
      <c r="Z11" s="1">
        <f t="shared" ca="1" si="12"/>
        <v>0</v>
      </c>
      <c r="AA11" s="1">
        <f t="shared" ca="1" si="13"/>
        <v>-0.21621621621621628</v>
      </c>
      <c r="AB11" s="1">
        <f t="shared" ca="1" si="14"/>
        <v>-0.24137931034482751</v>
      </c>
      <c r="AC11" s="1">
        <f t="shared" ca="1" si="15"/>
        <v>-0.54545454545454553</v>
      </c>
      <c r="AD11" s="1">
        <f t="shared" ca="1" si="16"/>
        <v>-0.72972972972972971</v>
      </c>
      <c r="AE11" s="1">
        <f t="shared" ca="1" si="17"/>
        <v>0</v>
      </c>
      <c r="AF11" s="1">
        <f t="shared" ca="1" si="0"/>
        <v>-0.16216216216216217</v>
      </c>
      <c r="AG11" s="1">
        <f t="shared" ca="1" si="1"/>
        <v>0.19354838709677422</v>
      </c>
      <c r="AH11" s="1">
        <f t="shared" ca="1" si="2"/>
        <v>0.27027027027027023</v>
      </c>
      <c r="AI11" s="1">
        <f t="shared" ca="1" si="3"/>
        <v>-0.25531914893617025</v>
      </c>
      <c r="AJ11" s="1">
        <f t="shared" ca="1" si="4"/>
        <v>-0.17142857142857146</v>
      </c>
      <c r="AK11" s="1">
        <f t="shared" ca="1" si="5"/>
        <v>-0.24137931034482751</v>
      </c>
      <c r="AL11" s="1">
        <f t="shared" ca="1" si="6"/>
        <v>9.0909090909090787E-2</v>
      </c>
      <c r="AM11" s="1">
        <f t="shared" ca="1" si="7"/>
        <v>-8.3333333333333232E-2</v>
      </c>
      <c r="AN11" s="1">
        <f t="shared" ca="1" si="8"/>
        <v>-9.0909090909090981E-2</v>
      </c>
      <c r="AO11" s="1">
        <f t="shared" ca="1" si="9"/>
        <v>-0.19999999999999996</v>
      </c>
      <c r="AP11" s="1">
        <f t="shared" ca="1" si="10"/>
        <v>-0.37500000000000006</v>
      </c>
      <c r="BA11" s="35">
        <v>0</v>
      </c>
      <c r="BB11" s="35">
        <v>-0.16216216216216217</v>
      </c>
      <c r="BC11" s="35">
        <v>0.19354838709677422</v>
      </c>
      <c r="BD11" s="35">
        <v>0.27027027027027023</v>
      </c>
      <c r="BE11" s="35">
        <v>-0.25531914893617025</v>
      </c>
      <c r="BF11" s="35">
        <v>-0.17142857142857146</v>
      </c>
      <c r="BG11" s="35">
        <v>-0.24137931034482751</v>
      </c>
      <c r="BH11" s="35">
        <v>9.0909090909090787E-2</v>
      </c>
      <c r="BI11" s="35">
        <v>-8.3333333333333232E-2</v>
      </c>
      <c r="BJ11" s="35">
        <v>-9.0909090909090981E-2</v>
      </c>
      <c r="BK11" s="35">
        <v>-0.19999999999999996</v>
      </c>
      <c r="BL11" s="35">
        <v>-0.37500000000000006</v>
      </c>
    </row>
    <row r="12" spans="1:64">
      <c r="A12" s="3" t="s">
        <v>56</v>
      </c>
      <c r="B12" s="3" t="s">
        <v>57</v>
      </c>
      <c r="C12" s="3" t="s">
        <v>58</v>
      </c>
      <c r="D12" s="26">
        <v>965624</v>
      </c>
      <c r="E12" s="26">
        <v>23756</v>
      </c>
      <c r="F12" s="31">
        <f t="shared" si="11"/>
        <v>965624</v>
      </c>
      <c r="G12" s="8">
        <v>1023000000</v>
      </c>
      <c r="H12" s="9">
        <v>1E-3</v>
      </c>
      <c r="I12" s="16" cm="1" vm="1812">
        <f t="array" aca="1" ref="I12:U12" ca="1">TRANSPOSE(_xlfn.STOCKHISTORY(A12,"1-1-2015","31-01-2016",2,0,2))</f>
        <v>93.17</v>
      </c>
      <c r="J12" s="17" vm="1813">
        <f ca="1"/>
        <v>80.959999999999994</v>
      </c>
      <c r="K12" s="17" vm="1814">
        <f ca="1"/>
        <v>81.73</v>
      </c>
      <c r="L12" s="17" vm="1815">
        <f ca="1"/>
        <v>78.05</v>
      </c>
      <c r="M12" s="17" vm="1816">
        <f ca="1"/>
        <v>77.849999999999994</v>
      </c>
      <c r="N12" s="17" vm="1817">
        <f ca="1"/>
        <v>79.94</v>
      </c>
      <c r="O12" s="17" vm="1818">
        <f ca="1"/>
        <v>78.64</v>
      </c>
      <c r="P12" s="17" vm="1819">
        <f ca="1"/>
        <v>75.86</v>
      </c>
      <c r="Q12" s="17" vm="1820">
        <f ca="1"/>
        <v>74.849999999999994</v>
      </c>
      <c r="R12" s="17" vm="1821">
        <f ca="1"/>
        <v>74.16</v>
      </c>
      <c r="S12" s="17" vm="1822">
        <f ca="1"/>
        <v>73.430000000000007</v>
      </c>
      <c r="T12" s="17" vm="1823">
        <f ca="1"/>
        <v>72</v>
      </c>
      <c r="U12" s="17" vm="1824">
        <f ca="1"/>
        <v>68.09</v>
      </c>
      <c r="V12" s="48">
        <v>0.28999999999999998</v>
      </c>
      <c r="W12" s="48">
        <v>0.28999999999999998</v>
      </c>
      <c r="X12" s="48">
        <v>0.26</v>
      </c>
      <c r="Y12" s="48">
        <v>0.26</v>
      </c>
      <c r="Z12" s="1">
        <f t="shared" ca="1" si="12"/>
        <v>-0.15917140710529146</v>
      </c>
      <c r="AA12" s="1">
        <f t="shared" ca="1" si="13"/>
        <v>1.1274823830877688E-2</v>
      </c>
      <c r="AB12" s="1">
        <f t="shared" ca="1" si="14"/>
        <v>-5.3662258392675535E-2</v>
      </c>
      <c r="AC12" s="1">
        <f t="shared" ca="1" si="15"/>
        <v>-7.8344120819848886E-2</v>
      </c>
      <c r="AD12" s="1">
        <f t="shared" ca="1" si="16"/>
        <v>-0.25737898465171188</v>
      </c>
      <c r="AE12" s="1">
        <f t="shared" ca="1" si="17"/>
        <v>-0.13105076741440386</v>
      </c>
      <c r="AF12" s="1">
        <f t="shared" ca="1" si="0"/>
        <v>9.5108695652175185E-3</v>
      </c>
      <c r="AG12" s="1">
        <f t="shared" ca="1" si="1"/>
        <v>-4.1478037440352458E-2</v>
      </c>
      <c r="AH12" s="1">
        <f t="shared" ca="1" si="2"/>
        <v>-2.5624599615631373E-3</v>
      </c>
      <c r="AI12" s="1">
        <f t="shared" ca="1" si="3"/>
        <v>3.0571612074502295E-2</v>
      </c>
      <c r="AJ12" s="1">
        <f t="shared" ca="1" si="4"/>
        <v>-1.2634475856892634E-2</v>
      </c>
      <c r="AK12" s="1">
        <f t="shared" ca="1" si="5"/>
        <v>-3.5350966429298081E-2</v>
      </c>
      <c r="AL12" s="1">
        <f t="shared" ca="1" si="6"/>
        <v>-9.8866332718165716E-3</v>
      </c>
      <c r="AM12" s="1">
        <f t="shared" ca="1" si="7"/>
        <v>-5.7448229792918873E-3</v>
      </c>
      <c r="AN12" s="1">
        <f t="shared" ca="1" si="8"/>
        <v>-9.8435814455230548E-3</v>
      </c>
      <c r="AO12" s="1">
        <f t="shared" ca="1" si="9"/>
        <v>-1.593354214898552E-2</v>
      </c>
      <c r="AP12" s="1">
        <f t="shared" ca="1" si="10"/>
        <v>-5.0694444444444403E-2</v>
      </c>
      <c r="BA12" s="35">
        <v>-0.13105076741440386</v>
      </c>
      <c r="BB12" s="35">
        <v>9.5108695652175185E-3</v>
      </c>
      <c r="BC12" s="35">
        <v>-4.1478037440352458E-2</v>
      </c>
      <c r="BD12" s="35">
        <v>-2.5624599615631373E-3</v>
      </c>
      <c r="BE12" s="35">
        <v>3.0571612074502295E-2</v>
      </c>
      <c r="BF12" s="35">
        <v>-1.2634475856892634E-2</v>
      </c>
      <c r="BG12" s="35">
        <v>-3.5350966429298081E-2</v>
      </c>
      <c r="BH12" s="35">
        <v>-9.8866332718165716E-3</v>
      </c>
      <c r="BI12" s="35">
        <v>-5.7448229792918873E-3</v>
      </c>
      <c r="BJ12" s="35">
        <v>-9.8435814455230548E-3</v>
      </c>
      <c r="BK12" s="35">
        <v>-1.593354214898552E-2</v>
      </c>
      <c r="BL12" s="35">
        <v>-5.0694444444444403E-2</v>
      </c>
    </row>
    <row r="13" spans="1:64">
      <c r="A13" s="3" t="s">
        <v>59</v>
      </c>
      <c r="B13" s="3" t="s">
        <v>60</v>
      </c>
      <c r="C13" s="3" t="s">
        <v>61</v>
      </c>
      <c r="D13" s="26">
        <v>1843109</v>
      </c>
      <c r="E13" s="26">
        <v>163628</v>
      </c>
      <c r="F13" s="31">
        <f t="shared" si="11"/>
        <v>1843109</v>
      </c>
      <c r="G13" s="8">
        <v>662503822</v>
      </c>
      <c r="H13" s="9">
        <v>3.0000000000000001E-3</v>
      </c>
      <c r="I13" s="16" cm="1" vm="1035">
        <f t="array" aca="1" ref="I13:U13" ca="1">TRANSPOSE(_xlfn.STOCKHISTORY(A13,"1-1-2015","31-01-2016",2,0,2))</f>
        <v>131.07</v>
      </c>
      <c r="J13" s="17" vm="1036">
        <f ca="1"/>
        <v>143.72</v>
      </c>
      <c r="K13" s="17" vm="1037">
        <f ca="1"/>
        <v>150.75</v>
      </c>
      <c r="L13" s="17" vm="1038">
        <f ca="1"/>
        <v>149.97</v>
      </c>
      <c r="M13" s="17" vm="1039">
        <f ca="1"/>
        <v>144.41</v>
      </c>
      <c r="N13" s="17" vm="1040">
        <f ca="1"/>
        <v>141.44999999999999</v>
      </c>
      <c r="O13" s="17" vm="1041">
        <f ca="1"/>
        <v>140.47999999999999</v>
      </c>
      <c r="P13" s="17" vm="1042">
        <f ca="1"/>
        <v>144.44</v>
      </c>
      <c r="Q13" s="17" vm="1043">
        <f ca="1"/>
        <v>128.16</v>
      </c>
      <c r="R13" s="17" vm="1044">
        <f ca="1"/>
        <v>131.32</v>
      </c>
      <c r="S13" s="17" vm="1045">
        <f ca="1"/>
        <v>148.38</v>
      </c>
      <c r="T13" s="17" vm="1046">
        <f ca="1"/>
        <v>146.54</v>
      </c>
      <c r="U13" s="17" vm="1047">
        <f ca="1"/>
        <v>141.38</v>
      </c>
      <c r="V13" s="48">
        <v>0.91</v>
      </c>
      <c r="W13" s="48">
        <v>0.91</v>
      </c>
      <c r="X13" s="48">
        <v>0.91</v>
      </c>
      <c r="Y13" s="48">
        <v>0.91</v>
      </c>
      <c r="Z13" s="1">
        <f t="shared" ca="1" si="12"/>
        <v>0.1511406118867781</v>
      </c>
      <c r="AA13" s="1">
        <f t="shared" ca="1" si="13"/>
        <v>-5.7211442288457752E-2</v>
      </c>
      <c r="AB13" s="1">
        <f t="shared" ca="1" si="14"/>
        <v>-5.8727220956719797E-2</v>
      </c>
      <c r="AC13" s="1">
        <f t="shared" ca="1" si="15"/>
        <v>8.3536399634480688E-2</v>
      </c>
      <c r="AD13" s="1">
        <f t="shared" ca="1" si="16"/>
        <v>0.10643167772945757</v>
      </c>
      <c r="AE13" s="1">
        <f t="shared" ca="1" si="17"/>
        <v>9.6513313496604913E-2</v>
      </c>
      <c r="AF13" s="1">
        <f t="shared" ca="1" si="0"/>
        <v>4.8914556081269142E-2</v>
      </c>
      <c r="AG13" s="1">
        <f t="shared" ca="1" si="1"/>
        <v>8.6235489220563117E-4</v>
      </c>
      <c r="AH13" s="1">
        <f t="shared" ca="1" si="2"/>
        <v>-3.7074081482963275E-2</v>
      </c>
      <c r="AI13" s="1">
        <f t="shared" ca="1" si="3"/>
        <v>-1.4195692819056907E-2</v>
      </c>
      <c r="AJ13" s="1">
        <f t="shared" ca="1" si="4"/>
        <v>-4.241781548250183E-4</v>
      </c>
      <c r="AK13" s="1">
        <f t="shared" ca="1" si="5"/>
        <v>2.8189066059225571E-2</v>
      </c>
      <c r="AL13" s="1">
        <f t="shared" ca="1" si="6"/>
        <v>-0.10641096649127667</v>
      </c>
      <c r="AM13" s="1">
        <f t="shared" ca="1" si="7"/>
        <v>3.1757178526841422E-2</v>
      </c>
      <c r="AN13" s="1">
        <f t="shared" ca="1" si="8"/>
        <v>0.12991166615900093</v>
      </c>
      <c r="AO13" s="1">
        <f t="shared" ca="1" si="9"/>
        <v>-6.2676910634856678E-3</v>
      </c>
      <c r="AP13" s="1">
        <f t="shared" ca="1" si="10"/>
        <v>-2.9002320185614827E-2</v>
      </c>
      <c r="BA13" s="35">
        <v>9.6513313496604913E-2</v>
      </c>
      <c r="BB13" s="35">
        <v>4.8914556081269142E-2</v>
      </c>
      <c r="BC13" s="35">
        <v>8.6235489220563117E-4</v>
      </c>
      <c r="BD13" s="35">
        <v>-3.7074081482963275E-2</v>
      </c>
      <c r="BE13" s="35">
        <v>-1.4195692819056907E-2</v>
      </c>
      <c r="BF13" s="35">
        <v>-4.241781548250183E-4</v>
      </c>
      <c r="BG13" s="35">
        <v>2.8189066059225571E-2</v>
      </c>
      <c r="BH13" s="35">
        <v>-0.10641096649127667</v>
      </c>
      <c r="BI13" s="35">
        <v>3.1757178526841422E-2</v>
      </c>
      <c r="BJ13" s="35">
        <v>0.12991166615900093</v>
      </c>
      <c r="BK13" s="35">
        <v>-6.2676910634856678E-3</v>
      </c>
      <c r="BL13" s="35">
        <v>-2.9002320185614827E-2</v>
      </c>
    </row>
    <row r="14" spans="1:64">
      <c r="A14" s="3" t="s">
        <v>62</v>
      </c>
      <c r="B14" s="3" t="s">
        <v>63</v>
      </c>
      <c r="C14" s="3" t="s">
        <v>64</v>
      </c>
      <c r="D14" s="26">
        <v>1032964</v>
      </c>
      <c r="E14" s="26">
        <v>774302</v>
      </c>
      <c r="F14" s="31">
        <f t="shared" si="11"/>
        <v>1032964</v>
      </c>
      <c r="G14" s="3">
        <v>11267000000</v>
      </c>
      <c r="H14" s="9">
        <v>2.0000000000000001E-4</v>
      </c>
      <c r="I14" s="16" cm="1" vm="3289">
        <f t="array" aca="1" ref="I14:U14" ca="1">TRANSPOSE(_xlfn.STOCKHISTORY(A14,"1-1-2015","31-01-2016",2,0,2))</f>
        <v>17.989999999999998</v>
      </c>
      <c r="J14" s="17" vm="3290">
        <f ca="1"/>
        <v>15.27</v>
      </c>
      <c r="K14" s="17" vm="3291">
        <f ca="1"/>
        <v>15.79</v>
      </c>
      <c r="L14" s="17" vm="3292">
        <f ca="1"/>
        <v>15.42</v>
      </c>
      <c r="M14" s="17" vm="3293">
        <f ca="1"/>
        <v>16</v>
      </c>
      <c r="N14" s="17" vm="3294">
        <f ca="1"/>
        <v>16.579999999999998</v>
      </c>
      <c r="O14" s="17" vm="3295">
        <f ca="1"/>
        <v>17.25</v>
      </c>
      <c r="P14" s="17" vm="3296">
        <f ca="1"/>
        <v>17.91</v>
      </c>
      <c r="Q14" s="17" vm="3297">
        <f ca="1"/>
        <v>15.95</v>
      </c>
      <c r="R14" s="17" vm="3298">
        <f ca="1"/>
        <v>15.52</v>
      </c>
      <c r="S14" s="17" vm="3299">
        <f ca="1"/>
        <v>16.899999999999999</v>
      </c>
      <c r="T14" s="17" vm="3300">
        <f ca="1"/>
        <v>17.52</v>
      </c>
      <c r="U14" s="17" vm="3301">
        <f ca="1"/>
        <v>16.45</v>
      </c>
      <c r="V14" s="48">
        <v>0.05</v>
      </c>
      <c r="W14" s="48">
        <v>0.05</v>
      </c>
      <c r="X14" s="48">
        <v>0.05</v>
      </c>
      <c r="Y14" s="48">
        <v>0.05</v>
      </c>
      <c r="Z14" s="1">
        <f t="shared" ca="1" si="12"/>
        <v>-0.1400778210116731</v>
      </c>
      <c r="AA14" s="1">
        <f t="shared" ca="1" si="13"/>
        <v>0.12191958495460442</v>
      </c>
      <c r="AB14" s="1">
        <f t="shared" ca="1" si="14"/>
        <v>-9.7391304347826113E-2</v>
      </c>
      <c r="AC14" s="1">
        <f t="shared" ca="1" si="15"/>
        <v>6.31443298969072E-2</v>
      </c>
      <c r="AD14" s="1">
        <f t="shared" ca="1" si="16"/>
        <v>-7.4485825458588062E-2</v>
      </c>
      <c r="AE14" s="1">
        <f t="shared" ca="1" si="17"/>
        <v>-0.15119510839355194</v>
      </c>
      <c r="AF14" s="1">
        <f t="shared" ca="1" si="0"/>
        <v>3.4053700065487857E-2</v>
      </c>
      <c r="AG14" s="1">
        <f t="shared" ca="1" si="1"/>
        <v>-2.0265991133628831E-2</v>
      </c>
      <c r="AH14" s="1">
        <f t="shared" ca="1" si="2"/>
        <v>3.7613488975356685E-2</v>
      </c>
      <c r="AI14" s="1">
        <f t="shared" ca="1" si="3"/>
        <v>3.9374999999999896E-2</v>
      </c>
      <c r="AJ14" s="1">
        <f t="shared" ca="1" si="4"/>
        <v>4.3425814234017E-2</v>
      </c>
      <c r="AK14" s="1">
        <f t="shared" ca="1" si="5"/>
        <v>3.8260869565217397E-2</v>
      </c>
      <c r="AL14" s="1">
        <f t="shared" ca="1" si="6"/>
        <v>-0.10664433277498608</v>
      </c>
      <c r="AM14" s="1">
        <f t="shared" ca="1" si="7"/>
        <v>-2.3824451410658292E-2</v>
      </c>
      <c r="AN14" s="1">
        <f t="shared" ca="1" si="8"/>
        <v>8.891752577319581E-2</v>
      </c>
      <c r="AO14" s="1">
        <f t="shared" ca="1" si="9"/>
        <v>3.9644970414201251E-2</v>
      </c>
      <c r="AP14" s="1">
        <f t="shared" ca="1" si="10"/>
        <v>-5.8219178082191798E-2</v>
      </c>
      <c r="BA14" s="35">
        <v>-0.15119510839355194</v>
      </c>
      <c r="BB14" s="35">
        <v>3.4053700065487857E-2</v>
      </c>
      <c r="BC14" s="35">
        <v>-2.0265991133628831E-2</v>
      </c>
      <c r="BD14" s="35">
        <v>3.7613488975356685E-2</v>
      </c>
      <c r="BE14" s="35">
        <v>3.9374999999999896E-2</v>
      </c>
      <c r="BF14" s="35">
        <v>4.3425814234017E-2</v>
      </c>
      <c r="BG14" s="35">
        <v>3.8260869565217397E-2</v>
      </c>
      <c r="BH14" s="35">
        <v>-0.10664433277498608</v>
      </c>
      <c r="BI14" s="35">
        <v>-2.3824451410658292E-2</v>
      </c>
      <c r="BJ14" s="35">
        <v>8.891752577319581E-2</v>
      </c>
      <c r="BK14" s="35">
        <v>3.9644970414201251E-2</v>
      </c>
      <c r="BL14" s="35">
        <v>-5.8219178082191798E-2</v>
      </c>
    </row>
    <row r="15" spans="1:64">
      <c r="A15" s="3" t="s">
        <v>65</v>
      </c>
      <c r="B15" s="3" t="s">
        <v>66</v>
      </c>
      <c r="C15" s="3" t="s">
        <v>67</v>
      </c>
      <c r="D15" s="26">
        <v>464030</v>
      </c>
      <c r="E15" s="26">
        <v>2863936</v>
      </c>
      <c r="F15" s="31">
        <f t="shared" si="11"/>
        <v>464030</v>
      </c>
      <c r="G15" s="8">
        <v>547871849</v>
      </c>
      <c r="H15" s="9">
        <v>1.12E-2</v>
      </c>
      <c r="I15" s="16" cm="1" vm="479">
        <f t="array" aca="1" ref="I15:U15" ca="1">TRANSPOSE(_xlfn.STOCKHISTORY(A15,"1-1-2015","31-01-2016",2,0,2))</f>
        <v>39.989199999999997</v>
      </c>
      <c r="J15" s="17" vm="480">
        <f ca="1"/>
        <v>38.229100000000003</v>
      </c>
      <c r="K15" s="17" vm="481">
        <f ca="1"/>
        <v>37.549999999999997</v>
      </c>
      <c r="L15" s="17" vm="482">
        <f ca="1"/>
        <v>37.050199999999997</v>
      </c>
      <c r="M15" s="17" vm="483">
        <f ca="1"/>
        <v>37.435899999999997</v>
      </c>
      <c r="N15" s="17" vm="484">
        <f ca="1"/>
        <v>36.284199999999998</v>
      </c>
      <c r="O15" s="17" vm="481">
        <f ca="1"/>
        <v>37.549999999999997</v>
      </c>
      <c r="P15" s="17" vm="485">
        <f ca="1"/>
        <v>39.92</v>
      </c>
      <c r="Q15" s="17" vm="486">
        <f ca="1"/>
        <v>37.67</v>
      </c>
      <c r="R15" s="17" vm="487">
        <f ca="1"/>
        <v>32.69</v>
      </c>
      <c r="S15" s="17" vm="488">
        <f ca="1"/>
        <v>37.51</v>
      </c>
      <c r="T15" s="17" vm="489">
        <f ca="1"/>
        <v>37.880000000000003</v>
      </c>
      <c r="U15" s="17" vm="490">
        <f ca="1"/>
        <v>37.659999999999997</v>
      </c>
      <c r="V15" s="48">
        <v>0.115</v>
      </c>
      <c r="W15" s="48">
        <v>0.115</v>
      </c>
      <c r="X15" s="48">
        <v>0.52</v>
      </c>
      <c r="Y15" s="48">
        <v>0.52</v>
      </c>
      <c r="Z15" s="1">
        <f t="shared" ca="1" si="12"/>
        <v>-7.0619067148130002E-2</v>
      </c>
      <c r="AA15" s="1">
        <f t="shared" ca="1" si="13"/>
        <v>1.659370259809665E-2</v>
      </c>
      <c r="AB15" s="1">
        <f t="shared" ca="1" si="14"/>
        <v>-0.1155792276964048</v>
      </c>
      <c r="AC15" s="1">
        <f t="shared" ca="1" si="15"/>
        <v>0.16794126644233706</v>
      </c>
      <c r="AD15" s="1">
        <f t="shared" ca="1" si="16"/>
        <v>-2.6487151530913352E-2</v>
      </c>
      <c r="AE15" s="1">
        <f t="shared" ca="1" si="17"/>
        <v>-4.4014383883648443E-2</v>
      </c>
      <c r="AF15" s="1">
        <f t="shared" ca="1" si="0"/>
        <v>-1.7763954683735827E-2</v>
      </c>
      <c r="AG15" s="1">
        <f t="shared" ca="1" si="1"/>
        <v>-1.0247669773635167E-2</v>
      </c>
      <c r="AH15" s="1">
        <f t="shared" ca="1" si="2"/>
        <v>1.0410200214843644E-2</v>
      </c>
      <c r="AI15" s="1">
        <f t="shared" ca="1" si="3"/>
        <v>-2.7692669336118494E-2</v>
      </c>
      <c r="AJ15" s="1">
        <f t="shared" ca="1" si="4"/>
        <v>3.8055131434618888E-2</v>
      </c>
      <c r="AK15" s="1">
        <f t="shared" ca="1" si="5"/>
        <v>6.3115845539281082E-2</v>
      </c>
      <c r="AL15" s="1">
        <f t="shared" ca="1" si="6"/>
        <v>-4.3336673346693382E-2</v>
      </c>
      <c r="AM15" s="1">
        <f t="shared" ca="1" si="7"/>
        <v>-0.11839660207061334</v>
      </c>
      <c r="AN15" s="1">
        <f t="shared" ca="1" si="8"/>
        <v>0.14744570204955645</v>
      </c>
      <c r="AO15" s="1">
        <f t="shared" ca="1" si="9"/>
        <v>2.3727006131698338E-2</v>
      </c>
      <c r="AP15" s="1">
        <f t="shared" ca="1" si="10"/>
        <v>7.9197465681096636E-3</v>
      </c>
      <c r="BA15" s="35">
        <v>-4.4014383883648443E-2</v>
      </c>
      <c r="BB15" s="35">
        <v>-1.7763954683735827E-2</v>
      </c>
      <c r="BC15" s="35">
        <v>-1.0247669773635167E-2</v>
      </c>
      <c r="BD15" s="35">
        <v>1.0410200214843644E-2</v>
      </c>
      <c r="BE15" s="35">
        <v>-2.7692669336118494E-2</v>
      </c>
      <c r="BF15" s="35">
        <v>3.8055131434618888E-2</v>
      </c>
      <c r="BG15" s="35">
        <v>6.3115845539281082E-2</v>
      </c>
      <c r="BH15" s="35">
        <v>-4.3336673346693382E-2</v>
      </c>
      <c r="BI15" s="35">
        <v>-0.11839660207061334</v>
      </c>
      <c r="BJ15" s="35">
        <v>0.14744570204955645</v>
      </c>
      <c r="BK15" s="35">
        <v>2.3727006131698338E-2</v>
      </c>
      <c r="BL15" s="35">
        <v>7.9197465681096636E-3</v>
      </c>
    </row>
    <row r="16" spans="1:64">
      <c r="A16" s="3" t="s">
        <v>68</v>
      </c>
      <c r="B16" s="3" t="s">
        <v>69</v>
      </c>
      <c r="C16" s="3" t="s">
        <v>70</v>
      </c>
      <c r="D16" s="26">
        <v>54570</v>
      </c>
      <c r="E16" s="26">
        <v>0</v>
      </c>
      <c r="F16" s="31">
        <f t="shared" si="11"/>
        <v>54570</v>
      </c>
      <c r="G16" s="3">
        <v>236000000</v>
      </c>
      <c r="H16" s="9">
        <v>2.0000000000000001E-4</v>
      </c>
      <c r="I16" s="16" cm="1" vm="2858">
        <f t="array" aca="1" ref="I16:U16" ca="1">TRANSPOSE(_xlfn.STOCKHISTORY(A16,"1-1-2015","31-01-2016",2,0,2))</f>
        <v>315.7903</v>
      </c>
      <c r="J16" s="17" vm="2859">
        <f ca="1"/>
        <v>358.33589999999998</v>
      </c>
      <c r="K16" s="17" vm="2860">
        <f ca="1"/>
        <v>378.26850000000002</v>
      </c>
      <c r="L16" s="17" vm="2861">
        <f ca="1"/>
        <v>389.80990000000003</v>
      </c>
      <c r="M16" s="17" vm="2862">
        <f ca="1"/>
        <v>347.73399999999998</v>
      </c>
      <c r="N16" s="17" vm="2863">
        <f ca="1"/>
        <v>367.39960000000002</v>
      </c>
      <c r="O16" s="17" vm="2864">
        <f ca="1"/>
        <v>376.10399999999998</v>
      </c>
      <c r="P16" s="17" vm="2865">
        <f ca="1"/>
        <v>295.05630000000002</v>
      </c>
      <c r="Q16" s="17" vm="2866">
        <f ca="1"/>
        <v>269.16410000000002</v>
      </c>
      <c r="R16" s="17" vm="2867">
        <f ca="1"/>
        <v>268.95229999999998</v>
      </c>
      <c r="S16" s="17" vm="2868">
        <f ca="1"/>
        <v>271.28269999999998</v>
      </c>
      <c r="T16" s="17" vm="2869">
        <f ca="1"/>
        <v>266.47449999999998</v>
      </c>
      <c r="U16" s="17" vm="2870">
        <f ca="1"/>
        <v>276.64350000000002</v>
      </c>
      <c r="V16" s="47">
        <v>0</v>
      </c>
      <c r="W16" s="47">
        <v>0</v>
      </c>
      <c r="X16" s="47">
        <v>0</v>
      </c>
      <c r="Y16" s="47">
        <v>0</v>
      </c>
      <c r="Z16" s="1">
        <f t="shared" ca="1" si="12"/>
        <v>0.23439478666697497</v>
      </c>
      <c r="AA16" s="1">
        <f t="shared" ca="1" si="13"/>
        <v>-3.5160471809464154E-2</v>
      </c>
      <c r="AB16" s="1">
        <f t="shared" ca="1" si="14"/>
        <v>-0.28489912364665093</v>
      </c>
      <c r="AC16" s="1">
        <f t="shared" ca="1" si="15"/>
        <v>2.8596892460112957E-2</v>
      </c>
      <c r="AD16" s="1">
        <f t="shared" ca="1" si="16"/>
        <v>-0.12396454229278095</v>
      </c>
      <c r="AE16" s="1">
        <f t="shared" ca="1" si="17"/>
        <v>0.13472738079668684</v>
      </c>
      <c r="AF16" s="1">
        <f t="shared" ca="1" si="0"/>
        <v>5.5625462031574389E-2</v>
      </c>
      <c r="AG16" s="1">
        <f t="shared" ca="1" si="1"/>
        <v>3.0511131643264001E-2</v>
      </c>
      <c r="AH16" s="1">
        <f t="shared" ca="1" si="2"/>
        <v>-0.10793953668185452</v>
      </c>
      <c r="AI16" s="1">
        <f t="shared" ca="1" si="3"/>
        <v>5.6553572558334937E-2</v>
      </c>
      <c r="AJ16" s="1">
        <f t="shared" ca="1" si="4"/>
        <v>2.3691914743510782E-2</v>
      </c>
      <c r="AK16" s="1">
        <f t="shared" ca="1" si="5"/>
        <v>-0.21549278922851117</v>
      </c>
      <c r="AL16" s="1">
        <f t="shared" ca="1" si="6"/>
        <v>-8.7753421974043594E-2</v>
      </c>
      <c r="AM16" s="1">
        <f t="shared" ca="1" si="7"/>
        <v>-7.8688056839689715E-4</v>
      </c>
      <c r="AN16" s="1">
        <f t="shared" ca="1" si="8"/>
        <v>8.6647334861981017E-3</v>
      </c>
      <c r="AO16" s="1">
        <f t="shared" ca="1" si="9"/>
        <v>-1.7723946274495202E-2</v>
      </c>
      <c r="AP16" s="1">
        <f t="shared" ca="1" si="10"/>
        <v>3.8161249950745907E-2</v>
      </c>
      <c r="BA16" s="35">
        <v>0.13472738079668684</v>
      </c>
      <c r="BB16" s="35">
        <v>5.5625462031574389E-2</v>
      </c>
      <c r="BC16" s="35">
        <v>3.0511131643264001E-2</v>
      </c>
      <c r="BD16" s="35">
        <v>-0.10793953668185452</v>
      </c>
      <c r="BE16" s="35">
        <v>5.6553572558334937E-2</v>
      </c>
      <c r="BF16" s="35">
        <v>2.3691914743510782E-2</v>
      </c>
      <c r="BG16" s="35">
        <v>-0.21549278922851117</v>
      </c>
      <c r="BH16" s="35">
        <v>-8.7753421974043594E-2</v>
      </c>
      <c r="BI16" s="35">
        <v>-7.8688056839689715E-4</v>
      </c>
      <c r="BJ16" s="35">
        <v>8.6647334861981017E-3</v>
      </c>
      <c r="BK16" s="35">
        <v>-1.7723946274495202E-2</v>
      </c>
      <c r="BL16" s="35">
        <v>3.8161249950745907E-2</v>
      </c>
    </row>
    <row r="17" spans="1:64">
      <c r="A17" s="3" t="s">
        <v>71</v>
      </c>
      <c r="B17" s="3" t="s">
        <v>72</v>
      </c>
      <c r="C17" s="3" t="s">
        <v>73</v>
      </c>
      <c r="D17" s="26">
        <v>3587630</v>
      </c>
      <c r="E17" s="26">
        <v>0</v>
      </c>
      <c r="F17" s="31">
        <f t="shared" si="11"/>
        <v>3587630</v>
      </c>
      <c r="G17" s="3">
        <v>1126000000</v>
      </c>
      <c r="H17" s="9">
        <v>3.2000000000000002E-3</v>
      </c>
      <c r="I17" s="16" cm="1" vm="953">
        <f t="array" aca="1" ref="I17:U17" ca="1">TRANSPOSE(_xlfn.STOCKHISTORY(A17,"1-1-2015","31-01-2016",2,0,2))</f>
        <v>40.75</v>
      </c>
      <c r="J17" s="17" vm="954">
        <f ca="1"/>
        <v>36.119999999999997</v>
      </c>
      <c r="K17" s="17" vm="955">
        <f ca="1"/>
        <v>39.200000000000003</v>
      </c>
      <c r="L17" s="17" vm="742">
        <f ca="1"/>
        <v>40.22</v>
      </c>
      <c r="M17" s="17" vm="956">
        <f ca="1"/>
        <v>42.61</v>
      </c>
      <c r="N17" s="17" vm="957">
        <f ca="1"/>
        <v>43.49</v>
      </c>
      <c r="O17" s="17" vm="958">
        <f ca="1"/>
        <v>42.54</v>
      </c>
      <c r="P17" s="17" vm="959">
        <f ca="1"/>
        <v>43.41</v>
      </c>
      <c r="Q17" s="17" vm="960">
        <f ca="1"/>
        <v>38.81</v>
      </c>
      <c r="R17" s="17" vm="961">
        <f ca="1"/>
        <v>39.1</v>
      </c>
      <c r="S17" s="17" vm="962">
        <f ca="1"/>
        <v>41.87</v>
      </c>
      <c r="T17" s="17" vm="963">
        <f ca="1"/>
        <v>44.05</v>
      </c>
      <c r="U17" s="17" vm="964">
        <f ca="1"/>
        <v>40.29</v>
      </c>
      <c r="V17" s="48">
        <v>0.17</v>
      </c>
      <c r="W17" s="48">
        <v>0.17</v>
      </c>
      <c r="X17" s="48">
        <v>0.17</v>
      </c>
      <c r="Y17" s="48">
        <v>0.17</v>
      </c>
      <c r="Z17" s="1">
        <f t="shared" ca="1" si="12"/>
        <v>-8.8343558282208863E-3</v>
      </c>
      <c r="AA17" s="1">
        <f t="shared" ca="1" si="13"/>
        <v>6.1909497762307315E-2</v>
      </c>
      <c r="AB17" s="1">
        <f t="shared" ca="1" si="14"/>
        <v>-7.6868829337094449E-2</v>
      </c>
      <c r="AC17" s="1">
        <f t="shared" ca="1" si="15"/>
        <v>3.4782608695652112E-2</v>
      </c>
      <c r="AD17" s="1">
        <f t="shared" ca="1" si="16"/>
        <v>5.3987730061349493E-3</v>
      </c>
      <c r="AE17" s="1">
        <f t="shared" ca="1" si="17"/>
        <v>-0.11361963190184056</v>
      </c>
      <c r="AF17" s="1">
        <f t="shared" ca="1" si="0"/>
        <v>8.5271317829457516E-2</v>
      </c>
      <c r="AG17" s="1">
        <f t="shared" ca="1" si="1"/>
        <v>3.0357142857142753E-2</v>
      </c>
      <c r="AH17" s="1">
        <f t="shared" ca="1" si="2"/>
        <v>5.9423172550969683E-2</v>
      </c>
      <c r="AI17" s="1">
        <f t="shared" ca="1" si="3"/>
        <v>2.4642102792771708E-2</v>
      </c>
      <c r="AJ17" s="1">
        <f t="shared" ca="1" si="4"/>
        <v>-1.7935157507473046E-2</v>
      </c>
      <c r="AK17" s="1">
        <f t="shared" ca="1" si="5"/>
        <v>2.0451339915373706E-2</v>
      </c>
      <c r="AL17" s="1">
        <f t="shared" ca="1" si="6"/>
        <v>-0.10205021884358431</v>
      </c>
      <c r="AM17" s="1">
        <f t="shared" ca="1" si="7"/>
        <v>1.1852615305333655E-2</v>
      </c>
      <c r="AN17" s="1">
        <f t="shared" ca="1" si="8"/>
        <v>7.084398976982087E-2</v>
      </c>
      <c r="AO17" s="1">
        <f t="shared" ca="1" si="9"/>
        <v>5.6126104609505609E-2</v>
      </c>
      <c r="AP17" s="1">
        <f t="shared" ca="1" si="10"/>
        <v>-8.1498297389330274E-2</v>
      </c>
      <c r="BA17" s="35">
        <v>-0.11361963190184056</v>
      </c>
      <c r="BB17" s="35">
        <v>8.5271317829457516E-2</v>
      </c>
      <c r="BC17" s="35">
        <v>3.0357142857142753E-2</v>
      </c>
      <c r="BD17" s="35">
        <v>5.9423172550969683E-2</v>
      </c>
      <c r="BE17" s="35">
        <v>2.4642102792771708E-2</v>
      </c>
      <c r="BF17" s="35">
        <v>-1.7935157507473046E-2</v>
      </c>
      <c r="BG17" s="35">
        <v>2.0451339915373706E-2</v>
      </c>
      <c r="BH17" s="35">
        <v>-0.10205021884358431</v>
      </c>
      <c r="BI17" s="35">
        <v>1.1852615305333655E-2</v>
      </c>
      <c r="BJ17" s="35">
        <v>7.084398976982087E-2</v>
      </c>
      <c r="BK17" s="35">
        <v>5.6126104609505609E-2</v>
      </c>
      <c r="BL17" s="35">
        <v>-8.1498297389330274E-2</v>
      </c>
    </row>
    <row r="18" spans="1:64">
      <c r="A18" s="3" t="s">
        <v>74</v>
      </c>
      <c r="B18" s="3" t="s">
        <v>75</v>
      </c>
      <c r="C18" s="3" t="s">
        <v>76</v>
      </c>
      <c r="D18" s="26">
        <v>1849409</v>
      </c>
      <c r="E18" s="26">
        <v>1324335</v>
      </c>
      <c r="F18" s="31">
        <f t="shared" si="11"/>
        <v>1849409</v>
      </c>
      <c r="G18" s="8">
        <v>1669459090</v>
      </c>
      <c r="H18" s="9">
        <v>1.9E-3</v>
      </c>
      <c r="I18" s="16" cm="1" vm="1376">
        <f t="array" aca="1" ref="I18:U18" ca="1">TRANSPOSE(_xlfn.STOCKHISTORY(A18,"1-1-2015","31-01-2016",2,0,2))</f>
        <v>59.43</v>
      </c>
      <c r="J18" s="17" vm="1377">
        <f ca="1"/>
        <v>60.71</v>
      </c>
      <c r="K18" s="17" vm="1153">
        <f ca="1"/>
        <v>61.12</v>
      </c>
      <c r="L18" s="17" vm="1378">
        <f ca="1"/>
        <v>64.2</v>
      </c>
      <c r="M18" s="17" vm="1379">
        <f ca="1"/>
        <v>64.28</v>
      </c>
      <c r="N18" s="17" vm="1380">
        <f ca="1"/>
        <v>66.63</v>
      </c>
      <c r="O18" s="17" vm="1381">
        <f ca="1"/>
        <v>66.45</v>
      </c>
      <c r="P18" s="17" vm="1382">
        <f ca="1"/>
        <v>65.95</v>
      </c>
      <c r="Q18" s="17" vm="1383">
        <f ca="1"/>
        <v>58.55</v>
      </c>
      <c r="R18" s="17" vm="798">
        <f ca="1"/>
        <v>59.26</v>
      </c>
      <c r="S18" s="17" vm="1384">
        <f ca="1"/>
        <v>66.56</v>
      </c>
      <c r="T18" s="17" vm="1385">
        <f ca="1"/>
        <v>67.540000000000006</v>
      </c>
      <c r="U18" s="17" vm="1295">
        <f ca="1"/>
        <v>67.45</v>
      </c>
      <c r="V18" s="48">
        <v>0.38</v>
      </c>
      <c r="W18" s="48">
        <v>0.37</v>
      </c>
      <c r="X18" s="48">
        <v>0.37</v>
      </c>
      <c r="Y18" s="48">
        <v>0.37</v>
      </c>
      <c r="Z18" s="1">
        <f t="shared" ca="1" si="12"/>
        <v>8.665657075551074E-2</v>
      </c>
      <c r="AA18" s="1">
        <f t="shared" ca="1" si="13"/>
        <v>4.0809968847352024E-2</v>
      </c>
      <c r="AB18" s="1">
        <f t="shared" ca="1" si="14"/>
        <v>-0.10263355906696771</v>
      </c>
      <c r="AC18" s="1">
        <f t="shared" ca="1" si="15"/>
        <v>0.14444819439757009</v>
      </c>
      <c r="AD18" s="1">
        <f t="shared" ca="1" si="16"/>
        <v>0.16002019182231203</v>
      </c>
      <c r="AE18" s="1">
        <f t="shared" ca="1" si="17"/>
        <v>2.1537943799427917E-2</v>
      </c>
      <c r="AF18" s="1">
        <f t="shared" ca="1" si="0"/>
        <v>6.7534178883214722E-3</v>
      </c>
      <c r="AG18" s="1">
        <f t="shared" ca="1" si="1"/>
        <v>5.6609947643979149E-2</v>
      </c>
      <c r="AH18" s="1">
        <f t="shared" ca="1" si="2"/>
        <v>1.2461059190030886E-3</v>
      </c>
      <c r="AI18" s="1">
        <f t="shared" ca="1" si="3"/>
        <v>4.2314872433105076E-2</v>
      </c>
      <c r="AJ18" s="1">
        <f t="shared" ca="1" si="4"/>
        <v>2.8515683625995407E-3</v>
      </c>
      <c r="AK18" s="1">
        <f t="shared" ca="1" si="5"/>
        <v>-7.5244544770504138E-3</v>
      </c>
      <c r="AL18" s="1">
        <f t="shared" ca="1" si="6"/>
        <v>-0.10659590598938598</v>
      </c>
      <c r="AM18" s="1">
        <f t="shared" ca="1" si="7"/>
        <v>1.844577284372333E-2</v>
      </c>
      <c r="AN18" s="1">
        <f t="shared" ca="1" si="8"/>
        <v>0.12318596017549788</v>
      </c>
      <c r="AO18" s="1">
        <f t="shared" ca="1" si="9"/>
        <v>2.0282451923076983E-2</v>
      </c>
      <c r="AP18" s="1">
        <f t="shared" ca="1" si="10"/>
        <v>4.1456914421083291E-3</v>
      </c>
      <c r="BA18" s="35">
        <v>2.1537943799427917E-2</v>
      </c>
      <c r="BB18" s="35">
        <v>6.7534178883214722E-3</v>
      </c>
      <c r="BC18" s="35">
        <v>5.6609947643979149E-2</v>
      </c>
      <c r="BD18" s="35">
        <v>1.2461059190030886E-3</v>
      </c>
      <c r="BE18" s="35">
        <v>4.2314872433105076E-2</v>
      </c>
      <c r="BF18" s="35">
        <v>2.8515683625995407E-3</v>
      </c>
      <c r="BG18" s="35">
        <v>-7.5244544770504138E-3</v>
      </c>
      <c r="BH18" s="35">
        <v>-0.10659590598938598</v>
      </c>
      <c r="BI18" s="35">
        <v>1.844577284372333E-2</v>
      </c>
      <c r="BJ18" s="35">
        <v>0.12318596017549788</v>
      </c>
      <c r="BK18" s="35">
        <v>2.0282451923076983E-2</v>
      </c>
      <c r="BL18" s="35">
        <v>4.1456914421083291E-3</v>
      </c>
    </row>
    <row r="19" spans="1:64">
      <c r="A19" s="3" t="s">
        <v>77</v>
      </c>
      <c r="B19" s="3" t="s">
        <v>78</v>
      </c>
      <c r="C19" s="3" t="s">
        <v>79</v>
      </c>
      <c r="D19" s="26">
        <v>321000</v>
      </c>
      <c r="E19" s="26">
        <v>0</v>
      </c>
      <c r="F19" s="31">
        <f t="shared" si="11"/>
        <v>321000</v>
      </c>
      <c r="G19" s="8">
        <v>1035484</v>
      </c>
      <c r="H19" s="9">
        <v>0.31</v>
      </c>
      <c r="I19" s="16" cm="1" vm="26">
        <f t="array" aca="1" ref="I19:U19" ca="1">TRANSPOSE(_xlfn.STOCKHISTORY(A19,"1-1-2015","31-01-2016",2,0,2))</f>
        <v>151.5</v>
      </c>
      <c r="J19" s="17" vm="27">
        <f ca="1"/>
        <v>144.13</v>
      </c>
      <c r="K19" s="17" vm="28">
        <f ca="1"/>
        <v>147.71</v>
      </c>
      <c r="L19" s="17" vm="29">
        <f ca="1"/>
        <v>144.34</v>
      </c>
      <c r="M19" s="17" vm="30">
        <f ca="1"/>
        <v>142</v>
      </c>
      <c r="N19" s="17" vm="31">
        <f ca="1"/>
        <v>143.26</v>
      </c>
      <c r="O19" s="17" vm="32">
        <f ca="1"/>
        <v>137.69999999999999</v>
      </c>
      <c r="P19" s="17" vm="33">
        <f ca="1"/>
        <v>143.11000000000001</v>
      </c>
      <c r="Q19" s="17" vm="34">
        <f ca="1"/>
        <v>131.79</v>
      </c>
      <c r="R19" s="17" vm="35">
        <f ca="1"/>
        <v>130.55000000000001</v>
      </c>
      <c r="S19" s="17" vm="36">
        <f ca="1"/>
        <v>136.77000000000001</v>
      </c>
      <c r="T19" s="17" vm="37">
        <f ca="1"/>
        <v>134.86000000000001</v>
      </c>
      <c r="U19" s="17" vm="38">
        <f ca="1"/>
        <v>130.16</v>
      </c>
      <c r="V19" s="47">
        <v>0</v>
      </c>
      <c r="W19" s="47">
        <v>0</v>
      </c>
      <c r="X19" s="47">
        <v>0</v>
      </c>
      <c r="Y19" s="47">
        <v>0</v>
      </c>
      <c r="Z19" s="1">
        <f t="shared" ca="1" si="12"/>
        <v>-4.7260726072607236E-2</v>
      </c>
      <c r="AA19" s="1">
        <f t="shared" ca="1" si="13"/>
        <v>-4.6002494111126606E-2</v>
      </c>
      <c r="AB19" s="1">
        <f t="shared" ca="1" si="14"/>
        <v>-5.1924473493100781E-2</v>
      </c>
      <c r="AC19" s="1">
        <f t="shared" ca="1" si="15"/>
        <v>-2.9873611643049772E-3</v>
      </c>
      <c r="AD19" s="1">
        <f t="shared" ca="1" si="16"/>
        <v>-0.14085808580858089</v>
      </c>
      <c r="AE19" s="1">
        <f t="shared" ca="1" si="17"/>
        <v>-4.8646864686468679E-2</v>
      </c>
      <c r="AF19" s="1">
        <f t="shared" ca="1" si="0"/>
        <v>2.4838687296191025E-2</v>
      </c>
      <c r="AG19" s="1">
        <f t="shared" ca="1" si="1"/>
        <v>-2.2814975289418483E-2</v>
      </c>
      <c r="AH19" s="1">
        <f t="shared" ca="1" si="2"/>
        <v>-1.6211722322294606E-2</v>
      </c>
      <c r="AI19" s="1">
        <f t="shared" ca="1" si="3"/>
        <v>8.8732394366196534E-3</v>
      </c>
      <c r="AJ19" s="1">
        <f t="shared" ca="1" si="4"/>
        <v>-3.8810554237051535E-2</v>
      </c>
      <c r="AK19" s="1">
        <f t="shared" ca="1" si="5"/>
        <v>3.9288307915759081E-2</v>
      </c>
      <c r="AL19" s="1">
        <f t="shared" ca="1" si="6"/>
        <v>-7.9099993012368253E-2</v>
      </c>
      <c r="AM19" s="1">
        <f t="shared" ca="1" si="7"/>
        <v>-9.4089081113891849E-3</v>
      </c>
      <c r="AN19" s="1">
        <f t="shared" ca="1" si="8"/>
        <v>4.7644580620451918E-2</v>
      </c>
      <c r="AO19" s="1">
        <f t="shared" ca="1" si="9"/>
        <v>-1.3965050815237233E-2</v>
      </c>
      <c r="AP19" s="1">
        <f t="shared" ca="1" si="10"/>
        <v>-3.4850956547530898E-2</v>
      </c>
      <c r="BA19" s="35">
        <v>-4.8646864686468679E-2</v>
      </c>
      <c r="BB19" s="35">
        <v>2.4838687296191025E-2</v>
      </c>
      <c r="BC19" s="35">
        <v>-2.2814975289418483E-2</v>
      </c>
      <c r="BD19" s="35">
        <v>-1.6211722322294606E-2</v>
      </c>
      <c r="BE19" s="35">
        <v>8.8732394366196534E-3</v>
      </c>
      <c r="BF19" s="35">
        <v>-3.8810554237051535E-2</v>
      </c>
      <c r="BG19" s="35">
        <v>3.9288307915759081E-2</v>
      </c>
      <c r="BH19" s="35">
        <v>-7.9099993012368253E-2</v>
      </c>
      <c r="BI19" s="35">
        <v>-9.4089081113891849E-3</v>
      </c>
      <c r="BJ19" s="35">
        <v>4.7644580620451918E-2</v>
      </c>
      <c r="BK19" s="35">
        <v>-1.3965050815237233E-2</v>
      </c>
      <c r="BL19" s="35">
        <v>-3.4850956547530898E-2</v>
      </c>
    </row>
    <row r="20" spans="1:64" ht="15.6">
      <c r="A20" s="3" t="s">
        <v>80</v>
      </c>
      <c r="B20" s="3" t="s">
        <v>81</v>
      </c>
      <c r="C20" s="12" t="s">
        <v>82</v>
      </c>
      <c r="D20" s="26">
        <v>394751</v>
      </c>
      <c r="E20" s="26">
        <v>150000</v>
      </c>
      <c r="F20" s="31">
        <f t="shared" si="11"/>
        <v>394751</v>
      </c>
      <c r="G20" s="3">
        <v>3008000000</v>
      </c>
      <c r="H20" s="9">
        <v>2.0000000000000001E-4</v>
      </c>
      <c r="I20" s="16" cm="1" vm="3302">
        <f t="array" aca="1" ref="I20:U20" ca="1">TRANSPOSE(_xlfn.STOCKHISTORY(A20,"1-1-2015","31-01-2016",2,0,2))</f>
        <v>54.36</v>
      </c>
      <c r="J20" s="17" vm="3303">
        <f ca="1"/>
        <v>47.2</v>
      </c>
      <c r="K20" s="17" vm="3304">
        <f ca="1"/>
        <v>52.43</v>
      </c>
      <c r="L20" s="17" vm="3305">
        <f ca="1"/>
        <v>51.37</v>
      </c>
      <c r="M20" s="17" vm="1403">
        <f ca="1"/>
        <v>53.64</v>
      </c>
      <c r="N20" s="17" vm="850">
        <f ca="1"/>
        <v>54.68</v>
      </c>
      <c r="O20" s="17" vm="3306">
        <f ca="1"/>
        <v>56.01</v>
      </c>
      <c r="P20" s="17" vm="361">
        <f ca="1"/>
        <v>58.62</v>
      </c>
      <c r="Q20" s="17" vm="2837">
        <f ca="1"/>
        <v>52.4</v>
      </c>
      <c r="R20" s="17" vm="3307">
        <f ca="1"/>
        <v>49.42</v>
      </c>
      <c r="S20" s="17" vm="3308">
        <f ca="1"/>
        <v>53.45</v>
      </c>
      <c r="T20" s="17" vm="3309">
        <f ca="1"/>
        <v>54.4</v>
      </c>
      <c r="U20" s="17" vm="3310">
        <f ca="1"/>
        <v>50.75</v>
      </c>
      <c r="V20" s="48">
        <v>0.05</v>
      </c>
      <c r="W20" s="48">
        <v>0.05</v>
      </c>
      <c r="X20" s="48">
        <v>0.05</v>
      </c>
      <c r="Y20" s="48">
        <v>0.01</v>
      </c>
      <c r="Z20" s="1">
        <f t="shared" ca="1" si="12"/>
        <v>-5.4083885209713065E-2</v>
      </c>
      <c r="AA20" s="1">
        <f t="shared" ca="1" si="13"/>
        <v>9.1298423204204796E-2</v>
      </c>
      <c r="AB20" s="1">
        <f t="shared" ca="1" si="14"/>
        <v>-0.11676486341724686</v>
      </c>
      <c r="AC20" s="1">
        <f t="shared" ca="1" si="15"/>
        <v>2.7114528530959092E-2</v>
      </c>
      <c r="AD20" s="1">
        <f t="shared" ca="1" si="16"/>
        <v>-6.3465783664459152E-2</v>
      </c>
      <c r="AE20" s="1">
        <f t="shared" ca="1" si="17"/>
        <v>-0.13171449595290649</v>
      </c>
      <c r="AF20" s="1">
        <f t="shared" ca="1" si="0"/>
        <v>0.11080508474576264</v>
      </c>
      <c r="AG20" s="1">
        <f t="shared" ca="1" si="1"/>
        <v>-1.926378027846657E-2</v>
      </c>
      <c r="AH20" s="1">
        <f t="shared" ca="1" si="2"/>
        <v>4.4189215495425406E-2</v>
      </c>
      <c r="AI20" s="1">
        <f t="shared" ca="1" si="3"/>
        <v>2.032065622669648E-2</v>
      </c>
      <c r="AJ20" s="1">
        <f t="shared" ca="1" si="4"/>
        <v>2.5237746891002163E-2</v>
      </c>
      <c r="AK20" s="1">
        <f t="shared" ca="1" si="5"/>
        <v>4.6598821638993031E-2</v>
      </c>
      <c r="AL20" s="1">
        <f t="shared" ca="1" si="6"/>
        <v>-0.10525417946093482</v>
      </c>
      <c r="AM20" s="1">
        <f t="shared" ca="1" si="7"/>
        <v>-5.591603053435109E-2</v>
      </c>
      <c r="AN20" s="1">
        <f t="shared" ca="1" si="8"/>
        <v>8.1545932820720382E-2</v>
      </c>
      <c r="AO20" s="1">
        <f t="shared" ca="1" si="9"/>
        <v>1.7960710944808153E-2</v>
      </c>
      <c r="AP20" s="1">
        <f t="shared" ca="1" si="10"/>
        <v>-6.6911764705882337E-2</v>
      </c>
      <c r="BA20" s="35">
        <v>-0.13171449595290649</v>
      </c>
      <c r="BB20" s="35">
        <v>0.11080508474576264</v>
      </c>
      <c r="BC20" s="35">
        <v>-1.926378027846657E-2</v>
      </c>
      <c r="BD20" s="35">
        <v>4.4189215495425406E-2</v>
      </c>
      <c r="BE20" s="35">
        <v>2.032065622669648E-2</v>
      </c>
      <c r="BF20" s="35">
        <v>2.5237746891002163E-2</v>
      </c>
      <c r="BG20" s="35">
        <v>4.6598821638993031E-2</v>
      </c>
      <c r="BH20" s="35">
        <v>-0.10525417946093482</v>
      </c>
      <c r="BI20" s="35">
        <v>-5.591603053435109E-2</v>
      </c>
      <c r="BJ20" s="35">
        <v>8.1545932820720382E-2</v>
      </c>
      <c r="BK20" s="35">
        <v>1.7960710944808153E-2</v>
      </c>
      <c r="BL20" s="35">
        <v>-6.6911764705882337E-2</v>
      </c>
    </row>
    <row r="21" spans="1:64" ht="15.6">
      <c r="A21" s="3" t="s">
        <v>83</v>
      </c>
      <c r="B21" s="3" t="s">
        <v>84</v>
      </c>
      <c r="C21" s="12" t="s">
        <v>85</v>
      </c>
      <c r="D21" s="26">
        <v>230196</v>
      </c>
      <c r="E21" s="26">
        <v>1016126</v>
      </c>
      <c r="F21" s="31">
        <f t="shared" si="11"/>
        <v>230196</v>
      </c>
      <c r="G21" s="3">
        <v>601000000</v>
      </c>
      <c r="H21" s="9">
        <v>2.0999999999999999E-3</v>
      </c>
      <c r="I21" s="16" cm="1" vm="1277">
        <f t="array" aca="1" ref="I21:U21" ca="1">TRANSPOSE(_xlfn.STOCKHISTORY(A21,"1-1-2015","31-01-2016",2,0,2))</f>
        <v>91.77</v>
      </c>
      <c r="J21" s="17" vm="1278">
        <f ca="1"/>
        <v>80.08</v>
      </c>
      <c r="K21" s="17" vm="1279">
        <f ca="1"/>
        <v>82.78</v>
      </c>
      <c r="L21" s="17" vm="1280">
        <f ca="1"/>
        <v>80.03</v>
      </c>
      <c r="M21" s="17" vm="1281">
        <f ca="1"/>
        <v>87.69</v>
      </c>
      <c r="N21" s="17" vm="1282">
        <f ca="1"/>
        <v>86.06</v>
      </c>
      <c r="O21" s="17" vm="1283">
        <f ca="1"/>
        <v>85.39</v>
      </c>
      <c r="P21" s="17" vm="1284">
        <f ca="1"/>
        <v>78.42</v>
      </c>
      <c r="Q21" s="17" vm="1285">
        <f ca="1"/>
        <v>74.5</v>
      </c>
      <c r="R21" s="17" vm="1286">
        <f ca="1"/>
        <v>65.63</v>
      </c>
      <c r="S21" s="17" vm="1287">
        <f ca="1"/>
        <v>73</v>
      </c>
      <c r="T21" s="17" vm="1288">
        <f ca="1"/>
        <v>72.33</v>
      </c>
      <c r="U21" s="17" vm="1289">
        <f ca="1"/>
        <v>66.88</v>
      </c>
      <c r="V21" s="48">
        <v>0.77</v>
      </c>
      <c r="W21" s="48">
        <v>0.77</v>
      </c>
      <c r="X21" s="48">
        <v>0.7</v>
      </c>
      <c r="Y21" s="48">
        <v>0.7</v>
      </c>
      <c r="Z21" s="1">
        <f t="shared" ca="1" si="12"/>
        <v>-0.1195379753732156</v>
      </c>
      <c r="AA21" s="1">
        <f t="shared" ca="1" si="13"/>
        <v>7.6596276396351359E-2</v>
      </c>
      <c r="AB21" s="1">
        <f t="shared" ca="1" si="14"/>
        <v>-0.2232111488464692</v>
      </c>
      <c r="AC21" s="1">
        <f t="shared" ca="1" si="15"/>
        <v>2.9712021941185433E-2</v>
      </c>
      <c r="AD21" s="1">
        <f t="shared" ca="1" si="16"/>
        <v>-0.23918491881878609</v>
      </c>
      <c r="AE21" s="1">
        <f t="shared" ca="1" si="17"/>
        <v>-0.12738367658276123</v>
      </c>
      <c r="AF21" s="1">
        <f t="shared" ca="1" si="0"/>
        <v>3.3716283716283754E-2</v>
      </c>
      <c r="AG21" s="1">
        <f t="shared" ca="1" si="1"/>
        <v>-2.3918820971249092E-2</v>
      </c>
      <c r="AH21" s="1">
        <f t="shared" ca="1" si="2"/>
        <v>9.5714107209796284E-2</v>
      </c>
      <c r="AI21" s="1">
        <f t="shared" ca="1" si="3"/>
        <v>-9.8072756300603883E-3</v>
      </c>
      <c r="AJ21" s="1">
        <f t="shared" ca="1" si="4"/>
        <v>1.1619800139437404E-3</v>
      </c>
      <c r="AK21" s="1">
        <f t="shared" ca="1" si="5"/>
        <v>-8.1625483077643737E-2</v>
      </c>
      <c r="AL21" s="1">
        <f t="shared" ca="1" si="6"/>
        <v>-4.1060953838306574E-2</v>
      </c>
      <c r="AM21" s="1">
        <f t="shared" ca="1" si="7"/>
        <v>-0.10966442953020142</v>
      </c>
      <c r="AN21" s="1">
        <f t="shared" ca="1" si="8"/>
        <v>0.1122962060033522</v>
      </c>
      <c r="AO21" s="1">
        <f t="shared" ca="1" si="9"/>
        <v>4.1095890410956505E-4</v>
      </c>
      <c r="AP21" s="1">
        <f t="shared" ca="1" si="10"/>
        <v>-6.567122908889815E-2</v>
      </c>
      <c r="BA21" s="35">
        <v>-0.12738367658276123</v>
      </c>
      <c r="BB21" s="35">
        <v>3.3716283716283754E-2</v>
      </c>
      <c r="BC21" s="35">
        <v>-2.3918820971249092E-2</v>
      </c>
      <c r="BD21" s="35">
        <v>9.5714107209796284E-2</v>
      </c>
      <c r="BE21" s="35">
        <v>-9.8072756300603883E-3</v>
      </c>
      <c r="BF21" s="35">
        <v>1.1619800139437404E-3</v>
      </c>
      <c r="BG21" s="35">
        <v>-8.1625483077643737E-2</v>
      </c>
      <c r="BH21" s="35">
        <v>-4.1060953838306574E-2</v>
      </c>
      <c r="BI21" s="35">
        <v>-0.10966442953020142</v>
      </c>
      <c r="BJ21" s="35">
        <v>0.1122962060033522</v>
      </c>
      <c r="BK21" s="35">
        <v>4.1095890410956505E-4</v>
      </c>
      <c r="BL21" s="35">
        <v>-6.567122908889815E-2</v>
      </c>
    </row>
    <row r="22" spans="1:64" ht="15.6">
      <c r="A22" s="3" t="s">
        <v>86</v>
      </c>
      <c r="B22" s="3" t="s">
        <v>87</v>
      </c>
      <c r="C22" s="12" t="s">
        <v>88</v>
      </c>
      <c r="D22" s="26">
        <v>1115297</v>
      </c>
      <c r="E22" s="26">
        <v>3002158</v>
      </c>
      <c r="F22" s="31">
        <f t="shared" si="11"/>
        <v>1115297</v>
      </c>
      <c r="G22" s="3">
        <v>910000000</v>
      </c>
      <c r="H22" s="9">
        <v>4.4999999999999997E-3</v>
      </c>
      <c r="I22" s="16" cm="1" vm="816">
        <f t="array" aca="1" ref="I22:U22" ca="1">TRANSPOSE(_xlfn.STOCKHISTORY(A22,"1-1-2015","31-01-2016",2,0,2))</f>
        <v>69.17</v>
      </c>
      <c r="J22" s="17" vm="817">
        <f ca="1"/>
        <v>67.36</v>
      </c>
      <c r="K22" s="17" vm="818">
        <f ca="1"/>
        <v>70.39</v>
      </c>
      <c r="L22" s="17" vm="819">
        <f ca="1"/>
        <v>69.34</v>
      </c>
      <c r="M22" s="17" vm="820">
        <f ca="1"/>
        <v>67.28</v>
      </c>
      <c r="N22" s="17" vm="821">
        <f ca="1"/>
        <v>66.709999999999994</v>
      </c>
      <c r="O22" s="17" vm="822">
        <f ca="1"/>
        <v>65.59</v>
      </c>
      <c r="P22" s="17" vm="823">
        <f ca="1"/>
        <v>67.66</v>
      </c>
      <c r="Q22" s="17" vm="824">
        <f ca="1"/>
        <v>61.62</v>
      </c>
      <c r="R22" s="17" vm="825">
        <f ca="1"/>
        <v>63.58</v>
      </c>
      <c r="S22" s="17" vm="826">
        <f ca="1"/>
        <v>66.77</v>
      </c>
      <c r="T22" s="17" vm="827">
        <f ca="1"/>
        <v>65.77</v>
      </c>
      <c r="U22" s="17" vm="828">
        <f ca="1"/>
        <v>65.400000000000006</v>
      </c>
      <c r="V22" s="48">
        <v>0.38</v>
      </c>
      <c r="W22" s="48">
        <v>0.38</v>
      </c>
      <c r="X22" s="48">
        <v>0.38</v>
      </c>
      <c r="Y22" s="48">
        <v>0.36</v>
      </c>
      <c r="Z22" s="1">
        <f t="shared" ca="1" si="12"/>
        <v>7.9514240277577235E-3</v>
      </c>
      <c r="AA22" s="1">
        <f t="shared" ca="1" si="13"/>
        <v>-4.8601096048456881E-2</v>
      </c>
      <c r="AB22" s="1">
        <f t="shared" ca="1" si="14"/>
        <v>-2.4851349291050543E-2</v>
      </c>
      <c r="AC22" s="1">
        <f t="shared" ca="1" si="15"/>
        <v>3.4287511796162427E-2</v>
      </c>
      <c r="AD22" s="1">
        <f t="shared" ca="1" si="16"/>
        <v>-3.2817695532745349E-2</v>
      </c>
      <c r="AE22" s="1">
        <f t="shared" ca="1" si="17"/>
        <v>-2.6167413618620822E-2</v>
      </c>
      <c r="AF22" s="1">
        <f t="shared" ca="1" si="0"/>
        <v>4.4982185273159163E-2</v>
      </c>
      <c r="AG22" s="1">
        <f t="shared" ca="1" si="1"/>
        <v>-9.5183974996447956E-3</v>
      </c>
      <c r="AH22" s="1">
        <f t="shared" ca="1" si="2"/>
        <v>-2.9708681857513731E-2</v>
      </c>
      <c r="AI22" s="1">
        <f t="shared" ca="1" si="3"/>
        <v>-2.8240190249703831E-3</v>
      </c>
      <c r="AJ22" s="1">
        <f t="shared" ca="1" si="4"/>
        <v>-1.1092789686703498E-2</v>
      </c>
      <c r="AK22" s="1">
        <f t="shared" ca="1" si="5"/>
        <v>3.1559688976978091E-2</v>
      </c>
      <c r="AL22" s="1">
        <f t="shared" ca="1" si="6"/>
        <v>-8.3653561927283474E-2</v>
      </c>
      <c r="AM22" s="1">
        <f t="shared" ca="1" si="7"/>
        <v>3.7974683544303812E-2</v>
      </c>
      <c r="AN22" s="1">
        <f t="shared" ca="1" si="8"/>
        <v>5.0173010380622801E-2</v>
      </c>
      <c r="AO22" s="1">
        <f t="shared" ca="1" si="9"/>
        <v>-9.5851430283061256E-3</v>
      </c>
      <c r="AP22" s="1">
        <f t="shared" ca="1" si="10"/>
        <v>-1.5204500532142848E-4</v>
      </c>
      <c r="BA22" s="35">
        <v>-2.6167413618620822E-2</v>
      </c>
      <c r="BB22" s="35">
        <v>4.4982185273159163E-2</v>
      </c>
      <c r="BC22" s="35">
        <v>-9.5183974996447956E-3</v>
      </c>
      <c r="BD22" s="35">
        <v>-2.9708681857513731E-2</v>
      </c>
      <c r="BE22" s="35">
        <v>-2.8240190249703831E-3</v>
      </c>
      <c r="BF22" s="35">
        <v>-1.1092789686703498E-2</v>
      </c>
      <c r="BG22" s="35">
        <v>3.1559688976978091E-2</v>
      </c>
      <c r="BH22" s="35">
        <v>-8.3653561927283474E-2</v>
      </c>
      <c r="BI22" s="35">
        <v>3.7974683544303812E-2</v>
      </c>
      <c r="BJ22" s="35">
        <v>5.0173010380622801E-2</v>
      </c>
      <c r="BK22" s="35">
        <v>-9.5851430283061256E-3</v>
      </c>
      <c r="BL22" s="35">
        <v>-1.5204500532142848E-4</v>
      </c>
    </row>
    <row r="23" spans="1:64" ht="15.6">
      <c r="A23" s="3" t="s">
        <v>89</v>
      </c>
      <c r="B23" s="3" t="s">
        <v>90</v>
      </c>
      <c r="C23" s="12" t="s">
        <v>91</v>
      </c>
      <c r="D23" s="26">
        <v>5776957</v>
      </c>
      <c r="E23" s="26">
        <v>17602812</v>
      </c>
      <c r="F23" s="31">
        <f t="shared" si="11"/>
        <v>5776957</v>
      </c>
      <c r="G23" s="3">
        <v>5035000000</v>
      </c>
      <c r="H23" s="9">
        <v>9.2999999999999992E-3</v>
      </c>
      <c r="I23" s="16" cm="1" vm="502">
        <f t="array" aca="1" ref="I23:U23" ca="1">TRANSPOSE(_xlfn.STOCKHISTORY(A23,"1-1-2015","31-01-2016",2,0,2))</f>
        <v>29</v>
      </c>
      <c r="J23" s="17" vm="503">
        <f ca="1"/>
        <v>26.574999999999999</v>
      </c>
      <c r="K23" s="17" vm="504">
        <f ca="1"/>
        <v>29.754999999999999</v>
      </c>
      <c r="L23" s="17" vm="505">
        <f ca="1"/>
        <v>28.395</v>
      </c>
      <c r="M23" s="17" vm="506">
        <f ca="1"/>
        <v>28.9</v>
      </c>
      <c r="N23" s="17" vm="507">
        <f ca="1"/>
        <v>29.355</v>
      </c>
      <c r="O23" s="17" vm="508">
        <f ca="1"/>
        <v>30.19</v>
      </c>
      <c r="P23" s="17" vm="433">
        <f ca="1"/>
        <v>31.38</v>
      </c>
      <c r="Q23" s="17" vm="509">
        <f ca="1"/>
        <v>27.51</v>
      </c>
      <c r="R23" s="17" vm="510">
        <f ca="1"/>
        <v>28.76</v>
      </c>
      <c r="S23" s="17" vm="511">
        <f ca="1"/>
        <v>31.315000000000001</v>
      </c>
      <c r="T23" s="17" vm="512">
        <f ca="1"/>
        <v>30.73</v>
      </c>
      <c r="U23" s="17" vm="513">
        <f ca="1"/>
        <v>27.574999999999999</v>
      </c>
      <c r="V23" s="48">
        <v>0.25</v>
      </c>
      <c r="W23" s="48">
        <v>0.25</v>
      </c>
      <c r="X23" s="48">
        <v>0.25</v>
      </c>
      <c r="Y23" s="48">
        <v>0.22500000000000001</v>
      </c>
      <c r="Z23" s="1">
        <f t="shared" ca="1" si="12"/>
        <v>-1.2241379310344842E-2</v>
      </c>
      <c r="AA23" s="1">
        <f t="shared" ca="1" si="13"/>
        <v>7.2019721782003929E-2</v>
      </c>
      <c r="AB23" s="1">
        <f t="shared" ca="1" si="14"/>
        <v>-3.9085789996687631E-2</v>
      </c>
      <c r="AC23" s="1">
        <f t="shared" ca="1" si="15"/>
        <v>-3.3379694019471565E-2</v>
      </c>
      <c r="AD23" s="1">
        <f t="shared" ca="1" si="16"/>
        <v>-1.5517241379310371E-2</v>
      </c>
      <c r="AE23" s="1">
        <f t="shared" ca="1" si="17"/>
        <v>-8.3620689655172442E-2</v>
      </c>
      <c r="AF23" s="1">
        <f t="shared" ca="1" si="0"/>
        <v>0.11966133584195672</v>
      </c>
      <c r="AG23" s="1">
        <f t="shared" ca="1" si="1"/>
        <v>-3.7304654679885717E-2</v>
      </c>
      <c r="AH23" s="1">
        <f t="shared" ca="1" si="2"/>
        <v>1.7784821271350556E-2</v>
      </c>
      <c r="AI23" s="1">
        <f t="shared" ca="1" si="3"/>
        <v>2.4394463667820134E-2</v>
      </c>
      <c r="AJ23" s="1">
        <f t="shared" ca="1" si="4"/>
        <v>3.6961335377278172E-2</v>
      </c>
      <c r="AK23" s="1">
        <f t="shared" ca="1" si="5"/>
        <v>3.9417025505134075E-2</v>
      </c>
      <c r="AL23" s="1">
        <f t="shared" ca="1" si="6"/>
        <v>-0.11536010197578067</v>
      </c>
      <c r="AM23" s="1">
        <f t="shared" ca="1" si="7"/>
        <v>5.4525627044711013E-2</v>
      </c>
      <c r="AN23" s="1">
        <f t="shared" ca="1" si="8"/>
        <v>8.8838664812239204E-2</v>
      </c>
      <c r="AO23" s="1">
        <f t="shared" ca="1" si="9"/>
        <v>-1.1496088136675742E-2</v>
      </c>
      <c r="AP23" s="1">
        <f t="shared" ca="1" si="10"/>
        <v>-9.53465668727628E-2</v>
      </c>
      <c r="BA23" s="35">
        <v>-8.3620689655172442E-2</v>
      </c>
      <c r="BB23" s="35">
        <v>0.11966133584195672</v>
      </c>
      <c r="BC23" s="35">
        <v>-3.7304654679885717E-2</v>
      </c>
      <c r="BD23" s="35">
        <v>1.7784821271350556E-2</v>
      </c>
      <c r="BE23" s="35">
        <v>2.4394463667820134E-2</v>
      </c>
      <c r="BF23" s="35">
        <v>3.6961335377278172E-2</v>
      </c>
      <c r="BG23" s="35">
        <v>3.9417025505134075E-2</v>
      </c>
      <c r="BH23" s="35">
        <v>-0.11536010197578067</v>
      </c>
      <c r="BI23" s="35">
        <v>5.4525627044711013E-2</v>
      </c>
      <c r="BJ23" s="35">
        <v>8.8838664812239204E-2</v>
      </c>
      <c r="BK23" s="35">
        <v>-1.1496088136675742E-2</v>
      </c>
      <c r="BL23" s="35">
        <v>-9.53465668727628E-2</v>
      </c>
    </row>
    <row r="24" spans="1:64" ht="15.6">
      <c r="A24" s="3" t="s">
        <v>92</v>
      </c>
      <c r="B24" s="3" t="s">
        <v>93</v>
      </c>
      <c r="C24" s="12" t="s">
        <v>94</v>
      </c>
      <c r="D24" s="26">
        <v>1946154</v>
      </c>
      <c r="E24" s="26">
        <v>5569422</v>
      </c>
      <c r="F24" s="31">
        <f t="shared" si="11"/>
        <v>1946154</v>
      </c>
      <c r="G24" s="3">
        <v>548000000</v>
      </c>
      <c r="H24" s="9">
        <v>1.37E-2</v>
      </c>
      <c r="I24" s="16" cm="1" vm="441">
        <f t="array" aca="1" ref="I24:U24" ca="1">TRANSPOSE(_xlfn.STOCKHISTORY(A24,"1-1-2015","31-01-2016",2,0,2))</f>
        <v>82.79</v>
      </c>
      <c r="J24" s="17" vm="442">
        <f ca="1"/>
        <v>73.7</v>
      </c>
      <c r="K24" s="17" vm="443">
        <f ca="1"/>
        <v>78.34</v>
      </c>
      <c r="L24" s="17" vm="444">
        <f ca="1"/>
        <v>78.83</v>
      </c>
      <c r="M24" s="17" vm="445">
        <f ca="1"/>
        <v>81.239999999999995</v>
      </c>
      <c r="N24" s="17" vm="446">
        <f ca="1"/>
        <v>83.8</v>
      </c>
      <c r="O24" s="17" vm="447">
        <f ca="1"/>
        <v>89.01</v>
      </c>
      <c r="P24" s="17" vm="448">
        <f ca="1"/>
        <v>81.459999999999994</v>
      </c>
      <c r="Q24" s="17" vm="90">
        <f ca="1"/>
        <v>75.680000000000007</v>
      </c>
      <c r="R24" s="17" vm="449">
        <f ca="1"/>
        <v>72.63</v>
      </c>
      <c r="S24" s="17" vm="450">
        <f ca="1"/>
        <v>79.37</v>
      </c>
      <c r="T24" s="17" vm="451">
        <f ca="1"/>
        <v>79.040000000000006</v>
      </c>
      <c r="U24" s="17" vm="452">
        <f ca="1"/>
        <v>70.77</v>
      </c>
      <c r="V24" s="48">
        <v>0.4</v>
      </c>
      <c r="W24" s="47">
        <v>0</v>
      </c>
      <c r="X24" s="48">
        <v>0.4</v>
      </c>
      <c r="Y24" s="48">
        <v>0.3</v>
      </c>
      <c r="Z24" s="1">
        <f t="shared" ca="1" si="12"/>
        <v>-4.3000362362604273E-2</v>
      </c>
      <c r="AA24" s="1">
        <f t="shared" ca="1" si="13"/>
        <v>0.12913865279715853</v>
      </c>
      <c r="AB24" s="1">
        <f t="shared" ca="1" si="14"/>
        <v>-0.17953038984383787</v>
      </c>
      <c r="AC24" s="1">
        <f t="shared" ca="1" si="15"/>
        <v>-2.1478727798430394E-2</v>
      </c>
      <c r="AD24" s="1">
        <f t="shared" ca="1" si="16"/>
        <v>-0.13189998792124666</v>
      </c>
      <c r="AE24" s="1">
        <f t="shared" ca="1" si="17"/>
        <v>-0.10979586906631239</v>
      </c>
      <c r="AF24" s="1">
        <f t="shared" ca="1" si="0"/>
        <v>6.2957937584803267E-2</v>
      </c>
      <c r="AG24" s="1">
        <f t="shared" ca="1" si="1"/>
        <v>1.1360735256573842E-2</v>
      </c>
      <c r="AH24" s="1">
        <f t="shared" ca="1" si="2"/>
        <v>3.0572117214258489E-2</v>
      </c>
      <c r="AI24" s="1">
        <f t="shared" ca="1" si="3"/>
        <v>3.1511570654849858E-2</v>
      </c>
      <c r="AJ24" s="1">
        <f t="shared" ca="1" si="4"/>
        <v>6.2171837708830648E-2</v>
      </c>
      <c r="AK24" s="1">
        <f t="shared" ca="1" si="5"/>
        <v>-8.4821930120211331E-2</v>
      </c>
      <c r="AL24" s="1">
        <f t="shared" ca="1" si="6"/>
        <v>-6.6044684507733695E-2</v>
      </c>
      <c r="AM24" s="1">
        <f t="shared" ca="1" si="7"/>
        <v>-3.5015856236786616E-2</v>
      </c>
      <c r="AN24" s="1">
        <f t="shared" ca="1" si="8"/>
        <v>9.279911882142379E-2</v>
      </c>
      <c r="AO24" s="1">
        <f t="shared" ca="1" si="9"/>
        <v>-3.7797656545292057E-4</v>
      </c>
      <c r="AP24" s="1">
        <f t="shared" ca="1" si="10"/>
        <v>-0.1008350202429151</v>
      </c>
      <c r="BA24" s="35">
        <v>-0.10979586906631239</v>
      </c>
      <c r="BB24" s="35">
        <v>6.2957937584803267E-2</v>
      </c>
      <c r="BC24" s="35">
        <v>1.1360735256573842E-2</v>
      </c>
      <c r="BD24" s="35">
        <v>3.0572117214258489E-2</v>
      </c>
      <c r="BE24" s="35">
        <v>3.1511570654849858E-2</v>
      </c>
      <c r="BF24" s="35">
        <v>6.2171837708830648E-2</v>
      </c>
      <c r="BG24" s="35">
        <v>-8.4821930120211331E-2</v>
      </c>
      <c r="BH24" s="35">
        <v>-6.6044684507733695E-2</v>
      </c>
      <c r="BI24" s="35">
        <v>-3.5015856236786616E-2</v>
      </c>
      <c r="BJ24" s="35">
        <v>9.279911882142379E-2</v>
      </c>
      <c r="BK24" s="35">
        <v>-3.7797656545292057E-4</v>
      </c>
      <c r="BL24" s="35">
        <v>-0.1008350202429151</v>
      </c>
    </row>
    <row r="25" spans="1:64" ht="15.6">
      <c r="A25" s="3" t="s">
        <v>95</v>
      </c>
      <c r="B25" s="3" t="s">
        <v>96</v>
      </c>
      <c r="C25" s="12" t="s">
        <v>97</v>
      </c>
      <c r="D25" s="26">
        <v>25012</v>
      </c>
      <c r="E25" s="26">
        <v>712801</v>
      </c>
      <c r="F25" s="31">
        <f t="shared" si="11"/>
        <v>25012</v>
      </c>
      <c r="G25" s="3">
        <v>1242000000</v>
      </c>
      <c r="H25" s="9">
        <v>5.9999999999999995E-4</v>
      </c>
      <c r="I25" s="16" cm="1" vm="2293">
        <f t="array" aca="1" ref="I25:U25" ca="1">TRANSPOSE(_xlfn.STOCKHISTORY(A25,"1-1-2015","31-01-2016",2,0,2))</f>
        <v>68.5</v>
      </c>
      <c r="J25" s="17" vm="2294">
        <f ca="1"/>
        <v>64.47</v>
      </c>
      <c r="K25" s="17" vm="2295">
        <f ca="1"/>
        <v>65.36</v>
      </c>
      <c r="L25" s="17" vm="2296">
        <f ca="1"/>
        <v>62.71</v>
      </c>
      <c r="M25" s="17" vm="2297">
        <f ca="1"/>
        <v>67.739999999999995</v>
      </c>
      <c r="N25" s="17" vm="2298">
        <f ca="1"/>
        <v>64.459999999999994</v>
      </c>
      <c r="O25" s="17" vm="2299">
        <f ca="1"/>
        <v>61.51</v>
      </c>
      <c r="P25" s="17" vm="2300">
        <f ca="1"/>
        <v>49.8</v>
      </c>
      <c r="Q25" s="17" vm="2301">
        <f ca="1"/>
        <v>48.17</v>
      </c>
      <c r="R25" s="17" vm="2302">
        <f ca="1"/>
        <v>48.69</v>
      </c>
      <c r="S25" s="17" vm="362">
        <f ca="1"/>
        <v>53</v>
      </c>
      <c r="T25" s="17" vm="2303">
        <f ca="1"/>
        <v>54.46</v>
      </c>
      <c r="U25" s="17" vm="2304">
        <f ca="1"/>
        <v>46.41</v>
      </c>
      <c r="V25" s="48">
        <v>0.74</v>
      </c>
      <c r="W25" s="48">
        <v>0.74</v>
      </c>
      <c r="X25" s="48">
        <v>0.73</v>
      </c>
      <c r="Y25" s="48">
        <v>0.73</v>
      </c>
      <c r="Z25" s="1">
        <f t="shared" ca="1" si="12"/>
        <v>-7.3722627737226265E-2</v>
      </c>
      <c r="AA25" s="1">
        <f t="shared" ca="1" si="13"/>
        <v>-7.3353532132036815E-3</v>
      </c>
      <c r="AB25" s="1">
        <f t="shared" ca="1" si="14"/>
        <v>-0.196553405950252</v>
      </c>
      <c r="AC25" s="1">
        <f t="shared" ca="1" si="15"/>
        <v>-3.1834052166769385E-2</v>
      </c>
      <c r="AD25" s="1">
        <f t="shared" ca="1" si="16"/>
        <v>-0.2795620437956205</v>
      </c>
      <c r="AE25" s="1">
        <f t="shared" ca="1" si="17"/>
        <v>-5.8832116788321183E-2</v>
      </c>
      <c r="AF25" s="1">
        <f t="shared" ca="1" si="0"/>
        <v>1.3804870482394921E-2</v>
      </c>
      <c r="AG25" s="1">
        <f t="shared" ca="1" si="1"/>
        <v>-2.9222766217870236E-2</v>
      </c>
      <c r="AH25" s="1">
        <f t="shared" ca="1" si="2"/>
        <v>8.0210492744378789E-2</v>
      </c>
      <c r="AI25" s="1">
        <f t="shared" ca="1" si="3"/>
        <v>-3.7496309418364349E-2</v>
      </c>
      <c r="AJ25" s="1">
        <f t="shared" ca="1" si="4"/>
        <v>-3.4284827800186095E-2</v>
      </c>
      <c r="AK25" s="1">
        <f t="shared" ca="1" si="5"/>
        <v>-0.19037554869126974</v>
      </c>
      <c r="AL25" s="1">
        <f t="shared" ca="1" si="6"/>
        <v>-1.8072289156626415E-2</v>
      </c>
      <c r="AM25" s="1">
        <f t="shared" ca="1" si="7"/>
        <v>2.5949761262196305E-2</v>
      </c>
      <c r="AN25" s="1">
        <f t="shared" ca="1" si="8"/>
        <v>8.8519203121790971E-2</v>
      </c>
      <c r="AO25" s="1">
        <f t="shared" ca="1" si="9"/>
        <v>4.1320754716981149E-2</v>
      </c>
      <c r="AP25" s="1">
        <f t="shared" ca="1" si="10"/>
        <v>-0.13441057656995967</v>
      </c>
      <c r="BA25" s="35">
        <v>-5.8832116788321183E-2</v>
      </c>
      <c r="BB25" s="35">
        <v>1.3804870482394921E-2</v>
      </c>
      <c r="BC25" s="35">
        <v>-2.9222766217870236E-2</v>
      </c>
      <c r="BD25" s="35">
        <v>8.0210492744378789E-2</v>
      </c>
      <c r="BE25" s="35">
        <v>-3.7496309418364349E-2</v>
      </c>
      <c r="BF25" s="35">
        <v>-3.4284827800186095E-2</v>
      </c>
      <c r="BG25" s="35">
        <v>-0.19037554869126974</v>
      </c>
      <c r="BH25" s="35">
        <v>-1.8072289156626415E-2</v>
      </c>
      <c r="BI25" s="35">
        <v>2.5949761262196305E-2</v>
      </c>
      <c r="BJ25" s="35">
        <v>8.8519203121790971E-2</v>
      </c>
      <c r="BK25" s="35">
        <v>4.1320754716981149E-2</v>
      </c>
      <c r="BL25" s="35">
        <v>-0.13441057656995967</v>
      </c>
    </row>
    <row r="26" spans="1:64" ht="15.6">
      <c r="A26" s="3" t="s">
        <v>98</v>
      </c>
      <c r="B26" s="3" t="s">
        <v>99</v>
      </c>
      <c r="C26" s="12" t="s">
        <v>100</v>
      </c>
      <c r="D26" s="26">
        <v>270068</v>
      </c>
      <c r="E26" s="26">
        <v>0</v>
      </c>
      <c r="F26" s="31">
        <f t="shared" si="11"/>
        <v>270068</v>
      </c>
      <c r="G26" s="3">
        <v>439000000</v>
      </c>
      <c r="H26" s="9">
        <v>5.9999999999999995E-4</v>
      </c>
      <c r="I26" s="16" cm="1" vm="1786">
        <f t="array" aca="1" ref="I26:U26" ca="1">TRANSPOSE(_xlfn.STOCKHISTORY(A26,"1-1-2015","31-01-2016",2,0,2))</f>
        <v>131.9862</v>
      </c>
      <c r="J26" s="17" vm="1787">
        <f ca="1"/>
        <v>133.96780000000001</v>
      </c>
      <c r="K26" s="17" vm="1788">
        <f ca="1"/>
        <v>141.59719999999999</v>
      </c>
      <c r="L26" s="17" vm="1789">
        <f ca="1"/>
        <v>145.93199999999999</v>
      </c>
      <c r="M26" s="17" vm="1790">
        <f ca="1"/>
        <v>137.88720000000001</v>
      </c>
      <c r="N26" s="17" vm="1791">
        <f ca="1"/>
        <v>137.4931</v>
      </c>
      <c r="O26" s="17" vm="1792">
        <f ca="1"/>
        <v>130.51509999999999</v>
      </c>
      <c r="P26" s="17" vm="1793">
        <f ca="1"/>
        <v>140.11699999999999</v>
      </c>
      <c r="Q26" s="17" vm="1794">
        <f ca="1"/>
        <v>132.23560000000001</v>
      </c>
      <c r="R26" s="17" vm="1795">
        <f ca="1"/>
        <v>139.22319999999999</v>
      </c>
      <c r="S26" s="17" vm="1796">
        <f ca="1"/>
        <v>152.81389999999999</v>
      </c>
      <c r="T26" s="17" vm="1797">
        <f ca="1"/>
        <v>155.72620000000001</v>
      </c>
      <c r="U26" s="17" vm="1798">
        <f ca="1"/>
        <v>153.602</v>
      </c>
      <c r="V26" s="48">
        <v>0.4</v>
      </c>
      <c r="W26" s="48">
        <v>0.4</v>
      </c>
      <c r="X26" s="48">
        <v>0.4</v>
      </c>
      <c r="Y26" s="48">
        <v>0.35499999999999998</v>
      </c>
      <c r="Z26" s="1">
        <f t="shared" ca="1" si="12"/>
        <v>0.10869166624995638</v>
      </c>
      <c r="AA26" s="1">
        <f t="shared" ca="1" si="13"/>
        <v>-0.10290340706630485</v>
      </c>
      <c r="AB26" s="1">
        <f t="shared" ca="1" si="14"/>
        <v>6.9785794900360215E-2</v>
      </c>
      <c r="AC26" s="1">
        <f t="shared" ca="1" si="15"/>
        <v>0.10582862626343895</v>
      </c>
      <c r="AD26" s="1">
        <f t="shared" ca="1" si="16"/>
        <v>0.17555471708405884</v>
      </c>
      <c r="AE26" s="1">
        <f t="shared" ca="1" si="17"/>
        <v>1.5013690825253053E-2</v>
      </c>
      <c r="AF26" s="1">
        <f t="shared" ca="1" si="0"/>
        <v>5.6949505776761097E-2</v>
      </c>
      <c r="AG26" s="1">
        <f t="shared" ca="1" si="1"/>
        <v>3.3438514320904666E-2</v>
      </c>
      <c r="AH26" s="1">
        <f t="shared" ca="1" si="2"/>
        <v>-5.5127045473233979E-2</v>
      </c>
      <c r="AI26" s="1">
        <f t="shared" ca="1" si="3"/>
        <v>4.2788598216449715E-5</v>
      </c>
      <c r="AJ26" s="1">
        <f t="shared" ca="1" si="4"/>
        <v>-4.7842400818659321E-2</v>
      </c>
      <c r="AK26" s="1">
        <f t="shared" ca="1" si="5"/>
        <v>7.3569265165486605E-2</v>
      </c>
      <c r="AL26" s="1">
        <f t="shared" ca="1" si="6"/>
        <v>-5.3393949342335226E-2</v>
      </c>
      <c r="AM26" s="1">
        <f t="shared" ca="1" si="7"/>
        <v>5.5866952620928001E-2</v>
      </c>
      <c r="AN26" s="1">
        <f t="shared" ca="1" si="8"/>
        <v>9.761806940222606E-2</v>
      </c>
      <c r="AO26" s="1">
        <f t="shared" ca="1" si="9"/>
        <v>2.1380908412127538E-2</v>
      </c>
      <c r="AP26" s="1">
        <f t="shared" ca="1" si="10"/>
        <v>-1.1360965592173968E-2</v>
      </c>
      <c r="BA26" s="35">
        <v>1.5013690825253053E-2</v>
      </c>
      <c r="BB26" s="35">
        <v>5.6949505776761097E-2</v>
      </c>
      <c r="BC26" s="35">
        <v>3.3438514320904666E-2</v>
      </c>
      <c r="BD26" s="35">
        <v>-5.5127045473233979E-2</v>
      </c>
      <c r="BE26" s="35">
        <v>4.2788598216449715E-5</v>
      </c>
      <c r="BF26" s="35">
        <v>-4.7842400818659321E-2</v>
      </c>
      <c r="BG26" s="35">
        <v>7.3569265165486605E-2</v>
      </c>
      <c r="BH26" s="35">
        <v>-5.3393949342335226E-2</v>
      </c>
      <c r="BI26" s="35">
        <v>5.5866952620928001E-2</v>
      </c>
      <c r="BJ26" s="35">
        <v>9.761806940222606E-2</v>
      </c>
      <c r="BK26" s="35">
        <v>2.1380908412127538E-2</v>
      </c>
      <c r="BL26" s="35">
        <v>-1.1360965592173968E-2</v>
      </c>
    </row>
    <row r="27" spans="1:64" ht="15.6">
      <c r="A27" s="3" t="s">
        <v>101</v>
      </c>
      <c r="B27" s="3" t="s">
        <v>102</v>
      </c>
      <c r="C27" s="12" t="s">
        <v>103</v>
      </c>
      <c r="D27" s="26">
        <v>3620495</v>
      </c>
      <c r="E27" s="26">
        <v>0</v>
      </c>
      <c r="F27" s="31">
        <f t="shared" si="11"/>
        <v>3620495</v>
      </c>
      <c r="G27" s="3">
        <v>5146000000</v>
      </c>
      <c r="H27" s="9">
        <v>6.9999999999999999E-4</v>
      </c>
      <c r="I27" s="16" cm="1" vm="2153">
        <f t="array" aca="1" ref="I27:U27" ca="1">TRANSPOSE(_xlfn.STOCKHISTORY(A27,"1-1-2015","31-01-2016",2,0,2))</f>
        <v>27.86</v>
      </c>
      <c r="J27" s="17" vm="2154">
        <f ca="1"/>
        <v>26.39</v>
      </c>
      <c r="K27" s="17" vm="2155">
        <f ca="1"/>
        <v>29.36</v>
      </c>
      <c r="L27" s="17" vm="2156">
        <f ca="1"/>
        <v>27.31</v>
      </c>
      <c r="M27" s="17" vm="2157">
        <f ca="1"/>
        <v>28.81</v>
      </c>
      <c r="N27" s="17" vm="2158">
        <f ca="1"/>
        <v>29.6</v>
      </c>
      <c r="O27" s="17" vm="2159">
        <f ca="1"/>
        <v>27.42</v>
      </c>
      <c r="P27" s="17" vm="2160">
        <f ca="1"/>
        <v>28.41</v>
      </c>
      <c r="Q27" s="17" vm="2161">
        <f ca="1"/>
        <v>25.22</v>
      </c>
      <c r="R27" s="17" vm="2162">
        <f ca="1"/>
        <v>26.05</v>
      </c>
      <c r="S27" s="17" vm="2163">
        <f ca="1"/>
        <v>28.87</v>
      </c>
      <c r="T27" s="17" vm="2164">
        <f ca="1"/>
        <v>27.2</v>
      </c>
      <c r="U27" s="17" vm="2154">
        <f ca="1"/>
        <v>26.39</v>
      </c>
      <c r="V27" s="48">
        <v>0.21</v>
      </c>
      <c r="W27" s="48">
        <v>0.21</v>
      </c>
      <c r="X27" s="48">
        <v>0.21</v>
      </c>
      <c r="Y27" s="48">
        <v>0.19</v>
      </c>
      <c r="Z27" s="1">
        <f t="shared" ca="1" si="12"/>
        <v>-1.2203876525484592E-2</v>
      </c>
      <c r="AA27" s="1">
        <f t="shared" ca="1" si="13"/>
        <v>1.1717319663127168E-2</v>
      </c>
      <c r="AB27" s="1">
        <f t="shared" ca="1" si="14"/>
        <v>-4.2304886943836648E-2</v>
      </c>
      <c r="AC27" s="1">
        <f t="shared" ca="1" si="15"/>
        <v>2.034548944337811E-2</v>
      </c>
      <c r="AD27" s="1">
        <f t="shared" ca="1" si="16"/>
        <v>-2.3330940416367508E-2</v>
      </c>
      <c r="AE27" s="1">
        <f t="shared" ca="1" si="17"/>
        <v>-5.2763819095477345E-2</v>
      </c>
      <c r="AF27" s="1">
        <f t="shared" ca="1" si="0"/>
        <v>0.11254262978400904</v>
      </c>
      <c r="AG27" s="1">
        <f t="shared" ca="1" si="1"/>
        <v>-6.2670299727520459E-2</v>
      </c>
      <c r="AH27" s="1">
        <f t="shared" ca="1" si="2"/>
        <v>5.4924935920908094E-2</v>
      </c>
      <c r="AI27" s="1">
        <f t="shared" ca="1" si="3"/>
        <v>3.4710170079833486E-2</v>
      </c>
      <c r="AJ27" s="1">
        <f t="shared" ca="1" si="4"/>
        <v>-6.655405405405404E-2</v>
      </c>
      <c r="AK27" s="1">
        <f t="shared" ca="1" si="5"/>
        <v>3.6105032822757052E-2</v>
      </c>
      <c r="AL27" s="1">
        <f t="shared" ca="1" si="6"/>
        <v>-0.10489264343541012</v>
      </c>
      <c r="AM27" s="1">
        <f t="shared" ca="1" si="7"/>
        <v>4.1237113402061931E-2</v>
      </c>
      <c r="AN27" s="1">
        <f t="shared" ca="1" si="8"/>
        <v>0.10825335892514396</v>
      </c>
      <c r="AO27" s="1">
        <f t="shared" ca="1" si="9"/>
        <v>-5.1264288188430956E-2</v>
      </c>
      <c r="AP27" s="1">
        <f t="shared" ca="1" si="10"/>
        <v>-2.2794117647058781E-2</v>
      </c>
      <c r="BA27" s="35">
        <v>-5.2763819095477345E-2</v>
      </c>
      <c r="BB27" s="35">
        <v>0.11254262978400904</v>
      </c>
      <c r="BC27" s="35">
        <v>-6.2670299727520459E-2</v>
      </c>
      <c r="BD27" s="35">
        <v>5.4924935920908094E-2</v>
      </c>
      <c r="BE27" s="35">
        <v>3.4710170079833486E-2</v>
      </c>
      <c r="BF27" s="35">
        <v>-6.655405405405404E-2</v>
      </c>
      <c r="BG27" s="35">
        <v>3.6105032822757052E-2</v>
      </c>
      <c r="BH27" s="35">
        <v>-0.10489264343541012</v>
      </c>
      <c r="BI27" s="35">
        <v>4.1237113402061931E-2</v>
      </c>
      <c r="BJ27" s="35">
        <v>0.10825335892514396</v>
      </c>
      <c r="BK27" s="35">
        <v>-5.1264288188430956E-2</v>
      </c>
      <c r="BL27" s="35">
        <v>-2.2794117647058781E-2</v>
      </c>
    </row>
    <row r="28" spans="1:64" ht="15.6">
      <c r="A28" s="3" t="s">
        <v>104</v>
      </c>
      <c r="B28" s="3" t="s">
        <v>105</v>
      </c>
      <c r="C28" s="12" t="s">
        <v>106</v>
      </c>
      <c r="D28" s="26">
        <v>2276302</v>
      </c>
      <c r="E28" s="26">
        <v>0</v>
      </c>
      <c r="F28" s="31">
        <f t="shared" si="11"/>
        <v>2276302</v>
      </c>
      <c r="G28" s="3">
        <v>1126000000</v>
      </c>
      <c r="H28" s="9">
        <v>2E-3</v>
      </c>
      <c r="I28" s="16" cm="1" vm="1157">
        <f t="array" aca="1" ref="I28:U28" ca="1">TRANSPOSE(_xlfn.STOCKHISTORY(A28,"1-1-2015","31-01-2016",2,0,2))</f>
        <v>96.52</v>
      </c>
      <c r="J28" s="17" vm="1158">
        <f ca="1"/>
        <v>98.34</v>
      </c>
      <c r="K28" s="17" vm="1159">
        <f ca="1"/>
        <v>104.1</v>
      </c>
      <c r="L28" s="17" vm="1160">
        <f ca="1"/>
        <v>102.66</v>
      </c>
      <c r="M28" s="17" vm="1161">
        <f ca="1"/>
        <v>100.93</v>
      </c>
      <c r="N28" s="17" vm="1162">
        <f ca="1"/>
        <v>102.9</v>
      </c>
      <c r="O28" s="17" vm="1163">
        <f ca="1"/>
        <v>105.75</v>
      </c>
      <c r="P28" s="17" vm="571">
        <f ca="1"/>
        <v>113.17</v>
      </c>
      <c r="Q28" s="17" vm="1164">
        <f ca="1"/>
        <v>100.64</v>
      </c>
      <c r="R28" s="17" vm="1165">
        <f ca="1"/>
        <v>96.49</v>
      </c>
      <c r="S28" s="17" vm="1166">
        <f ca="1"/>
        <v>99.45</v>
      </c>
      <c r="T28" s="17" vm="1167">
        <f ca="1"/>
        <v>94.67</v>
      </c>
      <c r="U28" s="17" vm="1168">
        <f ca="1"/>
        <v>96.17</v>
      </c>
      <c r="V28" s="48">
        <v>0.35</v>
      </c>
      <c r="W28" s="48">
        <v>0.35</v>
      </c>
      <c r="X28" s="48">
        <v>0.35</v>
      </c>
      <c r="Y28" s="48">
        <v>0.35</v>
      </c>
      <c r="Z28" s="1">
        <f t="shared" ca="1" si="12"/>
        <v>6.7239950269374224E-2</v>
      </c>
      <c r="AA28" s="1">
        <f t="shared" ca="1" si="13"/>
        <v>3.3508669394116536E-2</v>
      </c>
      <c r="AB28" s="1">
        <f t="shared" ca="1" si="14"/>
        <v>-8.425531914893622E-2</v>
      </c>
      <c r="AC28" s="1">
        <f t="shared" ca="1" si="15"/>
        <v>3.1091304798431754E-4</v>
      </c>
      <c r="AD28" s="1">
        <f t="shared" ca="1" si="16"/>
        <v>1.0878574388727783E-2</v>
      </c>
      <c r="AE28" s="1">
        <f t="shared" ca="1" si="17"/>
        <v>1.8856195607128135E-2</v>
      </c>
      <c r="AF28" s="1">
        <f t="shared" ca="1" si="0"/>
        <v>5.8572300183038342E-2</v>
      </c>
      <c r="AG28" s="1">
        <f t="shared" ca="1" si="1"/>
        <v>-1.0470701248799209E-2</v>
      </c>
      <c r="AH28" s="1">
        <f t="shared" ca="1" si="2"/>
        <v>-1.6851743619715465E-2</v>
      </c>
      <c r="AI28" s="1">
        <f t="shared" ca="1" si="3"/>
        <v>2.2986228078866529E-2</v>
      </c>
      <c r="AJ28" s="1">
        <f t="shared" ca="1" si="4"/>
        <v>3.1098153547133082E-2</v>
      </c>
      <c r="AK28" s="1">
        <f t="shared" ca="1" si="5"/>
        <v>7.0165484633569752E-2</v>
      </c>
      <c r="AL28" s="1">
        <f t="shared" ca="1" si="6"/>
        <v>-0.10762569585579218</v>
      </c>
      <c r="AM28" s="1">
        <f t="shared" ca="1" si="7"/>
        <v>-3.7758346581876052E-2</v>
      </c>
      <c r="AN28" s="1">
        <f t="shared" ca="1" si="8"/>
        <v>3.067675406777913E-2</v>
      </c>
      <c r="AO28" s="1">
        <f t="shared" ca="1" si="9"/>
        <v>-4.4544997486173972E-2</v>
      </c>
      <c r="AP28" s="1">
        <f t="shared" ca="1" si="10"/>
        <v>1.9541565437836698E-2</v>
      </c>
      <c r="BA28" s="35">
        <v>1.8856195607128135E-2</v>
      </c>
      <c r="BB28" s="35">
        <v>5.8572300183038342E-2</v>
      </c>
      <c r="BC28" s="35">
        <v>-1.0470701248799209E-2</v>
      </c>
      <c r="BD28" s="35">
        <v>-1.6851743619715465E-2</v>
      </c>
      <c r="BE28" s="35">
        <v>2.2986228078866529E-2</v>
      </c>
      <c r="BF28" s="35">
        <v>3.1098153547133082E-2</v>
      </c>
      <c r="BG28" s="35">
        <v>7.0165484633569752E-2</v>
      </c>
      <c r="BH28" s="35">
        <v>-0.10762569585579218</v>
      </c>
      <c r="BI28" s="35">
        <v>-3.7758346581876052E-2</v>
      </c>
      <c r="BJ28" s="35">
        <v>3.067675406777913E-2</v>
      </c>
      <c r="BK28" s="35">
        <v>-4.4544997486173972E-2</v>
      </c>
      <c r="BL28" s="35">
        <v>1.9541565437836698E-2</v>
      </c>
    </row>
    <row r="29" spans="1:64" ht="15.6">
      <c r="A29" s="3" t="s">
        <v>107</v>
      </c>
      <c r="B29" s="3" t="s">
        <v>108</v>
      </c>
      <c r="C29" s="12" t="s">
        <v>109</v>
      </c>
      <c r="D29" s="26">
        <v>1973846</v>
      </c>
      <c r="E29" s="26">
        <v>40157</v>
      </c>
      <c r="F29" s="31">
        <f t="shared" si="11"/>
        <v>1973846</v>
      </c>
      <c r="G29" s="3">
        <v>1875000000</v>
      </c>
      <c r="H29" s="9">
        <v>1.1000000000000001E-3</v>
      </c>
      <c r="I29" s="16" cm="1" vm="1132">
        <f t="array" aca="1" ref="I29:U29" ca="1">TRANSPOSE(_xlfn.STOCKHISTORY(A29,"1-1-2015","31-01-2016",2,0,2))</f>
        <v>111.63</v>
      </c>
      <c r="J29" s="17" vm="1133">
        <f ca="1"/>
        <v>103.98</v>
      </c>
      <c r="K29" s="17" vm="1134">
        <f ca="1"/>
        <v>106.32</v>
      </c>
      <c r="L29" s="17" vm="1135">
        <f ca="1"/>
        <v>105.77</v>
      </c>
      <c r="M29" s="17" vm="1136">
        <f ca="1"/>
        <v>110.28</v>
      </c>
      <c r="N29" s="17" vm="1137">
        <f ca="1"/>
        <v>103.47</v>
      </c>
      <c r="O29" s="17" vm="1138">
        <f ca="1"/>
        <v>96.3</v>
      </c>
      <c r="P29" s="17" vm="1139">
        <f ca="1"/>
        <v>87.28</v>
      </c>
      <c r="Q29" s="17" vm="1140">
        <f ca="1"/>
        <v>78.760000000000005</v>
      </c>
      <c r="R29" s="17" vm="1141">
        <f ca="1"/>
        <v>79.72</v>
      </c>
      <c r="S29" s="17" vm="1142">
        <f ca="1"/>
        <v>90.61</v>
      </c>
      <c r="T29" s="17" vm="1143">
        <f ca="1"/>
        <v>90.97</v>
      </c>
      <c r="U29" s="17" vm="1144">
        <f ca="1"/>
        <v>89.53</v>
      </c>
      <c r="V29" s="47">
        <v>0</v>
      </c>
      <c r="W29" s="47">
        <v>0</v>
      </c>
      <c r="X29" s="47">
        <v>0</v>
      </c>
      <c r="Y29" s="47">
        <v>0</v>
      </c>
      <c r="Z29" s="1">
        <f t="shared" ca="1" si="12"/>
        <v>-5.2494849054913549E-2</v>
      </c>
      <c r="AA29" s="1">
        <f t="shared" ca="1" si="13"/>
        <v>-8.9533894298950548E-2</v>
      </c>
      <c r="AB29" s="1">
        <f t="shared" ca="1" si="14"/>
        <v>-0.17217030114226375</v>
      </c>
      <c r="AC29" s="1">
        <f t="shared" ca="1" si="15"/>
        <v>0.12305569493226295</v>
      </c>
      <c r="AD29" s="1">
        <f t="shared" ca="1" si="16"/>
        <v>-0.19797545462689237</v>
      </c>
      <c r="AE29" s="1">
        <f t="shared" ca="1" si="17"/>
        <v>-6.8529965063154993E-2</v>
      </c>
      <c r="AF29" s="1">
        <f t="shared" ca="1" si="0"/>
        <v>2.250432775533746E-2</v>
      </c>
      <c r="AG29" s="1">
        <f t="shared" ca="1" si="1"/>
        <v>-5.1730624529721329E-3</v>
      </c>
      <c r="AH29" s="1">
        <f t="shared" ca="1" si="2"/>
        <v>4.2639689893164461E-2</v>
      </c>
      <c r="AI29" s="1">
        <f t="shared" ca="1" si="3"/>
        <v>-6.1751904243743216E-2</v>
      </c>
      <c r="AJ29" s="1">
        <f t="shared" ca="1" si="4"/>
        <v>-6.9295447955929276E-2</v>
      </c>
      <c r="AK29" s="1">
        <f t="shared" ca="1" si="5"/>
        <v>-9.3665628245067453E-2</v>
      </c>
      <c r="AL29" s="1">
        <f t="shared" ca="1" si="6"/>
        <v>-9.7616865261228189E-2</v>
      </c>
      <c r="AM29" s="1">
        <f t="shared" ca="1" si="7"/>
        <v>1.2188928390045628E-2</v>
      </c>
      <c r="AN29" s="1">
        <f t="shared" ca="1" si="8"/>
        <v>0.13660311088810839</v>
      </c>
      <c r="AO29" s="1">
        <f t="shared" ca="1" si="9"/>
        <v>3.9730714049221877E-3</v>
      </c>
      <c r="AP29" s="1">
        <f t="shared" ca="1" si="10"/>
        <v>-1.5829394305815078E-2</v>
      </c>
      <c r="BA29" s="35">
        <v>-6.8529965063154993E-2</v>
      </c>
      <c r="BB29" s="35">
        <v>2.250432775533746E-2</v>
      </c>
      <c r="BC29" s="35">
        <v>-5.1730624529721329E-3</v>
      </c>
      <c r="BD29" s="35">
        <v>4.2639689893164461E-2</v>
      </c>
      <c r="BE29" s="35">
        <v>-6.1751904243743216E-2</v>
      </c>
      <c r="BF29" s="35">
        <v>-6.9295447955929276E-2</v>
      </c>
      <c r="BG29" s="35">
        <v>-9.3665628245067453E-2</v>
      </c>
      <c r="BH29" s="35">
        <v>-9.7616865261228189E-2</v>
      </c>
      <c r="BI29" s="35">
        <v>1.2188928390045628E-2</v>
      </c>
      <c r="BJ29" s="35">
        <v>0.13660311088810839</v>
      </c>
      <c r="BK29" s="35">
        <v>3.9730714049221877E-3</v>
      </c>
      <c r="BL29" s="35">
        <v>-1.5829394305815078E-2</v>
      </c>
    </row>
    <row r="30" spans="1:64" ht="15.6">
      <c r="A30" s="3" t="s">
        <v>110</v>
      </c>
      <c r="B30" s="3" t="s">
        <v>111</v>
      </c>
      <c r="C30" s="12" t="s">
        <v>112</v>
      </c>
      <c r="D30" s="26">
        <v>278533</v>
      </c>
      <c r="E30" s="26">
        <v>9974</v>
      </c>
      <c r="F30" s="31">
        <f t="shared" si="11"/>
        <v>278533</v>
      </c>
      <c r="G30" s="3">
        <v>414000000</v>
      </c>
      <c r="H30" s="9">
        <v>6.9999999999999999E-4</v>
      </c>
      <c r="I30" s="16">
        <v>67.540000000000006</v>
      </c>
      <c r="J30" s="17">
        <v>65.34</v>
      </c>
      <c r="K30" s="17">
        <v>68.34</v>
      </c>
      <c r="L30" s="17">
        <v>70.322999999999993</v>
      </c>
      <c r="M30" s="17">
        <v>68.61</v>
      </c>
      <c r="N30" s="17">
        <v>65.430000000000007</v>
      </c>
      <c r="O30" s="17">
        <v>67.34</v>
      </c>
      <c r="P30" s="17">
        <v>62.34</v>
      </c>
      <c r="Q30" s="17">
        <v>68.849999999999994</v>
      </c>
      <c r="R30" s="17">
        <v>65.540000000000006</v>
      </c>
      <c r="S30" s="17">
        <v>67.430000000000007</v>
      </c>
      <c r="T30" s="17">
        <v>68.540000000000006</v>
      </c>
      <c r="U30" s="17">
        <v>69.34</v>
      </c>
      <c r="V30" s="48">
        <v>0.46</v>
      </c>
      <c r="W30" s="48">
        <v>0.42</v>
      </c>
      <c r="X30" s="48">
        <v>0.42</v>
      </c>
      <c r="Y30" s="48">
        <v>0</v>
      </c>
      <c r="Z30" s="1">
        <f t="shared" si="12"/>
        <v>4.8015990524133648E-2</v>
      </c>
      <c r="AA30" s="1">
        <f t="shared" si="13"/>
        <v>-3.6446112936023636E-2</v>
      </c>
      <c r="AB30" s="1">
        <f t="shared" si="14"/>
        <v>-2.0493020493020452E-2</v>
      </c>
      <c r="AC30" s="1">
        <f t="shared" si="15"/>
        <v>5.797985962770822E-2</v>
      </c>
      <c r="AD30" s="1">
        <f t="shared" si="16"/>
        <v>4.5898726680485592E-2</v>
      </c>
      <c r="AE30" s="1">
        <f t="shared" si="17"/>
        <v>-3.2573289902280173E-2</v>
      </c>
      <c r="AF30" s="1">
        <f t="shared" si="0"/>
        <v>4.5913682277318638E-2</v>
      </c>
      <c r="AG30" s="1">
        <f t="shared" si="1"/>
        <v>3.574773192859218E-2</v>
      </c>
      <c r="AH30" s="1">
        <f t="shared" si="2"/>
        <v>-2.4359029051661533E-2</v>
      </c>
      <c r="AI30" s="1">
        <f t="shared" si="3"/>
        <v>-4.0227372103191848E-2</v>
      </c>
      <c r="AJ30" s="1">
        <f t="shared" si="4"/>
        <v>3.5610576188292775E-2</v>
      </c>
      <c r="AK30" s="1">
        <f t="shared" si="5"/>
        <v>-7.4250074250074252E-2</v>
      </c>
      <c r="AL30" s="1">
        <f t="shared" si="6"/>
        <v>0.11116458132820004</v>
      </c>
      <c r="AM30" s="1">
        <f t="shared" si="7"/>
        <v>-4.1975308641975143E-2</v>
      </c>
      <c r="AN30" s="1">
        <f t="shared" si="8"/>
        <v>2.8837351235886488E-2</v>
      </c>
      <c r="AO30" s="1">
        <f t="shared" si="9"/>
        <v>1.6461515645854952E-2</v>
      </c>
      <c r="AP30" s="1">
        <f t="shared" si="10"/>
        <v>1.1672016340822834E-2</v>
      </c>
      <c r="BA30" s="35">
        <v>-3.2573289902280173E-2</v>
      </c>
      <c r="BB30" s="35">
        <v>4.5913682277318638E-2</v>
      </c>
      <c r="BC30" s="35">
        <v>3.574773192859218E-2</v>
      </c>
      <c r="BD30" s="35">
        <v>-2.4359029051661533E-2</v>
      </c>
      <c r="BE30" s="35">
        <v>-4.0227372103191848E-2</v>
      </c>
      <c r="BF30" s="35">
        <v>3.5610576188292775E-2</v>
      </c>
      <c r="BG30" s="35">
        <v>-7.4250074250074252E-2</v>
      </c>
      <c r="BH30" s="35">
        <v>0.11116458132820004</v>
      </c>
      <c r="BI30" s="35">
        <v>-4.1975308641975143E-2</v>
      </c>
      <c r="BJ30" s="35">
        <v>2.8837351235886488E-2</v>
      </c>
      <c r="BK30" s="35">
        <v>1.6461515645854952E-2</v>
      </c>
      <c r="BL30" s="35">
        <v>1.1672016340822834E-2</v>
      </c>
    </row>
    <row r="31" spans="1:64" ht="15.6">
      <c r="A31" s="3" t="s">
        <v>113</v>
      </c>
      <c r="B31" s="3" t="s">
        <v>114</v>
      </c>
      <c r="C31" s="12" t="s">
        <v>115</v>
      </c>
      <c r="D31" s="26">
        <v>1293898</v>
      </c>
      <c r="E31" s="26">
        <v>2703560</v>
      </c>
      <c r="F31" s="31">
        <f t="shared" si="11"/>
        <v>1293898</v>
      </c>
      <c r="G31" s="3">
        <v>1709000000</v>
      </c>
      <c r="H31" s="9">
        <v>2.3E-3</v>
      </c>
      <c r="I31" s="16" cm="1" vm="1218">
        <f t="array" aca="1" ref="I31:U31" ca="1">TRANSPOSE(_xlfn.STOCKHISTORY(A31,"1-1-2015","31-01-2016",2,0,2))</f>
        <v>94.91</v>
      </c>
      <c r="J31" s="17" vm="1219">
        <f ca="1"/>
        <v>91.3</v>
      </c>
      <c r="K31" s="17" vm="1220">
        <f ca="1"/>
        <v>104.35</v>
      </c>
      <c r="L31" s="17" vm="1221">
        <f ca="1"/>
        <v>105.43</v>
      </c>
      <c r="M31" s="17" vm="1222">
        <f ca="1"/>
        <v>109.95</v>
      </c>
      <c r="N31" s="17" vm="1223">
        <f ca="1"/>
        <v>111.48</v>
      </c>
      <c r="O31" s="17" vm="1224">
        <f ca="1"/>
        <v>114.95</v>
      </c>
      <c r="P31" s="17" vm="1225">
        <f ca="1"/>
        <v>120.88</v>
      </c>
      <c r="Q31" s="17" vm="1226">
        <f ca="1"/>
        <v>99.31</v>
      </c>
      <c r="R31" s="17" vm="1227">
        <f ca="1"/>
        <v>102.97</v>
      </c>
      <c r="S31" s="17" vm="1228">
        <f ca="1"/>
        <v>114.49</v>
      </c>
      <c r="T31" s="17" vm="1229">
        <f ca="1"/>
        <v>114.15</v>
      </c>
      <c r="U31" s="17" vm="1230">
        <f ca="1"/>
        <v>103.12</v>
      </c>
      <c r="V31" s="48">
        <v>0.71</v>
      </c>
      <c r="W31" s="48">
        <v>0.66</v>
      </c>
      <c r="X31" s="47">
        <v>0</v>
      </c>
      <c r="Y31" s="48">
        <v>0</v>
      </c>
      <c r="Z31" s="1">
        <f t="shared" ca="1" si="12"/>
        <v>0.11832262143082933</v>
      </c>
      <c r="AA31" s="1">
        <f t="shared" ca="1" si="13"/>
        <v>9.6556957222801817E-2</v>
      </c>
      <c r="AB31" s="1">
        <f t="shared" ca="1" si="14"/>
        <v>-0.10421922575032626</v>
      </c>
      <c r="AC31" s="1">
        <f t="shared" ca="1" si="15"/>
        <v>1.456734971350934E-3</v>
      </c>
      <c r="AD31" s="1">
        <f t="shared" ca="1" si="16"/>
        <v>0.10093773048150889</v>
      </c>
      <c r="AE31" s="1">
        <f t="shared" ca="1" si="17"/>
        <v>-3.8036034137604043E-2</v>
      </c>
      <c r="AF31" s="1">
        <f t="shared" ca="1" si="0"/>
        <v>0.14293537787513688</v>
      </c>
      <c r="AG31" s="1">
        <f t="shared" ca="1" si="1"/>
        <v>1.7153809295639793E-2</v>
      </c>
      <c r="AH31" s="1">
        <f t="shared" ca="1" si="2"/>
        <v>4.2872047804230255E-2</v>
      </c>
      <c r="AI31" s="1">
        <f t="shared" ca="1" si="3"/>
        <v>1.9918144611186916E-2</v>
      </c>
      <c r="AJ31" s="1">
        <f t="shared" ca="1" si="4"/>
        <v>3.7047003946896293E-2</v>
      </c>
      <c r="AK31" s="1">
        <f t="shared" ca="1" si="5"/>
        <v>5.1587646802957743E-2</v>
      </c>
      <c r="AL31" s="1">
        <f t="shared" ca="1" si="6"/>
        <v>-0.17844142951687619</v>
      </c>
      <c r="AM31" s="1">
        <f t="shared" ca="1" si="7"/>
        <v>3.6854294632967438E-2</v>
      </c>
      <c r="AN31" s="1">
        <f t="shared" ca="1" si="8"/>
        <v>0.11187724579974746</v>
      </c>
      <c r="AO31" s="1">
        <f t="shared" ca="1" si="9"/>
        <v>-2.9696916761288252E-3</v>
      </c>
      <c r="AP31" s="1">
        <f t="shared" ca="1" si="10"/>
        <v>-9.6627244853263253E-2</v>
      </c>
      <c r="BA31" s="35">
        <v>-3.8036034137604043E-2</v>
      </c>
      <c r="BB31" s="35">
        <v>0.14293537787513688</v>
      </c>
      <c r="BC31" s="35">
        <v>1.7153809295639793E-2</v>
      </c>
      <c r="BD31" s="35">
        <v>4.2872047804230255E-2</v>
      </c>
      <c r="BE31" s="35">
        <v>1.9918144611186916E-2</v>
      </c>
      <c r="BF31" s="35">
        <v>3.7047003946896293E-2</v>
      </c>
      <c r="BG31" s="35">
        <v>5.1587646802957743E-2</v>
      </c>
      <c r="BH31" s="35">
        <v>-0.17844142951687619</v>
      </c>
      <c r="BI31" s="35">
        <v>3.6854294632967438E-2</v>
      </c>
      <c r="BJ31" s="35">
        <v>0.11187724579974746</v>
      </c>
      <c r="BK31" s="35">
        <v>-2.9696916761288252E-3</v>
      </c>
      <c r="BL31" s="35">
        <v>-9.6627244853263253E-2</v>
      </c>
    </row>
    <row r="32" spans="1:64" ht="15.6">
      <c r="A32" s="3" t="s">
        <v>116</v>
      </c>
      <c r="B32" s="3" t="s">
        <v>117</v>
      </c>
      <c r="C32" s="12" t="s">
        <v>118</v>
      </c>
      <c r="D32" s="26">
        <v>742000</v>
      </c>
      <c r="E32" s="26">
        <v>4481731</v>
      </c>
      <c r="F32" s="31">
        <f t="shared" si="11"/>
        <v>742000</v>
      </c>
      <c r="G32" s="3">
        <v>745000000</v>
      </c>
      <c r="H32" s="9">
        <v>7.0000000000000001E-3</v>
      </c>
      <c r="I32" s="16">
        <v>47.84</v>
      </c>
      <c r="J32" s="17">
        <v>49.98</v>
      </c>
      <c r="K32" s="17">
        <v>45.62</v>
      </c>
      <c r="L32" s="17">
        <v>47.54</v>
      </c>
      <c r="M32" s="17">
        <v>48.73</v>
      </c>
      <c r="N32" s="17">
        <v>46.23</v>
      </c>
      <c r="O32" s="17">
        <v>49.45</v>
      </c>
      <c r="P32" s="17">
        <v>43.45</v>
      </c>
      <c r="Q32" s="17">
        <v>45.34</v>
      </c>
      <c r="R32" s="17">
        <v>50.32</v>
      </c>
      <c r="S32" s="17">
        <v>48.34</v>
      </c>
      <c r="T32" s="17">
        <v>46.43</v>
      </c>
      <c r="U32" s="17">
        <v>48.34</v>
      </c>
      <c r="V32" s="47">
        <v>0</v>
      </c>
      <c r="W32" s="47">
        <v>0</v>
      </c>
      <c r="X32" s="47">
        <v>0</v>
      </c>
      <c r="Y32" s="47">
        <v>0</v>
      </c>
      <c r="Z32" s="1">
        <f t="shared" si="12"/>
        <v>-6.2709030100335334E-3</v>
      </c>
      <c r="AA32" s="1">
        <f t="shared" si="13"/>
        <v>4.0176693310896169E-2</v>
      </c>
      <c r="AB32" s="1">
        <f t="shared" si="14"/>
        <v>1.7593528816986802E-2</v>
      </c>
      <c r="AC32" s="1">
        <f t="shared" si="15"/>
        <v>-3.9348171701112815E-2</v>
      </c>
      <c r="AD32" s="1">
        <f t="shared" si="16"/>
        <v>1.0451505016722408E-2</v>
      </c>
      <c r="AE32" s="1">
        <f t="shared" si="17"/>
        <v>4.4732441471571766E-2</v>
      </c>
      <c r="AF32" s="1">
        <f t="shared" si="0"/>
        <v>-8.7234893957583021E-2</v>
      </c>
      <c r="AG32" s="1">
        <f t="shared" si="1"/>
        <v>4.2086804033318763E-2</v>
      </c>
      <c r="AH32" s="1">
        <f t="shared" si="2"/>
        <v>2.5031552376945682E-2</v>
      </c>
      <c r="AI32" s="1">
        <f t="shared" si="3"/>
        <v>-5.1303098707161918E-2</v>
      </c>
      <c r="AJ32" s="1">
        <f t="shared" si="4"/>
        <v>6.9651741293532465E-2</v>
      </c>
      <c r="AK32" s="1">
        <f t="shared" si="5"/>
        <v>-0.12133468149646107</v>
      </c>
      <c r="AL32" s="1">
        <f t="shared" si="6"/>
        <v>4.3498273878020723E-2</v>
      </c>
      <c r="AM32" s="1">
        <f t="shared" si="7"/>
        <v>0.10983678870754293</v>
      </c>
      <c r="AN32" s="1">
        <f t="shared" si="8"/>
        <v>-3.9348171701112815E-2</v>
      </c>
      <c r="AO32" s="1">
        <f t="shared" si="9"/>
        <v>-3.9511791477037726E-2</v>
      </c>
      <c r="AP32" s="1">
        <f t="shared" si="10"/>
        <v>4.1137195778591505E-2</v>
      </c>
      <c r="BA32" s="35">
        <v>4.4732441471571766E-2</v>
      </c>
      <c r="BB32" s="35">
        <v>-8.7234893957583021E-2</v>
      </c>
      <c r="BC32" s="35">
        <v>4.2086804033318763E-2</v>
      </c>
      <c r="BD32" s="35">
        <v>2.5031552376945682E-2</v>
      </c>
      <c r="BE32" s="35">
        <v>-5.1303098707161918E-2</v>
      </c>
      <c r="BF32" s="35">
        <v>6.9651741293532465E-2</v>
      </c>
      <c r="BG32" s="35">
        <v>-0.12133468149646107</v>
      </c>
      <c r="BH32" s="35">
        <v>4.3498273878020723E-2</v>
      </c>
      <c r="BI32" s="35">
        <v>0.10983678870754293</v>
      </c>
      <c r="BJ32" s="35">
        <v>-3.9348171701112815E-2</v>
      </c>
      <c r="BK32" s="35">
        <v>-3.9511791477037726E-2</v>
      </c>
      <c r="BL32" s="35">
        <v>4.1137195778591505E-2</v>
      </c>
    </row>
    <row r="33" spans="1:64" ht="15.6">
      <c r="A33" s="3" t="s">
        <v>119</v>
      </c>
      <c r="B33" s="3" t="s">
        <v>120</v>
      </c>
      <c r="C33" s="12" t="s">
        <v>121</v>
      </c>
      <c r="D33" s="26">
        <v>1207214</v>
      </c>
      <c r="E33" s="26">
        <v>70120</v>
      </c>
      <c r="F33" s="31">
        <f t="shared" si="11"/>
        <v>1207214</v>
      </c>
      <c r="G33" s="3">
        <v>407000000</v>
      </c>
      <c r="H33" s="9">
        <v>3.0999999999999999E-3</v>
      </c>
      <c r="I33" s="16" cm="1" vm="1000">
        <f t="array" aca="1" ref="I33:U33" ca="1">TRANSPOSE(_xlfn.STOCKHISTORY(A33,"1-1-2015","31-01-2016",2,0,2))</f>
        <v>60.63</v>
      </c>
      <c r="J33" s="17" vm="1001">
        <f ca="1"/>
        <v>61.34</v>
      </c>
      <c r="K33" s="17" vm="1002">
        <f ca="1"/>
        <v>61.46</v>
      </c>
      <c r="L33" s="17" vm="1003">
        <f ca="1"/>
        <v>60.68</v>
      </c>
      <c r="M33" s="17" vm="784">
        <f ca="1"/>
        <v>67.900000000000006</v>
      </c>
      <c r="N33" s="17" vm="1004">
        <f ca="1"/>
        <v>65.39</v>
      </c>
      <c r="O33" s="17" vm="1005">
        <f ca="1"/>
        <v>59.42</v>
      </c>
      <c r="P33" s="17" vm="1006">
        <f ca="1"/>
        <v>48.75</v>
      </c>
      <c r="Q33" s="17" vm="1007">
        <f ca="1"/>
        <v>41.07</v>
      </c>
      <c r="R33" s="17" vm="1008">
        <f ca="1"/>
        <v>37.86</v>
      </c>
      <c r="S33" s="17" vm="1009">
        <f ca="1"/>
        <v>41.34</v>
      </c>
      <c r="T33" s="17" vm="1010">
        <f ca="1"/>
        <v>46.11</v>
      </c>
      <c r="U33" s="17" vm="1011">
        <f ca="1"/>
        <v>31.78</v>
      </c>
      <c r="V33" s="48">
        <v>0.24</v>
      </c>
      <c r="W33" s="48">
        <v>0.24</v>
      </c>
      <c r="X33" s="48">
        <v>0.24</v>
      </c>
      <c r="Y33" s="48">
        <v>0.24</v>
      </c>
      <c r="Z33" s="1">
        <f t="shared" ca="1" si="12"/>
        <v>4.7831106712847953E-3</v>
      </c>
      <c r="AA33" s="1">
        <f t="shared" ca="1" si="13"/>
        <v>-1.6809492419248485E-2</v>
      </c>
      <c r="AB33" s="1">
        <f t="shared" ca="1" si="14"/>
        <v>-0.35880175025244032</v>
      </c>
      <c r="AC33" s="1">
        <f t="shared" ca="1" si="15"/>
        <v>-0.15425250924458528</v>
      </c>
      <c r="AD33" s="1">
        <f t="shared" ca="1" si="16"/>
        <v>-0.46000329869701467</v>
      </c>
      <c r="AE33" s="1">
        <f t="shared" ca="1" si="17"/>
        <v>1.171037440211118E-2</v>
      </c>
      <c r="AF33" s="1">
        <f t="shared" ca="1" si="0"/>
        <v>1.9563090968372585E-3</v>
      </c>
      <c r="AG33" s="1">
        <f t="shared" ca="1" si="1"/>
        <v>-8.7862024080703083E-3</v>
      </c>
      <c r="AH33" s="1">
        <f t="shared" ca="1" si="2"/>
        <v>0.11898483849703372</v>
      </c>
      <c r="AI33" s="1">
        <f t="shared" ca="1" si="3"/>
        <v>-3.3431516936671644E-2</v>
      </c>
      <c r="AJ33" s="1">
        <f t="shared" ca="1" si="4"/>
        <v>-8.762807768771981E-2</v>
      </c>
      <c r="AK33" s="1">
        <f t="shared" ca="1" si="5"/>
        <v>-0.1795691686300909</v>
      </c>
      <c r="AL33" s="1">
        <f t="shared" ca="1" si="6"/>
        <v>-0.1526153846153846</v>
      </c>
      <c r="AM33" s="1">
        <f t="shared" ca="1" si="7"/>
        <v>-7.2315558802045307E-2</v>
      </c>
      <c r="AN33" s="1">
        <f t="shared" ca="1" si="8"/>
        <v>9.1917591125198206E-2</v>
      </c>
      <c r="AO33" s="1">
        <f t="shared" ca="1" si="9"/>
        <v>0.12119013062409278</v>
      </c>
      <c r="AP33" s="1">
        <f t="shared" ca="1" si="10"/>
        <v>-0.30557362828019946</v>
      </c>
      <c r="BA33" s="35">
        <v>1.171037440211118E-2</v>
      </c>
      <c r="BB33" s="35">
        <v>1.9563090968372585E-3</v>
      </c>
      <c r="BC33" s="35">
        <v>-8.7862024080703083E-3</v>
      </c>
      <c r="BD33" s="35">
        <v>0.11898483849703372</v>
      </c>
      <c r="BE33" s="35">
        <v>-3.3431516936671644E-2</v>
      </c>
      <c r="BF33" s="35">
        <v>-8.762807768771981E-2</v>
      </c>
      <c r="BG33" s="35">
        <v>-0.1795691686300909</v>
      </c>
      <c r="BH33" s="35">
        <v>-0.1526153846153846</v>
      </c>
      <c r="BI33" s="35">
        <v>-7.2315558802045307E-2</v>
      </c>
      <c r="BJ33" s="35">
        <v>9.1917591125198206E-2</v>
      </c>
      <c r="BK33" s="35">
        <v>0.12119013062409278</v>
      </c>
      <c r="BL33" s="35">
        <v>-0.30557362828019946</v>
      </c>
    </row>
    <row r="34" spans="1:64" ht="15.6">
      <c r="A34" s="3" t="s">
        <v>122</v>
      </c>
      <c r="B34" s="3" t="s">
        <v>123</v>
      </c>
      <c r="C34" s="12" t="s">
        <v>124</v>
      </c>
      <c r="D34" s="26">
        <v>1988573</v>
      </c>
      <c r="E34" s="26">
        <v>0</v>
      </c>
      <c r="F34" s="31">
        <f t="shared" si="11"/>
        <v>1988573</v>
      </c>
      <c r="G34" s="3">
        <v>1220000000</v>
      </c>
      <c r="H34" s="9">
        <v>1.6000000000000001E-3</v>
      </c>
      <c r="I34" s="16" cm="1" vm="1475">
        <f t="array" aca="1" ref="I34:U34" ca="1">TRANSPOSE(_xlfn.STOCKHISTORY(A34,"1-1-2015","31-01-2016",2,0,2))</f>
        <v>23.729099999999999</v>
      </c>
      <c r="J34" s="17" vm="1476">
        <f ca="1"/>
        <v>22.352799999999998</v>
      </c>
      <c r="K34" s="17" vm="1477">
        <f ca="1"/>
        <v>24.221499999999999</v>
      </c>
      <c r="L34" s="17" vm="1478">
        <f ca="1"/>
        <v>24.128900000000002</v>
      </c>
      <c r="M34" s="17" vm="1479">
        <f ca="1"/>
        <v>24.520399999999999</v>
      </c>
      <c r="N34" s="17" vm="1480">
        <f ca="1"/>
        <v>25.905000000000001</v>
      </c>
      <c r="O34" s="17" vm="1481">
        <f ca="1"/>
        <v>25.6693</v>
      </c>
      <c r="P34" s="17" vm="1482">
        <f ca="1"/>
        <v>28.09</v>
      </c>
      <c r="Q34" s="17" vm="1483">
        <f ca="1"/>
        <v>26.54</v>
      </c>
      <c r="R34" s="17" vm="1484">
        <f ca="1"/>
        <v>24.5</v>
      </c>
      <c r="S34" s="17" vm="1485">
        <f ca="1"/>
        <v>27.73</v>
      </c>
      <c r="T34" s="17" vm="1486">
        <f ca="1"/>
        <v>29.75</v>
      </c>
      <c r="U34" s="17" vm="1487">
        <f ca="1"/>
        <v>27.11</v>
      </c>
      <c r="V34" s="47">
        <v>0</v>
      </c>
      <c r="W34" s="47">
        <v>0</v>
      </c>
      <c r="X34" s="47">
        <v>0</v>
      </c>
      <c r="Y34" s="47">
        <v>0</v>
      </c>
      <c r="Z34" s="1">
        <f t="shared" ca="1" si="12"/>
        <v>1.6848510900118529E-2</v>
      </c>
      <c r="AA34" s="1">
        <f t="shared" ca="1" si="13"/>
        <v>6.3840456879509552E-2</v>
      </c>
      <c r="AB34" s="1">
        <f t="shared" ca="1" si="14"/>
        <v>-4.5552469292111583E-2</v>
      </c>
      <c r="AC34" s="1">
        <f t="shared" ca="1" si="15"/>
        <v>0.10653061224489793</v>
      </c>
      <c r="AD34" s="1">
        <f t="shared" ca="1" si="16"/>
        <v>0.14247906578842015</v>
      </c>
      <c r="AE34" s="1">
        <f t="shared" ref="AE34:AE65" ca="1" si="18">(J34-I34)/I34</f>
        <v>-5.8000514136650805E-2</v>
      </c>
      <c r="AF34" s="1">
        <f t="shared" ref="AF34:AF65" ca="1" si="19">(K34-J34)/J34</f>
        <v>8.3600264843777986E-2</v>
      </c>
      <c r="AG34" s="1">
        <f t="shared" ref="AG34:AG65" ca="1" si="20">((L34-K34)+V34)/K34</f>
        <v>-3.8230497698324775E-3</v>
      </c>
      <c r="AH34" s="1">
        <f t="shared" ref="AH34:AH65" ca="1" si="21">(M34-L34)/L34</f>
        <v>1.6225356315455616E-2</v>
      </c>
      <c r="AI34" s="1">
        <f t="shared" ref="AI34:AI65" ca="1" si="22">((N34-M34)+W34)/M34</f>
        <v>5.6467268070667792E-2</v>
      </c>
      <c r="AJ34" s="1">
        <f t="shared" ref="AJ34:AJ65" ca="1" si="23">((O34-N34)+W34)/N34</f>
        <v>-9.0986296081838006E-3</v>
      </c>
      <c r="AK34" s="1">
        <f t="shared" ref="AK34:AK65" ca="1" si="24">(P34-O34)/O34</f>
        <v>9.430331173814635E-2</v>
      </c>
      <c r="AL34" s="1">
        <f t="shared" ref="AL34:AL65" ca="1" si="25">((Q34-P34)+X34)/P34</f>
        <v>-5.5179779280882905E-2</v>
      </c>
      <c r="AM34" s="1">
        <f t="shared" ref="AM34:AM65" ca="1" si="26">((R34-Q34)+X34)/Q34</f>
        <v>-7.6865109269027856E-2</v>
      </c>
      <c r="AN34" s="1">
        <f t="shared" ref="AN34:AN65" ca="1" si="27">(S34-R34)/R34</f>
        <v>0.13183673469387758</v>
      </c>
      <c r="AO34" s="1">
        <f t="shared" ref="AO34:AO65" ca="1" si="28">((T34-S34)+Y34)/S34</f>
        <v>7.2845293905517472E-2</v>
      </c>
      <c r="AP34" s="1">
        <f t="shared" ref="AP34:AP65" ca="1" si="29">((U34-T34)+Y34)/T34</f>
        <v>-8.8739495798319343E-2</v>
      </c>
      <c r="BA34" s="35">
        <v>-5.8000514136650805E-2</v>
      </c>
      <c r="BB34" s="35">
        <v>8.3600264843777986E-2</v>
      </c>
      <c r="BC34" s="35">
        <v>-3.8230497698324775E-3</v>
      </c>
      <c r="BD34" s="35">
        <v>1.6225356315455616E-2</v>
      </c>
      <c r="BE34" s="35">
        <v>5.6467268070667792E-2</v>
      </c>
      <c r="BF34" s="35">
        <v>-9.0986296081838006E-3</v>
      </c>
      <c r="BG34" s="35">
        <v>9.430331173814635E-2</v>
      </c>
      <c r="BH34" s="35">
        <v>-5.5179779280882905E-2</v>
      </c>
      <c r="BI34" s="35">
        <v>-7.6865109269027856E-2</v>
      </c>
      <c r="BJ34" s="35">
        <v>0.13183673469387758</v>
      </c>
      <c r="BK34" s="35">
        <v>7.2845293905517472E-2</v>
      </c>
      <c r="BL34" s="35">
        <v>-8.8739495798319343E-2</v>
      </c>
    </row>
    <row r="35" spans="1:64" ht="15.6">
      <c r="A35" s="3" t="s">
        <v>125</v>
      </c>
      <c r="B35" s="3" t="s">
        <v>126</v>
      </c>
      <c r="C35" s="12" t="s">
        <v>127</v>
      </c>
      <c r="D35" s="26">
        <v>295141</v>
      </c>
      <c r="E35" s="26">
        <v>5005</v>
      </c>
      <c r="F35" s="31">
        <f t="shared" si="11"/>
        <v>295141</v>
      </c>
      <c r="G35" s="3">
        <v>404000000</v>
      </c>
      <c r="H35" s="9">
        <v>6.9999999999999999E-4</v>
      </c>
      <c r="I35" s="16">
        <v>23.82</v>
      </c>
      <c r="J35" s="17">
        <v>23.52</v>
      </c>
      <c r="K35" s="17">
        <v>23.83</v>
      </c>
      <c r="L35" s="17">
        <v>24.78</v>
      </c>
      <c r="M35" s="17">
        <v>23.42</v>
      </c>
      <c r="N35" s="17">
        <v>22.74</v>
      </c>
      <c r="O35" s="17">
        <v>23.39</v>
      </c>
      <c r="P35" s="17">
        <v>22.23</v>
      </c>
      <c r="Q35" s="17">
        <v>21.45</v>
      </c>
      <c r="R35" s="17">
        <v>24.52</v>
      </c>
      <c r="S35" s="17">
        <v>23.65</v>
      </c>
      <c r="T35" s="17">
        <v>24.52</v>
      </c>
      <c r="U35" s="17">
        <v>23.65</v>
      </c>
      <c r="V35" s="48">
        <v>0</v>
      </c>
      <c r="W35" s="48">
        <v>0</v>
      </c>
      <c r="X35" s="48">
        <v>0</v>
      </c>
      <c r="Y35" s="47"/>
      <c r="Z35" s="1">
        <f t="shared" si="12"/>
        <v>4.0302267002518925E-2</v>
      </c>
      <c r="AA35" s="1">
        <f t="shared" si="13"/>
        <v>-5.6093623890234083E-2</v>
      </c>
      <c r="AB35" s="1">
        <f t="shared" si="14"/>
        <v>4.8311244121419364E-2</v>
      </c>
      <c r="AC35" s="1">
        <f t="shared" si="15"/>
        <v>-3.5481239804241477E-2</v>
      </c>
      <c r="AD35" s="1">
        <f t="shared" si="16"/>
        <v>-7.1368597816961251E-3</v>
      </c>
      <c r="AE35" s="1">
        <f t="shared" si="18"/>
        <v>-1.2594458438287184E-2</v>
      </c>
      <c r="AF35" s="1">
        <f t="shared" si="19"/>
        <v>1.3180272108843483E-2</v>
      </c>
      <c r="AG35" s="1">
        <f t="shared" si="20"/>
        <v>3.9865715484683296E-2</v>
      </c>
      <c r="AH35" s="1">
        <f t="shared" si="21"/>
        <v>-5.4882970137207401E-2</v>
      </c>
      <c r="AI35" s="1">
        <f t="shared" si="22"/>
        <v>-2.9035012809564612E-2</v>
      </c>
      <c r="AJ35" s="1">
        <f t="shared" si="23"/>
        <v>2.8583992963940288E-2</v>
      </c>
      <c r="AK35" s="1">
        <f t="shared" si="24"/>
        <v>-4.9593843522873028E-2</v>
      </c>
      <c r="AL35" s="1">
        <f t="shared" si="25"/>
        <v>-3.5087719298245668E-2</v>
      </c>
      <c r="AM35" s="1">
        <f t="shared" si="26"/>
        <v>0.14312354312354314</v>
      </c>
      <c r="AN35" s="1">
        <f t="shared" si="27"/>
        <v>-3.5481239804241477E-2</v>
      </c>
      <c r="AO35" s="1">
        <f t="shared" si="28"/>
        <v>3.6786469344608927E-2</v>
      </c>
      <c r="AP35" s="1">
        <f t="shared" si="29"/>
        <v>-3.5481239804241477E-2</v>
      </c>
      <c r="BA35" s="35">
        <v>-1.2594458438287184E-2</v>
      </c>
      <c r="BB35" s="35">
        <v>1.3180272108843483E-2</v>
      </c>
      <c r="BC35" s="35">
        <v>3.9865715484683296E-2</v>
      </c>
      <c r="BD35" s="35">
        <v>-5.4882970137207401E-2</v>
      </c>
      <c r="BE35" s="35">
        <v>-2.9035012809564612E-2</v>
      </c>
      <c r="BF35" s="35">
        <v>2.8583992963940288E-2</v>
      </c>
      <c r="BG35" s="35">
        <v>-4.9593843522873028E-2</v>
      </c>
      <c r="BH35" s="35">
        <v>-3.5087719298245668E-2</v>
      </c>
      <c r="BI35" s="35">
        <v>0.14312354312354314</v>
      </c>
      <c r="BJ35" s="35">
        <v>-3.5481239804241477E-2</v>
      </c>
      <c r="BK35" s="35">
        <v>3.6786469344608927E-2</v>
      </c>
      <c r="BL35" s="35">
        <v>-3.5481239804241477E-2</v>
      </c>
    </row>
    <row r="36" spans="1:64" ht="15.6">
      <c r="A36" s="3" t="s">
        <v>128</v>
      </c>
      <c r="B36" s="3" t="s">
        <v>129</v>
      </c>
      <c r="C36" s="12" t="s">
        <v>130</v>
      </c>
      <c r="D36" s="26">
        <v>442644</v>
      </c>
      <c r="E36" s="26">
        <v>574046</v>
      </c>
      <c r="F36" s="31">
        <f t="shared" si="11"/>
        <v>442644</v>
      </c>
      <c r="G36" s="3">
        <v>677000000</v>
      </c>
      <c r="H36" s="9">
        <v>1.5E-3</v>
      </c>
      <c r="I36" s="16" cm="1" vm="929">
        <f t="array" aca="1" ref="I36:U36" ca="1">TRANSPOSE(_xlfn.STOCKHISTORY(A36,"1-1-2015","31-01-2016",2,0,2))</f>
        <v>61.84</v>
      </c>
      <c r="J36" s="17" vm="930">
        <f ca="1"/>
        <v>57.06</v>
      </c>
      <c r="K36" s="17" vm="931">
        <f ca="1"/>
        <v>58.01</v>
      </c>
      <c r="L36" s="17" vm="932">
        <f ca="1"/>
        <v>56.26</v>
      </c>
      <c r="M36" s="17" vm="933">
        <f ca="1"/>
        <v>59.04</v>
      </c>
      <c r="N36" s="17" vm="934">
        <f ca="1"/>
        <v>60.64</v>
      </c>
      <c r="O36" s="17" vm="935">
        <f ca="1"/>
        <v>55.67</v>
      </c>
      <c r="P36" s="17" vm="936">
        <f ca="1"/>
        <v>51.58</v>
      </c>
      <c r="Q36" s="17" vm="937">
        <f ca="1"/>
        <v>46.67</v>
      </c>
      <c r="R36" s="17" vm="667">
        <f ca="1"/>
        <v>43.94</v>
      </c>
      <c r="S36" s="17" vm="938">
        <f ca="1"/>
        <v>47.21</v>
      </c>
      <c r="T36" s="17" vm="939">
        <f ca="1"/>
        <v>50.22</v>
      </c>
      <c r="U36" s="17" vm="940">
        <f ca="1"/>
        <v>47.32</v>
      </c>
      <c r="V36" s="48">
        <v>0.47499999999999998</v>
      </c>
      <c r="W36" s="48">
        <v>0.47</v>
      </c>
      <c r="X36" s="48">
        <v>0.47</v>
      </c>
      <c r="Y36" s="48">
        <v>0.47</v>
      </c>
      <c r="Z36" s="1">
        <f t="shared" ca="1" si="12"/>
        <v>-8.255174644243217E-2</v>
      </c>
      <c r="AA36" s="1">
        <f t="shared" ca="1" si="13"/>
        <v>-2.1329541414858927E-3</v>
      </c>
      <c r="AB36" s="1">
        <f t="shared" ca="1" si="14"/>
        <v>-0.20226333752469916</v>
      </c>
      <c r="AC36" s="1">
        <f t="shared" ca="1" si="15"/>
        <v>8.7619481110605427E-2</v>
      </c>
      <c r="AD36" s="1">
        <f t="shared" ca="1" si="16"/>
        <v>-0.20431759379042694</v>
      </c>
      <c r="AE36" s="1">
        <f t="shared" ca="1" si="18"/>
        <v>-7.7296248382923691E-2</v>
      </c>
      <c r="AF36" s="1">
        <f t="shared" ca="1" si="19"/>
        <v>1.6649141254819411E-2</v>
      </c>
      <c r="AG36" s="1">
        <f t="shared" ca="1" si="20"/>
        <v>-2.1978969143251162E-2</v>
      </c>
      <c r="AH36" s="1">
        <f t="shared" ca="1" si="21"/>
        <v>4.9413437611091383E-2</v>
      </c>
      <c r="AI36" s="1">
        <f t="shared" ca="1" si="22"/>
        <v>3.5060975609756115E-2</v>
      </c>
      <c r="AJ36" s="1">
        <f t="shared" ca="1" si="23"/>
        <v>-7.4208443271767788E-2</v>
      </c>
      <c r="AK36" s="1">
        <f t="shared" ca="1" si="24"/>
        <v>-7.3468654571582595E-2</v>
      </c>
      <c r="AL36" s="1">
        <f t="shared" ca="1" si="25"/>
        <v>-8.607987592089951E-2</v>
      </c>
      <c r="AM36" s="1">
        <f t="shared" ca="1" si="26"/>
        <v>-4.8425112491964947E-2</v>
      </c>
      <c r="AN36" s="1">
        <f t="shared" ca="1" si="27"/>
        <v>7.4419663177059697E-2</v>
      </c>
      <c r="AO36" s="1">
        <f t="shared" ca="1" si="28"/>
        <v>7.3713196356704036E-2</v>
      </c>
      <c r="AP36" s="1">
        <f t="shared" ca="1" si="29"/>
        <v>-4.8387096774193526E-2</v>
      </c>
      <c r="BA36" s="35">
        <v>-7.7296248382923691E-2</v>
      </c>
      <c r="BB36" s="35">
        <v>1.6649141254819411E-2</v>
      </c>
      <c r="BC36" s="35">
        <v>-2.1978969143251162E-2</v>
      </c>
      <c r="BD36" s="35">
        <v>4.9413437611091383E-2</v>
      </c>
      <c r="BE36" s="35">
        <v>3.5060975609756115E-2</v>
      </c>
      <c r="BF36" s="35">
        <v>-7.4208443271767788E-2</v>
      </c>
      <c r="BG36" s="35">
        <v>-7.3468654571582595E-2</v>
      </c>
      <c r="BH36" s="35">
        <v>-8.607987592089951E-2</v>
      </c>
      <c r="BI36" s="35">
        <v>-4.8425112491964947E-2</v>
      </c>
      <c r="BJ36" s="35">
        <v>7.4419663177059697E-2</v>
      </c>
      <c r="BK36" s="35">
        <v>7.3713196356704036E-2</v>
      </c>
      <c r="BL36" s="35">
        <v>-4.8387096774193526E-2</v>
      </c>
    </row>
    <row r="37" spans="1:64" ht="15.6">
      <c r="A37" s="3" t="s">
        <v>131</v>
      </c>
      <c r="B37" s="3" t="s">
        <v>132</v>
      </c>
      <c r="C37" s="12" t="s">
        <v>133</v>
      </c>
      <c r="D37" s="26">
        <v>867680</v>
      </c>
      <c r="E37" s="26">
        <v>5773</v>
      </c>
      <c r="F37" s="31">
        <f t="shared" si="11"/>
        <v>867680</v>
      </c>
      <c r="G37" s="3">
        <v>893000000</v>
      </c>
      <c r="H37" s="9">
        <v>1.4E-3</v>
      </c>
      <c r="I37" s="16" cm="1" vm="1569">
        <f t="array" aca="1" ref="I37:U37" ca="1">TRANSPOSE(_xlfn.STOCKHISTORY(A37,"1-1-2015","31-01-2016",2,0,2))</f>
        <v>26.626000000000001</v>
      </c>
      <c r="J37" s="17" vm="1570">
        <f ca="1"/>
        <v>25.670500000000001</v>
      </c>
      <c r="K37" s="17" vm="1571">
        <f ca="1"/>
        <v>24.144600000000001</v>
      </c>
      <c r="L37" s="17" vm="1572">
        <f ca="1"/>
        <v>23.260300000000001</v>
      </c>
      <c r="M37" s="17" vm="1573">
        <f ca="1"/>
        <v>24.287199999999999</v>
      </c>
      <c r="N37" s="17" vm="1574">
        <f ca="1"/>
        <v>24.2515</v>
      </c>
      <c r="O37" s="17" vm="1575">
        <f ca="1"/>
        <v>22.468800000000002</v>
      </c>
      <c r="P37" s="17" vm="1576">
        <f ca="1"/>
        <v>22.868200000000002</v>
      </c>
      <c r="Q37" s="17" vm="1577">
        <f ca="1"/>
        <v>21.6845</v>
      </c>
      <c r="R37" s="17" vm="1578">
        <f ca="1"/>
        <v>21.1568</v>
      </c>
      <c r="S37" s="17" vm="1579">
        <f ca="1"/>
        <v>19.944600000000001</v>
      </c>
      <c r="T37" s="17" vm="1580">
        <f ca="1"/>
        <v>19.595199999999998</v>
      </c>
      <c r="U37" s="17" vm="1580">
        <f ca="1"/>
        <v>19.595199999999998</v>
      </c>
      <c r="V37" s="48">
        <v>0.31</v>
      </c>
      <c r="W37" s="48">
        <v>0.31</v>
      </c>
      <c r="X37" s="48">
        <v>0.31</v>
      </c>
      <c r="Y37" s="48">
        <v>0.31</v>
      </c>
      <c r="Z37" s="1">
        <f t="shared" ca="1" si="12"/>
        <v>-0.11476376474123039</v>
      </c>
      <c r="AA37" s="1">
        <f t="shared" ca="1" si="13"/>
        <v>-2.0700506872224314E-2</v>
      </c>
      <c r="AB37" s="1">
        <f t="shared" ca="1" si="14"/>
        <v>-4.4595171971800941E-2</v>
      </c>
      <c r="AC37" s="1">
        <f t="shared" ca="1" si="15"/>
        <v>-5.9158284806776165E-2</v>
      </c>
      <c r="AD37" s="1">
        <f t="shared" ca="1" si="16"/>
        <v>-0.21748666716743043</v>
      </c>
      <c r="AE37" s="1">
        <f t="shared" ca="1" si="18"/>
        <v>-3.588597611357322E-2</v>
      </c>
      <c r="AF37" s="1">
        <f t="shared" ca="1" si="19"/>
        <v>-5.9441771683449877E-2</v>
      </c>
      <c r="AG37" s="1">
        <f t="shared" ca="1" si="20"/>
        <v>-2.3785856878970849E-2</v>
      </c>
      <c r="AH37" s="1">
        <f t="shared" ca="1" si="21"/>
        <v>4.414818381534192E-2</v>
      </c>
      <c r="AI37" s="1">
        <f t="shared" ca="1" si="22"/>
        <v>1.1294014954379324E-2</v>
      </c>
      <c r="AJ37" s="1">
        <f t="shared" ca="1" si="23"/>
        <v>-6.0726140651093677E-2</v>
      </c>
      <c r="AK37" s="1">
        <f t="shared" ca="1" si="24"/>
        <v>1.7775760165206864E-2</v>
      </c>
      <c r="AL37" s="1">
        <f t="shared" ca="1" si="25"/>
        <v>-3.8205892899310027E-2</v>
      </c>
      <c r="AM37" s="1">
        <f t="shared" ca="1" si="26"/>
        <v>-1.0039429085291309E-2</v>
      </c>
      <c r="AN37" s="1">
        <f t="shared" ca="1" si="27"/>
        <v>-5.7295999394993538E-2</v>
      </c>
      <c r="AO37" s="1">
        <f t="shared" ca="1" si="28"/>
        <v>-1.9754720575996922E-3</v>
      </c>
      <c r="AP37" s="1">
        <f t="shared" ca="1" si="29"/>
        <v>1.5820200865518087E-2</v>
      </c>
      <c r="BA37" s="35">
        <v>-3.588597611357322E-2</v>
      </c>
      <c r="BB37" s="35">
        <v>-5.9441771683449877E-2</v>
      </c>
      <c r="BC37" s="35">
        <v>-2.3785856878970849E-2</v>
      </c>
      <c r="BD37" s="35">
        <v>4.414818381534192E-2</v>
      </c>
      <c r="BE37" s="35">
        <v>1.1294014954379324E-2</v>
      </c>
      <c r="BF37" s="35">
        <v>-6.0726140651093677E-2</v>
      </c>
      <c r="BG37" s="35">
        <v>1.7775760165206864E-2</v>
      </c>
      <c r="BH37" s="35">
        <v>-3.8205892899310027E-2</v>
      </c>
      <c r="BI37" s="35">
        <v>-1.0039429085291309E-2</v>
      </c>
      <c r="BJ37" s="35">
        <v>-5.7295999394993538E-2</v>
      </c>
      <c r="BK37" s="35">
        <v>-1.9754720575996922E-3</v>
      </c>
      <c r="BL37" s="35">
        <v>1.5820200865518087E-2</v>
      </c>
    </row>
    <row r="38" spans="1:64" ht="15.6">
      <c r="A38" s="3" t="s">
        <v>134</v>
      </c>
      <c r="B38" s="3" t="s">
        <v>135</v>
      </c>
      <c r="C38" s="12" t="s">
        <v>136</v>
      </c>
      <c r="D38" s="26">
        <v>4301269</v>
      </c>
      <c r="E38" s="26">
        <v>8242</v>
      </c>
      <c r="F38" s="31">
        <f t="shared" si="11"/>
        <v>4301269</v>
      </c>
      <c r="G38" s="3">
        <v>3969000000</v>
      </c>
      <c r="H38" s="9">
        <v>1.1000000000000001E-3</v>
      </c>
      <c r="I38" s="16" cm="1" vm="1799">
        <f t="array" aca="1" ref="I38:U38" ca="1">TRANSPOSE(_xlfn.STOCKHISTORY(A38,"1-1-2015","31-01-2016",2,0,2))</f>
        <v>15.416</v>
      </c>
      <c r="J38" s="17" vm="1800">
        <f ca="1"/>
        <v>14.5854</v>
      </c>
      <c r="K38" s="17" vm="1801">
        <f ca="1"/>
        <v>16.226900000000001</v>
      </c>
      <c r="L38" s="17" vm="1802">
        <f ca="1"/>
        <v>15.979699999999999</v>
      </c>
      <c r="M38" s="17" vm="1803">
        <f ca="1"/>
        <v>15.7226</v>
      </c>
      <c r="N38" s="17" vm="1804">
        <f ca="1"/>
        <v>15.158899999999999</v>
      </c>
      <c r="O38" s="17" vm="1805">
        <f ca="1"/>
        <v>14.9711</v>
      </c>
      <c r="P38" s="17" vm="1806">
        <f ca="1"/>
        <v>14.802899999999999</v>
      </c>
      <c r="Q38" s="17" vm="1807">
        <f ca="1"/>
        <v>13.789400000000001</v>
      </c>
      <c r="R38" s="17" vm="1808">
        <f ca="1"/>
        <v>13.6065</v>
      </c>
      <c r="S38" s="17" vm="1809">
        <f ca="1"/>
        <v>14.625</v>
      </c>
      <c r="T38" s="17" vm="1810">
        <f ca="1"/>
        <v>14.1602</v>
      </c>
      <c r="U38" s="17" vm="1811">
        <f ca="1"/>
        <v>13.715199999999999</v>
      </c>
      <c r="V38" s="48">
        <v>0.15</v>
      </c>
      <c r="W38" s="48">
        <v>0.15</v>
      </c>
      <c r="X38" s="48">
        <v>0.15</v>
      </c>
      <c r="Y38" s="48">
        <v>0.15</v>
      </c>
      <c r="Z38" s="1">
        <f t="shared" ca="1" si="12"/>
        <v>4.6296056045666771E-2</v>
      </c>
      <c r="AA38" s="1">
        <f t="shared" ca="1" si="13"/>
        <v>-5.3730670788562959E-2</v>
      </c>
      <c r="AB38" s="1">
        <f t="shared" ca="1" si="14"/>
        <v>-8.112964311239651E-2</v>
      </c>
      <c r="AC38" s="1">
        <f t="shared" ca="1" si="15"/>
        <v>1.9012971741447022E-2</v>
      </c>
      <c r="AD38" s="1">
        <f t="shared" ca="1" si="16"/>
        <v>-7.1406331084587493E-2</v>
      </c>
      <c r="AE38" s="1">
        <f t="shared" ca="1" si="18"/>
        <v>-5.3879086663207086E-2</v>
      </c>
      <c r="AF38" s="1">
        <f t="shared" ca="1" si="19"/>
        <v>0.11254405090021533</v>
      </c>
      <c r="AG38" s="1">
        <f t="shared" ca="1" si="20"/>
        <v>-5.990053553050872E-3</v>
      </c>
      <c r="AH38" s="1">
        <f t="shared" ca="1" si="21"/>
        <v>-1.6089163125715719E-2</v>
      </c>
      <c r="AI38" s="1">
        <f t="shared" ca="1" si="22"/>
        <v>-2.6312441962525329E-2</v>
      </c>
      <c r="AJ38" s="1">
        <f t="shared" ca="1" si="23"/>
        <v>-2.4935846268528262E-3</v>
      </c>
      <c r="AK38" s="1">
        <f t="shared" ca="1" si="24"/>
        <v>-1.1234979393631769E-2</v>
      </c>
      <c r="AL38" s="1">
        <f t="shared" ca="1" si="25"/>
        <v>-5.8333164447506823E-2</v>
      </c>
      <c r="AM38" s="1">
        <f t="shared" ca="1" si="26"/>
        <v>-2.3858906116292272E-3</v>
      </c>
      <c r="AN38" s="1">
        <f t="shared" ca="1" si="27"/>
        <v>7.4853930106934141E-2</v>
      </c>
      <c r="AO38" s="1">
        <f t="shared" ca="1" si="28"/>
        <v>-2.1524786324786344E-2</v>
      </c>
      <c r="AP38" s="1">
        <f t="shared" ca="1" si="29"/>
        <v>-2.0833039081368927E-2</v>
      </c>
      <c r="BA38" s="35">
        <v>-5.3879086663207086E-2</v>
      </c>
      <c r="BB38" s="35">
        <v>0.11254405090021533</v>
      </c>
      <c r="BC38" s="35">
        <v>-5.990053553050872E-3</v>
      </c>
      <c r="BD38" s="35">
        <v>-1.6089163125715719E-2</v>
      </c>
      <c r="BE38" s="35">
        <v>-2.6312441962525329E-2</v>
      </c>
      <c r="BF38" s="35">
        <v>-2.4935846268528262E-3</v>
      </c>
      <c r="BG38" s="35">
        <v>-1.1234979393631769E-2</v>
      </c>
      <c r="BH38" s="35">
        <v>-5.8333164447506823E-2</v>
      </c>
      <c r="BI38" s="35">
        <v>-2.3858906116292272E-3</v>
      </c>
      <c r="BJ38" s="35">
        <v>7.4853930106934141E-2</v>
      </c>
      <c r="BK38" s="35">
        <v>-2.1524786324786344E-2</v>
      </c>
      <c r="BL38" s="35">
        <v>-2.0833039081368927E-2</v>
      </c>
    </row>
    <row r="39" spans="1:64" ht="15.6">
      <c r="A39" s="3" t="s">
        <v>137</v>
      </c>
      <c r="B39" s="3" t="s">
        <v>138</v>
      </c>
      <c r="C39" s="12" t="s">
        <v>139</v>
      </c>
      <c r="D39" s="26">
        <v>426252091</v>
      </c>
      <c r="E39" s="26">
        <v>0</v>
      </c>
      <c r="F39" s="31">
        <f t="shared" si="11"/>
        <v>426252091</v>
      </c>
      <c r="G39" s="3">
        <v>2853000000</v>
      </c>
      <c r="H39" s="9">
        <v>0.14940000000000001</v>
      </c>
      <c r="I39" s="16" cm="1" vm="126">
        <f t="array" aca="1" ref="I39:U39" ca="1">TRANSPOSE(_xlfn.STOCKHISTORY(A39,"1-1-2015","31-01-2016",2,0,2))</f>
        <v>78.05</v>
      </c>
      <c r="J39" s="17" vm="127">
        <f ca="1"/>
        <v>69.95</v>
      </c>
      <c r="K39" s="17" vm="128">
        <f ca="1"/>
        <v>82.05</v>
      </c>
      <c r="L39" s="17" vm="129">
        <f ca="1"/>
        <v>79.900000000000006</v>
      </c>
      <c r="M39" s="17" vm="130">
        <f ca="1"/>
        <v>71.7</v>
      </c>
      <c r="N39" s="17" vm="131">
        <f ca="1"/>
        <v>74.599999999999994</v>
      </c>
      <c r="O39" s="17" vm="132">
        <f ca="1"/>
        <v>82.3</v>
      </c>
      <c r="P39" s="17" vm="133">
        <f ca="1"/>
        <v>91.15</v>
      </c>
      <c r="Q39" s="17" vm="134">
        <f ca="1"/>
        <v>83.6</v>
      </c>
      <c r="R39" s="17" vm="135">
        <f ca="1"/>
        <v>87.05</v>
      </c>
      <c r="S39" s="17" vm="136">
        <f ca="1"/>
        <v>100.4</v>
      </c>
      <c r="T39" s="17" vm="137">
        <f ca="1"/>
        <v>110.5</v>
      </c>
      <c r="U39" s="17" vm="138">
        <f ca="1"/>
        <v>104</v>
      </c>
      <c r="V39" s="47">
        <v>0</v>
      </c>
      <c r="W39" s="47">
        <v>0</v>
      </c>
      <c r="X39" s="47">
        <v>0</v>
      </c>
      <c r="Y39" s="47">
        <v>0</v>
      </c>
      <c r="Z39" s="1">
        <f t="shared" ca="1" si="12"/>
        <v>2.3702754644458791E-2</v>
      </c>
      <c r="AA39" s="1">
        <f t="shared" ca="1" si="13"/>
        <v>3.0037546933666975E-2</v>
      </c>
      <c r="AB39" s="1">
        <f t="shared" ca="1" si="14"/>
        <v>5.7715674362089915E-2</v>
      </c>
      <c r="AC39" s="1">
        <f t="shared" ca="1" si="15"/>
        <v>0.19471568064330849</v>
      </c>
      <c r="AD39" s="1">
        <f t="shared" ca="1" si="16"/>
        <v>0.33247918001281235</v>
      </c>
      <c r="AE39" s="1">
        <f t="shared" ca="1" si="18"/>
        <v>-0.1037796284433055</v>
      </c>
      <c r="AF39" s="1">
        <f t="shared" ca="1" si="19"/>
        <v>0.1729807005003573</v>
      </c>
      <c r="AG39" s="1">
        <f t="shared" ca="1" si="20"/>
        <v>-2.620353443022537E-2</v>
      </c>
      <c r="AH39" s="1">
        <f t="shared" ca="1" si="21"/>
        <v>-0.10262828535669589</v>
      </c>
      <c r="AI39" s="1">
        <f t="shared" ca="1" si="22"/>
        <v>4.0446304044630281E-2</v>
      </c>
      <c r="AJ39" s="1">
        <f t="shared" ca="1" si="23"/>
        <v>0.10321715817694374</v>
      </c>
      <c r="AK39" s="1">
        <f t="shared" ca="1" si="24"/>
        <v>0.10753341433778868</v>
      </c>
      <c r="AL39" s="1">
        <f t="shared" ca="1" si="25"/>
        <v>-8.2830499177180592E-2</v>
      </c>
      <c r="AM39" s="1">
        <f t="shared" ca="1" si="26"/>
        <v>4.1267942583732092E-2</v>
      </c>
      <c r="AN39" s="1">
        <f t="shared" ca="1" si="27"/>
        <v>0.15336013785180941</v>
      </c>
      <c r="AO39" s="1">
        <f t="shared" ca="1" si="28"/>
        <v>0.10059760956175293</v>
      </c>
      <c r="AP39" s="1">
        <f t="shared" ca="1" si="29"/>
        <v>-5.8823529411764705E-2</v>
      </c>
      <c r="BA39" s="35">
        <v>-0.1037796284433055</v>
      </c>
      <c r="BB39" s="35">
        <v>0.1729807005003573</v>
      </c>
      <c r="BC39" s="35">
        <v>-2.620353443022537E-2</v>
      </c>
      <c r="BD39" s="35">
        <v>-0.10262828535669589</v>
      </c>
      <c r="BE39" s="35">
        <v>4.0446304044630281E-2</v>
      </c>
      <c r="BF39" s="35">
        <v>0.10321715817694374</v>
      </c>
      <c r="BG39" s="35">
        <v>0.10753341433778868</v>
      </c>
      <c r="BH39" s="35">
        <v>-8.2830499177180592E-2</v>
      </c>
      <c r="BI39" s="35">
        <v>4.1267942583732092E-2</v>
      </c>
      <c r="BJ39" s="35">
        <v>0.15336013785180941</v>
      </c>
      <c r="BK39" s="35">
        <v>0.10059760956175293</v>
      </c>
      <c r="BL39" s="35">
        <v>-5.8823529411764705E-2</v>
      </c>
    </row>
    <row r="40" spans="1:64" ht="15.6">
      <c r="A40" s="3" t="s">
        <v>140</v>
      </c>
      <c r="B40" s="3" t="s">
        <v>141</v>
      </c>
      <c r="C40" s="12" t="s">
        <v>142</v>
      </c>
      <c r="D40" s="26">
        <v>1696483</v>
      </c>
      <c r="E40" s="26">
        <v>7720750</v>
      </c>
      <c r="F40" s="31">
        <f t="shared" si="11"/>
        <v>1696483</v>
      </c>
      <c r="G40" s="3">
        <v>1082000000</v>
      </c>
      <c r="H40" s="9">
        <v>8.6999999999999994E-3</v>
      </c>
      <c r="I40" s="16" cm="1" vm="514">
        <f t="array" aca="1" ref="I40:U40" ca="1">TRANSPOSE(_xlfn.STOCKHISTORY(A40,"1-1-2015","31-01-2016",2,0,2))</f>
        <v>23.195900000000002</v>
      </c>
      <c r="J40" s="17" vm="515">
        <f ca="1"/>
        <v>16.867899999999999</v>
      </c>
      <c r="K40" s="17" vm="516">
        <f ca="1"/>
        <v>21.308399999999999</v>
      </c>
      <c r="L40" s="17" vm="517">
        <f ca="1"/>
        <v>18.9739</v>
      </c>
      <c r="M40" s="17" vm="518">
        <f ca="1"/>
        <v>23.2257</v>
      </c>
      <c r="N40" s="17" vm="519">
        <f ca="1"/>
        <v>19.619599999999998</v>
      </c>
      <c r="O40" s="17" vm="520">
        <f ca="1"/>
        <v>18.4574</v>
      </c>
      <c r="P40" s="17" vm="521">
        <f ca="1"/>
        <v>11.64</v>
      </c>
      <c r="Q40" s="17" vm="522">
        <f ca="1"/>
        <v>10.11</v>
      </c>
      <c r="R40" s="17" vm="523">
        <f ca="1"/>
        <v>9.91</v>
      </c>
      <c r="S40" s="17" vm="524">
        <f ca="1"/>
        <v>11.79</v>
      </c>
      <c r="T40" s="17" vm="525">
        <f ca="1"/>
        <v>8.25</v>
      </c>
      <c r="U40" s="17" vm="526">
        <f ca="1"/>
        <v>6.6</v>
      </c>
      <c r="V40" s="48">
        <v>0.05</v>
      </c>
      <c r="W40" s="48">
        <v>0.1105</v>
      </c>
      <c r="X40" s="48">
        <v>0.05</v>
      </c>
      <c r="Y40" s="48">
        <v>0.3125</v>
      </c>
      <c r="Z40" s="1">
        <f t="shared" ca="1" si="12"/>
        <v>-0.17985937169930899</v>
      </c>
      <c r="AA40" s="1">
        <f t="shared" ca="1" si="13"/>
        <v>-2.1397814893090016E-2</v>
      </c>
      <c r="AB40" s="1">
        <f t="shared" ca="1" si="14"/>
        <v>-0.46037903496700505</v>
      </c>
      <c r="AC40" s="1">
        <f t="shared" ca="1" si="15"/>
        <v>-0.30247225025227048</v>
      </c>
      <c r="AD40" s="1">
        <f t="shared" ca="1" si="16"/>
        <v>-0.69291986945968898</v>
      </c>
      <c r="AE40" s="1">
        <f t="shared" ca="1" si="18"/>
        <v>-0.27280683224190494</v>
      </c>
      <c r="AF40" s="1">
        <f t="shared" ca="1" si="19"/>
        <v>0.26325150137242931</v>
      </c>
      <c r="AG40" s="1">
        <f t="shared" ca="1" si="20"/>
        <v>-0.10721124063749501</v>
      </c>
      <c r="AH40" s="1">
        <f t="shared" ca="1" si="21"/>
        <v>0.22408677182866987</v>
      </c>
      <c r="AI40" s="1">
        <f t="shared" ca="1" si="22"/>
        <v>-0.15050568981774506</v>
      </c>
      <c r="AJ40" s="1">
        <f t="shared" ca="1" si="23"/>
        <v>-5.3604558706599449E-2</v>
      </c>
      <c r="AK40" s="1">
        <f t="shared" ca="1" si="24"/>
        <v>-0.36935863122649992</v>
      </c>
      <c r="AL40" s="1">
        <f t="shared" ca="1" si="25"/>
        <v>-0.12714776632302413</v>
      </c>
      <c r="AM40" s="1">
        <f t="shared" ca="1" si="26"/>
        <v>-1.483679525222545E-2</v>
      </c>
      <c r="AN40" s="1">
        <f t="shared" ca="1" si="27"/>
        <v>0.18970736629666993</v>
      </c>
      <c r="AO40" s="1">
        <f t="shared" ca="1" si="28"/>
        <v>-0.27374893977947407</v>
      </c>
      <c r="AP40" s="1">
        <f t="shared" ca="1" si="29"/>
        <v>-0.16212121212121217</v>
      </c>
      <c r="BA40" s="35">
        <v>-0.27280683224190494</v>
      </c>
      <c r="BB40" s="35">
        <v>0.26325150137242931</v>
      </c>
      <c r="BC40" s="35">
        <v>-0.10721124063749501</v>
      </c>
      <c r="BD40" s="35">
        <v>0.22408677182866987</v>
      </c>
      <c r="BE40" s="35">
        <v>-0.15050568981774506</v>
      </c>
      <c r="BF40" s="35">
        <v>-5.3604558706599449E-2</v>
      </c>
      <c r="BG40" s="35">
        <v>-0.36935863122649992</v>
      </c>
      <c r="BH40" s="35">
        <v>-0.12714776632302413</v>
      </c>
      <c r="BI40" s="35">
        <v>-1.483679525222545E-2</v>
      </c>
      <c r="BJ40" s="35">
        <v>0.18970736629666993</v>
      </c>
      <c r="BK40" s="35">
        <v>-0.27374893977947407</v>
      </c>
      <c r="BL40" s="35">
        <v>-0.16212121212121217</v>
      </c>
    </row>
    <row r="41" spans="1:64" ht="15.6">
      <c r="A41" s="3" t="s">
        <v>143</v>
      </c>
      <c r="B41" s="3" t="s">
        <v>144</v>
      </c>
      <c r="C41" s="12" t="s">
        <v>145</v>
      </c>
      <c r="D41" s="26">
        <v>19533041</v>
      </c>
      <c r="E41" s="26">
        <v>1672752</v>
      </c>
      <c r="F41" s="31">
        <f t="shared" si="11"/>
        <v>19533041</v>
      </c>
      <c r="G41" s="3">
        <v>287000000</v>
      </c>
      <c r="H41" s="9">
        <v>7.3899999999999993E-2</v>
      </c>
      <c r="I41" s="16" cm="1" vm="292">
        <f t="array" aca="1" ref="I41:U41" ca="1">TRANSPOSE(_xlfn.STOCKHISTORY(A41,"1-1-2015","31-01-2016",2,0,2))</f>
        <v>173.78</v>
      </c>
      <c r="J41" s="17" vm="293">
        <f ca="1"/>
        <v>169.3</v>
      </c>
      <c r="K41" s="17" vm="294">
        <f ca="1"/>
        <v>176.98</v>
      </c>
      <c r="L41" s="17" vm="295">
        <f ca="1"/>
        <v>165.02</v>
      </c>
      <c r="M41" s="17" vm="296">
        <f ca="1"/>
        <v>170</v>
      </c>
      <c r="N41" s="17" vm="297">
        <f ca="1"/>
        <v>173.87</v>
      </c>
      <c r="O41" s="17" vm="298">
        <f ca="1"/>
        <v>172.11</v>
      </c>
      <c r="P41" s="17" vm="299">
        <f ca="1"/>
        <v>171.46</v>
      </c>
      <c r="Q41" s="17" vm="300">
        <f ca="1"/>
        <v>147.97999999999999</v>
      </c>
      <c r="R41" s="17" vm="301">
        <f ca="1"/>
        <v>143.88</v>
      </c>
      <c r="S41" s="17" vm="302">
        <f ca="1"/>
        <v>156.29</v>
      </c>
      <c r="T41" s="17" vm="303">
        <f ca="1"/>
        <v>159.41</v>
      </c>
      <c r="U41" s="17" vm="304">
        <f ca="1"/>
        <v>146.41</v>
      </c>
      <c r="V41" s="48">
        <v>0.25</v>
      </c>
      <c r="W41" s="48">
        <v>0.25</v>
      </c>
      <c r="X41" s="48">
        <v>0.25</v>
      </c>
      <c r="Y41" s="48">
        <v>0.2</v>
      </c>
      <c r="Z41" s="1">
        <f t="shared" ca="1" si="12"/>
        <v>-4.8969962020945973E-2</v>
      </c>
      <c r="AA41" s="1">
        <f t="shared" ca="1" si="13"/>
        <v>4.4479457035510865E-2</v>
      </c>
      <c r="AB41" s="1">
        <f t="shared" ca="1" si="14"/>
        <v>-0.16257044913136956</v>
      </c>
      <c r="AC41" s="1">
        <f t="shared" ca="1" si="15"/>
        <v>1.8974145120934122E-2</v>
      </c>
      <c r="AD41" s="1">
        <f t="shared" ca="1" si="16"/>
        <v>-0.15203130394751987</v>
      </c>
      <c r="AE41" s="1">
        <f t="shared" ca="1" si="18"/>
        <v>-2.5779721486937447E-2</v>
      </c>
      <c r="AF41" s="1">
        <f t="shared" ca="1" si="19"/>
        <v>4.5363260484347183E-2</v>
      </c>
      <c r="AG41" s="1">
        <f t="shared" ca="1" si="20"/>
        <v>-6.6165668437111427E-2</v>
      </c>
      <c r="AH41" s="1">
        <f t="shared" ca="1" si="21"/>
        <v>3.0178160223003209E-2</v>
      </c>
      <c r="AI41" s="1">
        <f t="shared" ca="1" si="22"/>
        <v>2.4235294117647084E-2</v>
      </c>
      <c r="AJ41" s="1">
        <f t="shared" ca="1" si="23"/>
        <v>-8.684649450739006E-3</v>
      </c>
      <c r="AK41" s="1">
        <f t="shared" ca="1" si="24"/>
        <v>-3.7766544651676582E-3</v>
      </c>
      <c r="AL41" s="1">
        <f t="shared" ca="1" si="25"/>
        <v>-0.13548349469263979</v>
      </c>
      <c r="AM41" s="1">
        <f t="shared" ca="1" si="26"/>
        <v>-2.6017029328287571E-2</v>
      </c>
      <c r="AN41" s="1">
        <f t="shared" ca="1" si="27"/>
        <v>8.6252432582707789E-2</v>
      </c>
      <c r="AO41" s="1">
        <f t="shared" ca="1" si="28"/>
        <v>2.1242561904152569E-2</v>
      </c>
      <c r="AP41" s="1">
        <f t="shared" ca="1" si="29"/>
        <v>-8.0296091838655048E-2</v>
      </c>
      <c r="BA41" s="35">
        <v>-2.5779721486937447E-2</v>
      </c>
      <c r="BB41" s="35">
        <v>4.5363260484347183E-2</v>
      </c>
      <c r="BC41" s="35">
        <v>-6.6165668437111427E-2</v>
      </c>
      <c r="BD41" s="35">
        <v>3.0178160223003209E-2</v>
      </c>
      <c r="BE41" s="35">
        <v>2.4235294117647084E-2</v>
      </c>
      <c r="BF41" s="35">
        <v>-8.684649450739006E-3</v>
      </c>
      <c r="BG41" s="35">
        <v>-3.7766544651676582E-3</v>
      </c>
      <c r="BH41" s="35">
        <v>-0.13548349469263979</v>
      </c>
      <c r="BI41" s="35">
        <v>-2.6017029328287571E-2</v>
      </c>
      <c r="BJ41" s="35">
        <v>8.6252432582707789E-2</v>
      </c>
      <c r="BK41" s="35">
        <v>2.1242561904152569E-2</v>
      </c>
      <c r="BL41" s="35">
        <v>-8.0296091838655048E-2</v>
      </c>
    </row>
    <row r="42" spans="1:64" ht="15.6">
      <c r="A42" s="3" t="s">
        <v>146</v>
      </c>
      <c r="B42" s="3" t="s">
        <v>147</v>
      </c>
      <c r="C42" s="12" t="s">
        <v>148</v>
      </c>
      <c r="D42" s="26">
        <v>319676030</v>
      </c>
      <c r="E42" s="26">
        <v>0</v>
      </c>
      <c r="F42" s="31">
        <f t="shared" si="11"/>
        <v>319676030</v>
      </c>
      <c r="G42" s="3">
        <v>1330000000</v>
      </c>
      <c r="H42" s="9">
        <v>0.2404</v>
      </c>
      <c r="I42" s="16">
        <v>35.93</v>
      </c>
      <c r="J42" s="17">
        <v>36.57</v>
      </c>
      <c r="K42" s="17">
        <v>37.53</v>
      </c>
      <c r="L42" s="17">
        <v>32.19</v>
      </c>
      <c r="M42" s="17">
        <v>34.520000000000003</v>
      </c>
      <c r="N42" s="17">
        <v>31.14</v>
      </c>
      <c r="O42" s="17">
        <v>34.19</v>
      </c>
      <c r="P42" s="17">
        <v>32.53</v>
      </c>
      <c r="Q42" s="17">
        <v>34.25</v>
      </c>
      <c r="R42" s="17">
        <v>34.74</v>
      </c>
      <c r="S42" s="17">
        <v>37.229999999999997</v>
      </c>
      <c r="T42" s="17">
        <v>31.13</v>
      </c>
      <c r="U42" s="17">
        <v>31.13</v>
      </c>
      <c r="V42" s="48">
        <v>0</v>
      </c>
      <c r="W42" s="48">
        <v>0</v>
      </c>
      <c r="X42" s="48">
        <v>0</v>
      </c>
      <c r="Y42" s="48">
        <v>0</v>
      </c>
      <c r="Z42" s="1">
        <f t="shared" si="12"/>
        <v>-0.10409128861675486</v>
      </c>
      <c r="AA42" s="1">
        <f t="shared" si="13"/>
        <v>6.2131096613855241E-2</v>
      </c>
      <c r="AB42" s="1">
        <f t="shared" si="14"/>
        <v>1.6086575021936365E-2</v>
      </c>
      <c r="AC42" s="1">
        <f t="shared" si="15"/>
        <v>-0.10391479562464026</v>
      </c>
      <c r="AD42" s="1">
        <f t="shared" si="16"/>
        <v>-0.1335930976899527</v>
      </c>
      <c r="AE42" s="1">
        <f t="shared" si="18"/>
        <v>1.7812413025327042E-2</v>
      </c>
      <c r="AF42" s="1">
        <f t="shared" si="19"/>
        <v>2.6251025430680908E-2</v>
      </c>
      <c r="AG42" s="1">
        <f t="shared" si="20"/>
        <v>-0.14228617106314956</v>
      </c>
      <c r="AH42" s="1">
        <f t="shared" si="21"/>
        <v>7.2382727555141524E-2</v>
      </c>
      <c r="AI42" s="1">
        <f t="shared" si="22"/>
        <v>-9.791425260718431E-2</v>
      </c>
      <c r="AJ42" s="1">
        <f t="shared" si="23"/>
        <v>9.7944765574823289E-2</v>
      </c>
      <c r="AK42" s="1">
        <f t="shared" si="24"/>
        <v>-4.8552208248025641E-2</v>
      </c>
      <c r="AL42" s="1">
        <f t="shared" si="25"/>
        <v>5.2874269904703314E-2</v>
      </c>
      <c r="AM42" s="1">
        <f t="shared" si="26"/>
        <v>1.4306569343065751E-2</v>
      </c>
      <c r="AN42" s="1">
        <f t="shared" si="27"/>
        <v>7.1675302245250275E-2</v>
      </c>
      <c r="AO42" s="1">
        <f t="shared" si="28"/>
        <v>-0.16384636046199297</v>
      </c>
      <c r="AP42" s="1">
        <f t="shared" si="29"/>
        <v>0</v>
      </c>
      <c r="BA42" s="35">
        <v>1.7812413025327042E-2</v>
      </c>
      <c r="BB42" s="35">
        <v>2.6251025430680908E-2</v>
      </c>
      <c r="BC42" s="35">
        <v>-0.14228617106314956</v>
      </c>
      <c r="BD42" s="35">
        <v>7.2382727555141524E-2</v>
      </c>
      <c r="BE42" s="35">
        <v>-9.791425260718431E-2</v>
      </c>
      <c r="BF42" s="35">
        <v>9.7944765574823289E-2</v>
      </c>
      <c r="BG42" s="35">
        <v>-4.8552208248025641E-2</v>
      </c>
      <c r="BH42" s="35">
        <v>5.2874269904703314E-2</v>
      </c>
      <c r="BI42" s="35">
        <v>1.4306569343065751E-2</v>
      </c>
      <c r="BJ42" s="35">
        <v>7.1675302245250275E-2</v>
      </c>
      <c r="BK42" s="35">
        <v>-0.16384636046199297</v>
      </c>
      <c r="BL42" s="35">
        <v>0</v>
      </c>
    </row>
    <row r="43" spans="1:64" ht="15.6">
      <c r="A43" s="3" t="s">
        <v>149</v>
      </c>
      <c r="B43" s="3" t="s">
        <v>150</v>
      </c>
      <c r="C43" s="12" t="s">
        <v>151</v>
      </c>
      <c r="D43" s="26">
        <v>1442079</v>
      </c>
      <c r="E43" s="26">
        <v>98870</v>
      </c>
      <c r="F43" s="31">
        <f t="shared" si="11"/>
        <v>1442079</v>
      </c>
      <c r="G43" s="3">
        <v>327000000</v>
      </c>
      <c r="H43" s="9">
        <v>4.7000000000000002E-3</v>
      </c>
      <c r="I43" s="16" cm="1" vm="729">
        <f t="array" aca="1" ref="I43:U43" ca="1">TRANSPOSE(_xlfn.STOCKHISTORY(A43,"1-1-2015","31-01-2016",2,0,2))</f>
        <v>138.47</v>
      </c>
      <c r="J43" s="17" vm="730">
        <f ca="1"/>
        <v>133.88999999999999</v>
      </c>
      <c r="K43" s="17" vm="731">
        <f ca="1"/>
        <v>139.21</v>
      </c>
      <c r="L43" s="17" vm="732">
        <f ca="1"/>
        <v>135.07</v>
      </c>
      <c r="M43" s="17" vm="733">
        <f ca="1"/>
        <v>137.82</v>
      </c>
      <c r="N43" s="17" vm="734">
        <f ca="1"/>
        <v>140.35</v>
      </c>
      <c r="O43" s="17" vm="735">
        <f ca="1"/>
        <v>142.43</v>
      </c>
      <c r="P43" s="17" vm="736">
        <f ca="1"/>
        <v>149.13</v>
      </c>
      <c r="Q43" s="17" vm="737">
        <f ca="1"/>
        <v>139.94</v>
      </c>
      <c r="R43" s="17" vm="738">
        <f ca="1"/>
        <v>138</v>
      </c>
      <c r="S43" s="17" vm="739">
        <f ca="1"/>
        <v>149.24</v>
      </c>
      <c r="T43" s="17" vm="740">
        <f ca="1"/>
        <v>147.22999999999999</v>
      </c>
      <c r="U43" s="17" vm="741">
        <f ca="1"/>
        <v>135.62</v>
      </c>
      <c r="V43" s="48">
        <v>0.69</v>
      </c>
      <c r="W43" s="48">
        <v>0.69</v>
      </c>
      <c r="X43" s="48">
        <v>0.69</v>
      </c>
      <c r="Y43" s="48">
        <v>0.69</v>
      </c>
      <c r="Z43" s="1">
        <f t="shared" ca="1" si="12"/>
        <v>-1.9571026215064676E-2</v>
      </c>
      <c r="AA43" s="1">
        <f t="shared" ca="1" si="13"/>
        <v>5.9598726586214658E-2</v>
      </c>
      <c r="AB43" s="1">
        <f t="shared" ca="1" si="14"/>
        <v>-2.6258512953731706E-2</v>
      </c>
      <c r="AC43" s="1">
        <f t="shared" ca="1" si="15"/>
        <v>-1.224637681159417E-2</v>
      </c>
      <c r="AD43" s="1">
        <f t="shared" ca="1" si="16"/>
        <v>-6.4996028020505912E-4</v>
      </c>
      <c r="AE43" s="1">
        <f t="shared" ca="1" si="18"/>
        <v>-3.3075756481548438E-2</v>
      </c>
      <c r="AF43" s="1">
        <f t="shared" ca="1" si="19"/>
        <v>3.9734110090372858E-2</v>
      </c>
      <c r="AG43" s="1">
        <f t="shared" ca="1" si="20"/>
        <v>-2.4782702392069641E-2</v>
      </c>
      <c r="AH43" s="1">
        <f t="shared" ca="1" si="21"/>
        <v>2.0359813430073297E-2</v>
      </c>
      <c r="AI43" s="1">
        <f t="shared" ca="1" si="22"/>
        <v>2.3363807865331602E-2</v>
      </c>
      <c r="AJ43" s="1">
        <f t="shared" ca="1" si="23"/>
        <v>1.9736373352333542E-2</v>
      </c>
      <c r="AK43" s="1">
        <f t="shared" ca="1" si="24"/>
        <v>4.7040651548128823E-2</v>
      </c>
      <c r="AL43" s="1">
        <f t="shared" ca="1" si="25"/>
        <v>-5.6997250720847575E-2</v>
      </c>
      <c r="AM43" s="1">
        <f t="shared" ca="1" si="26"/>
        <v>-8.9323995998284826E-3</v>
      </c>
      <c r="AN43" s="1">
        <f t="shared" ca="1" si="27"/>
        <v>8.1449275362318913E-2</v>
      </c>
      <c r="AO43" s="1">
        <f t="shared" ca="1" si="28"/>
        <v>-8.8448137228626326E-3</v>
      </c>
      <c r="AP43" s="1">
        <f t="shared" ca="1" si="29"/>
        <v>-7.4169666508184379E-2</v>
      </c>
      <c r="BA43" s="35">
        <v>-3.3075756481548438E-2</v>
      </c>
      <c r="BB43" s="35">
        <v>3.9734110090372858E-2</v>
      </c>
      <c r="BC43" s="35">
        <v>-2.4782702392069641E-2</v>
      </c>
      <c r="BD43" s="35">
        <v>2.0359813430073297E-2</v>
      </c>
      <c r="BE43" s="35">
        <v>2.3363807865331602E-2</v>
      </c>
      <c r="BF43" s="35">
        <v>1.9736373352333542E-2</v>
      </c>
      <c r="BG43" s="35">
        <v>4.7040651548128823E-2</v>
      </c>
      <c r="BH43" s="35">
        <v>-5.6997250720847575E-2</v>
      </c>
      <c r="BI43" s="35">
        <v>-8.9323995998284826E-3</v>
      </c>
      <c r="BJ43" s="35">
        <v>8.1449275362318913E-2</v>
      </c>
      <c r="BK43" s="35">
        <v>-8.8448137228626326E-3</v>
      </c>
      <c r="BL43" s="35">
        <v>-7.4169666508184379E-2</v>
      </c>
    </row>
    <row r="44" spans="1:64" ht="15.6">
      <c r="A44" s="3" t="s">
        <v>152</v>
      </c>
      <c r="B44" s="3" t="s">
        <v>153</v>
      </c>
      <c r="C44" s="12" t="s">
        <v>154</v>
      </c>
      <c r="D44" s="26">
        <v>2112584</v>
      </c>
      <c r="E44" s="26">
        <v>4003381</v>
      </c>
      <c r="F44" s="31">
        <f t="shared" si="11"/>
        <v>2112584</v>
      </c>
      <c r="G44" s="3">
        <v>1252000000</v>
      </c>
      <c r="H44" s="9">
        <v>4.8999999999999998E-3</v>
      </c>
      <c r="I44" s="16" cm="1" vm="765">
        <f t="array" aca="1" ref="I44:U44" ca="1">TRANSPOSE(_xlfn.STOCKHISTORY(A44,"1-1-2015","31-01-2016",2,0,2))</f>
        <v>152.06059999999999</v>
      </c>
      <c r="J44" s="17" vm="766">
        <f ca="1"/>
        <v>144.0196</v>
      </c>
      <c r="K44" s="17" vm="767">
        <f ca="1"/>
        <v>155.30109999999999</v>
      </c>
      <c r="L44" s="17" vm="768">
        <f ca="1"/>
        <v>148.34010000000001</v>
      </c>
      <c r="M44" s="17" vm="769">
        <f ca="1"/>
        <v>162.56209999999999</v>
      </c>
      <c r="N44" s="17" vm="770">
        <f ca="1"/>
        <v>163.5822</v>
      </c>
      <c r="O44" s="17" vm="771">
        <f ca="1"/>
        <v>160.04169999999999</v>
      </c>
      <c r="P44" s="17" vm="772">
        <f ca="1"/>
        <v>156.7413</v>
      </c>
      <c r="Q44" s="17" vm="773">
        <f ca="1"/>
        <v>145.4597</v>
      </c>
      <c r="R44" s="17" vm="774">
        <f ca="1"/>
        <v>150.9205</v>
      </c>
      <c r="S44" s="17" vm="775">
        <f ca="1"/>
        <v>173.6636</v>
      </c>
      <c r="T44" s="17" vm="776">
        <f ca="1"/>
        <v>179.96440000000001</v>
      </c>
      <c r="U44" s="17" vm="777">
        <f ca="1"/>
        <v>183.32490000000001</v>
      </c>
      <c r="V44" s="48">
        <v>1.769231</v>
      </c>
      <c r="W44" s="48">
        <v>1.769231</v>
      </c>
      <c r="X44" s="48">
        <v>1.769231</v>
      </c>
      <c r="Y44" s="48">
        <v>1.769231</v>
      </c>
      <c r="Z44" s="1">
        <f t="shared" ca="1" si="12"/>
        <v>-1.2832180065052927E-2</v>
      </c>
      <c r="AA44" s="1">
        <f t="shared" ca="1" si="13"/>
        <v>9.0810448422240411E-2</v>
      </c>
      <c r="AB44" s="1">
        <f t="shared" ca="1" si="14"/>
        <v>-4.593783370209132E-2</v>
      </c>
      <c r="AC44" s="1">
        <f t="shared" ca="1" si="15"/>
        <v>0.22643465268137866</v>
      </c>
      <c r="AD44" s="1">
        <f t="shared" ca="1" si="16"/>
        <v>0.2521443687582452</v>
      </c>
      <c r="AE44" s="1">
        <f t="shared" ca="1" si="18"/>
        <v>-5.2880233275417805E-2</v>
      </c>
      <c r="AF44" s="1">
        <f t="shared" ca="1" si="19"/>
        <v>7.8333087996356007E-2</v>
      </c>
      <c r="AG44" s="1">
        <f t="shared" ca="1" si="20"/>
        <v>-3.3430342734211062E-2</v>
      </c>
      <c r="AH44" s="1">
        <f t="shared" ca="1" si="21"/>
        <v>9.5874278094729468E-2</v>
      </c>
      <c r="AI44" s="1">
        <f t="shared" ca="1" si="22"/>
        <v>1.7158556637740369E-2</v>
      </c>
      <c r="AJ44" s="1">
        <f t="shared" ca="1" si="23"/>
        <v>-1.0828005736565522E-2</v>
      </c>
      <c r="AK44" s="1">
        <f t="shared" ca="1" si="24"/>
        <v>-2.0622125358578398E-2</v>
      </c>
      <c r="AL44" s="1">
        <f t="shared" ca="1" si="25"/>
        <v>-6.0688338044918591E-2</v>
      </c>
      <c r="AM44" s="1">
        <f t="shared" ca="1" si="26"/>
        <v>4.970470171463303E-2</v>
      </c>
      <c r="AN44" s="1">
        <f t="shared" ca="1" si="27"/>
        <v>0.15069589618375237</v>
      </c>
      <c r="AO44" s="1">
        <f t="shared" ca="1" si="28"/>
        <v>4.6469329208884351E-2</v>
      </c>
      <c r="AP44" s="1">
        <f t="shared" ca="1" si="29"/>
        <v>2.8504143041623794E-2</v>
      </c>
      <c r="BA44" s="35">
        <v>-5.2880233275417805E-2</v>
      </c>
      <c r="BB44" s="35">
        <v>7.8333087996356007E-2</v>
      </c>
      <c r="BC44" s="35">
        <v>-3.3430342734211062E-2</v>
      </c>
      <c r="BD44" s="35">
        <v>9.5874278094729468E-2</v>
      </c>
      <c r="BE44" s="35">
        <v>1.7158556637740369E-2</v>
      </c>
      <c r="BF44" s="35">
        <v>-1.0828005736565522E-2</v>
      </c>
      <c r="BG44" s="35">
        <v>-2.0622125358578398E-2</v>
      </c>
      <c r="BH44" s="35">
        <v>-6.0688338044918591E-2</v>
      </c>
      <c r="BI44" s="35">
        <v>4.970470171463303E-2</v>
      </c>
      <c r="BJ44" s="35">
        <v>0.15069589618375237</v>
      </c>
      <c r="BK44" s="35">
        <v>4.6469329208884351E-2</v>
      </c>
      <c r="BL44" s="35">
        <v>2.8504143041623794E-2</v>
      </c>
    </row>
    <row r="45" spans="1:64" ht="15.6">
      <c r="A45" s="3" t="s">
        <v>155</v>
      </c>
      <c r="B45" s="3" t="s">
        <v>156</v>
      </c>
      <c r="C45" s="12" t="s">
        <v>157</v>
      </c>
      <c r="D45" s="26">
        <v>10598699</v>
      </c>
      <c r="E45" s="26">
        <v>0</v>
      </c>
      <c r="F45" s="31">
        <f t="shared" si="11"/>
        <v>10598699</v>
      </c>
      <c r="G45" s="3">
        <v>1521000000</v>
      </c>
      <c r="H45" s="9">
        <v>7.0000000000000001E-3</v>
      </c>
      <c r="I45" s="16" cm="1" vm="566">
        <f t="array" aca="1" ref="I45:U45" ca="1">TRANSPOSE(_xlfn.STOCKHISTORY(A45,"1-1-2015","31-01-2016",2,0,2))</f>
        <v>95.14</v>
      </c>
      <c r="J45" s="17" vm="567">
        <f ca="1"/>
        <v>106.1</v>
      </c>
      <c r="K45" s="17" vm="568">
        <f ca="1"/>
        <v>104.3</v>
      </c>
      <c r="L45" s="17" vm="569">
        <f ca="1"/>
        <v>98.16</v>
      </c>
      <c r="M45" s="17" vm="570">
        <f ca="1"/>
        <v>103.2</v>
      </c>
      <c r="N45" s="17" vm="571">
        <f ca="1"/>
        <v>113.17</v>
      </c>
      <c r="O45" s="17" vm="572">
        <f ca="1"/>
        <v>118.11</v>
      </c>
      <c r="P45" s="17" vm="573">
        <f ca="1"/>
        <v>118.5</v>
      </c>
      <c r="Q45" s="17" vm="574">
        <f ca="1"/>
        <v>102.22</v>
      </c>
      <c r="R45" s="17" vm="575">
        <f ca="1"/>
        <v>98.54</v>
      </c>
      <c r="S45" s="17" vm="576">
        <f ca="1"/>
        <v>108.76</v>
      </c>
      <c r="T45" s="17" vm="577">
        <f ca="1"/>
        <v>106.35</v>
      </c>
      <c r="U45" s="17" vm="578">
        <f ca="1"/>
        <v>99.77</v>
      </c>
      <c r="V45" s="48">
        <v>0.43</v>
      </c>
      <c r="W45" s="48">
        <v>0.43</v>
      </c>
      <c r="X45" s="48">
        <v>0.43</v>
      </c>
      <c r="Y45" s="47">
        <v>0</v>
      </c>
      <c r="Z45" s="1">
        <f t="shared" ca="1" si="12"/>
        <v>3.626235022072731E-2</v>
      </c>
      <c r="AA45" s="1">
        <f t="shared" ca="1" si="13"/>
        <v>0.20762021189894053</v>
      </c>
      <c r="AB45" s="1">
        <f t="shared" ca="1" si="14"/>
        <v>-0.16205232410464815</v>
      </c>
      <c r="AC45" s="1">
        <f t="shared" ca="1" si="15"/>
        <v>1.2482240714430583E-2</v>
      </c>
      <c r="AD45" s="1">
        <f t="shared" ca="1" si="16"/>
        <v>6.22240908135379E-2</v>
      </c>
      <c r="AE45" s="1">
        <f t="shared" ca="1" si="18"/>
        <v>0.11519865461425262</v>
      </c>
      <c r="AF45" s="1">
        <f t="shared" ca="1" si="19"/>
        <v>-1.6965127238454263E-2</v>
      </c>
      <c r="AG45" s="1">
        <f t="shared" ca="1" si="20"/>
        <v>-5.4745925215723884E-2</v>
      </c>
      <c r="AH45" s="1">
        <f t="shared" ca="1" si="21"/>
        <v>5.1344743276283682E-2</v>
      </c>
      <c r="AI45" s="1">
        <f t="shared" ca="1" si="22"/>
        <v>0.1007751937984496</v>
      </c>
      <c r="AJ45" s="1">
        <f t="shared" ca="1" si="23"/>
        <v>4.7450737828046277E-2</v>
      </c>
      <c r="AK45" s="1">
        <f t="shared" ca="1" si="24"/>
        <v>3.3020066040132128E-3</v>
      </c>
      <c r="AL45" s="1">
        <f t="shared" ca="1" si="25"/>
        <v>-0.13375527426160339</v>
      </c>
      <c r="AM45" s="1">
        <f t="shared" ca="1" si="26"/>
        <v>-3.1794169438465983E-2</v>
      </c>
      <c r="AN45" s="1">
        <f t="shared" ca="1" si="27"/>
        <v>0.1037142277247818</v>
      </c>
      <c r="AO45" s="1">
        <f t="shared" ca="1" si="28"/>
        <v>-2.2158881941890498E-2</v>
      </c>
      <c r="AP45" s="1">
        <f t="shared" ca="1" si="29"/>
        <v>-6.1871180065820389E-2</v>
      </c>
      <c r="BA45" s="35">
        <v>0.11519865461425262</v>
      </c>
      <c r="BB45" s="35">
        <v>-1.6965127238454263E-2</v>
      </c>
      <c r="BC45" s="35">
        <v>-5.4745925215723884E-2</v>
      </c>
      <c r="BD45" s="35">
        <v>5.1344743276283682E-2</v>
      </c>
      <c r="BE45" s="35">
        <v>0.1007751937984496</v>
      </c>
      <c r="BF45" s="35">
        <v>4.7450737828046277E-2</v>
      </c>
      <c r="BG45" s="35">
        <v>3.3020066040132128E-3</v>
      </c>
      <c r="BH45" s="35">
        <v>-0.13375527426160339</v>
      </c>
      <c r="BI45" s="35">
        <v>-3.1794169438465983E-2</v>
      </c>
      <c r="BJ45" s="35">
        <v>0.1037142277247818</v>
      </c>
      <c r="BK45" s="35">
        <v>-2.2158881941890498E-2</v>
      </c>
      <c r="BL45" s="35">
        <v>-6.1871180065820389E-2</v>
      </c>
    </row>
    <row r="46" spans="1:64" ht="15.6">
      <c r="A46" s="3" t="s">
        <v>158</v>
      </c>
      <c r="B46" s="3" t="s">
        <v>159</v>
      </c>
      <c r="C46" s="12" t="s">
        <v>160</v>
      </c>
      <c r="D46" s="26">
        <v>67655</v>
      </c>
      <c r="E46" s="26">
        <v>74398</v>
      </c>
      <c r="F46" s="31">
        <f t="shared" si="11"/>
        <v>67655</v>
      </c>
      <c r="G46" s="3">
        <v>1640000000</v>
      </c>
      <c r="H46" s="9">
        <v>1E-4</v>
      </c>
      <c r="I46" s="16" cm="1" vm="3798">
        <f t="array" aca="1" ref="I46:U46" ca="1">TRANSPOSE(_xlfn.STOCKHISTORY(A46,"1-1-2015","31-01-2016",2,0,2))</f>
        <v>35.270000000000003</v>
      </c>
      <c r="J46" s="17" vm="3799">
        <f ca="1"/>
        <v>32.67</v>
      </c>
      <c r="K46" s="17" vm="3800">
        <f ca="1"/>
        <v>37.409999999999997</v>
      </c>
      <c r="L46" s="17" vm="3801">
        <f ca="1"/>
        <v>37.270000000000003</v>
      </c>
      <c r="M46" s="17" vm="3802">
        <f ca="1"/>
        <v>35.17</v>
      </c>
      <c r="N46" s="17" vm="3803">
        <f ca="1"/>
        <v>36.06</v>
      </c>
      <c r="O46" s="17" vm="3804">
        <f ca="1"/>
        <v>33.61</v>
      </c>
      <c r="P46" s="17" vm="3805">
        <f ca="1"/>
        <v>31.79</v>
      </c>
      <c r="Q46" s="17" vm="3806">
        <f ca="1"/>
        <v>29.18</v>
      </c>
      <c r="R46" s="17" vm="3807">
        <f ca="1"/>
        <v>30.29</v>
      </c>
      <c r="S46" s="17" vm="3808">
        <f ca="1"/>
        <v>34.880000000000003</v>
      </c>
      <c r="T46" s="17" vm="3809">
        <f ca="1"/>
        <v>35.950000000000003</v>
      </c>
      <c r="U46" s="17" vm="3486">
        <f ca="1"/>
        <v>33.450000000000003</v>
      </c>
      <c r="V46" s="48">
        <v>0.36</v>
      </c>
      <c r="W46" s="48">
        <v>0.36</v>
      </c>
      <c r="X46" s="48">
        <v>0.36</v>
      </c>
      <c r="Y46" s="48">
        <v>0.3</v>
      </c>
      <c r="Z46" s="1">
        <f t="shared" ca="1" si="12"/>
        <v>6.6912390133257713E-2</v>
      </c>
      <c r="AA46" s="1">
        <f t="shared" ca="1" si="13"/>
        <v>-8.8543064126643506E-2</v>
      </c>
      <c r="AB46" s="1">
        <f t="shared" ca="1" si="14"/>
        <v>-8.8069027075275225E-2</v>
      </c>
      <c r="AC46" s="1">
        <f t="shared" ca="1" si="15"/>
        <v>0.11422911852096414</v>
      </c>
      <c r="AD46" s="1">
        <f t="shared" ca="1" si="16"/>
        <v>-1.2475191380776868E-2</v>
      </c>
      <c r="AE46" s="1">
        <f t="shared" ca="1" si="18"/>
        <v>-7.3717039977317864E-2</v>
      </c>
      <c r="AF46" s="1">
        <f t="shared" ca="1" si="19"/>
        <v>0.14508723599632675</v>
      </c>
      <c r="AG46" s="1">
        <f t="shared" ca="1" si="20"/>
        <v>5.880780539962752E-3</v>
      </c>
      <c r="AH46" s="1">
        <f t="shared" ca="1" si="21"/>
        <v>-5.6345586262409479E-2</v>
      </c>
      <c r="AI46" s="1">
        <f t="shared" ca="1" si="22"/>
        <v>3.5541654819448404E-2</v>
      </c>
      <c r="AJ46" s="1">
        <f t="shared" ca="1" si="23"/>
        <v>-5.7958957293399969E-2</v>
      </c>
      <c r="AK46" s="1">
        <f t="shared" ca="1" si="24"/>
        <v>-5.4150550431419232E-2</v>
      </c>
      <c r="AL46" s="1">
        <f t="shared" ca="1" si="25"/>
        <v>-7.0776973891160735E-2</v>
      </c>
      <c r="AM46" s="1">
        <f t="shared" ca="1" si="26"/>
        <v>5.0376970527758719E-2</v>
      </c>
      <c r="AN46" s="1">
        <f t="shared" ca="1" si="27"/>
        <v>0.15153516011885124</v>
      </c>
      <c r="AO46" s="1">
        <f t="shared" ca="1" si="28"/>
        <v>3.9277522935779824E-2</v>
      </c>
      <c r="AP46" s="1">
        <f t="shared" ca="1" si="29"/>
        <v>-6.1196105702364396E-2</v>
      </c>
      <c r="BA46" s="35">
        <v>-7.3717039977317864E-2</v>
      </c>
      <c r="BB46" s="35">
        <v>0.14508723599632675</v>
      </c>
      <c r="BC46" s="35">
        <v>5.880780539962752E-3</v>
      </c>
      <c r="BD46" s="35">
        <v>-5.6345586262409479E-2</v>
      </c>
      <c r="BE46" s="35">
        <v>3.5541654819448404E-2</v>
      </c>
      <c r="BF46" s="35">
        <v>-5.7958957293399969E-2</v>
      </c>
      <c r="BG46" s="35">
        <v>-5.4150550431419232E-2</v>
      </c>
      <c r="BH46" s="35">
        <v>-7.0776973891160735E-2</v>
      </c>
      <c r="BI46" s="35">
        <v>5.0376970527758719E-2</v>
      </c>
      <c r="BJ46" s="35">
        <v>0.15153516011885124</v>
      </c>
      <c r="BK46" s="35">
        <v>3.9277522935779824E-2</v>
      </c>
      <c r="BL46" s="35">
        <v>-6.1196105702364396E-2</v>
      </c>
    </row>
    <row r="47" spans="1:64" ht="15.6">
      <c r="A47" s="3" t="s">
        <v>161</v>
      </c>
      <c r="B47" s="3" t="s">
        <v>162</v>
      </c>
      <c r="C47" s="12" t="s">
        <v>163</v>
      </c>
      <c r="D47" s="26">
        <v>89000</v>
      </c>
      <c r="E47" s="26">
        <v>20946898</v>
      </c>
      <c r="F47" s="31">
        <f t="shared" si="11"/>
        <v>89000</v>
      </c>
      <c r="G47" s="3">
        <v>14894000000</v>
      </c>
      <c r="H47" s="9">
        <v>1.4E-3</v>
      </c>
      <c r="I47" s="16" cm="1" vm="367">
        <f t="array" aca="1" ref="I47:U47" ca="1">TRANSPOSE(_xlfn.STOCKHISTORY(A47,"1-1-2015","31-01-2016",2,0,2))</f>
        <v>26.3781</v>
      </c>
      <c r="J47" s="17" vm="368">
        <f ca="1"/>
        <v>26.5137</v>
      </c>
      <c r="K47" s="17" vm="369">
        <f ca="1"/>
        <v>27.9498</v>
      </c>
      <c r="L47" s="17" vm="370">
        <f ca="1"/>
        <v>27.354900000000001</v>
      </c>
      <c r="M47" s="17" vm="371">
        <f ca="1"/>
        <v>26.921500000000002</v>
      </c>
      <c r="N47" s="17" vm="372">
        <f ca="1"/>
        <v>26.839500000000001</v>
      </c>
      <c r="O47" s="17" vm="373">
        <f ca="1"/>
        <v>26.236499999999999</v>
      </c>
      <c r="P47" s="17" vm="374">
        <f ca="1"/>
        <v>31.266999999999999</v>
      </c>
      <c r="Q47" s="17" vm="375">
        <f ca="1"/>
        <v>30.117999999999999</v>
      </c>
      <c r="R47" s="17" vm="376">
        <f ca="1"/>
        <v>30.418500000000002</v>
      </c>
      <c r="S47" s="17" vm="377">
        <f ca="1"/>
        <v>35.552999999999997</v>
      </c>
      <c r="T47" s="17" vm="378">
        <f ca="1"/>
        <v>37.355499999999999</v>
      </c>
      <c r="U47" s="17" vm="379">
        <f ca="1"/>
        <v>37.15</v>
      </c>
      <c r="V47" s="47">
        <v>0</v>
      </c>
      <c r="W47" s="47">
        <v>0</v>
      </c>
      <c r="X47" s="47">
        <v>0</v>
      </c>
      <c r="Y47" s="47">
        <v>0</v>
      </c>
      <c r="Z47" s="1">
        <f t="shared" ca="1" si="12"/>
        <v>3.7030718664346589E-2</v>
      </c>
      <c r="AA47" s="1">
        <f t="shared" ca="1" si="13"/>
        <v>-4.0884814055251566E-2</v>
      </c>
      <c r="AB47" s="1">
        <f t="shared" ca="1" si="14"/>
        <v>0.15939626093419482</v>
      </c>
      <c r="AC47" s="1">
        <f t="shared" ca="1" si="15"/>
        <v>0.2212962506369478</v>
      </c>
      <c r="AD47" s="1">
        <f t="shared" ca="1" si="16"/>
        <v>0.40836527270728362</v>
      </c>
      <c r="AE47" s="1">
        <f t="shared" ca="1" si="18"/>
        <v>5.1406280209719485E-3</v>
      </c>
      <c r="AF47" s="1">
        <f t="shared" ca="1" si="19"/>
        <v>5.416445083107977E-2</v>
      </c>
      <c r="AG47" s="1">
        <f t="shared" ca="1" si="20"/>
        <v>-2.1284588798488688E-2</v>
      </c>
      <c r="AH47" s="1">
        <f t="shared" ca="1" si="21"/>
        <v>-1.5843596576847252E-2</v>
      </c>
      <c r="AI47" s="1">
        <f t="shared" ca="1" si="22"/>
        <v>-3.0458926880003244E-3</v>
      </c>
      <c r="AJ47" s="1">
        <f t="shared" ca="1" si="23"/>
        <v>-2.2466886491924274E-2</v>
      </c>
      <c r="AK47" s="1">
        <f t="shared" ca="1" si="24"/>
        <v>0.19173670268519047</v>
      </c>
      <c r="AL47" s="1">
        <f t="shared" ca="1" si="25"/>
        <v>-3.6748009083058843E-2</v>
      </c>
      <c r="AM47" s="1">
        <f t="shared" ca="1" si="26"/>
        <v>9.9774221395844045E-3</v>
      </c>
      <c r="AN47" s="1">
        <f t="shared" ca="1" si="27"/>
        <v>0.16879530548843616</v>
      </c>
      <c r="AO47" s="1">
        <f t="shared" ca="1" si="28"/>
        <v>5.0698956487497601E-2</v>
      </c>
      <c r="AP47" s="1">
        <f t="shared" ca="1" si="29"/>
        <v>-5.5011979494318294E-3</v>
      </c>
      <c r="BA47" s="35">
        <v>5.1406280209719485E-3</v>
      </c>
      <c r="BB47" s="35">
        <v>5.416445083107977E-2</v>
      </c>
      <c r="BC47" s="35">
        <v>-2.1284588798488688E-2</v>
      </c>
      <c r="BD47" s="35">
        <v>-1.5843596576847252E-2</v>
      </c>
      <c r="BE47" s="35">
        <v>-3.0458926880003244E-3</v>
      </c>
      <c r="BF47" s="35">
        <v>-2.2466886491924274E-2</v>
      </c>
      <c r="BG47" s="35">
        <v>0.19173670268519047</v>
      </c>
      <c r="BH47" s="35">
        <v>-3.6748009083058843E-2</v>
      </c>
      <c r="BI47" s="35">
        <v>9.9774221395844045E-3</v>
      </c>
      <c r="BJ47" s="35">
        <v>0.16879530548843616</v>
      </c>
      <c r="BK47" s="35">
        <v>5.0698956487497601E-2</v>
      </c>
      <c r="BL47" s="35">
        <v>-5.5011979494318294E-3</v>
      </c>
    </row>
    <row r="48" spans="1:64" ht="15.6">
      <c r="A48" s="3" t="s">
        <v>164</v>
      </c>
      <c r="B48" s="3" t="s">
        <v>165</v>
      </c>
      <c r="C48" s="12" t="s">
        <v>166</v>
      </c>
      <c r="D48" s="26">
        <v>3120176</v>
      </c>
      <c r="E48" s="26">
        <v>83510</v>
      </c>
      <c r="F48" s="31">
        <f t="shared" si="11"/>
        <v>3120176</v>
      </c>
      <c r="G48" s="3">
        <v>489000000</v>
      </c>
      <c r="H48" s="9">
        <v>6.6E-3</v>
      </c>
      <c r="I48" s="16" cm="1" vm="605">
        <f t="array" aca="1" ref="I48:U48" ca="1">TRANSPOSE(_xlfn.STOCKHISTORY(A48,"1-1-2015","31-01-2016",2,0,2))</f>
        <v>195.3</v>
      </c>
      <c r="J48" s="17" vm="606">
        <f ca="1"/>
        <v>172.99</v>
      </c>
      <c r="K48" s="17" vm="607">
        <f ca="1"/>
        <v>190</v>
      </c>
      <c r="L48" s="17" vm="608">
        <f ca="1"/>
        <v>187.94</v>
      </c>
      <c r="M48" s="17" vm="609">
        <f ca="1"/>
        <v>198.45</v>
      </c>
      <c r="N48" s="17" vm="610">
        <f ca="1"/>
        <v>207.32</v>
      </c>
      <c r="O48" s="17" vm="611">
        <f ca="1"/>
        <v>211.63</v>
      </c>
      <c r="P48" s="17" vm="612">
        <f ca="1"/>
        <v>205.75</v>
      </c>
      <c r="Q48" s="17" vm="613">
        <f ca="1"/>
        <v>184.24</v>
      </c>
      <c r="R48" s="17" vm="614">
        <f ca="1"/>
        <v>174.4</v>
      </c>
      <c r="S48" s="17" vm="615">
        <f ca="1"/>
        <v>188.32</v>
      </c>
      <c r="T48" s="17" vm="616">
        <f ca="1"/>
        <v>191.22</v>
      </c>
      <c r="U48" s="17" vm="617">
        <f ca="1"/>
        <v>175.79</v>
      </c>
      <c r="V48" s="48">
        <v>0.65</v>
      </c>
      <c r="W48" s="48">
        <v>0.65</v>
      </c>
      <c r="X48" s="48">
        <v>0.65</v>
      </c>
      <c r="Y48" s="48">
        <v>0.6</v>
      </c>
      <c r="Z48" s="1">
        <f t="shared" ca="1" si="12"/>
        <v>-3.435739887352797E-2</v>
      </c>
      <c r="AA48" s="1">
        <f t="shared" ca="1" si="13"/>
        <v>0.12950941789932954</v>
      </c>
      <c r="AB48" s="1">
        <f t="shared" ca="1" si="14"/>
        <v>-0.17284883995652786</v>
      </c>
      <c r="AC48" s="1">
        <f t="shared" ca="1" si="15"/>
        <v>1.1410550458715519E-2</v>
      </c>
      <c r="AD48" s="1">
        <f t="shared" ca="1" si="16"/>
        <v>-8.6840757808499841E-2</v>
      </c>
      <c r="AE48" s="1">
        <f t="shared" ca="1" si="18"/>
        <v>-0.11423451100870456</v>
      </c>
      <c r="AF48" s="1">
        <f t="shared" ca="1" si="19"/>
        <v>9.8329383201341061E-2</v>
      </c>
      <c r="AG48" s="1">
        <f t="shared" ca="1" si="20"/>
        <v>-7.4210526315789602E-3</v>
      </c>
      <c r="AH48" s="1">
        <f t="shared" ca="1" si="21"/>
        <v>5.5922102798765513E-2</v>
      </c>
      <c r="AI48" s="1">
        <f t="shared" ca="1" si="22"/>
        <v>4.7971781305114668E-2</v>
      </c>
      <c r="AJ48" s="1">
        <f t="shared" ca="1" si="23"/>
        <v>2.392436812656764E-2</v>
      </c>
      <c r="AK48" s="1">
        <f t="shared" ca="1" si="24"/>
        <v>-2.778434059443366E-2</v>
      </c>
      <c r="AL48" s="1">
        <f t="shared" ca="1" si="25"/>
        <v>-0.10138517618469012</v>
      </c>
      <c r="AM48" s="1">
        <f t="shared" ca="1" si="26"/>
        <v>-4.9880590534085986E-2</v>
      </c>
      <c r="AN48" s="1">
        <f t="shared" ca="1" si="27"/>
        <v>7.9816513761467811E-2</v>
      </c>
      <c r="AO48" s="1">
        <f t="shared" ca="1" si="28"/>
        <v>1.8585386576040815E-2</v>
      </c>
      <c r="AP48" s="1">
        <f t="shared" ca="1" si="29"/>
        <v>-7.7554649095282951E-2</v>
      </c>
      <c r="BA48" s="35">
        <v>-0.11423451100870456</v>
      </c>
      <c r="BB48" s="35">
        <v>9.8329383201341061E-2</v>
      </c>
      <c r="BC48" s="35">
        <v>-7.4210526315789602E-3</v>
      </c>
      <c r="BD48" s="35">
        <v>5.5922102798765513E-2</v>
      </c>
      <c r="BE48" s="35">
        <v>4.7971781305114668E-2</v>
      </c>
      <c r="BF48" s="35">
        <v>2.392436812656764E-2</v>
      </c>
      <c r="BG48" s="35">
        <v>-2.778434059443366E-2</v>
      </c>
      <c r="BH48" s="35">
        <v>-0.10138517618469012</v>
      </c>
      <c r="BI48" s="35">
        <v>-4.9880590534085986E-2</v>
      </c>
      <c r="BJ48" s="35">
        <v>7.9816513761467811E-2</v>
      </c>
      <c r="BK48" s="35">
        <v>1.8585386576040815E-2</v>
      </c>
      <c r="BL48" s="35">
        <v>-7.7554649095282951E-2</v>
      </c>
    </row>
    <row r="49" spans="1:64" ht="15.6">
      <c r="A49" s="3" t="s">
        <v>167</v>
      </c>
      <c r="B49" s="3" t="s">
        <v>168</v>
      </c>
      <c r="C49" s="12" t="s">
        <v>169</v>
      </c>
      <c r="D49" s="26">
        <v>993711</v>
      </c>
      <c r="E49" s="26">
        <v>0</v>
      </c>
      <c r="F49" s="31">
        <f t="shared" si="11"/>
        <v>993711</v>
      </c>
      <c r="G49" s="3">
        <v>853000000</v>
      </c>
      <c r="H49" s="9">
        <v>1.1999999999999999E-3</v>
      </c>
      <c r="I49" s="16" cm="1" vm="1594">
        <f t="array" aca="1" ref="I49:U49" ca="1">TRANSPOSE(_xlfn.STOCKHISTORY(A49,"1-1-2015","31-01-2016",2,0,2))</f>
        <v>39.17</v>
      </c>
      <c r="J49" s="17" vm="1595">
        <f ca="1"/>
        <v>40.92</v>
      </c>
      <c r="K49" s="17" vm="1596">
        <f ca="1"/>
        <v>42.56</v>
      </c>
      <c r="L49" s="17" vm="1597">
        <f ca="1"/>
        <v>44.29</v>
      </c>
      <c r="M49" s="17" vm="1598">
        <f ca="1"/>
        <v>48.89</v>
      </c>
      <c r="N49" s="17" vm="1599">
        <f ca="1"/>
        <v>45.35</v>
      </c>
      <c r="O49" s="17" vm="882">
        <f ca="1"/>
        <v>43.23</v>
      </c>
      <c r="P49" s="17" vm="1600">
        <f ca="1"/>
        <v>41.3</v>
      </c>
      <c r="Q49" s="17" vm="439">
        <f ca="1"/>
        <v>38.1</v>
      </c>
      <c r="R49" s="17" vm="1601">
        <f ca="1"/>
        <v>35.869999999999997</v>
      </c>
      <c r="S49" s="17" vm="1602">
        <f ca="1"/>
        <v>38.21</v>
      </c>
      <c r="T49" s="17" vm="1603">
        <f ca="1"/>
        <v>39.5</v>
      </c>
      <c r="U49" s="17" vm="1604">
        <f ca="1"/>
        <v>33.86</v>
      </c>
      <c r="V49" s="48">
        <v>0.18</v>
      </c>
      <c r="W49" s="48">
        <v>0.18</v>
      </c>
      <c r="X49" s="48">
        <v>0.18</v>
      </c>
      <c r="Y49" s="48">
        <v>0.18</v>
      </c>
      <c r="Z49" s="1">
        <f t="shared" ca="1" si="12"/>
        <v>0.13530763339290267</v>
      </c>
      <c r="AA49" s="1">
        <f t="shared" ca="1" si="13"/>
        <v>-1.9869044931135751E-2</v>
      </c>
      <c r="AB49" s="1">
        <f t="shared" ca="1" si="14"/>
        <v>-0.16608836456164702</v>
      </c>
      <c r="AC49" s="1">
        <f t="shared" ca="1" si="15"/>
        <v>-5.1017563423473605E-2</v>
      </c>
      <c r="AD49" s="1">
        <f t="shared" ca="1" si="16"/>
        <v>-0.11718151646668375</v>
      </c>
      <c r="AE49" s="1">
        <f t="shared" ca="1" si="18"/>
        <v>4.4677048761807503E-2</v>
      </c>
      <c r="AF49" s="1">
        <f t="shared" ca="1" si="19"/>
        <v>4.0078201368523962E-2</v>
      </c>
      <c r="AG49" s="1">
        <f t="shared" ca="1" si="20"/>
        <v>4.48778195488721E-2</v>
      </c>
      <c r="AH49" s="1">
        <f t="shared" ca="1" si="21"/>
        <v>0.10386091668548209</v>
      </c>
      <c r="AI49" s="1">
        <f t="shared" ca="1" si="22"/>
        <v>-6.8725710779300453E-2</v>
      </c>
      <c r="AJ49" s="1">
        <f t="shared" ca="1" si="23"/>
        <v>-4.2778390297684772E-2</v>
      </c>
      <c r="AK49" s="1">
        <f t="shared" ca="1" si="24"/>
        <v>-4.4644922507517927E-2</v>
      </c>
      <c r="AL49" s="1">
        <f t="shared" ca="1" si="25"/>
        <v>-7.3123486682808617E-2</v>
      </c>
      <c r="AM49" s="1">
        <f t="shared" ca="1" si="26"/>
        <v>-5.3805774278215319E-2</v>
      </c>
      <c r="AN49" s="1">
        <f t="shared" ca="1" si="27"/>
        <v>6.5235572902146738E-2</v>
      </c>
      <c r="AO49" s="1">
        <f t="shared" ca="1" si="28"/>
        <v>3.8471604292070111E-2</v>
      </c>
      <c r="AP49" s="1">
        <f t="shared" ca="1" si="29"/>
        <v>-0.13822784810126584</v>
      </c>
      <c r="BA49" s="35">
        <v>4.4677048761807503E-2</v>
      </c>
      <c r="BB49" s="35">
        <v>4.0078201368523962E-2</v>
      </c>
      <c r="BC49" s="35">
        <v>4.48778195488721E-2</v>
      </c>
      <c r="BD49" s="35">
        <v>0.10386091668548209</v>
      </c>
      <c r="BE49" s="35">
        <v>-6.8725710779300453E-2</v>
      </c>
      <c r="BF49" s="35">
        <v>-4.2778390297684772E-2</v>
      </c>
      <c r="BG49" s="35">
        <v>-4.4644922507517927E-2</v>
      </c>
      <c r="BH49" s="35">
        <v>-7.3123486682808617E-2</v>
      </c>
      <c r="BI49" s="35">
        <v>-5.3805774278215319E-2</v>
      </c>
      <c r="BJ49" s="35">
        <v>6.5235572902146738E-2</v>
      </c>
      <c r="BK49" s="35">
        <v>3.8471604292070111E-2</v>
      </c>
      <c r="BL49" s="35">
        <v>-0.13822784810126584</v>
      </c>
    </row>
    <row r="50" spans="1:64" ht="15.6">
      <c r="A50" s="3" t="s">
        <v>170</v>
      </c>
      <c r="B50" s="3" t="s">
        <v>171</v>
      </c>
      <c r="C50" s="12" t="s">
        <v>172</v>
      </c>
      <c r="D50" s="26">
        <v>765524</v>
      </c>
      <c r="E50" s="26">
        <v>8219</v>
      </c>
      <c r="F50" s="31">
        <f t="shared" si="11"/>
        <v>765524</v>
      </c>
      <c r="G50" s="3">
        <v>1346000000</v>
      </c>
      <c r="H50" s="9">
        <v>5.9999999999999995E-4</v>
      </c>
      <c r="I50" s="16" cm="1" vm="2177">
        <f t="array" aca="1" ref="I50:U50" ca="1">TRANSPOSE(_xlfn.STOCKHISTORY(A50,"1-1-2015","31-01-2016",2,0,2))</f>
        <v>105.16</v>
      </c>
      <c r="J50" s="17" vm="2178">
        <f ca="1"/>
        <v>104.78</v>
      </c>
      <c r="K50" s="17" vm="2179">
        <f ca="1"/>
        <v>114.86</v>
      </c>
      <c r="L50" s="17" vm="2180">
        <f ca="1"/>
        <v>113.88</v>
      </c>
      <c r="M50" s="17" vm="1310">
        <f ca="1"/>
        <v>106.98</v>
      </c>
      <c r="N50" s="17" vm="2074">
        <f ca="1"/>
        <v>111.97</v>
      </c>
      <c r="O50" s="17" vm="2181">
        <f ca="1"/>
        <v>112.45</v>
      </c>
      <c r="P50" s="17" vm="2182">
        <f ca="1"/>
        <v>117.62</v>
      </c>
      <c r="Q50" s="17" vm="1524">
        <f ca="1"/>
        <v>113.99</v>
      </c>
      <c r="R50" s="17" vm="2183">
        <f ca="1"/>
        <v>116.23</v>
      </c>
      <c r="S50" s="17" vm="2184">
        <f ca="1"/>
        <v>124.24</v>
      </c>
      <c r="T50" s="17" vm="2185">
        <f ca="1"/>
        <v>133.52000000000001</v>
      </c>
      <c r="U50" s="17" vm="2186">
        <f ca="1"/>
        <v>130.11000000000001</v>
      </c>
      <c r="V50" s="48">
        <v>0.59</v>
      </c>
      <c r="W50" s="48">
        <v>0.59</v>
      </c>
      <c r="X50" s="48">
        <v>0.59</v>
      </c>
      <c r="Y50" s="48">
        <v>0.59</v>
      </c>
      <c r="Z50" s="1">
        <f t="shared" ca="1" si="12"/>
        <v>8.8531761125903372E-2</v>
      </c>
      <c r="AA50" s="1">
        <f t="shared" ca="1" si="13"/>
        <v>-7.3761854583771751E-3</v>
      </c>
      <c r="AB50" s="1">
        <f t="shared" ca="1" si="14"/>
        <v>3.8861716318363722E-2</v>
      </c>
      <c r="AC50" s="1">
        <f t="shared" ca="1" si="15"/>
        <v>0.12449453669448515</v>
      </c>
      <c r="AD50" s="1">
        <f t="shared" ca="1" si="16"/>
        <v>0.25969950551540527</v>
      </c>
      <c r="AE50" s="1">
        <f t="shared" ca="1" si="18"/>
        <v>-3.6135412704449929E-3</v>
      </c>
      <c r="AF50" s="1">
        <f t="shared" ca="1" si="19"/>
        <v>9.6201565184195439E-2</v>
      </c>
      <c r="AG50" s="1">
        <f t="shared" ca="1" si="20"/>
        <v>-3.3954379244297756E-3</v>
      </c>
      <c r="AH50" s="1">
        <f t="shared" ca="1" si="21"/>
        <v>-6.0590094836670105E-2</v>
      </c>
      <c r="AI50" s="1">
        <f t="shared" ca="1" si="22"/>
        <v>5.2159282108805334E-2</v>
      </c>
      <c r="AJ50" s="1">
        <f t="shared" ca="1" si="23"/>
        <v>9.5561311065464304E-3</v>
      </c>
      <c r="AK50" s="1">
        <f t="shared" ca="1" si="24"/>
        <v>4.5975989328590497E-2</v>
      </c>
      <c r="AL50" s="1">
        <f t="shared" ca="1" si="25"/>
        <v>-2.5845944567250551E-2</v>
      </c>
      <c r="AM50" s="1">
        <f t="shared" ca="1" si="26"/>
        <v>2.482673918764812E-2</v>
      </c>
      <c r="AN50" s="1">
        <f t="shared" ca="1" si="27"/>
        <v>6.8915082164673416E-2</v>
      </c>
      <c r="AO50" s="1">
        <f t="shared" ca="1" si="28"/>
        <v>7.9443013522215195E-2</v>
      </c>
      <c r="AP50" s="1">
        <f t="shared" ca="1" si="29"/>
        <v>-2.1120431396045511E-2</v>
      </c>
      <c r="BA50" s="35">
        <v>-3.6135412704449929E-3</v>
      </c>
      <c r="BB50" s="35">
        <v>9.6201565184195439E-2</v>
      </c>
      <c r="BC50" s="35">
        <v>-3.3954379244297756E-3</v>
      </c>
      <c r="BD50" s="35">
        <v>-6.0590094836670105E-2</v>
      </c>
      <c r="BE50" s="35">
        <v>5.2159282108805334E-2</v>
      </c>
      <c r="BF50" s="35">
        <v>9.5561311065464304E-3</v>
      </c>
      <c r="BG50" s="35">
        <v>4.5975989328590497E-2</v>
      </c>
      <c r="BH50" s="35">
        <v>-2.5845944567250551E-2</v>
      </c>
      <c r="BI50" s="35">
        <v>2.482673918764812E-2</v>
      </c>
      <c r="BJ50" s="35">
        <v>6.8915082164673416E-2</v>
      </c>
      <c r="BK50" s="35">
        <v>7.9443013522215195E-2</v>
      </c>
      <c r="BL50" s="35">
        <v>-2.1120431396045511E-2</v>
      </c>
    </row>
    <row r="51" spans="1:64" ht="15.6">
      <c r="A51" s="3" t="s">
        <v>173</v>
      </c>
      <c r="B51" s="3" t="s">
        <v>174</v>
      </c>
      <c r="C51" s="12" t="s">
        <v>175</v>
      </c>
      <c r="D51" s="26">
        <v>5075000</v>
      </c>
      <c r="E51" s="26">
        <v>1752440</v>
      </c>
      <c r="F51" s="31">
        <f t="shared" si="11"/>
        <v>5075000</v>
      </c>
      <c r="G51" s="3">
        <v>789000000</v>
      </c>
      <c r="H51" s="9">
        <v>8.6999999999999994E-3</v>
      </c>
      <c r="I51" s="16" cm="1" vm="466">
        <f t="array" aca="1" ref="I51:U51" ca="1">TRANSPOSE(_xlfn.STOCKHISTORY(A51,"1-1-2015","31-01-2016",2,0,2))</f>
        <v>95.39</v>
      </c>
      <c r="J51" s="17" vm="467">
        <f ca="1"/>
        <v>93.838200000000001</v>
      </c>
      <c r="K51" s="17" vm="468">
        <f ca="1"/>
        <v>97.636700000000005</v>
      </c>
      <c r="L51" s="17" vm="469">
        <f ca="1"/>
        <v>99.055099999999996</v>
      </c>
      <c r="M51" s="17" vm="470">
        <f ca="1"/>
        <v>96.684700000000007</v>
      </c>
      <c r="N51" s="17" vm="471">
        <f ca="1"/>
        <v>99.226500000000001</v>
      </c>
      <c r="O51" s="17" vm="472">
        <f ca="1"/>
        <v>98.036500000000004</v>
      </c>
      <c r="P51" s="17" vm="473">
        <f ca="1"/>
        <v>99.9786</v>
      </c>
      <c r="Q51" s="17" vm="474">
        <f ca="1"/>
        <v>92.3245</v>
      </c>
      <c r="R51" s="17" vm="475">
        <f ca="1"/>
        <v>90.192099999999996</v>
      </c>
      <c r="S51" s="17" vm="476">
        <f ca="1"/>
        <v>98.312600000000003</v>
      </c>
      <c r="T51" s="17" vm="477">
        <f ca="1"/>
        <v>98.912300000000002</v>
      </c>
      <c r="U51" s="17" vm="478">
        <f ca="1"/>
        <v>96.741799999999998</v>
      </c>
      <c r="V51" s="48">
        <v>0.59499999999999997</v>
      </c>
      <c r="W51" s="48">
        <v>0.51749999999999996</v>
      </c>
      <c r="X51" s="48">
        <v>0.51749999999999996</v>
      </c>
      <c r="Y51" s="48">
        <v>0.51749999999999996</v>
      </c>
      <c r="Z51" s="1">
        <f t="shared" ca="1" si="12"/>
        <v>4.4659817590942397E-2</v>
      </c>
      <c r="AA51" s="1">
        <f t="shared" ca="1" si="13"/>
        <v>-5.05880060693485E-3</v>
      </c>
      <c r="AB51" s="1">
        <f t="shared" ca="1" si="14"/>
        <v>-7.4736450199670609E-2</v>
      </c>
      <c r="AC51" s="1">
        <f t="shared" ca="1" si="15"/>
        <v>7.8357195364117282E-2</v>
      </c>
      <c r="AD51" s="1">
        <f t="shared" ca="1" si="16"/>
        <v>3.6684138798616178E-2</v>
      </c>
      <c r="AE51" s="1">
        <f t="shared" ca="1" si="18"/>
        <v>-1.6267952615578153E-2</v>
      </c>
      <c r="AF51" s="1">
        <f t="shared" ca="1" si="19"/>
        <v>4.0479250454505782E-2</v>
      </c>
      <c r="AG51" s="1">
        <f t="shared" ca="1" si="20"/>
        <v>2.0621344228143629E-2</v>
      </c>
      <c r="AH51" s="1">
        <f t="shared" ca="1" si="21"/>
        <v>-2.3930115662898623E-2</v>
      </c>
      <c r="AI51" s="1">
        <f t="shared" ca="1" si="22"/>
        <v>3.1642028159574315E-2</v>
      </c>
      <c r="AJ51" s="1">
        <f t="shared" ca="1" si="23"/>
        <v>-6.7774233697651103E-3</v>
      </c>
      <c r="AK51" s="1">
        <f t="shared" ca="1" si="24"/>
        <v>1.9809968736133953E-2</v>
      </c>
      <c r="AL51" s="1">
        <f t="shared" ca="1" si="25"/>
        <v>-7.1381275592976898E-2</v>
      </c>
      <c r="AM51" s="1">
        <f t="shared" ca="1" si="26"/>
        <v>-1.7491565077525511E-2</v>
      </c>
      <c r="AN51" s="1">
        <f t="shared" ca="1" si="27"/>
        <v>9.0035601787739811E-2</v>
      </c>
      <c r="AO51" s="1">
        <f t="shared" ca="1" si="28"/>
        <v>1.1363751950411225E-2</v>
      </c>
      <c r="AP51" s="1">
        <f t="shared" ca="1" si="29"/>
        <v>-1.6711773965421933E-2</v>
      </c>
      <c r="BA51" s="35">
        <v>-1.6267952615578153E-2</v>
      </c>
      <c r="BB51" s="35">
        <v>4.0479250454505782E-2</v>
      </c>
      <c r="BC51" s="35">
        <v>2.0621344228143629E-2</v>
      </c>
      <c r="BD51" s="35">
        <v>-2.3930115662898623E-2</v>
      </c>
      <c r="BE51" s="35">
        <v>3.1642028159574315E-2</v>
      </c>
      <c r="BF51" s="35">
        <v>-6.7774233697651103E-3</v>
      </c>
      <c r="BG51" s="35">
        <v>1.9809968736133953E-2</v>
      </c>
      <c r="BH51" s="35">
        <v>-7.1381275592976898E-2</v>
      </c>
      <c r="BI51" s="35">
        <v>-1.7491565077525511E-2</v>
      </c>
      <c r="BJ51" s="35">
        <v>9.0035601787739811E-2</v>
      </c>
      <c r="BK51" s="35">
        <v>1.1363751950411225E-2</v>
      </c>
      <c r="BL51" s="35">
        <v>-1.6711773965421933E-2</v>
      </c>
    </row>
    <row r="52" spans="1:64" ht="15.6">
      <c r="A52" s="3" t="s">
        <v>176</v>
      </c>
      <c r="B52" s="3" t="s">
        <v>177</v>
      </c>
      <c r="C52" s="12" t="s">
        <v>178</v>
      </c>
      <c r="D52" s="26">
        <v>4419346</v>
      </c>
      <c r="E52" s="26">
        <v>0</v>
      </c>
      <c r="F52" s="31">
        <f t="shared" si="11"/>
        <v>4419346</v>
      </c>
      <c r="G52" s="3">
        <v>1836000000</v>
      </c>
      <c r="H52" s="9">
        <v>2.3999999999999998E-3</v>
      </c>
      <c r="I52" s="16" cm="1" vm="1205">
        <f t="array" aca="1" ref="I52:U52" ca="1">TRANSPOSE(_xlfn.STOCKHISTORY(A52,"1-1-2015","31-01-2016",2,0,2))</f>
        <v>18.1875</v>
      </c>
      <c r="J52" s="17" vm="1206">
        <f ca="1"/>
        <v>16.462299999999999</v>
      </c>
      <c r="K52" s="17" vm="1207">
        <f ca="1"/>
        <v>15.844799999999999</v>
      </c>
      <c r="L52" s="17" vm="1208">
        <f ca="1"/>
        <v>14.460100000000001</v>
      </c>
      <c r="M52" s="17" vm="1209">
        <f ca="1"/>
        <v>15.073</v>
      </c>
      <c r="N52" s="17" vm="1210">
        <f ca="1"/>
        <v>15.1683</v>
      </c>
      <c r="O52" s="17" vm="1211">
        <f ca="1"/>
        <v>13.77</v>
      </c>
      <c r="P52" s="17" vm="1212">
        <f ca="1"/>
        <v>13.888</v>
      </c>
      <c r="Q52" s="17" vm="1213">
        <f ca="1"/>
        <v>12.4352</v>
      </c>
      <c r="R52" s="17" vm="1214">
        <f ca="1"/>
        <v>11.5862</v>
      </c>
      <c r="S52" s="17" vm="1215">
        <f ca="1"/>
        <v>12.47</v>
      </c>
      <c r="T52" s="17" vm="1216">
        <f ca="1"/>
        <v>12.63</v>
      </c>
      <c r="U52" s="17" vm="1217">
        <f ca="1"/>
        <v>11.58</v>
      </c>
      <c r="V52" s="48">
        <v>0.124</v>
      </c>
      <c r="W52" s="48">
        <v>0.17599999999999999</v>
      </c>
      <c r="X52" s="48">
        <v>0.17599999999999999</v>
      </c>
      <c r="Y52" s="48">
        <v>0.16</v>
      </c>
      <c r="Z52" s="1">
        <f t="shared" ca="1" si="12"/>
        <v>-0.19812508591065289</v>
      </c>
      <c r="AA52" s="1">
        <f t="shared" ca="1" si="13"/>
        <v>-3.5553004474381304E-2</v>
      </c>
      <c r="AB52" s="1">
        <f t="shared" ca="1" si="14"/>
        <v>-0.14580973129992736</v>
      </c>
      <c r="AC52" s="1">
        <f t="shared" ca="1" si="15"/>
        <v>1.3274412663340892E-2</v>
      </c>
      <c r="AD52" s="1">
        <f t="shared" ca="1" si="16"/>
        <v>-0.32832989690721648</v>
      </c>
      <c r="AE52" s="1">
        <f t="shared" ca="1" si="18"/>
        <v>-9.4856357388316201E-2</v>
      </c>
      <c r="AF52" s="1">
        <f t="shared" ca="1" si="19"/>
        <v>-3.7509946969742976E-2</v>
      </c>
      <c r="AG52" s="1">
        <f t="shared" ca="1" si="20"/>
        <v>-7.9565535696253575E-2</v>
      </c>
      <c r="AH52" s="1">
        <f t="shared" ca="1" si="21"/>
        <v>4.2385598993091314E-2</v>
      </c>
      <c r="AI52" s="1">
        <f t="shared" ca="1" si="22"/>
        <v>1.799907118689046E-2</v>
      </c>
      <c r="AJ52" s="1">
        <f t="shared" ca="1" si="23"/>
        <v>-8.0582530672521038E-2</v>
      </c>
      <c r="AK52" s="1">
        <f t="shared" ca="1" si="24"/>
        <v>8.5693536673929066E-3</v>
      </c>
      <c r="AL52" s="1">
        <f t="shared" ca="1" si="25"/>
        <v>-9.1935483870967741E-2</v>
      </c>
      <c r="AM52" s="1">
        <f t="shared" ca="1" si="26"/>
        <v>-5.4120560988162654E-2</v>
      </c>
      <c r="AN52" s="1">
        <f t="shared" ca="1" si="27"/>
        <v>7.6280402547858728E-2</v>
      </c>
      <c r="AO52" s="1">
        <f t="shared" ca="1" si="28"/>
        <v>2.5661587810745803E-2</v>
      </c>
      <c r="AP52" s="1">
        <f t="shared" ca="1" si="29"/>
        <v>-7.0467141726049135E-2</v>
      </c>
      <c r="BA52" s="35">
        <v>-9.4856357388316201E-2</v>
      </c>
      <c r="BB52" s="35">
        <v>-3.7509946969742976E-2</v>
      </c>
      <c r="BC52" s="35">
        <v>-7.9565535696253575E-2</v>
      </c>
      <c r="BD52" s="35">
        <v>4.2385598993091314E-2</v>
      </c>
      <c r="BE52" s="35">
        <v>1.799907118689046E-2</v>
      </c>
      <c r="BF52" s="35">
        <v>-8.0582530672521038E-2</v>
      </c>
      <c r="BG52" s="35">
        <v>8.5693536673929066E-3</v>
      </c>
      <c r="BH52" s="35">
        <v>-9.1935483870967741E-2</v>
      </c>
      <c r="BI52" s="35">
        <v>-5.4120560988162654E-2</v>
      </c>
      <c r="BJ52" s="35">
        <v>7.6280402547858728E-2</v>
      </c>
      <c r="BK52" s="35">
        <v>2.5661587810745803E-2</v>
      </c>
      <c r="BL52" s="35">
        <v>-7.0467141726049135E-2</v>
      </c>
    </row>
    <row r="53" spans="1:64" ht="15.6">
      <c r="A53" s="3" t="s">
        <v>179</v>
      </c>
      <c r="B53" s="3" t="s">
        <v>180</v>
      </c>
      <c r="C53" s="12" t="s">
        <v>181</v>
      </c>
      <c r="D53" s="26">
        <v>318870</v>
      </c>
      <c r="E53" s="26">
        <v>44974</v>
      </c>
      <c r="F53" s="31">
        <f t="shared" si="11"/>
        <v>318870</v>
      </c>
      <c r="G53" s="3">
        <v>983000000</v>
      </c>
      <c r="H53" s="9">
        <v>4.0000000000000002E-4</v>
      </c>
      <c r="I53" s="16" cm="1" vm="2628">
        <f t="array" aca="1" ref="I53:U53" ca="1">TRANSPOSE(_xlfn.STOCKHISTORY(A53,"1-1-2015","31-01-2016",2,0,2))</f>
        <v>161.31</v>
      </c>
      <c r="J53" s="17" vm="271">
        <f ca="1"/>
        <v>154</v>
      </c>
      <c r="K53" s="17" vm="2629">
        <f ca="1"/>
        <v>161.68</v>
      </c>
      <c r="L53" s="17" vm="2630">
        <f ca="1"/>
        <v>160.22999999999999</v>
      </c>
      <c r="M53" s="17" vm="2631">
        <f ca="1"/>
        <v>173.2</v>
      </c>
      <c r="N53" s="17" vm="2632">
        <f ca="1"/>
        <v>170.21</v>
      </c>
      <c r="O53" s="17" vm="2633">
        <f ca="1"/>
        <v>163.97</v>
      </c>
      <c r="P53" s="17" vm="2634">
        <f ca="1"/>
        <v>161.69999999999999</v>
      </c>
      <c r="Q53" s="17" vm="2635">
        <f ca="1"/>
        <v>144.91</v>
      </c>
      <c r="R53" s="17" vm="2636">
        <f ca="1"/>
        <v>145.31</v>
      </c>
      <c r="S53" s="17" vm="2637">
        <f ca="1"/>
        <v>140.5</v>
      </c>
      <c r="T53" s="17" vm="2638">
        <f ca="1"/>
        <v>139.58000000000001</v>
      </c>
      <c r="U53" s="17" vm="2639">
        <f ca="1"/>
        <v>135.6</v>
      </c>
      <c r="V53" s="47">
        <v>0</v>
      </c>
      <c r="W53" s="47">
        <v>0</v>
      </c>
      <c r="X53" s="47">
        <v>0</v>
      </c>
      <c r="Y53" s="47">
        <v>0</v>
      </c>
      <c r="Z53" s="1">
        <f t="shared" ca="1" si="12"/>
        <v>-6.695183187651184E-3</v>
      </c>
      <c r="AA53" s="1">
        <f t="shared" ca="1" si="13"/>
        <v>2.3341446670411343E-2</v>
      </c>
      <c r="AB53" s="1">
        <f t="shared" ca="1" si="14"/>
        <v>-0.11380130511678964</v>
      </c>
      <c r="AC53" s="1">
        <f t="shared" ca="1" si="15"/>
        <v>-6.6822655013419635E-2</v>
      </c>
      <c r="AD53" s="1">
        <f t="shared" ca="1" si="16"/>
        <v>-0.15938255532824999</v>
      </c>
      <c r="AE53" s="1">
        <f t="shared" ca="1" si="18"/>
        <v>-4.5316471390490373E-2</v>
      </c>
      <c r="AF53" s="1">
        <f t="shared" ca="1" si="19"/>
        <v>4.9870129870129912E-2</v>
      </c>
      <c r="AG53" s="1">
        <f t="shared" ca="1" si="20"/>
        <v>-8.968332508659185E-3</v>
      </c>
      <c r="AH53" s="1">
        <f t="shared" ca="1" si="21"/>
        <v>8.0946139923859448E-2</v>
      </c>
      <c r="AI53" s="1">
        <f t="shared" ca="1" si="22"/>
        <v>-1.7263279445727371E-2</v>
      </c>
      <c r="AJ53" s="1">
        <f t="shared" ca="1" si="23"/>
        <v>-3.6660595734680737E-2</v>
      </c>
      <c r="AK53" s="1">
        <f t="shared" ca="1" si="24"/>
        <v>-1.3843995852899983E-2</v>
      </c>
      <c r="AL53" s="1">
        <f t="shared" ca="1" si="25"/>
        <v>-0.10383426097711808</v>
      </c>
      <c r="AM53" s="1">
        <f t="shared" ca="1" si="26"/>
        <v>2.7603340004140895E-3</v>
      </c>
      <c r="AN53" s="1">
        <f t="shared" ca="1" si="27"/>
        <v>-3.3101644759479749E-2</v>
      </c>
      <c r="AO53" s="1">
        <f t="shared" ca="1" si="28"/>
        <v>-6.5480427046262458E-3</v>
      </c>
      <c r="AP53" s="1">
        <f t="shared" ca="1" si="29"/>
        <v>-2.8514113769881201E-2</v>
      </c>
      <c r="BA53" s="35">
        <v>-4.5316471390490373E-2</v>
      </c>
      <c r="BB53" s="35">
        <v>4.9870129870129912E-2</v>
      </c>
      <c r="BC53" s="35">
        <v>-8.968332508659185E-3</v>
      </c>
      <c r="BD53" s="35">
        <v>8.0946139923859448E-2</v>
      </c>
      <c r="BE53" s="35">
        <v>-1.7263279445727371E-2</v>
      </c>
      <c r="BF53" s="35">
        <v>-3.6660595734680737E-2</v>
      </c>
      <c r="BG53" s="35">
        <v>-1.3843995852899983E-2</v>
      </c>
      <c r="BH53" s="35">
        <v>-0.10383426097711808</v>
      </c>
      <c r="BI53" s="35">
        <v>2.7603340004140895E-3</v>
      </c>
      <c r="BJ53" s="35">
        <v>-3.3101644759479749E-2</v>
      </c>
      <c r="BK53" s="35">
        <v>-6.5480427046262458E-3</v>
      </c>
      <c r="BL53" s="35">
        <v>-2.8514113769881201E-2</v>
      </c>
    </row>
    <row r="54" spans="1:64" ht="15.6">
      <c r="A54" s="3" t="s">
        <v>182</v>
      </c>
      <c r="B54" s="3" t="s">
        <v>183</v>
      </c>
      <c r="C54" s="12" t="s">
        <v>184</v>
      </c>
      <c r="D54" s="26">
        <v>1495410</v>
      </c>
      <c r="E54" s="26">
        <v>1068049</v>
      </c>
      <c r="F54" s="31">
        <f t="shared" si="11"/>
        <v>1495410</v>
      </c>
      <c r="G54" s="3">
        <v>4894000000</v>
      </c>
      <c r="H54" s="9">
        <v>5.0000000000000001E-4</v>
      </c>
      <c r="I54" s="16" cm="1" vm="2428">
        <f t="array" aca="1" ref="I54:U54" ca="1">TRANSPOSE(_xlfn.STOCKHISTORY(A54,"1-1-2015","31-01-2016",2,0,2))</f>
        <v>36.67</v>
      </c>
      <c r="J54" s="17" vm="2429">
        <f ca="1"/>
        <v>33.06</v>
      </c>
      <c r="K54" s="17" vm="2430">
        <f ca="1"/>
        <v>33.29</v>
      </c>
      <c r="L54" s="17" vm="2431">
        <f ca="1"/>
        <v>31.13</v>
      </c>
      <c r="M54" s="17" vm="2432">
        <f ca="1"/>
        <v>32.630000000000003</v>
      </c>
      <c r="N54" s="17" vm="2433">
        <f ca="1"/>
        <v>34.369999999999997</v>
      </c>
      <c r="O54" s="17" vm="2434">
        <f ca="1"/>
        <v>30.49</v>
      </c>
      <c r="P54" s="17" vm="502">
        <f ca="1"/>
        <v>29</v>
      </c>
      <c r="Q54" s="17" vm="2435">
        <f ca="1"/>
        <v>27.91</v>
      </c>
      <c r="R54" s="17" vm="2436">
        <f ca="1"/>
        <v>30.21</v>
      </c>
      <c r="S54" s="17" vm="2437">
        <f ca="1"/>
        <v>33.729999999999997</v>
      </c>
      <c r="T54" s="17" vm="2438">
        <f ca="1"/>
        <v>35</v>
      </c>
      <c r="U54" s="17" vm="2439">
        <f ca="1"/>
        <v>33.880000000000003</v>
      </c>
      <c r="V54" s="48">
        <v>0.24</v>
      </c>
      <c r="W54" s="48">
        <v>0.24</v>
      </c>
      <c r="X54" s="48">
        <v>0.24</v>
      </c>
      <c r="Y54" s="48">
        <v>0.24</v>
      </c>
      <c r="Z54" s="1">
        <f t="shared" ca="1" si="12"/>
        <v>-0.14453231524406879</v>
      </c>
      <c r="AA54" s="1">
        <f t="shared" ca="1" si="13"/>
        <v>-1.2849341471249618E-2</v>
      </c>
      <c r="AB54" s="1">
        <f t="shared" ca="1" si="14"/>
        <v>-1.3119055428008394E-3</v>
      </c>
      <c r="AC54" s="1">
        <f t="shared" ca="1" si="15"/>
        <v>0.12942734193975511</v>
      </c>
      <c r="AD54" s="1">
        <f t="shared" ca="1" si="16"/>
        <v>-4.9904554131442569E-2</v>
      </c>
      <c r="AE54" s="1">
        <f t="shared" ca="1" si="18"/>
        <v>-9.8445595854922255E-2</v>
      </c>
      <c r="AF54" s="1">
        <f t="shared" ca="1" si="19"/>
        <v>6.957047791893432E-3</v>
      </c>
      <c r="AG54" s="1">
        <f t="shared" ca="1" si="20"/>
        <v>-5.767497747071193E-2</v>
      </c>
      <c r="AH54" s="1">
        <f t="shared" ca="1" si="21"/>
        <v>4.818503051718611E-2</v>
      </c>
      <c r="AI54" s="1">
        <f t="shared" ca="1" si="22"/>
        <v>6.0680355501072474E-2</v>
      </c>
      <c r="AJ54" s="1">
        <f t="shared" ca="1" si="23"/>
        <v>-0.10590631364562116</v>
      </c>
      <c r="AK54" s="1">
        <f t="shared" ca="1" si="24"/>
        <v>-4.886848146933416E-2</v>
      </c>
      <c r="AL54" s="1">
        <f t="shared" ca="1" si="25"/>
        <v>-2.9310344827586203E-2</v>
      </c>
      <c r="AM54" s="1">
        <f t="shared" ca="1" si="26"/>
        <v>9.1006807595843814E-2</v>
      </c>
      <c r="AN54" s="1">
        <f t="shared" ca="1" si="27"/>
        <v>0.11651770936775889</v>
      </c>
      <c r="AO54" s="1">
        <f t="shared" ca="1" si="28"/>
        <v>4.4767269493033002E-2</v>
      </c>
      <c r="AP54" s="1">
        <f t="shared" ca="1" si="29"/>
        <v>-2.5142857142857071E-2</v>
      </c>
      <c r="BA54" s="35">
        <v>-9.8445595854922255E-2</v>
      </c>
      <c r="BB54" s="35">
        <v>6.957047791893432E-3</v>
      </c>
      <c r="BC54" s="35">
        <v>-5.767497747071193E-2</v>
      </c>
      <c r="BD54" s="35">
        <v>4.818503051718611E-2</v>
      </c>
      <c r="BE54" s="35">
        <v>6.0680355501072474E-2</v>
      </c>
      <c r="BF54" s="35">
        <v>-0.10590631364562116</v>
      </c>
      <c r="BG54" s="35">
        <v>-4.886848146933416E-2</v>
      </c>
      <c r="BH54" s="35">
        <v>-2.9310344827586203E-2</v>
      </c>
      <c r="BI54" s="35">
        <v>9.1006807595843814E-2</v>
      </c>
      <c r="BJ54" s="35">
        <v>0.11651770936775889</v>
      </c>
      <c r="BK54" s="35">
        <v>4.4767269493033002E-2</v>
      </c>
      <c r="BL54" s="35">
        <v>-2.5142857142857071E-2</v>
      </c>
    </row>
    <row r="55" spans="1:64" ht="15.6">
      <c r="A55" s="3" t="s">
        <v>185</v>
      </c>
      <c r="B55" s="3" t="s">
        <v>186</v>
      </c>
      <c r="C55" s="12" t="s">
        <v>187</v>
      </c>
      <c r="D55" s="26">
        <v>114778</v>
      </c>
      <c r="E55" s="26">
        <v>496416</v>
      </c>
      <c r="F55" s="31">
        <f t="shared" si="11"/>
        <v>114778</v>
      </c>
      <c r="G55" s="3">
        <v>2813000000</v>
      </c>
      <c r="H55" s="9">
        <v>2.0000000000000001E-4</v>
      </c>
      <c r="I55" s="16" cm="1" vm="3311">
        <f t="array" aca="1" ref="I55:U55" ca="1">TRANSPOSE(_xlfn.STOCKHISTORY(A55,"1-1-2015","31-01-2016",2,0,2))</f>
        <v>105.05</v>
      </c>
      <c r="J55" s="17" vm="3312">
        <f ca="1"/>
        <v>100.49</v>
      </c>
      <c r="K55" s="17" vm="2586">
        <f ca="1"/>
        <v>102.86</v>
      </c>
      <c r="L55" s="17" vm="3313">
        <f ca="1"/>
        <v>100.46</v>
      </c>
      <c r="M55" s="17" vm="3314">
        <f ca="1"/>
        <v>99.62</v>
      </c>
      <c r="N55" s="17" vm="3315">
        <f ca="1"/>
        <v>100.28</v>
      </c>
      <c r="O55" s="17" vm="3316">
        <f ca="1"/>
        <v>98.3</v>
      </c>
      <c r="P55" s="17" vm="3317">
        <f ca="1"/>
        <v>100</v>
      </c>
      <c r="Q55" s="17" vm="3318">
        <f ca="1"/>
        <v>92.29</v>
      </c>
      <c r="R55" s="17" vm="3319">
        <f ca="1"/>
        <v>93.43</v>
      </c>
      <c r="S55" s="17" vm="3320">
        <f ca="1"/>
        <v>101.18</v>
      </c>
      <c r="T55" s="17" vm="3321">
        <f ca="1"/>
        <v>101.73</v>
      </c>
      <c r="U55" s="17" vm="3322">
        <f ca="1"/>
        <v>101.71</v>
      </c>
      <c r="V55" s="48">
        <v>0.75</v>
      </c>
      <c r="W55" s="48">
        <v>0.75</v>
      </c>
      <c r="X55" s="48">
        <v>0.75</v>
      </c>
      <c r="Y55" s="48">
        <v>0.7</v>
      </c>
      <c r="Z55" s="1">
        <f t="shared" ca="1" si="12"/>
        <v>-3.6554021894336063E-2</v>
      </c>
      <c r="AA55" s="1">
        <f t="shared" ca="1" si="13"/>
        <v>-1.4035436989846672E-2</v>
      </c>
      <c r="AB55" s="1">
        <f t="shared" ca="1" si="14"/>
        <v>-4.1912512716174875E-2</v>
      </c>
      <c r="AC55" s="1">
        <f t="shared" ca="1" si="15"/>
        <v>9.6114738306753558E-2</v>
      </c>
      <c r="AD55" s="1">
        <f t="shared" ca="1" si="16"/>
        <v>-3.7125178486435342E-3</v>
      </c>
      <c r="AE55" s="1">
        <f t="shared" ca="1" si="18"/>
        <v>-4.340790099952406E-2</v>
      </c>
      <c r="AF55" s="1">
        <f t="shared" ca="1" si="19"/>
        <v>2.3584436262314705E-2</v>
      </c>
      <c r="AG55" s="1">
        <f t="shared" ca="1" si="20"/>
        <v>-1.6041221077192355E-2</v>
      </c>
      <c r="AH55" s="1">
        <f t="shared" ca="1" si="21"/>
        <v>-8.3615369301213351E-3</v>
      </c>
      <c r="AI55" s="1">
        <f t="shared" ca="1" si="22"/>
        <v>1.4153784380646421E-2</v>
      </c>
      <c r="AJ55" s="1">
        <f t="shared" ca="1" si="23"/>
        <v>-1.2265656162744356E-2</v>
      </c>
      <c r="AK55" s="1">
        <f t="shared" ca="1" si="24"/>
        <v>1.7293997965412033E-2</v>
      </c>
      <c r="AL55" s="1">
        <f t="shared" ca="1" si="25"/>
        <v>-6.959999999999994E-2</v>
      </c>
      <c r="AM55" s="1">
        <f t="shared" ca="1" si="26"/>
        <v>2.0478925127316073E-2</v>
      </c>
      <c r="AN55" s="1">
        <f t="shared" ca="1" si="27"/>
        <v>8.2949801990795241E-2</v>
      </c>
      <c r="AO55" s="1">
        <f t="shared" ca="1" si="28"/>
        <v>1.2354220201620844E-2</v>
      </c>
      <c r="AP55" s="1">
        <f t="shared" ca="1" si="29"/>
        <v>6.6843605622725812E-3</v>
      </c>
      <c r="BA55" s="35">
        <v>-4.340790099952406E-2</v>
      </c>
      <c r="BB55" s="35">
        <v>2.3584436262314705E-2</v>
      </c>
      <c r="BC55" s="35">
        <v>-1.6041221077192355E-2</v>
      </c>
      <c r="BD55" s="35">
        <v>-8.3615369301213351E-3</v>
      </c>
      <c r="BE55" s="35">
        <v>1.4153784380646421E-2</v>
      </c>
      <c r="BF55" s="35">
        <v>-1.2265656162744356E-2</v>
      </c>
      <c r="BG55" s="35">
        <v>1.7293997965412033E-2</v>
      </c>
      <c r="BH55" s="35">
        <v>-6.959999999999994E-2</v>
      </c>
      <c r="BI55" s="35">
        <v>2.0478925127316073E-2</v>
      </c>
      <c r="BJ55" s="35">
        <v>8.2949801990795241E-2</v>
      </c>
      <c r="BK55" s="35">
        <v>1.2354220201620844E-2</v>
      </c>
      <c r="BL55" s="35">
        <v>6.6843605622725812E-3</v>
      </c>
    </row>
    <row r="56" spans="1:64" ht="15.6">
      <c r="A56" s="3" t="s">
        <v>188</v>
      </c>
      <c r="B56" s="3" t="s">
        <v>189</v>
      </c>
      <c r="C56" s="12" t="s">
        <v>190</v>
      </c>
      <c r="D56" s="26">
        <v>6117982</v>
      </c>
      <c r="E56" s="26">
        <v>3827397</v>
      </c>
      <c r="F56" s="31">
        <f t="shared" si="11"/>
        <v>6117982</v>
      </c>
      <c r="G56" s="3">
        <v>3774000000</v>
      </c>
      <c r="H56" s="9">
        <v>2.5999999999999999E-3</v>
      </c>
      <c r="I56" s="16" cm="1" vm="1145">
        <f t="array" aca="1" ref="I56:U56" ca="1">TRANSPOSE(_xlfn.STOCKHISTORY(A56,"1-1-2015","31-01-2016",2,0,2))</f>
        <v>62.62</v>
      </c>
      <c r="J56" s="17" vm="1146">
        <f ca="1"/>
        <v>54.53</v>
      </c>
      <c r="K56" s="17" vm="1147">
        <f ca="1"/>
        <v>61.24</v>
      </c>
      <c r="L56" s="17" vm="1148">
        <f ca="1"/>
        <v>60.41</v>
      </c>
      <c r="M56" s="17" vm="1149">
        <f ca="1"/>
        <v>63.7</v>
      </c>
      <c r="N56" s="17" vm="1150">
        <f ca="1"/>
        <v>65.989999999999995</v>
      </c>
      <c r="O56" s="17" vm="1151">
        <f ca="1"/>
        <v>68.12</v>
      </c>
      <c r="P56" s="17" vm="1152">
        <f ca="1"/>
        <v>68.59</v>
      </c>
      <c r="Q56" s="17" vm="453">
        <f ca="1"/>
        <v>62.85</v>
      </c>
      <c r="R56" s="17" vm="1153">
        <f ca="1"/>
        <v>61.12</v>
      </c>
      <c r="S56" s="17" vm="1154">
        <f ca="1"/>
        <v>64.45</v>
      </c>
      <c r="T56" s="17" vm="1155">
        <f ca="1"/>
        <v>67.34</v>
      </c>
      <c r="U56" s="17" vm="1156">
        <f ca="1"/>
        <v>63.95</v>
      </c>
      <c r="V56" s="48">
        <v>0.44</v>
      </c>
      <c r="W56" s="48">
        <v>0.44</v>
      </c>
      <c r="X56" s="48">
        <v>0.4</v>
      </c>
      <c r="Y56" s="48">
        <v>0.4</v>
      </c>
      <c r="Z56" s="1">
        <f t="shared" ca="1" si="12"/>
        <v>-2.8265729798786346E-2</v>
      </c>
      <c r="AA56" s="1">
        <f t="shared" ca="1" si="13"/>
        <v>0.13491143850355913</v>
      </c>
      <c r="AB56" s="1">
        <f t="shared" ca="1" si="14"/>
        <v>-9.6887844979448121E-2</v>
      </c>
      <c r="AC56" s="1">
        <f t="shared" ca="1" si="15"/>
        <v>5.2846858638743548E-2</v>
      </c>
      <c r="AD56" s="1">
        <f t="shared" ca="1" si="16"/>
        <v>4.8067709996806221E-2</v>
      </c>
      <c r="AE56" s="1">
        <f t="shared" ca="1" si="18"/>
        <v>-0.12919195145320977</v>
      </c>
      <c r="AF56" s="1">
        <f t="shared" ca="1" si="19"/>
        <v>0.12305153126719238</v>
      </c>
      <c r="AG56" s="1">
        <f t="shared" ca="1" si="20"/>
        <v>-6.3683866753756592E-3</v>
      </c>
      <c r="AH56" s="1">
        <f t="shared" ca="1" si="21"/>
        <v>5.44611819235227E-2</v>
      </c>
      <c r="AI56" s="1">
        <f t="shared" ca="1" si="22"/>
        <v>4.2857142857142733E-2</v>
      </c>
      <c r="AJ56" s="1">
        <f t="shared" ca="1" si="23"/>
        <v>3.8945294741627667E-2</v>
      </c>
      <c r="AK56" s="1">
        <f t="shared" ca="1" si="24"/>
        <v>6.8995889606576462E-3</v>
      </c>
      <c r="AL56" s="1">
        <f t="shared" ca="1" si="25"/>
        <v>-7.7853914564805379E-2</v>
      </c>
      <c r="AM56" s="1">
        <f t="shared" ca="1" si="26"/>
        <v>-2.1161495624502848E-2</v>
      </c>
      <c r="AN56" s="1">
        <f t="shared" ca="1" si="27"/>
        <v>5.4482984293193808E-2</v>
      </c>
      <c r="AO56" s="1">
        <f t="shared" ca="1" si="28"/>
        <v>5.1047323506594265E-2</v>
      </c>
      <c r="AP56" s="1">
        <f t="shared" ca="1" si="29"/>
        <v>-4.440154440154441E-2</v>
      </c>
      <c r="BA56" s="35">
        <v>-0.12919195145320977</v>
      </c>
      <c r="BB56" s="35">
        <v>0.12305153126719238</v>
      </c>
      <c r="BC56" s="35">
        <v>-6.3683866753756592E-3</v>
      </c>
      <c r="BD56" s="35">
        <v>5.44611819235227E-2</v>
      </c>
      <c r="BE56" s="35">
        <v>4.2857142857142733E-2</v>
      </c>
      <c r="BF56" s="35">
        <v>3.8945294741627667E-2</v>
      </c>
      <c r="BG56" s="35">
        <v>6.8995889606576462E-3</v>
      </c>
      <c r="BH56" s="35">
        <v>-7.7853914564805379E-2</v>
      </c>
      <c r="BI56" s="35">
        <v>-2.1161495624502848E-2</v>
      </c>
      <c r="BJ56" s="35">
        <v>5.4482984293193808E-2</v>
      </c>
      <c r="BK56" s="35">
        <v>5.1047323506594265E-2</v>
      </c>
      <c r="BL56" s="35">
        <v>-4.440154440154441E-2</v>
      </c>
    </row>
    <row r="57" spans="1:64" ht="15.6">
      <c r="A57" s="3" t="s">
        <v>191</v>
      </c>
      <c r="B57" s="3" t="s">
        <v>192</v>
      </c>
      <c r="C57" s="12" t="s">
        <v>193</v>
      </c>
      <c r="D57" s="26">
        <v>12281136</v>
      </c>
      <c r="E57" s="26">
        <v>0</v>
      </c>
      <c r="F57" s="31">
        <f t="shared" si="11"/>
        <v>12281136</v>
      </c>
      <c r="G57" s="3">
        <v>4405000000</v>
      </c>
      <c r="H57" s="9">
        <v>2.8E-3</v>
      </c>
      <c r="I57" s="16" cm="1" vm="990">
        <f t="array" aca="1" ref="I57:U57" ca="1">TRANSPOSE(_xlfn.STOCKHISTORY(A57,"1-1-2015","31-01-2016",2,0,2))</f>
        <v>42.26</v>
      </c>
      <c r="J57" s="17" vm="991">
        <f ca="1"/>
        <v>41.21</v>
      </c>
      <c r="K57" s="17" vm="992">
        <f ca="1"/>
        <v>43.12</v>
      </c>
      <c r="L57" s="17" vm="887">
        <f ca="1"/>
        <v>40.79</v>
      </c>
      <c r="M57" s="17" vm="993">
        <f ca="1"/>
        <v>40.58</v>
      </c>
      <c r="N57" s="17" vm="215">
        <f ca="1"/>
        <v>41.36</v>
      </c>
      <c r="O57" s="17" vm="994">
        <f ca="1"/>
        <v>39.380000000000003</v>
      </c>
      <c r="P57" s="17" vm="995">
        <f ca="1"/>
        <v>40.85</v>
      </c>
      <c r="Q57" s="17" vm="996">
        <f ca="1"/>
        <v>38.67</v>
      </c>
      <c r="R57" s="17" vm="742">
        <f ca="1"/>
        <v>40.22</v>
      </c>
      <c r="S57" s="17" vm="997">
        <f ca="1"/>
        <v>42.32</v>
      </c>
      <c r="T57" s="17" vm="998">
        <f ca="1"/>
        <v>42.73</v>
      </c>
      <c r="U57" s="17" vm="999">
        <f ca="1"/>
        <v>42.34</v>
      </c>
      <c r="V57" s="48">
        <v>0.33</v>
      </c>
      <c r="W57" s="48">
        <v>0.33</v>
      </c>
      <c r="X57" s="48">
        <v>0.33</v>
      </c>
      <c r="Y57" s="48">
        <v>0.33</v>
      </c>
      <c r="Z57" s="1">
        <f t="shared" ca="1" si="12"/>
        <v>-2.6975863700899168E-2</v>
      </c>
      <c r="AA57" s="1">
        <f t="shared" ca="1" si="13"/>
        <v>-2.6477077715126172E-2</v>
      </c>
      <c r="AB57" s="1">
        <f t="shared" ca="1" si="14"/>
        <v>2.9710512950736321E-2</v>
      </c>
      <c r="AC57" s="1">
        <f t="shared" ca="1" si="15"/>
        <v>6.0914967677772366E-2</v>
      </c>
      <c r="AD57" s="1">
        <f t="shared" ca="1" si="16"/>
        <v>3.3128253667771071E-2</v>
      </c>
      <c r="AE57" s="1">
        <f t="shared" ca="1" si="18"/>
        <v>-2.484619025082814E-2</v>
      </c>
      <c r="AF57" s="1">
        <f t="shared" ca="1" si="19"/>
        <v>4.6347973792768664E-2</v>
      </c>
      <c r="AG57" s="1">
        <f t="shared" ca="1" si="20"/>
        <v>-4.6382189239332058E-2</v>
      </c>
      <c r="AH57" s="1">
        <f t="shared" ca="1" si="21"/>
        <v>-5.1483206668301263E-3</v>
      </c>
      <c r="AI57" s="1">
        <f t="shared" ca="1" si="22"/>
        <v>2.7353376047313978E-2</v>
      </c>
      <c r="AJ57" s="1">
        <f t="shared" ca="1" si="23"/>
        <v>-3.9893617021276521E-2</v>
      </c>
      <c r="AK57" s="1">
        <f t="shared" ca="1" si="24"/>
        <v>3.7328593194514953E-2</v>
      </c>
      <c r="AL57" s="1">
        <f t="shared" ca="1" si="25"/>
        <v>-4.5287637698898396E-2</v>
      </c>
      <c r="AM57" s="1">
        <f t="shared" ca="1" si="26"/>
        <v>4.8616498577708743E-2</v>
      </c>
      <c r="AN57" s="1">
        <f t="shared" ca="1" si="27"/>
        <v>5.2212829438090538E-2</v>
      </c>
      <c r="AO57" s="1">
        <f t="shared" ca="1" si="28"/>
        <v>1.7485822306238106E-2</v>
      </c>
      <c r="AP57" s="1">
        <f t="shared" ca="1" si="29"/>
        <v>-1.4041656915514498E-3</v>
      </c>
      <c r="BA57" s="35">
        <v>-2.484619025082814E-2</v>
      </c>
      <c r="BB57" s="35">
        <v>4.6347973792768664E-2</v>
      </c>
      <c r="BC57" s="35">
        <v>-4.6382189239332058E-2</v>
      </c>
      <c r="BD57" s="35">
        <v>-5.1483206668301263E-3</v>
      </c>
      <c r="BE57" s="35">
        <v>2.7353376047313978E-2</v>
      </c>
      <c r="BF57" s="35">
        <v>-3.9893617021276521E-2</v>
      </c>
      <c r="BG57" s="35">
        <v>3.7328593194514953E-2</v>
      </c>
      <c r="BH57" s="35">
        <v>-4.5287637698898396E-2</v>
      </c>
      <c r="BI57" s="35">
        <v>4.8616498577708743E-2</v>
      </c>
      <c r="BJ57" s="35">
        <v>5.2212829438090538E-2</v>
      </c>
      <c r="BK57" s="35">
        <v>1.7485822306238106E-2</v>
      </c>
      <c r="BL57" s="35">
        <v>-1.4041656915514498E-3</v>
      </c>
    </row>
    <row r="58" spans="1:64" ht="15.6">
      <c r="A58" s="3" t="s">
        <v>194</v>
      </c>
      <c r="B58" s="3" t="s">
        <v>195</v>
      </c>
      <c r="C58" s="12" t="s">
        <v>196</v>
      </c>
      <c r="D58" s="26">
        <v>880680</v>
      </c>
      <c r="E58" s="26">
        <v>187587</v>
      </c>
      <c r="F58" s="31">
        <f t="shared" si="11"/>
        <v>880680</v>
      </c>
      <c r="G58" s="3">
        <v>1066000000</v>
      </c>
      <c r="H58" s="9">
        <v>1E-3</v>
      </c>
      <c r="I58" s="16" cm="1" vm="1825">
        <f t="array" aca="1" ref="I58:U58" ca="1">TRANSPOSE(_xlfn.STOCKHISTORY(A58,"1-1-2015","31-01-2016",2,0,2))</f>
        <v>69.77</v>
      </c>
      <c r="J58" s="17" vm="1826">
        <f ca="1"/>
        <v>71.87</v>
      </c>
      <c r="K58" s="17" vm="1827">
        <f ca="1"/>
        <v>70.16</v>
      </c>
      <c r="L58" s="17" vm="1828">
        <f ca="1"/>
        <v>72.92</v>
      </c>
      <c r="M58" s="17" vm="1829">
        <f ca="1"/>
        <v>72.260000000000005</v>
      </c>
      <c r="N58" s="17" vm="1830">
        <f ca="1"/>
        <v>78.92</v>
      </c>
      <c r="O58" s="17" vm="446">
        <f ca="1"/>
        <v>83.8</v>
      </c>
      <c r="P58" s="17" vm="1831">
        <f ca="1"/>
        <v>84.81</v>
      </c>
      <c r="Q58" s="17" vm="1832">
        <f ca="1"/>
        <v>80.25</v>
      </c>
      <c r="R58" s="17" vm="1833">
        <f ca="1"/>
        <v>83.6</v>
      </c>
      <c r="S58" s="17" vm="1834">
        <f ca="1"/>
        <v>81.14</v>
      </c>
      <c r="T58" s="17" vm="1835">
        <f ca="1"/>
        <v>84.21</v>
      </c>
      <c r="U58" s="17" vm="1836">
        <f ca="1"/>
        <v>83.4</v>
      </c>
      <c r="V58" s="48">
        <v>0.5</v>
      </c>
      <c r="W58" s="48">
        <v>0.5</v>
      </c>
      <c r="X58" s="48">
        <v>0.5</v>
      </c>
      <c r="Y58" s="48">
        <v>0.5</v>
      </c>
      <c r="Z58" s="1">
        <f t="shared" ca="1" si="12"/>
        <v>5.2314748459223244E-2</v>
      </c>
      <c r="AA58" s="1">
        <f t="shared" ca="1" si="13"/>
        <v>0.15606143719144261</v>
      </c>
      <c r="AB58" s="1">
        <f t="shared" ca="1" si="14"/>
        <v>3.579952267303069E-3</v>
      </c>
      <c r="AC58" s="1">
        <f t="shared" ca="1" si="15"/>
        <v>3.5885167464116195E-3</v>
      </c>
      <c r="AD58" s="1">
        <f t="shared" ca="1" si="16"/>
        <v>0.22402178586785165</v>
      </c>
      <c r="AE58" s="1">
        <f t="shared" ca="1" si="18"/>
        <v>3.0098896373799752E-2</v>
      </c>
      <c r="AF58" s="1">
        <f t="shared" ca="1" si="19"/>
        <v>-2.3792959510226908E-2</v>
      </c>
      <c r="AG58" s="1">
        <f t="shared" ca="1" si="20"/>
        <v>4.646522234891684E-2</v>
      </c>
      <c r="AH58" s="1">
        <f t="shared" ca="1" si="21"/>
        <v>-9.0510148107514621E-3</v>
      </c>
      <c r="AI58" s="1">
        <f t="shared" ca="1" si="22"/>
        <v>9.9086631608081871E-2</v>
      </c>
      <c r="AJ58" s="1">
        <f t="shared" ca="1" si="23"/>
        <v>6.8170299036999435E-2</v>
      </c>
      <c r="AK58" s="1">
        <f t="shared" ca="1" si="24"/>
        <v>1.2052505966587173E-2</v>
      </c>
      <c r="AL58" s="1">
        <f t="shared" ca="1" si="25"/>
        <v>-4.7871713241363072E-2</v>
      </c>
      <c r="AM58" s="1">
        <f t="shared" ca="1" si="26"/>
        <v>4.7975077881619865E-2</v>
      </c>
      <c r="AN58" s="1">
        <f t="shared" ca="1" si="27"/>
        <v>-2.9425837320574091E-2</v>
      </c>
      <c r="AO58" s="1">
        <f t="shared" ca="1" si="28"/>
        <v>4.3998028099580887E-2</v>
      </c>
      <c r="AP58" s="1">
        <f t="shared" ca="1" si="29"/>
        <v>-3.6812730079561584E-3</v>
      </c>
      <c r="BA58" s="35">
        <v>3.0098896373799752E-2</v>
      </c>
      <c r="BB58" s="35">
        <v>-2.3792959510226908E-2</v>
      </c>
      <c r="BC58" s="35">
        <v>4.646522234891684E-2</v>
      </c>
      <c r="BD58" s="35">
        <v>-9.0510148107514621E-3</v>
      </c>
      <c r="BE58" s="35">
        <v>9.9086631608081871E-2</v>
      </c>
      <c r="BF58" s="35">
        <v>6.8170299036999435E-2</v>
      </c>
      <c r="BG58" s="35">
        <v>1.2052505966587173E-2</v>
      </c>
      <c r="BH58" s="35">
        <v>-4.7871713241363072E-2</v>
      </c>
      <c r="BI58" s="35">
        <v>4.7975077881619865E-2</v>
      </c>
      <c r="BJ58" s="35">
        <v>-2.9425837320574091E-2</v>
      </c>
      <c r="BK58" s="35">
        <v>4.3998028099580887E-2</v>
      </c>
      <c r="BL58" s="35">
        <v>-3.6812730079561584E-3</v>
      </c>
    </row>
    <row r="59" spans="1:64" ht="15.6">
      <c r="A59" s="3" t="s">
        <v>197</v>
      </c>
      <c r="B59" s="3" t="s">
        <v>198</v>
      </c>
      <c r="C59" s="12" t="s">
        <v>199</v>
      </c>
      <c r="D59" s="26">
        <v>199676</v>
      </c>
      <c r="E59" s="26">
        <v>84509</v>
      </c>
      <c r="F59" s="31">
        <f t="shared" si="11"/>
        <v>199676</v>
      </c>
      <c r="G59" s="3">
        <v>315000000</v>
      </c>
      <c r="H59" s="9">
        <v>8.9999999999999998E-4</v>
      </c>
      <c r="I59" s="16" cm="1" vm="1955">
        <f t="array" aca="1" ref="I59:U59" ca="1">TRANSPOSE(_xlfn.STOCKHISTORY(A59,"1-1-2015","31-01-2016",2,0,2))</f>
        <v>192.1</v>
      </c>
      <c r="J59" s="17" vm="1956">
        <f ca="1"/>
        <v>188.41</v>
      </c>
      <c r="K59" s="17" vm="1957">
        <f ca="1"/>
        <v>200.67</v>
      </c>
      <c r="L59" s="17" vm="1958">
        <f ca="1"/>
        <v>202.1</v>
      </c>
      <c r="M59" s="17" vm="1959">
        <f ca="1"/>
        <v>186.8</v>
      </c>
      <c r="N59" s="17" vm="1960">
        <f ca="1"/>
        <v>189.48</v>
      </c>
      <c r="O59" s="17" vm="1961">
        <f ca="1"/>
        <v>186.01</v>
      </c>
      <c r="P59" s="17" vm="1962">
        <f ca="1"/>
        <v>207.27</v>
      </c>
      <c r="Q59" s="17" vm="1963">
        <f ca="1"/>
        <v>197.87</v>
      </c>
      <c r="R59" s="17" vm="1964">
        <f ca="1"/>
        <v>206.31</v>
      </c>
      <c r="S59" s="17" vm="1965">
        <f ca="1"/>
        <v>219.89</v>
      </c>
      <c r="T59" s="17" vm="1966">
        <f ca="1"/>
        <v>220.06</v>
      </c>
      <c r="U59" s="17" vm="1967">
        <f ca="1"/>
        <v>214</v>
      </c>
      <c r="V59" s="47">
        <v>0</v>
      </c>
      <c r="W59" s="47">
        <v>0</v>
      </c>
      <c r="X59" s="47">
        <v>0</v>
      </c>
      <c r="Y59" s="47">
        <v>0</v>
      </c>
      <c r="Z59" s="1">
        <f t="shared" ca="1" si="12"/>
        <v>5.2056220718375845E-2</v>
      </c>
      <c r="AA59" s="1">
        <f t="shared" ca="1" si="13"/>
        <v>-7.9614052449282546E-2</v>
      </c>
      <c r="AB59" s="1">
        <f t="shared" ca="1" si="14"/>
        <v>0.10913391753131559</v>
      </c>
      <c r="AC59" s="1">
        <f t="shared" ca="1" si="15"/>
        <v>3.7274005137899267E-2</v>
      </c>
      <c r="AD59" s="1">
        <f t="shared" ca="1" si="16"/>
        <v>0.11400312337324313</v>
      </c>
      <c r="AE59" s="1">
        <f t="shared" ca="1" si="18"/>
        <v>-1.9208745445080676E-2</v>
      </c>
      <c r="AF59" s="1">
        <f t="shared" ca="1" si="19"/>
        <v>6.5070856111671307E-2</v>
      </c>
      <c r="AG59" s="1">
        <f t="shared" ca="1" si="20"/>
        <v>7.1261274729656002E-3</v>
      </c>
      <c r="AH59" s="1">
        <f t="shared" ca="1" si="21"/>
        <v>-7.5705096486887599E-2</v>
      </c>
      <c r="AI59" s="1">
        <f t="shared" ca="1" si="22"/>
        <v>1.434689507494635E-2</v>
      </c>
      <c r="AJ59" s="1">
        <f t="shared" ca="1" si="23"/>
        <v>-1.831327844627401E-2</v>
      </c>
      <c r="AK59" s="1">
        <f t="shared" ca="1" si="24"/>
        <v>0.1142949303800872</v>
      </c>
      <c r="AL59" s="1">
        <f t="shared" ca="1" si="25"/>
        <v>-4.5351473922902522E-2</v>
      </c>
      <c r="AM59" s="1">
        <f t="shared" ca="1" si="26"/>
        <v>4.265426795370697E-2</v>
      </c>
      <c r="AN59" s="1">
        <f t="shared" ca="1" si="27"/>
        <v>6.5823275653143248E-2</v>
      </c>
      <c r="AO59" s="1">
        <f t="shared" ca="1" si="28"/>
        <v>7.7311382964216624E-4</v>
      </c>
      <c r="AP59" s="1">
        <f t="shared" ca="1" si="29"/>
        <v>-2.7537944197037183E-2</v>
      </c>
      <c r="BA59" s="35">
        <v>-1.9208745445080676E-2</v>
      </c>
      <c r="BB59" s="35">
        <v>6.5070856111671307E-2</v>
      </c>
      <c r="BC59" s="35">
        <v>7.1261274729656002E-3</v>
      </c>
      <c r="BD59" s="35">
        <v>-7.5705096486887599E-2</v>
      </c>
      <c r="BE59" s="35">
        <v>1.434689507494635E-2</v>
      </c>
      <c r="BF59" s="35">
        <v>-1.831327844627401E-2</v>
      </c>
      <c r="BG59" s="35">
        <v>0.1142949303800872</v>
      </c>
      <c r="BH59" s="35">
        <v>-4.5351473922902522E-2</v>
      </c>
      <c r="BI59" s="35">
        <v>4.265426795370697E-2</v>
      </c>
      <c r="BJ59" s="35">
        <v>6.5823275653143248E-2</v>
      </c>
      <c r="BK59" s="35">
        <v>7.7311382964216624E-4</v>
      </c>
      <c r="BL59" s="35">
        <v>-2.7537944197037183E-2</v>
      </c>
    </row>
    <row r="60" spans="1:64" ht="15.6">
      <c r="A60" s="3" t="s">
        <v>200</v>
      </c>
      <c r="B60" s="3" t="s">
        <v>201</v>
      </c>
      <c r="C60" s="12" t="s">
        <v>202</v>
      </c>
      <c r="D60" s="26">
        <v>1753045</v>
      </c>
      <c r="E60" s="26">
        <v>0</v>
      </c>
      <c r="F60" s="31">
        <f t="shared" si="11"/>
        <v>1753045</v>
      </c>
      <c r="G60" s="3">
        <v>990000000</v>
      </c>
      <c r="H60" s="9">
        <v>1.8E-3</v>
      </c>
      <c r="I60" s="16" cm="1" vm="1290">
        <f t="array" aca="1" ref="I60:U60" ca="1">TRANSPOSE(_xlfn.STOCKHISTORY(A60,"1-1-2015","31-01-2016",2,0,2))</f>
        <v>69</v>
      </c>
      <c r="J60" s="17" vm="1291">
        <f ca="1"/>
        <v>67.58</v>
      </c>
      <c r="K60" s="17" vm="1292">
        <f ca="1"/>
        <v>73.52</v>
      </c>
      <c r="L60" s="17" vm="1293">
        <f ca="1"/>
        <v>74.319999999999993</v>
      </c>
      <c r="M60" s="17" vm="454">
        <f ca="1"/>
        <v>67.67</v>
      </c>
      <c r="N60" s="17" vm="1294">
        <f ca="1"/>
        <v>69.959999999999994</v>
      </c>
      <c r="O60" s="17" vm="1295">
        <f ca="1"/>
        <v>67.45</v>
      </c>
      <c r="P60" s="17" vm="816">
        <f ca="1"/>
        <v>69.17</v>
      </c>
      <c r="Q60" s="17" vm="1296">
        <f ca="1"/>
        <v>67.88</v>
      </c>
      <c r="R60" s="17" vm="1297">
        <f ca="1"/>
        <v>69.040000000000006</v>
      </c>
      <c r="S60" s="17" vm="1298">
        <f ca="1"/>
        <v>73.900000000000006</v>
      </c>
      <c r="T60" s="17" vm="1299">
        <f ca="1"/>
        <v>76.91</v>
      </c>
      <c r="U60" s="17" vm="677">
        <f ca="1"/>
        <v>74.69</v>
      </c>
      <c r="V60" s="48">
        <v>0.28000000000000003</v>
      </c>
      <c r="W60" s="48">
        <v>0.28000000000000003</v>
      </c>
      <c r="X60" s="48">
        <v>0.23</v>
      </c>
      <c r="Y60" s="48">
        <v>0.23</v>
      </c>
      <c r="Z60" s="1">
        <f t="shared" ca="1" si="12"/>
        <v>8.1159420289854983E-2</v>
      </c>
      <c r="AA60" s="1">
        <f t="shared" ca="1" si="13"/>
        <v>-8.8670613562970818E-2</v>
      </c>
      <c r="AB60" s="1">
        <f t="shared" ca="1" si="14"/>
        <v>2.6982950333580478E-2</v>
      </c>
      <c r="AC60" s="1">
        <f t="shared" ca="1" si="15"/>
        <v>8.51680185399767E-2</v>
      </c>
      <c r="AD60" s="1">
        <f t="shared" ca="1" si="16"/>
        <v>9.7246376811594162E-2</v>
      </c>
      <c r="AE60" s="1">
        <f t="shared" ca="1" si="18"/>
        <v>-2.0579710144927561E-2</v>
      </c>
      <c r="AF60" s="1">
        <f t="shared" ca="1" si="19"/>
        <v>8.7895827167801088E-2</v>
      </c>
      <c r="AG60" s="1">
        <f t="shared" ca="1" si="20"/>
        <v>1.4689880304678962E-2</v>
      </c>
      <c r="AH60" s="1">
        <f t="shared" ca="1" si="21"/>
        <v>-8.9477933261571482E-2</v>
      </c>
      <c r="AI60" s="1">
        <f t="shared" ca="1" si="22"/>
        <v>3.797842470814234E-2</v>
      </c>
      <c r="AJ60" s="1">
        <f t="shared" ca="1" si="23"/>
        <v>-3.1875357347055329E-2</v>
      </c>
      <c r="AK60" s="1">
        <f t="shared" ca="1" si="24"/>
        <v>2.5500370644922148E-2</v>
      </c>
      <c r="AL60" s="1">
        <f t="shared" ca="1" si="25"/>
        <v>-1.5324562671678563E-2</v>
      </c>
      <c r="AM60" s="1">
        <f t="shared" ca="1" si="26"/>
        <v>2.0477312905126853E-2</v>
      </c>
      <c r="AN60" s="1">
        <f t="shared" ca="1" si="27"/>
        <v>7.0393974507531848E-2</v>
      </c>
      <c r="AO60" s="1">
        <f t="shared" ca="1" si="28"/>
        <v>4.3843031123139253E-2</v>
      </c>
      <c r="AP60" s="1">
        <f t="shared" ca="1" si="29"/>
        <v>-2.5874398647770108E-2</v>
      </c>
      <c r="BA60" s="35">
        <v>-2.0579710144927561E-2</v>
      </c>
      <c r="BB60" s="35">
        <v>8.7895827167801088E-2</v>
      </c>
      <c r="BC60" s="35">
        <v>1.4689880304678962E-2</v>
      </c>
      <c r="BD60" s="35">
        <v>-8.9477933261571482E-2</v>
      </c>
      <c r="BE60" s="35">
        <v>3.797842470814234E-2</v>
      </c>
      <c r="BF60" s="35">
        <v>-3.1875357347055329E-2</v>
      </c>
      <c r="BG60" s="35">
        <v>2.5500370644922148E-2</v>
      </c>
      <c r="BH60" s="35">
        <v>-1.5324562671678563E-2</v>
      </c>
      <c r="BI60" s="35">
        <v>2.0477312905126853E-2</v>
      </c>
      <c r="BJ60" s="35">
        <v>7.0393974507531848E-2</v>
      </c>
      <c r="BK60" s="35">
        <v>4.3843031123139253E-2</v>
      </c>
      <c r="BL60" s="35">
        <v>-2.5874398647770108E-2</v>
      </c>
    </row>
    <row r="61" spans="1:64" ht="15.6">
      <c r="A61" s="3" t="s">
        <v>203</v>
      </c>
      <c r="B61" s="3" t="s">
        <v>204</v>
      </c>
      <c r="C61" s="12" t="s">
        <v>205</v>
      </c>
      <c r="D61" s="26">
        <v>271507</v>
      </c>
      <c r="E61" s="26">
        <v>908753</v>
      </c>
      <c r="F61" s="31">
        <f t="shared" si="11"/>
        <v>271507</v>
      </c>
      <c r="G61" s="3">
        <v>1137000000</v>
      </c>
      <c r="H61" s="9">
        <v>1E-3</v>
      </c>
      <c r="I61" s="16" cm="1" vm="1837">
        <f t="array" aca="1" ref="I61:U61" ca="1">TRANSPOSE(_xlfn.STOCKHISTORY(A61,"1-1-2015","31-01-2016",2,0,2))</f>
        <v>86.68</v>
      </c>
      <c r="J61" s="17" vm="1838">
        <f ca="1"/>
        <v>81.709999999999994</v>
      </c>
      <c r="K61" s="17" vm="1839">
        <f ca="1"/>
        <v>89.56</v>
      </c>
      <c r="L61" s="17" vm="1840">
        <f ca="1"/>
        <v>86.73</v>
      </c>
      <c r="M61" s="17" vm="1841">
        <f ca="1"/>
        <v>90.36</v>
      </c>
      <c r="N61" s="17" vm="1842">
        <f ca="1"/>
        <v>92.4</v>
      </c>
      <c r="O61" s="17" vm="1843">
        <f ca="1"/>
        <v>94.47</v>
      </c>
      <c r="P61" s="17" vm="1844">
        <f ca="1"/>
        <v>97.74</v>
      </c>
      <c r="Q61" s="17" vm="1845">
        <f ca="1"/>
        <v>90.06</v>
      </c>
      <c r="R61" s="17" vm="535">
        <f ca="1"/>
        <v>90.57</v>
      </c>
      <c r="S61" s="17" vm="1341">
        <f ca="1"/>
        <v>98.9</v>
      </c>
      <c r="T61" s="17" vm="1846">
        <f ca="1"/>
        <v>98.21</v>
      </c>
      <c r="U61" s="17" vm="1847">
        <f ca="1"/>
        <v>95.37</v>
      </c>
      <c r="V61" s="48">
        <v>0.16</v>
      </c>
      <c r="W61" s="48">
        <v>0.16</v>
      </c>
      <c r="X61" s="48">
        <v>0.16</v>
      </c>
      <c r="Y61" s="48">
        <v>0.16</v>
      </c>
      <c r="Z61" s="1">
        <f t="shared" ca="1" si="12"/>
        <v>2.4227041993539126E-3</v>
      </c>
      <c r="AA61" s="1">
        <f t="shared" ca="1" si="13"/>
        <v>9.1087282370575284E-2</v>
      </c>
      <c r="AB61" s="1">
        <f t="shared" ca="1" si="14"/>
        <v>-3.95892876045306E-2</v>
      </c>
      <c r="AC61" s="1">
        <f t="shared" ca="1" si="15"/>
        <v>5.4764270729822366E-2</v>
      </c>
      <c r="AD61" s="1">
        <f t="shared" ca="1" si="16"/>
        <v>0.10763728657129669</v>
      </c>
      <c r="AE61" s="1">
        <f t="shared" ca="1" si="18"/>
        <v>-5.7337332718043525E-2</v>
      </c>
      <c r="AF61" s="1">
        <f t="shared" ca="1" si="19"/>
        <v>9.6071472280014794E-2</v>
      </c>
      <c r="AG61" s="1">
        <f t="shared" ca="1" si="20"/>
        <v>-2.9812416257257682E-2</v>
      </c>
      <c r="AH61" s="1">
        <f t="shared" ca="1" si="21"/>
        <v>4.1854029747492166E-2</v>
      </c>
      <c r="AI61" s="1">
        <f t="shared" ca="1" si="22"/>
        <v>2.4347056219566249E-2</v>
      </c>
      <c r="AJ61" s="1">
        <f t="shared" ca="1" si="23"/>
        <v>2.413419913419906E-2</v>
      </c>
      <c r="AK61" s="1">
        <f t="shared" ca="1" si="24"/>
        <v>3.4614163226421045E-2</v>
      </c>
      <c r="AL61" s="1">
        <f t="shared" ca="1" si="25"/>
        <v>-7.6938817270308907E-2</v>
      </c>
      <c r="AM61" s="1">
        <f t="shared" ca="1" si="26"/>
        <v>7.4394847879190639E-3</v>
      </c>
      <c r="AN61" s="1">
        <f t="shared" ca="1" si="27"/>
        <v>9.1973059511979829E-2</v>
      </c>
      <c r="AO61" s="1">
        <f t="shared" ca="1" si="28"/>
        <v>-5.3589484327604842E-3</v>
      </c>
      <c r="AP61" s="1">
        <f t="shared" ca="1" si="29"/>
        <v>-2.7288463496588831E-2</v>
      </c>
      <c r="BA61" s="35">
        <v>-5.7337332718043525E-2</v>
      </c>
      <c r="BB61" s="35">
        <v>9.6071472280014794E-2</v>
      </c>
      <c r="BC61" s="35">
        <v>-2.9812416257257682E-2</v>
      </c>
      <c r="BD61" s="35">
        <v>4.1854029747492166E-2</v>
      </c>
      <c r="BE61" s="35">
        <v>2.4347056219566249E-2</v>
      </c>
      <c r="BF61" s="35">
        <v>2.413419913419906E-2</v>
      </c>
      <c r="BG61" s="35">
        <v>3.4614163226421045E-2</v>
      </c>
      <c r="BH61" s="35">
        <v>-7.6938817270308907E-2</v>
      </c>
      <c r="BI61" s="35">
        <v>7.4394847879190639E-3</v>
      </c>
      <c r="BJ61" s="35">
        <v>9.1973059511979829E-2</v>
      </c>
      <c r="BK61" s="35">
        <v>-5.3589484327604842E-3</v>
      </c>
      <c r="BL61" s="35">
        <v>-2.7288463496588831E-2</v>
      </c>
    </row>
    <row r="62" spans="1:64" ht="15.6">
      <c r="A62" s="3" t="s">
        <v>206</v>
      </c>
      <c r="B62" s="3" t="s">
        <v>207</v>
      </c>
      <c r="C62" s="12" t="s">
        <v>208</v>
      </c>
      <c r="D62" s="26">
        <v>19651</v>
      </c>
      <c r="E62" s="26">
        <v>19651</v>
      </c>
      <c r="F62" s="31">
        <f t="shared" si="11"/>
        <v>19651</v>
      </c>
      <c r="G62" s="3">
        <v>945000000</v>
      </c>
      <c r="H62" s="9">
        <v>0</v>
      </c>
      <c r="I62" s="16" cm="1" vm="1080">
        <f t="array" aca="1" ref="I62:U62" ca="1">TRANSPOSE(_xlfn.STOCKHISTORY(A62,"1-1-2015","31-01-2016",2,0,2))</f>
        <v>94.13</v>
      </c>
      <c r="J62" s="17" vm="3755">
        <f ca="1"/>
        <v>92.05</v>
      </c>
      <c r="K62" s="17" vm="3756">
        <f ca="1"/>
        <v>98.62</v>
      </c>
      <c r="L62" s="17" vm="3757">
        <f ca="1"/>
        <v>96.81</v>
      </c>
      <c r="M62" s="17" vm="3758">
        <f ca="1"/>
        <v>96.73</v>
      </c>
      <c r="N62" s="17" vm="3759">
        <f ca="1"/>
        <v>95.84</v>
      </c>
      <c r="O62" s="17" vm="3760">
        <f ca="1"/>
        <v>95.1</v>
      </c>
      <c r="P62" s="17" vm="3317">
        <f ca="1"/>
        <v>100</v>
      </c>
      <c r="Q62" s="17" vm="3761">
        <f ca="1"/>
        <v>92.77</v>
      </c>
      <c r="R62" s="17" vm="3762">
        <f ca="1"/>
        <v>98.5</v>
      </c>
      <c r="S62" s="17" vm="3763">
        <f ca="1"/>
        <v>112.46</v>
      </c>
      <c r="T62" s="17" vm="3764">
        <f ca="1"/>
        <v>114.52</v>
      </c>
      <c r="U62" s="17" vm="3765">
        <f ca="1"/>
        <v>117.25</v>
      </c>
      <c r="V62" s="48">
        <v>0.89</v>
      </c>
      <c r="W62" s="48">
        <v>0.85</v>
      </c>
      <c r="X62" s="48">
        <v>0.85</v>
      </c>
      <c r="Y62" s="48">
        <v>0.85</v>
      </c>
      <c r="Z62" s="1">
        <f t="shared" ca="1" si="12"/>
        <v>3.7926272176776875E-2</v>
      </c>
      <c r="AA62" s="1">
        <f t="shared" ca="1" si="13"/>
        <v>-8.8833798161347798E-3</v>
      </c>
      <c r="AB62" s="1">
        <f t="shared" ca="1" si="14"/>
        <v>4.4689800210305004E-2</v>
      </c>
      <c r="AC62" s="1">
        <f t="shared" ca="1" si="15"/>
        <v>0.19898477157360409</v>
      </c>
      <c r="AD62" s="1">
        <f t="shared" ca="1" si="16"/>
        <v>0.28216296611069802</v>
      </c>
      <c r="AE62" s="1">
        <f t="shared" ca="1" si="18"/>
        <v>-2.2097099755657053E-2</v>
      </c>
      <c r="AF62" s="1">
        <f t="shared" ca="1" si="19"/>
        <v>7.1374253123302631E-2</v>
      </c>
      <c r="AG62" s="1">
        <f t="shared" ca="1" si="20"/>
        <v>-9.328736564591383E-3</v>
      </c>
      <c r="AH62" s="1">
        <f t="shared" ca="1" si="21"/>
        <v>-8.2636091312879138E-4</v>
      </c>
      <c r="AI62" s="1">
        <f t="shared" ca="1" si="22"/>
        <v>-4.1352217512664728E-4</v>
      </c>
      <c r="AJ62" s="1">
        <f t="shared" ca="1" si="23"/>
        <v>1.1477462437394707E-3</v>
      </c>
      <c r="AK62" s="1">
        <f t="shared" ca="1" si="24"/>
        <v>5.1524710830704583E-2</v>
      </c>
      <c r="AL62" s="1">
        <f t="shared" ca="1" si="25"/>
        <v>-6.3800000000000037E-2</v>
      </c>
      <c r="AM62" s="1">
        <f t="shared" ca="1" si="26"/>
        <v>7.0928101757033568E-2</v>
      </c>
      <c r="AN62" s="1">
        <f t="shared" ca="1" si="27"/>
        <v>0.14172588832487304</v>
      </c>
      <c r="AO62" s="1">
        <f t="shared" ca="1" si="28"/>
        <v>2.5875866974924441E-2</v>
      </c>
      <c r="AP62" s="1">
        <f t="shared" ca="1" si="29"/>
        <v>3.1260915123995849E-2</v>
      </c>
      <c r="BA62" s="35">
        <v>-2.2097099755657053E-2</v>
      </c>
      <c r="BB62" s="35">
        <v>7.1374253123302631E-2</v>
      </c>
      <c r="BC62" s="35">
        <v>-9.328736564591383E-3</v>
      </c>
      <c r="BD62" s="35">
        <v>-8.2636091312879138E-4</v>
      </c>
      <c r="BE62" s="35">
        <v>-4.1352217512664728E-4</v>
      </c>
      <c r="BF62" s="35">
        <v>1.1477462437394707E-3</v>
      </c>
      <c r="BG62" s="35">
        <v>5.1524710830704583E-2</v>
      </c>
      <c r="BH62" s="35">
        <v>-6.3800000000000037E-2</v>
      </c>
      <c r="BI62" s="35">
        <v>7.0928101757033568E-2</v>
      </c>
      <c r="BJ62" s="35">
        <v>0.14172588832487304</v>
      </c>
      <c r="BK62" s="35">
        <v>2.5875866974924441E-2</v>
      </c>
      <c r="BL62" s="35">
        <v>3.1260915123995849E-2</v>
      </c>
    </row>
    <row r="63" spans="1:64" ht="15.6">
      <c r="A63" s="3" t="s">
        <v>209</v>
      </c>
      <c r="B63" s="3" t="s">
        <v>210</v>
      </c>
      <c r="C63" s="12" t="s">
        <v>211</v>
      </c>
      <c r="D63" s="26">
        <v>5191003</v>
      </c>
      <c r="E63" s="26">
        <v>0</v>
      </c>
      <c r="F63" s="31">
        <f t="shared" si="11"/>
        <v>5191003</v>
      </c>
      <c r="G63" s="3">
        <v>1637000000</v>
      </c>
      <c r="H63" s="9">
        <v>3.2000000000000002E-3</v>
      </c>
      <c r="I63" s="16" cm="1" vm="892">
        <f t="array" aca="1" ref="I63:U63" ca="1">TRANSPOSE(_xlfn.STOCKHISTORY(A63,"1-1-2015","31-01-2016",2,0,2))</f>
        <v>36.43</v>
      </c>
      <c r="J63" s="17" vm="893">
        <f ca="1"/>
        <v>35.24</v>
      </c>
      <c r="K63" s="17" vm="894">
        <f ca="1"/>
        <v>36.94</v>
      </c>
      <c r="L63" s="17" vm="895">
        <f ca="1"/>
        <v>36.22</v>
      </c>
      <c r="M63" s="17" vm="896">
        <f ca="1"/>
        <v>38.53</v>
      </c>
      <c r="N63" s="17" vm="897">
        <f ca="1"/>
        <v>41.6</v>
      </c>
      <c r="O63" s="17" vm="898">
        <f ca="1"/>
        <v>41.2</v>
      </c>
      <c r="P63" s="17" vm="899">
        <f ca="1"/>
        <v>45.28</v>
      </c>
      <c r="Q63" s="17" vm="900">
        <f ca="1"/>
        <v>41.69</v>
      </c>
      <c r="R63" s="17" vm="901">
        <f ca="1"/>
        <v>42.27</v>
      </c>
      <c r="S63" s="17" vm="902">
        <f ca="1"/>
        <v>46.36</v>
      </c>
      <c r="T63" s="17" vm="903">
        <f ca="1"/>
        <v>44.08</v>
      </c>
      <c r="U63" s="17" vm="904">
        <f ca="1"/>
        <v>44.09</v>
      </c>
      <c r="V63" s="48">
        <v>0.17</v>
      </c>
      <c r="W63" s="48">
        <v>0.17</v>
      </c>
      <c r="X63" s="48">
        <v>0.15</v>
      </c>
      <c r="Y63" s="48">
        <v>0.15</v>
      </c>
      <c r="Z63" s="1">
        <f t="shared" ca="1" si="12"/>
        <v>-1.0979961570134736E-3</v>
      </c>
      <c r="AA63" s="1">
        <f t="shared" ca="1" si="13"/>
        <v>0.14218663721700728</v>
      </c>
      <c r="AB63" s="1">
        <f t="shared" ca="1" si="14"/>
        <v>2.9611650485436895E-2</v>
      </c>
      <c r="AC63" s="1">
        <f t="shared" ca="1" si="15"/>
        <v>4.6605157321977765E-2</v>
      </c>
      <c r="AD63" s="1">
        <f t="shared" ca="1" si="16"/>
        <v>0.22783420258029108</v>
      </c>
      <c r="AE63" s="1">
        <f t="shared" ca="1" si="18"/>
        <v>-3.2665385671150092E-2</v>
      </c>
      <c r="AF63" s="1">
        <f t="shared" ca="1" si="19"/>
        <v>4.8240635641316559E-2</v>
      </c>
      <c r="AG63" s="1">
        <f t="shared" ca="1" si="20"/>
        <v>-1.4889009204114749E-2</v>
      </c>
      <c r="AH63" s="1">
        <f t="shared" ca="1" si="21"/>
        <v>6.3776918829376097E-2</v>
      </c>
      <c r="AI63" s="1">
        <f t="shared" ca="1" si="22"/>
        <v>8.4090319231767463E-2</v>
      </c>
      <c r="AJ63" s="1">
        <f t="shared" ca="1" si="23"/>
        <v>-5.5288461538461195E-3</v>
      </c>
      <c r="AK63" s="1">
        <f t="shared" ca="1" si="24"/>
        <v>9.9029126213592181E-2</v>
      </c>
      <c r="AL63" s="1">
        <f t="shared" ca="1" si="25"/>
        <v>-7.5971731448763333E-2</v>
      </c>
      <c r="AM63" s="1">
        <f t="shared" ca="1" si="26"/>
        <v>1.7510194291197059E-2</v>
      </c>
      <c r="AN63" s="1">
        <f t="shared" ca="1" si="27"/>
        <v>9.6758930683699923E-2</v>
      </c>
      <c r="AO63" s="1">
        <f t="shared" ca="1" si="28"/>
        <v>-4.5944779982743773E-2</v>
      </c>
      <c r="AP63" s="1">
        <f t="shared" ca="1" si="29"/>
        <v>3.6297640653358693E-3</v>
      </c>
      <c r="BA63" s="35">
        <v>-3.2665385671150092E-2</v>
      </c>
      <c r="BB63" s="35">
        <v>4.8240635641316559E-2</v>
      </c>
      <c r="BC63" s="35">
        <v>-1.4889009204114749E-2</v>
      </c>
      <c r="BD63" s="35">
        <v>6.3776918829376097E-2</v>
      </c>
      <c r="BE63" s="35">
        <v>8.4090319231767463E-2</v>
      </c>
      <c r="BF63" s="35">
        <v>-5.5288461538461195E-3</v>
      </c>
      <c r="BG63" s="35">
        <v>9.9029126213592181E-2</v>
      </c>
      <c r="BH63" s="35">
        <v>-7.5971731448763333E-2</v>
      </c>
      <c r="BI63" s="35">
        <v>1.7510194291197059E-2</v>
      </c>
      <c r="BJ63" s="35">
        <v>9.6758930683699923E-2</v>
      </c>
      <c r="BK63" s="35">
        <v>-4.5944779982743773E-2</v>
      </c>
      <c r="BL63" s="35">
        <v>3.6297640653358693E-3</v>
      </c>
    </row>
    <row r="64" spans="1:64" ht="15.6">
      <c r="A64" s="3" t="s">
        <v>212</v>
      </c>
      <c r="B64" s="3" t="s">
        <v>213</v>
      </c>
      <c r="C64" s="12" t="s">
        <v>214</v>
      </c>
      <c r="D64" s="26">
        <v>675306</v>
      </c>
      <c r="E64" s="26">
        <v>485291</v>
      </c>
      <c r="F64" s="31">
        <f t="shared" si="11"/>
        <v>675306</v>
      </c>
      <c r="G64" s="3">
        <v>1109000000</v>
      </c>
      <c r="H64" s="9">
        <v>1E-3</v>
      </c>
      <c r="I64" s="16" cm="1" vm="1848">
        <f t="array" aca="1" ref="I64:U64" ca="1">TRANSPOSE(_xlfn.STOCKHISTORY(A64,"1-1-2015","31-01-2016",2,0,2))</f>
        <v>72.13</v>
      </c>
      <c r="J64" s="17" vm="1849">
        <f ca="1"/>
        <v>70.98</v>
      </c>
      <c r="K64" s="17" vm="1850">
        <f ca="1"/>
        <v>77.94</v>
      </c>
      <c r="L64" s="17" vm="1851">
        <f ca="1"/>
        <v>78.62</v>
      </c>
      <c r="M64" s="17" vm="1852">
        <f ca="1"/>
        <v>74.010000000000005</v>
      </c>
      <c r="N64" s="17" vm="1853">
        <f ca="1"/>
        <v>77.069999999999993</v>
      </c>
      <c r="O64" s="17" vm="1854">
        <f ca="1"/>
        <v>74.28</v>
      </c>
      <c r="P64" s="17" vm="1855">
        <f ca="1"/>
        <v>78.09</v>
      </c>
      <c r="Q64" s="17" vm="1856">
        <f ca="1"/>
        <v>70.665000000000006</v>
      </c>
      <c r="R64" s="17" vm="1857">
        <f ca="1"/>
        <v>66.86</v>
      </c>
      <c r="S64" s="17" vm="1858">
        <f ca="1"/>
        <v>74.040000000000006</v>
      </c>
      <c r="T64" s="17" vm="1859">
        <f ca="1"/>
        <v>75.84</v>
      </c>
      <c r="U64" s="17" vm="1860">
        <f ca="1"/>
        <v>75.83</v>
      </c>
      <c r="V64" s="48">
        <v>0.38</v>
      </c>
      <c r="W64" s="48">
        <v>0.38</v>
      </c>
      <c r="X64" s="48">
        <v>0.38</v>
      </c>
      <c r="Y64" s="48">
        <v>0.30499999999999999</v>
      </c>
      <c r="Z64" s="1">
        <f t="shared" ca="1" si="12"/>
        <v>9.5244697074726326E-2</v>
      </c>
      <c r="AA64" s="1">
        <f t="shared" ca="1" si="13"/>
        <v>-5.0368862884762187E-2</v>
      </c>
      <c r="AB64" s="1">
        <f t="shared" ca="1" si="14"/>
        <v>-9.4776521270867012E-2</v>
      </c>
      <c r="AC64" s="1">
        <f t="shared" ca="1" si="15"/>
        <v>0.13872270415794194</v>
      </c>
      <c r="AD64" s="1">
        <f t="shared" ca="1" si="16"/>
        <v>7.1329543879107213E-2</v>
      </c>
      <c r="AE64" s="1">
        <f t="shared" ca="1" si="18"/>
        <v>-1.5943435463745898E-2</v>
      </c>
      <c r="AF64" s="1">
        <f t="shared" ca="1" si="19"/>
        <v>9.8055790363482581E-2</v>
      </c>
      <c r="AG64" s="1">
        <f t="shared" ca="1" si="20"/>
        <v>1.3600205286117613E-2</v>
      </c>
      <c r="AH64" s="1">
        <f t="shared" ca="1" si="21"/>
        <v>-5.8636479267361985E-2</v>
      </c>
      <c r="AI64" s="1">
        <f t="shared" ca="1" si="22"/>
        <v>4.6480205377651504E-2</v>
      </c>
      <c r="AJ64" s="1">
        <f t="shared" ca="1" si="23"/>
        <v>-3.1270273777085668E-2</v>
      </c>
      <c r="AK64" s="1">
        <f t="shared" ca="1" si="24"/>
        <v>5.1292407108239124E-2</v>
      </c>
      <c r="AL64" s="1">
        <f t="shared" ca="1" si="25"/>
        <v>-9.0216416954795708E-2</v>
      </c>
      <c r="AM64" s="1">
        <f t="shared" ca="1" si="26"/>
        <v>-4.8468124248213493E-2</v>
      </c>
      <c r="AN64" s="1">
        <f t="shared" ca="1" si="27"/>
        <v>0.10738857313790019</v>
      </c>
      <c r="AO64" s="1">
        <f t="shared" ca="1" si="28"/>
        <v>2.8430578065910279E-2</v>
      </c>
      <c r="AP64" s="1">
        <f t="shared" ca="1" si="29"/>
        <v>3.8897679324893836E-3</v>
      </c>
      <c r="BA64" s="35">
        <v>-1.5943435463745898E-2</v>
      </c>
      <c r="BB64" s="35">
        <v>9.8055790363482581E-2</v>
      </c>
      <c r="BC64" s="35">
        <v>1.3600205286117613E-2</v>
      </c>
      <c r="BD64" s="35">
        <v>-5.8636479267361985E-2</v>
      </c>
      <c r="BE64" s="35">
        <v>4.6480205377651504E-2</v>
      </c>
      <c r="BF64" s="35">
        <v>-3.1270273777085668E-2</v>
      </c>
      <c r="BG64" s="35">
        <v>5.1292407108239124E-2</v>
      </c>
      <c r="BH64" s="35">
        <v>-9.0216416954795708E-2</v>
      </c>
      <c r="BI64" s="35">
        <v>-4.8468124248213493E-2</v>
      </c>
      <c r="BJ64" s="35">
        <v>0.10738857313790019</v>
      </c>
      <c r="BK64" s="35">
        <v>2.8430578065910279E-2</v>
      </c>
      <c r="BL64" s="35">
        <v>3.8897679324893836E-3</v>
      </c>
    </row>
    <row r="65" spans="1:64" ht="15.6">
      <c r="A65" s="3" t="s">
        <v>215</v>
      </c>
      <c r="B65" s="3" t="s">
        <v>216</v>
      </c>
      <c r="C65" s="12" t="s">
        <v>217</v>
      </c>
      <c r="D65" s="26">
        <v>1108093</v>
      </c>
      <c r="E65" s="26">
        <v>82202</v>
      </c>
      <c r="F65" s="31">
        <f t="shared" si="11"/>
        <v>1108093</v>
      </c>
      <c r="G65" s="3">
        <v>1128000000</v>
      </c>
      <c r="H65" s="9">
        <v>1.1999999999999999E-3</v>
      </c>
      <c r="I65" s="16" cm="1" vm="1581">
        <f t="array" aca="1" ref="I65:U65" ca="1">TRANSPOSE(_xlfn.STOCKHISTORY(A65,"1-1-2015","31-01-2016",2,0,2))</f>
        <v>48.549599999999998</v>
      </c>
      <c r="J65" s="17" vm="1582">
        <f ca="1"/>
        <v>41.625399999999999</v>
      </c>
      <c r="K65" s="17" vm="1583">
        <f ca="1"/>
        <v>45.145499999999998</v>
      </c>
      <c r="L65" s="17" vm="1584">
        <f ca="1"/>
        <v>44.780099999999997</v>
      </c>
      <c r="M65" s="17" vm="1585">
        <f ca="1"/>
        <v>46.116799999999998</v>
      </c>
      <c r="N65" s="17" vm="1586">
        <f ca="1"/>
        <v>46.419800000000002</v>
      </c>
      <c r="O65" s="17" vm="1587">
        <f ca="1"/>
        <v>50.795299999999997</v>
      </c>
      <c r="P65" s="17" vm="1588">
        <f ca="1"/>
        <v>49.770499999999998</v>
      </c>
      <c r="Q65" s="17" vm="1589">
        <f ca="1"/>
        <v>43.184899999999999</v>
      </c>
      <c r="R65" s="17" vm="1590">
        <f ca="1"/>
        <v>42.382899999999999</v>
      </c>
      <c r="S65" s="17" vm="1591">
        <f ca="1"/>
        <v>45.091999999999999</v>
      </c>
      <c r="T65" s="17" vm="1592">
        <f ca="1"/>
        <v>45.644500000000001</v>
      </c>
      <c r="U65" s="17" vm="1593">
        <f ca="1"/>
        <v>41.9908</v>
      </c>
      <c r="V65" s="48">
        <v>0.375</v>
      </c>
      <c r="W65" s="48">
        <v>0.375</v>
      </c>
      <c r="X65" s="48">
        <v>0.375</v>
      </c>
      <c r="Y65" s="48">
        <v>0.35</v>
      </c>
      <c r="Z65" s="1">
        <f t="shared" ca="1" si="12"/>
        <v>-6.9918186761579931E-2</v>
      </c>
      <c r="AA65" s="1">
        <f t="shared" ca="1" si="13"/>
        <v>0.14270178047838214</v>
      </c>
      <c r="AB65" s="1">
        <f t="shared" ca="1" si="14"/>
        <v>-0.1582311749315389</v>
      </c>
      <c r="AC65" s="1">
        <f t="shared" ca="1" si="15"/>
        <v>-9.9332513820430519E-4</v>
      </c>
      <c r="AD65" s="1">
        <f t="shared" ca="1" si="16"/>
        <v>-0.10471353008057736</v>
      </c>
      <c r="AE65" s="1">
        <f t="shared" ca="1" si="18"/>
        <v>-0.14262115444823437</v>
      </c>
      <c r="AF65" s="1">
        <f t="shared" ca="1" si="19"/>
        <v>8.4566154319237766E-2</v>
      </c>
      <c r="AG65" s="1">
        <f t="shared" ca="1" si="20"/>
        <v>2.1264577864901136E-4</v>
      </c>
      <c r="AH65" s="1">
        <f t="shared" ca="1" si="21"/>
        <v>2.9850312973843305E-2</v>
      </c>
      <c r="AI65" s="1">
        <f t="shared" ca="1" si="22"/>
        <v>1.4701800645318071E-2</v>
      </c>
      <c r="AJ65" s="1">
        <f t="shared" ca="1" si="23"/>
        <v>0.10233779550967465</v>
      </c>
      <c r="AK65" s="1">
        <f t="shared" ca="1" si="24"/>
        <v>-2.0175094939886153E-2</v>
      </c>
      <c r="AL65" s="1">
        <f t="shared" ca="1" si="25"/>
        <v>-0.1247847620578455</v>
      </c>
      <c r="AM65" s="1">
        <f t="shared" ca="1" si="26"/>
        <v>-9.8877153819969393E-3</v>
      </c>
      <c r="AN65" s="1">
        <f t="shared" ca="1" si="27"/>
        <v>6.3919646838701438E-2</v>
      </c>
      <c r="AO65" s="1">
        <f t="shared" ca="1" si="28"/>
        <v>2.0014636742659495E-2</v>
      </c>
      <c r="AP65" s="1">
        <f t="shared" ca="1" si="29"/>
        <v>-7.237892845797414E-2</v>
      </c>
      <c r="BA65" s="35">
        <v>-0.14262115444823437</v>
      </c>
      <c r="BB65" s="35">
        <v>8.4566154319237766E-2</v>
      </c>
      <c r="BC65" s="35">
        <v>2.1264577864901136E-4</v>
      </c>
      <c r="BD65" s="35">
        <v>2.9850312973843305E-2</v>
      </c>
      <c r="BE65" s="35">
        <v>1.4701800645318071E-2</v>
      </c>
      <c r="BF65" s="35">
        <v>0.10233779550967465</v>
      </c>
      <c r="BG65" s="35">
        <v>-2.0175094939886153E-2</v>
      </c>
      <c r="BH65" s="35">
        <v>-0.1247847620578455</v>
      </c>
      <c r="BI65" s="35">
        <v>-9.8877153819969393E-3</v>
      </c>
      <c r="BJ65" s="35">
        <v>6.3919646838701438E-2</v>
      </c>
      <c r="BK65" s="35">
        <v>2.0014636742659495E-2</v>
      </c>
      <c r="BL65" s="35">
        <v>-7.237892845797414E-2</v>
      </c>
    </row>
    <row r="66" spans="1:64" ht="15.6">
      <c r="A66" s="3" t="s">
        <v>218</v>
      </c>
      <c r="B66" s="3" t="s">
        <v>219</v>
      </c>
      <c r="C66" s="12" t="s">
        <v>220</v>
      </c>
      <c r="D66" s="26">
        <v>774500</v>
      </c>
      <c r="E66" s="26">
        <v>39372</v>
      </c>
      <c r="F66" s="31">
        <f t="shared" si="11"/>
        <v>774500</v>
      </c>
      <c r="G66" s="3">
        <v>637000000</v>
      </c>
      <c r="H66" s="9">
        <v>1.2999999999999999E-3</v>
      </c>
      <c r="I66" s="16" cm="1" vm="1652">
        <f t="array" aca="1" ref="I66:U66" ca="1">TRANSPOSE(_xlfn.STOCKHISTORY(A66,"1-1-2015","31-01-2016",2,0,2))</f>
        <v>164.71</v>
      </c>
      <c r="J66" s="17" vm="1653">
        <f ca="1"/>
        <v>162.12</v>
      </c>
      <c r="K66" s="17" vm="1654">
        <f ca="1"/>
        <v>168.16</v>
      </c>
      <c r="L66" s="17" vm="1655">
        <f ca="1"/>
        <v>164.29</v>
      </c>
      <c r="M66" s="17" vm="1656">
        <f ca="1"/>
        <v>156.79</v>
      </c>
      <c r="N66" s="17" vm="1657">
        <f ca="1"/>
        <v>159.1</v>
      </c>
      <c r="O66" s="17" vm="1658">
        <f ca="1"/>
        <v>156.13</v>
      </c>
      <c r="P66" s="17" vm="1659">
        <f ca="1"/>
        <v>150.79</v>
      </c>
      <c r="Q66" s="17" vm="1660">
        <f ca="1"/>
        <v>139.47999999999999</v>
      </c>
      <c r="R66" s="17" vm="1661">
        <f ca="1"/>
        <v>142.21</v>
      </c>
      <c r="S66" s="17" vm="1662">
        <f ca="1"/>
        <v>157.51</v>
      </c>
      <c r="T66" s="17" vm="1663">
        <f ca="1"/>
        <v>156.41</v>
      </c>
      <c r="U66" s="17" vm="1664">
        <f ca="1"/>
        <v>148.05000000000001</v>
      </c>
      <c r="V66" s="48">
        <v>1.0249999999999999</v>
      </c>
      <c r="W66" s="48">
        <v>1.0249999999999999</v>
      </c>
      <c r="X66" s="48">
        <v>1.0249999999999999</v>
      </c>
      <c r="Y66" s="48">
        <v>1.0249999999999999</v>
      </c>
      <c r="Z66" s="1">
        <f t="shared" ca="1" si="12"/>
        <v>3.6731224576527469E-3</v>
      </c>
      <c r="AA66" s="1">
        <f t="shared" ca="1" si="13"/>
        <v>-4.3429301844299696E-2</v>
      </c>
      <c r="AB66" s="1">
        <f t="shared" ca="1" si="14"/>
        <v>-8.259143021840766E-2</v>
      </c>
      <c r="AC66" s="1">
        <f t="shared" ca="1" si="15"/>
        <v>4.8273679769355204E-2</v>
      </c>
      <c r="AD66" s="1">
        <f t="shared" ca="1" si="16"/>
        <v>-7.6255236476230934E-2</v>
      </c>
      <c r="AE66" s="1">
        <f t="shared" ref="AE66:AE101" ca="1" si="30">(J66-I66)/I66</f>
        <v>-1.5724606884827901E-2</v>
      </c>
      <c r="AF66" s="1">
        <f t="shared" ref="AF66:AF101" ca="1" si="31">(K66-J66)/J66</f>
        <v>3.7256353318529431E-2</v>
      </c>
      <c r="AG66" s="1">
        <f t="shared" ref="AG66:AG101" ca="1" si="32">((L66-K66)+V66)/K66</f>
        <v>-1.6918411037107544E-2</v>
      </c>
      <c r="AH66" s="1">
        <f t="shared" ref="AH66:AH101" ca="1" si="33">(M66-L66)/L66</f>
        <v>-4.5650983017834317E-2</v>
      </c>
      <c r="AI66" s="1">
        <f t="shared" ref="AI66:AI101" ca="1" si="34">((N66-M66)+W66)/M66</f>
        <v>2.1270489189361582E-2</v>
      </c>
      <c r="AJ66" s="1">
        <f t="shared" ref="AJ66:AJ101" ca="1" si="35">((O66-N66)+W66)/N66</f>
        <v>-1.2225015713387801E-2</v>
      </c>
      <c r="AK66" s="1">
        <f t="shared" ref="AK66:AK101" ca="1" si="36">(P66-O66)/O66</f>
        <v>-3.4202267341318156E-2</v>
      </c>
      <c r="AL66" s="1">
        <f t="shared" ref="AL66:AL101" ca="1" si="37">((Q66-P66)+X66)/P66</f>
        <v>-6.8207440811724931E-2</v>
      </c>
      <c r="AM66" s="1">
        <f t="shared" ref="AM66:AM101" ca="1" si="38">((R66-Q66)+X66)/Q66</f>
        <v>2.6921422426154418E-2</v>
      </c>
      <c r="AN66" s="1">
        <f t="shared" ref="AN66:AN101" ca="1" si="39">(S66-R66)/R66</f>
        <v>0.10758737078967712</v>
      </c>
      <c r="AO66" s="1">
        <f t="shared" ref="AO66:AO101" ca="1" si="40">((T66-S66)+Y66)/S66</f>
        <v>-4.7616024379400933E-4</v>
      </c>
      <c r="AP66" s="1">
        <f t="shared" ref="AP66:AP101" ca="1" si="41">((U66-T66)+Y66)/T66</f>
        <v>-4.6895978517997476E-2</v>
      </c>
      <c r="BA66" s="35">
        <v>-1.5724606884827901E-2</v>
      </c>
      <c r="BB66" s="35">
        <v>3.7256353318529431E-2</v>
      </c>
      <c r="BC66" s="35">
        <v>-1.6918411037107544E-2</v>
      </c>
      <c r="BD66" s="35">
        <v>-4.5650983017834317E-2</v>
      </c>
      <c r="BE66" s="35">
        <v>2.1270489189361582E-2</v>
      </c>
      <c r="BF66" s="35">
        <v>-1.2225015713387801E-2</v>
      </c>
      <c r="BG66" s="35">
        <v>-3.4202267341318156E-2</v>
      </c>
      <c r="BH66" s="35">
        <v>-6.8207440811724931E-2</v>
      </c>
      <c r="BI66" s="35">
        <v>2.6921422426154418E-2</v>
      </c>
      <c r="BJ66" s="35">
        <v>0.10758737078967712</v>
      </c>
      <c r="BK66" s="35">
        <v>-4.7616024379400933E-4</v>
      </c>
      <c r="BL66" s="35">
        <v>-4.6895978517997476E-2</v>
      </c>
    </row>
    <row r="67" spans="1:64" ht="15.6">
      <c r="A67" s="3" t="s">
        <v>221</v>
      </c>
      <c r="B67" s="3" t="s">
        <v>222</v>
      </c>
      <c r="C67" s="12" t="s">
        <v>223</v>
      </c>
      <c r="D67" s="26">
        <v>750331</v>
      </c>
      <c r="E67" s="26">
        <v>452960</v>
      </c>
      <c r="F67" s="31">
        <f t="shared" ref="F67:F101" si="42">D67</f>
        <v>750331</v>
      </c>
      <c r="G67" s="3">
        <v>1961000000</v>
      </c>
      <c r="H67" s="9">
        <v>5.9999999999999995E-4</v>
      </c>
      <c r="I67" s="16" cm="1" vm="2305">
        <f t="array" aca="1" ref="I67:U67" ca="1">TRANSPOSE(_xlfn.STOCKHISTORY(A67,"1-1-2015","31-01-2016",2,0,2))</f>
        <v>49.3</v>
      </c>
      <c r="J67" s="17" vm="2306">
        <f ca="1"/>
        <v>53.25</v>
      </c>
      <c r="K67" s="17" vm="2307">
        <f ca="1"/>
        <v>56.43</v>
      </c>
      <c r="L67" s="17" vm="2308">
        <f ca="1"/>
        <v>50.16</v>
      </c>
      <c r="M67" s="17" vm="2309">
        <f ca="1"/>
        <v>50.12</v>
      </c>
      <c r="N67" s="17" vm="2310">
        <f ca="1"/>
        <v>51.29</v>
      </c>
      <c r="O67" s="17" vm="2311">
        <f ca="1"/>
        <v>49.09</v>
      </c>
      <c r="P67" s="17" vm="2312">
        <f ca="1"/>
        <v>54.43</v>
      </c>
      <c r="Q67" s="17" vm="2313">
        <f ca="1"/>
        <v>52.72</v>
      </c>
      <c r="R67" s="17" vm="2303">
        <f ca="1"/>
        <v>54.46</v>
      </c>
      <c r="S67" s="17" vm="2314">
        <f ca="1"/>
        <v>60.82</v>
      </c>
      <c r="T67" s="17" vm="2315">
        <f ca="1"/>
        <v>57.66</v>
      </c>
      <c r="U67" s="17" vm="2316">
        <f ca="1"/>
        <v>57.54</v>
      </c>
      <c r="V67" s="48">
        <v>0.56499999999999995</v>
      </c>
      <c r="W67" s="48">
        <v>0.56499999999999995</v>
      </c>
      <c r="X67" s="48">
        <v>0.52</v>
      </c>
      <c r="Y67" s="48">
        <v>0.52</v>
      </c>
      <c r="Z67" s="1">
        <f t="shared" ref="Z67:Z101" ca="1" si="43">((L67-I67)+V67)/I67</f>
        <v>2.8904665314401612E-2</v>
      </c>
      <c r="AA67" s="1">
        <f t="shared" ref="AA67:AA101" ca="1" si="44">((O67-L67)+W67)/L67</f>
        <v>-1.006778309409875E-2</v>
      </c>
      <c r="AB67" s="1">
        <f t="shared" ref="AB67:AB101" ca="1" si="45">((R67-O67)+X67)/O67</f>
        <v>0.11998370340191478</v>
      </c>
      <c r="AC67" s="1">
        <f t="shared" ref="AC67:AC101" ca="1" si="46">((U67-R67)+Y67)/R67</f>
        <v>6.6103562247521078E-2</v>
      </c>
      <c r="AD67" s="1">
        <f t="shared" ref="AD67:AD101" ca="1" si="47">((U67-I67)+SUM(V67:Y67))/I67</f>
        <v>0.21115618661257612</v>
      </c>
      <c r="AE67" s="1">
        <f t="shared" ca="1" si="30"/>
        <v>8.0121703853955437E-2</v>
      </c>
      <c r="AF67" s="1">
        <f t="shared" ca="1" si="31"/>
        <v>5.9718309859154925E-2</v>
      </c>
      <c r="AG67" s="1">
        <f t="shared" ca="1" si="32"/>
        <v>-0.10109870636186433</v>
      </c>
      <c r="AH67" s="1">
        <f t="shared" ca="1" si="33"/>
        <v>-7.9744816586920159E-4</v>
      </c>
      <c r="AI67" s="1">
        <f t="shared" ca="1" si="34"/>
        <v>3.4616919393455743E-2</v>
      </c>
      <c r="AJ67" s="1">
        <f t="shared" ca="1" si="35"/>
        <v>-3.187755897835827E-2</v>
      </c>
      <c r="AK67" s="1">
        <f t="shared" ca="1" si="36"/>
        <v>0.10877979221837433</v>
      </c>
      <c r="AL67" s="1">
        <f t="shared" ca="1" si="37"/>
        <v>-2.1862943229836503E-2</v>
      </c>
      <c r="AM67" s="1">
        <f t="shared" ca="1" si="38"/>
        <v>4.2867981790591841E-2</v>
      </c>
      <c r="AN67" s="1">
        <f t="shared" ca="1" si="39"/>
        <v>0.11678295997062063</v>
      </c>
      <c r="AO67" s="1">
        <f t="shared" ca="1" si="40"/>
        <v>-4.3406774087471289E-2</v>
      </c>
      <c r="AP67" s="1">
        <f t="shared" ca="1" si="41"/>
        <v>6.9372181755116653E-3</v>
      </c>
      <c r="BA67" s="35">
        <v>8.0121703853955437E-2</v>
      </c>
      <c r="BB67" s="35">
        <v>5.9718309859154925E-2</v>
      </c>
      <c r="BC67" s="35">
        <v>-0.10109870636186433</v>
      </c>
      <c r="BD67" s="35">
        <v>-7.9744816586920159E-4</v>
      </c>
      <c r="BE67" s="35">
        <v>3.4616919393455743E-2</v>
      </c>
      <c r="BF67" s="35">
        <v>-3.187755897835827E-2</v>
      </c>
      <c r="BG67" s="35">
        <v>0.10877979221837433</v>
      </c>
      <c r="BH67" s="35">
        <v>-2.1862943229836503E-2</v>
      </c>
      <c r="BI67" s="35">
        <v>4.2867981790591841E-2</v>
      </c>
      <c r="BJ67" s="35">
        <v>0.11678295997062063</v>
      </c>
      <c r="BK67" s="35">
        <v>-4.3406774087471289E-2</v>
      </c>
      <c r="BL67" s="35">
        <v>6.9372181755116653E-3</v>
      </c>
    </row>
    <row r="68" spans="1:64" ht="15.6">
      <c r="A68" s="3" t="s">
        <v>224</v>
      </c>
      <c r="B68" s="3" t="s">
        <v>225</v>
      </c>
      <c r="C68" s="12" t="s">
        <v>226</v>
      </c>
      <c r="D68" s="26">
        <v>393213</v>
      </c>
      <c r="E68" s="26">
        <v>1142253</v>
      </c>
      <c r="F68" s="31">
        <f t="shared" si="42"/>
        <v>393213</v>
      </c>
      <c r="G68" s="3">
        <v>3308000000</v>
      </c>
      <c r="H68" s="9">
        <v>5.0000000000000001E-4</v>
      </c>
      <c r="I68" s="16" cm="1" vm="2440">
        <f t="array" aca="1" ref="I68:U68" ca="1">TRANSPOSE(_xlfn.STOCKHISTORY(A68,"1-1-2015","31-01-2016",2,0,2))</f>
        <v>0.27610000000000001</v>
      </c>
      <c r="J68" s="17" vm="2441">
        <f ca="1"/>
        <v>0.33</v>
      </c>
      <c r="K68" s="17" vm="2442">
        <f ca="1"/>
        <v>0.34520000000000001</v>
      </c>
      <c r="L68" s="17" vm="2443">
        <f ca="1"/>
        <v>0.35549999999999998</v>
      </c>
      <c r="M68" s="17" vm="2444">
        <f ca="1"/>
        <v>0.33040000000000003</v>
      </c>
      <c r="N68" s="17" vm="2445">
        <f ca="1"/>
        <v>0.31809999999999999</v>
      </c>
      <c r="O68" s="17" vm="2446">
        <f ca="1"/>
        <v>0.29289999999999999</v>
      </c>
      <c r="P68" s="17" vm="2447">
        <f ca="1"/>
        <v>0.31</v>
      </c>
      <c r="Q68" s="17" vm="2448">
        <f ca="1"/>
        <v>0.27960000000000002</v>
      </c>
      <c r="R68" s="17" vm="2449">
        <f ca="1"/>
        <v>0.27500000000000002</v>
      </c>
      <c r="S68" s="17" vm="2450">
        <f ca="1"/>
        <v>0.28499999999999998</v>
      </c>
      <c r="T68" s="17" vm="2451">
        <f ca="1"/>
        <v>0.27300000000000002</v>
      </c>
      <c r="U68" s="17" vm="2452">
        <f ca="1"/>
        <v>0.26179999999999998</v>
      </c>
      <c r="V68" s="47">
        <v>0</v>
      </c>
      <c r="W68" s="47">
        <v>0</v>
      </c>
      <c r="X68" s="47">
        <v>0</v>
      </c>
      <c r="Y68" s="47">
        <v>0</v>
      </c>
      <c r="Z68" s="1">
        <f t="shared" ca="1" si="43"/>
        <v>0.28757696486780138</v>
      </c>
      <c r="AA68" s="1">
        <f t="shared" ca="1" si="44"/>
        <v>-0.1760900140646976</v>
      </c>
      <c r="AB68" s="1">
        <f t="shared" ca="1" si="45"/>
        <v>-6.1113007852509296E-2</v>
      </c>
      <c r="AC68" s="1">
        <f t="shared" ca="1" si="46"/>
        <v>-4.8000000000000161E-2</v>
      </c>
      <c r="AD68" s="1">
        <f t="shared" ca="1" si="47"/>
        <v>-5.1792828685259092E-2</v>
      </c>
      <c r="AE68" s="1">
        <f t="shared" ca="1" si="30"/>
        <v>0.19521912350597609</v>
      </c>
      <c r="AF68" s="1">
        <f t="shared" ca="1" si="31"/>
        <v>4.6060606060606031E-2</v>
      </c>
      <c r="AG68" s="1">
        <f t="shared" ca="1" si="32"/>
        <v>2.9837775202780924E-2</v>
      </c>
      <c r="AH68" s="1">
        <f t="shared" ca="1" si="33"/>
        <v>-7.0604781997186936E-2</v>
      </c>
      <c r="AI68" s="1">
        <f t="shared" ca="1" si="34"/>
        <v>-3.7227602905569104E-2</v>
      </c>
      <c r="AJ68" s="1">
        <f t="shared" ca="1" si="35"/>
        <v>-7.922037095253065E-2</v>
      </c>
      <c r="AK68" s="1">
        <f t="shared" ca="1" si="36"/>
        <v>5.8381700238989434E-2</v>
      </c>
      <c r="AL68" s="1">
        <f t="shared" ca="1" si="37"/>
        <v>-9.8064516129032206E-2</v>
      </c>
      <c r="AM68" s="1">
        <f t="shared" ca="1" si="38"/>
        <v>-1.6452074391988529E-2</v>
      </c>
      <c r="AN68" s="1">
        <f t="shared" ca="1" si="39"/>
        <v>3.6363636363636188E-2</v>
      </c>
      <c r="AO68" s="1">
        <f t="shared" ca="1" si="40"/>
        <v>-4.2105263157894583E-2</v>
      </c>
      <c r="AP68" s="1">
        <f t="shared" ca="1" si="41"/>
        <v>-4.1025641025641178E-2</v>
      </c>
      <c r="BA68" s="35">
        <v>0.19521912350597609</v>
      </c>
      <c r="BB68" s="35">
        <v>4.6060606060606031E-2</v>
      </c>
      <c r="BC68" s="35">
        <v>2.9837775202780924E-2</v>
      </c>
      <c r="BD68" s="35">
        <v>-7.0604781997186936E-2</v>
      </c>
      <c r="BE68" s="35">
        <v>-3.7227602905569104E-2</v>
      </c>
      <c r="BF68" s="35">
        <v>-7.922037095253065E-2</v>
      </c>
      <c r="BG68" s="35">
        <v>5.8381700238989434E-2</v>
      </c>
      <c r="BH68" s="35">
        <v>-9.8064516129032206E-2</v>
      </c>
      <c r="BI68" s="35">
        <v>-1.6452074391988529E-2</v>
      </c>
      <c r="BJ68" s="35">
        <v>3.6363636363636188E-2</v>
      </c>
      <c r="BK68" s="35">
        <v>-4.2105263157894583E-2</v>
      </c>
      <c r="BL68" s="35">
        <v>-4.1025641025641178E-2</v>
      </c>
    </row>
    <row r="69" spans="1:64" ht="15.6">
      <c r="A69" s="3" t="s">
        <v>227</v>
      </c>
      <c r="B69" s="3" t="s">
        <v>228</v>
      </c>
      <c r="C69" s="12" t="s">
        <v>229</v>
      </c>
      <c r="D69" s="26">
        <v>441781</v>
      </c>
      <c r="E69" s="26">
        <v>2207337</v>
      </c>
      <c r="F69" s="31">
        <f t="shared" si="42"/>
        <v>441781</v>
      </c>
      <c r="G69" s="3">
        <v>2841000000</v>
      </c>
      <c r="H69" s="9">
        <v>1E-3</v>
      </c>
      <c r="I69" s="16" cm="1" vm="1861">
        <f t="array" aca="1" ref="I69:U69" ca="1">TRANSPOSE(_xlfn.STOCKHISTORY(A69,"1-1-2015","31-01-2016",2,0,2))</f>
        <v>54.561</v>
      </c>
      <c r="J69" s="17" vm="1862">
        <f ca="1"/>
        <v>57.688600000000001</v>
      </c>
      <c r="K69" s="17" vm="1863">
        <f ca="1"/>
        <v>55.581299999999999</v>
      </c>
      <c r="L69" s="17" vm="1864">
        <f ca="1"/>
        <v>54.5991</v>
      </c>
      <c r="M69" s="17" vm="1865">
        <f ca="1"/>
        <v>56.982999999999997</v>
      </c>
      <c r="N69" s="17" vm="1866">
        <f ca="1"/>
        <v>58.022300000000001</v>
      </c>
      <c r="O69" s="17" vm="1867">
        <f ca="1"/>
        <v>54.284500000000001</v>
      </c>
      <c r="P69" s="17" vm="1868">
        <f ca="1"/>
        <v>56.5443</v>
      </c>
      <c r="Q69" s="17" vm="1869">
        <f ca="1"/>
        <v>50.212899999999998</v>
      </c>
      <c r="R69" s="17" vm="1870">
        <f ca="1"/>
        <v>47.056699999999999</v>
      </c>
      <c r="S69" s="17" vm="1871">
        <f ca="1"/>
        <v>52.148600000000002</v>
      </c>
      <c r="T69" s="17" vm="1872">
        <f ca="1"/>
        <v>51.271299999999997</v>
      </c>
      <c r="U69" s="17" vm="1873">
        <f ca="1"/>
        <v>49.5931</v>
      </c>
      <c r="V69" s="48">
        <v>0.46</v>
      </c>
      <c r="W69" s="48">
        <v>0.45</v>
      </c>
      <c r="X69" s="48">
        <v>0.45</v>
      </c>
      <c r="Y69" s="48">
        <v>0.45</v>
      </c>
      <c r="Z69" s="1">
        <f t="shared" ca="1" si="43"/>
        <v>9.1292315023551625E-3</v>
      </c>
      <c r="AA69" s="1">
        <f t="shared" ca="1" si="44"/>
        <v>2.4798943572330195E-3</v>
      </c>
      <c r="AB69" s="1">
        <f t="shared" ca="1" si="45"/>
        <v>-0.1248570033803388</v>
      </c>
      <c r="AC69" s="1">
        <f t="shared" ca="1" si="46"/>
        <v>6.3463863806854301E-2</v>
      </c>
      <c r="AD69" s="1">
        <f t="shared" ca="1" si="47"/>
        <v>-5.7878338007001338E-2</v>
      </c>
      <c r="AE69" s="1">
        <f t="shared" ca="1" si="30"/>
        <v>5.7322996279393724E-2</v>
      </c>
      <c r="AF69" s="1">
        <f t="shared" ca="1" si="31"/>
        <v>-3.6528880922747337E-2</v>
      </c>
      <c r="AG69" s="1">
        <f t="shared" ca="1" si="32"/>
        <v>-9.3952462428910245E-3</v>
      </c>
      <c r="AH69" s="1">
        <f t="shared" ca="1" si="33"/>
        <v>4.3661891862686326E-2</v>
      </c>
      <c r="AI69" s="1">
        <f t="shared" ca="1" si="34"/>
        <v>2.6135865082568561E-2</v>
      </c>
      <c r="AJ69" s="1">
        <f t="shared" ca="1" si="35"/>
        <v>-5.6664420403879194E-2</v>
      </c>
      <c r="AK69" s="1">
        <f t="shared" ca="1" si="36"/>
        <v>4.1628825907947913E-2</v>
      </c>
      <c r="AL69" s="1">
        <f t="shared" ca="1" si="37"/>
        <v>-0.10401402086505629</v>
      </c>
      <c r="AM69" s="1">
        <f t="shared" ca="1" si="38"/>
        <v>-5.3894517145992332E-2</v>
      </c>
      <c r="AN69" s="1">
        <f t="shared" ca="1" si="39"/>
        <v>0.10820775787507417</v>
      </c>
      <c r="AO69" s="1">
        <f t="shared" ca="1" si="40"/>
        <v>-8.1938920699693805E-3</v>
      </c>
      <c r="AP69" s="1">
        <f t="shared" ca="1" si="41"/>
        <v>-2.3954922149428567E-2</v>
      </c>
      <c r="BA69" s="35">
        <v>5.7322996279393724E-2</v>
      </c>
      <c r="BB69" s="35">
        <v>-3.6528880922747337E-2</v>
      </c>
      <c r="BC69" s="35">
        <v>-9.3952462428910245E-3</v>
      </c>
      <c r="BD69" s="35">
        <v>4.3661891862686326E-2</v>
      </c>
      <c r="BE69" s="35">
        <v>2.6135865082568561E-2</v>
      </c>
      <c r="BF69" s="35">
        <v>-5.6664420403879194E-2</v>
      </c>
      <c r="BG69" s="35">
        <v>4.1628825907947913E-2</v>
      </c>
      <c r="BH69" s="35">
        <v>-0.10401402086505629</v>
      </c>
      <c r="BI69" s="35">
        <v>-5.3894517145992332E-2</v>
      </c>
      <c r="BJ69" s="35">
        <v>0.10820775787507417</v>
      </c>
      <c r="BK69" s="35">
        <v>-8.1938920699693805E-3</v>
      </c>
      <c r="BL69" s="35">
        <v>-2.3954922149428567E-2</v>
      </c>
    </row>
    <row r="70" spans="1:64" ht="15.6">
      <c r="A70" s="3" t="s">
        <v>230</v>
      </c>
      <c r="B70" s="3" t="s">
        <v>231</v>
      </c>
      <c r="C70" s="12" t="s">
        <v>232</v>
      </c>
      <c r="D70" s="26">
        <v>507967</v>
      </c>
      <c r="E70" s="26">
        <v>1766655</v>
      </c>
      <c r="F70" s="31">
        <f t="shared" si="42"/>
        <v>507967</v>
      </c>
      <c r="G70" s="3">
        <v>1953000000</v>
      </c>
      <c r="H70" s="9">
        <v>1.1999999999999999E-3</v>
      </c>
      <c r="I70" s="16" cm="1" vm="60">
        <f t="array" aca="1" ref="I70:U70" ca="1">TRANSPOSE(_xlfn.STOCKHISTORY(A70,"1-1-2015","31-01-2016",2,0,2))</f>
        <v>39.049999999999997</v>
      </c>
      <c r="J70" s="17" vm="1749">
        <f ca="1"/>
        <v>33.96</v>
      </c>
      <c r="K70" s="17" vm="1750">
        <f ca="1"/>
        <v>35.64</v>
      </c>
      <c r="L70" s="17" vm="1751">
        <f ca="1"/>
        <v>35.72</v>
      </c>
      <c r="M70" s="17" vm="1752">
        <f ca="1"/>
        <v>37.5</v>
      </c>
      <c r="N70" s="17" vm="1753">
        <f ca="1"/>
        <v>38.42</v>
      </c>
      <c r="O70" s="17" vm="1754">
        <f ca="1"/>
        <v>39.46</v>
      </c>
      <c r="P70" s="17" vm="1755">
        <f ca="1"/>
        <v>38.96</v>
      </c>
      <c r="Q70" s="17" vm="1756">
        <f ca="1"/>
        <v>33.42</v>
      </c>
      <c r="R70" s="17" vm="1757">
        <f ca="1"/>
        <v>31.42</v>
      </c>
      <c r="S70" s="17" vm="1758">
        <f ca="1"/>
        <v>33.1</v>
      </c>
      <c r="T70" s="17" vm="1759">
        <f ca="1"/>
        <v>34.6</v>
      </c>
      <c r="U70" s="17" vm="1760">
        <f ca="1"/>
        <v>30.7</v>
      </c>
      <c r="V70" s="48">
        <v>0.15</v>
      </c>
      <c r="W70" s="48">
        <v>0.15</v>
      </c>
      <c r="X70" s="48">
        <v>0.15</v>
      </c>
      <c r="Y70" s="48">
        <v>0.1</v>
      </c>
      <c r="Z70" s="1">
        <f t="shared" ca="1" si="43"/>
        <v>-8.1434058898847597E-2</v>
      </c>
      <c r="AA70" s="1">
        <f t="shared" ca="1" si="44"/>
        <v>0.10890257558790599</v>
      </c>
      <c r="AB70" s="1">
        <f t="shared" ca="1" si="45"/>
        <v>-0.19994931576279773</v>
      </c>
      <c r="AC70" s="1">
        <f t="shared" ca="1" si="46"/>
        <v>-1.9732654360280152E-2</v>
      </c>
      <c r="AD70" s="1">
        <f t="shared" ca="1" si="47"/>
        <v>-0.19974391805377717</v>
      </c>
      <c r="AE70" s="1">
        <f t="shared" ca="1" si="30"/>
        <v>-0.13034571062740069</v>
      </c>
      <c r="AF70" s="1">
        <f t="shared" ca="1" si="31"/>
        <v>4.9469964664310945E-2</v>
      </c>
      <c r="AG70" s="1">
        <f t="shared" ca="1" si="32"/>
        <v>6.4534231200897383E-3</v>
      </c>
      <c r="AH70" s="1">
        <f t="shared" ca="1" si="33"/>
        <v>4.9832026875699924E-2</v>
      </c>
      <c r="AI70" s="1">
        <f t="shared" ca="1" si="34"/>
        <v>2.8533333333333376E-2</v>
      </c>
      <c r="AJ70" s="1">
        <f t="shared" ca="1" si="35"/>
        <v>3.0973451327433604E-2</v>
      </c>
      <c r="AK70" s="1">
        <f t="shared" ca="1" si="36"/>
        <v>-1.2671059300557527E-2</v>
      </c>
      <c r="AL70" s="1">
        <f t="shared" ca="1" si="37"/>
        <v>-0.13834702258726897</v>
      </c>
      <c r="AM70" s="1">
        <f t="shared" ca="1" si="38"/>
        <v>-5.5356074207061637E-2</v>
      </c>
      <c r="AN70" s="1">
        <f t="shared" ca="1" si="39"/>
        <v>5.3469127943984708E-2</v>
      </c>
      <c r="AO70" s="1">
        <f t="shared" ca="1" si="40"/>
        <v>4.8338368580060423E-2</v>
      </c>
      <c r="AP70" s="1">
        <f t="shared" ca="1" si="41"/>
        <v>-0.10982658959537578</v>
      </c>
      <c r="BA70" s="35">
        <v>-0.13034571062740069</v>
      </c>
      <c r="BB70" s="35">
        <v>4.9469964664310945E-2</v>
      </c>
      <c r="BC70" s="35">
        <v>6.4534231200897383E-3</v>
      </c>
      <c r="BD70" s="35">
        <v>4.9832026875699924E-2</v>
      </c>
      <c r="BE70" s="35">
        <v>2.8533333333333376E-2</v>
      </c>
      <c r="BF70" s="35">
        <v>3.0973451327433604E-2</v>
      </c>
      <c r="BG70" s="35">
        <v>-1.2671059300557527E-2</v>
      </c>
      <c r="BH70" s="35">
        <v>-0.13834702258726897</v>
      </c>
      <c r="BI70" s="35">
        <v>-5.5356074207061637E-2</v>
      </c>
      <c r="BJ70" s="35">
        <v>5.3469127943984708E-2</v>
      </c>
      <c r="BK70" s="35">
        <v>4.8338368580060423E-2</v>
      </c>
      <c r="BL70" s="35">
        <v>-0.10982658959537578</v>
      </c>
    </row>
    <row r="71" spans="1:64" ht="15.6">
      <c r="A71" s="3" t="s">
        <v>233</v>
      </c>
      <c r="B71" s="3" t="s">
        <v>234</v>
      </c>
      <c r="C71" s="12" t="s">
        <v>235</v>
      </c>
      <c r="D71" s="26">
        <v>430708</v>
      </c>
      <c r="E71" s="26">
        <v>2864769</v>
      </c>
      <c r="F71" s="31">
        <f t="shared" si="42"/>
        <v>430708</v>
      </c>
      <c r="G71" s="3">
        <v>8254000000</v>
      </c>
      <c r="H71" s="9">
        <v>4.0000000000000002E-4</v>
      </c>
      <c r="I71" s="16" cm="1" vm="2640">
        <f t="array" aca="1" ref="I71:U71" ca="1">TRANSPOSE(_xlfn.STOCKHISTORY(A71,"1-1-2015","31-01-2016",2,0,2))</f>
        <v>46.66</v>
      </c>
      <c r="J71" s="17" vm="2641">
        <f ca="1"/>
        <v>40.590000000000003</v>
      </c>
      <c r="K71" s="17" vm="2642">
        <f ca="1"/>
        <v>43.67</v>
      </c>
      <c r="L71" s="17" vm="888">
        <f ca="1"/>
        <v>40.6</v>
      </c>
      <c r="M71" s="17" vm="2643">
        <f ca="1"/>
        <v>48.58</v>
      </c>
      <c r="N71" s="17" vm="2644">
        <f ca="1"/>
        <v>47.06</v>
      </c>
      <c r="O71" s="17" vm="2645">
        <f ca="1"/>
        <v>44.46</v>
      </c>
      <c r="P71" s="17" vm="1892">
        <f ca="1"/>
        <v>46.98</v>
      </c>
      <c r="Q71" s="17" vm="2646">
        <f ca="1"/>
        <v>42.17</v>
      </c>
      <c r="R71" s="17" vm="1019">
        <f ca="1"/>
        <v>44.75</v>
      </c>
      <c r="S71" s="17" vm="2647">
        <f ca="1"/>
        <v>52.85</v>
      </c>
      <c r="T71" s="17" vm="2648">
        <f ca="1"/>
        <v>54.41</v>
      </c>
      <c r="U71" s="17" vm="2649">
        <f ca="1"/>
        <v>54.32</v>
      </c>
      <c r="V71" s="48">
        <v>0.36</v>
      </c>
      <c r="W71" s="48">
        <v>0.31</v>
      </c>
      <c r="X71" s="48">
        <v>0.31</v>
      </c>
      <c r="Y71" s="48">
        <v>0.31</v>
      </c>
      <c r="Z71" s="1">
        <f t="shared" ca="1" si="43"/>
        <v>-0.1221603086155164</v>
      </c>
      <c r="AA71" s="1">
        <f t="shared" ca="1" si="44"/>
        <v>0.10270935960591131</v>
      </c>
      <c r="AB71" s="1">
        <f t="shared" ca="1" si="45"/>
        <v>1.3495276653171372E-2</v>
      </c>
      <c r="AC71" s="1">
        <f t="shared" ca="1" si="46"/>
        <v>0.22078212290502794</v>
      </c>
      <c r="AD71" s="1">
        <f t="shared" ca="1" si="47"/>
        <v>0.19181311615945143</v>
      </c>
      <c r="AE71" s="1">
        <f t="shared" ca="1" si="30"/>
        <v>-0.13009001285897973</v>
      </c>
      <c r="AF71" s="1">
        <f t="shared" ca="1" si="31"/>
        <v>7.5880758807588031E-2</v>
      </c>
      <c r="AG71" s="1">
        <f t="shared" ca="1" si="32"/>
        <v>-6.2056331577742166E-2</v>
      </c>
      <c r="AH71" s="1">
        <f t="shared" ca="1" si="33"/>
        <v>0.19655172413793096</v>
      </c>
      <c r="AI71" s="1">
        <f t="shared" ca="1" si="34"/>
        <v>-2.4907369287772665E-2</v>
      </c>
      <c r="AJ71" s="1">
        <f t="shared" ca="1" si="35"/>
        <v>-4.8661283467913326E-2</v>
      </c>
      <c r="AK71" s="1">
        <f t="shared" ca="1" si="36"/>
        <v>5.6680161943319748E-2</v>
      </c>
      <c r="AL71" s="1">
        <f t="shared" ca="1" si="37"/>
        <v>-9.5785440613026726E-2</v>
      </c>
      <c r="AM71" s="1">
        <f t="shared" ca="1" si="38"/>
        <v>6.8532131847284752E-2</v>
      </c>
      <c r="AN71" s="1">
        <f t="shared" ca="1" si="39"/>
        <v>0.1810055865921788</v>
      </c>
      <c r="AO71" s="1">
        <f t="shared" ca="1" si="40"/>
        <v>3.5383159886471054E-2</v>
      </c>
      <c r="AP71" s="1">
        <f t="shared" ca="1" si="41"/>
        <v>4.0433743797096801E-3</v>
      </c>
      <c r="BA71" s="35">
        <v>-0.13009001285897973</v>
      </c>
      <c r="BB71" s="35">
        <v>7.5880758807588031E-2</v>
      </c>
      <c r="BC71" s="35">
        <v>-6.2056331577742166E-2</v>
      </c>
      <c r="BD71" s="35">
        <v>0.19655172413793096</v>
      </c>
      <c r="BE71" s="35">
        <v>-2.4907369287772665E-2</v>
      </c>
      <c r="BF71" s="35">
        <v>-4.8661283467913326E-2</v>
      </c>
      <c r="BG71" s="35">
        <v>5.6680161943319748E-2</v>
      </c>
      <c r="BH71" s="35">
        <v>-9.5785440613026726E-2</v>
      </c>
      <c r="BI71" s="35">
        <v>6.8532131847284752E-2</v>
      </c>
      <c r="BJ71" s="35">
        <v>0.1810055865921788</v>
      </c>
      <c r="BK71" s="35">
        <v>3.5383159886471054E-2</v>
      </c>
      <c r="BL71" s="35">
        <v>4.0433743797096801E-3</v>
      </c>
    </row>
    <row r="72" spans="1:64" ht="15.6">
      <c r="A72" s="3" t="s">
        <v>236</v>
      </c>
      <c r="B72" s="3" t="s">
        <v>237</v>
      </c>
      <c r="C72" s="12" t="s">
        <v>238</v>
      </c>
      <c r="D72" s="26">
        <v>2820898</v>
      </c>
      <c r="E72" s="26">
        <v>0</v>
      </c>
      <c r="F72" s="31">
        <f t="shared" si="42"/>
        <v>2820898</v>
      </c>
      <c r="G72" s="3">
        <v>1769000000</v>
      </c>
      <c r="H72" s="9">
        <v>3.2000000000000002E-3</v>
      </c>
      <c r="I72" s="16" cm="1" vm="965">
        <f t="array" aca="1" ref="I72:U72" ca="1">TRANSPOSE(_xlfn.STOCKHISTORY(A72,"1-1-2015","31-01-2016",2,0,2))</f>
        <v>48.274999999999999</v>
      </c>
      <c r="J72" s="17" vm="966">
        <f ca="1"/>
        <v>46.34</v>
      </c>
      <c r="K72" s="17" vm="967">
        <f ca="1"/>
        <v>48.445</v>
      </c>
      <c r="L72" s="17" vm="685">
        <f ca="1"/>
        <v>50</v>
      </c>
      <c r="M72" s="17" vm="968">
        <f ca="1"/>
        <v>49.94</v>
      </c>
      <c r="N72" s="17" vm="969">
        <f ca="1"/>
        <v>50.884999999999998</v>
      </c>
      <c r="O72" s="17" vm="970">
        <f ca="1"/>
        <v>54.475000000000001</v>
      </c>
      <c r="P72" s="17" vm="971">
        <f ca="1"/>
        <v>57.755000000000003</v>
      </c>
      <c r="Q72" s="17" vm="972">
        <f ca="1"/>
        <v>54.49</v>
      </c>
      <c r="R72" s="17" vm="973">
        <f ca="1"/>
        <v>61.58</v>
      </c>
      <c r="S72" s="17" vm="974">
        <f ca="1"/>
        <v>65.864999999999995</v>
      </c>
      <c r="T72" s="17" vm="975">
        <f ca="1"/>
        <v>66.06</v>
      </c>
      <c r="U72" s="17" vm="976">
        <f ca="1"/>
        <v>61.11</v>
      </c>
      <c r="V72" s="48">
        <v>0.32</v>
      </c>
      <c r="W72" s="48">
        <v>0.28000000000000003</v>
      </c>
      <c r="X72" s="48">
        <v>0.28000000000000003</v>
      </c>
      <c r="Y72" s="48">
        <v>0.28000000000000003</v>
      </c>
      <c r="Z72" s="1">
        <f t="shared" ca="1" si="43"/>
        <v>4.2361470740548968E-2</v>
      </c>
      <c r="AA72" s="1">
        <f t="shared" ca="1" si="44"/>
        <v>9.5100000000000032E-2</v>
      </c>
      <c r="AB72" s="1">
        <f t="shared" ca="1" si="45"/>
        <v>0.13556677374942627</v>
      </c>
      <c r="AC72" s="1">
        <f t="shared" ca="1" si="46"/>
        <v>-3.0854173432932584E-3</v>
      </c>
      <c r="AD72" s="1">
        <f t="shared" ca="1" si="47"/>
        <v>0.2899016053858105</v>
      </c>
      <c r="AE72" s="1">
        <f t="shared" ca="1" si="30"/>
        <v>-4.0082858622475299E-2</v>
      </c>
      <c r="AF72" s="1">
        <f t="shared" ca="1" si="31"/>
        <v>4.5425118687958496E-2</v>
      </c>
      <c r="AG72" s="1">
        <f t="shared" ca="1" si="32"/>
        <v>3.8703684590773037E-2</v>
      </c>
      <c r="AH72" s="1">
        <f t="shared" ca="1" si="33"/>
        <v>-1.2000000000000454E-3</v>
      </c>
      <c r="AI72" s="1">
        <f t="shared" ca="1" si="34"/>
        <v>2.4529435322386873E-2</v>
      </c>
      <c r="AJ72" s="1">
        <f t="shared" ca="1" si="35"/>
        <v>7.6053846909698408E-2</v>
      </c>
      <c r="AK72" s="1">
        <f t="shared" ca="1" si="36"/>
        <v>6.0211106011932101E-2</v>
      </c>
      <c r="AL72" s="1">
        <f t="shared" ca="1" si="37"/>
        <v>-5.1683836897238336E-2</v>
      </c>
      <c r="AM72" s="1">
        <f t="shared" ca="1" si="38"/>
        <v>0.13525417507799589</v>
      </c>
      <c r="AN72" s="1">
        <f t="shared" ca="1" si="39"/>
        <v>6.9584280610587801E-2</v>
      </c>
      <c r="AO72" s="1">
        <f t="shared" ca="1" si="40"/>
        <v>7.2117209443559923E-3</v>
      </c>
      <c r="AP72" s="1">
        <f t="shared" ca="1" si="41"/>
        <v>-7.0693309112927677E-2</v>
      </c>
      <c r="BA72" s="35">
        <v>-4.0082858622475299E-2</v>
      </c>
      <c r="BB72" s="35">
        <v>4.5425118687958496E-2</v>
      </c>
      <c r="BC72" s="35">
        <v>3.8703684590773037E-2</v>
      </c>
      <c r="BD72" s="35">
        <v>-1.2000000000000454E-3</v>
      </c>
      <c r="BE72" s="35">
        <v>2.4529435322386873E-2</v>
      </c>
      <c r="BF72" s="35">
        <v>7.6053846909698408E-2</v>
      </c>
      <c r="BG72" s="35">
        <v>6.0211106011932101E-2</v>
      </c>
      <c r="BH72" s="35">
        <v>-5.1683836897238336E-2</v>
      </c>
      <c r="BI72" s="35">
        <v>0.13525417507799589</v>
      </c>
      <c r="BJ72" s="35">
        <v>6.9584280610587801E-2</v>
      </c>
      <c r="BK72" s="35">
        <v>7.2117209443559923E-3</v>
      </c>
      <c r="BL72" s="35">
        <v>-7.0693309112927677E-2</v>
      </c>
    </row>
    <row r="73" spans="1:64" ht="15.6">
      <c r="A73" s="3" t="s">
        <v>239</v>
      </c>
      <c r="B73" s="3" t="s">
        <v>240</v>
      </c>
      <c r="C73" s="12" t="s">
        <v>241</v>
      </c>
      <c r="D73" s="26">
        <v>124004</v>
      </c>
      <c r="E73" s="26">
        <v>326906</v>
      </c>
      <c r="F73" s="31">
        <f t="shared" si="42"/>
        <v>124004</v>
      </c>
      <c r="G73" s="3">
        <v>387000000</v>
      </c>
      <c r="H73" s="9">
        <v>1.1999999999999999E-3</v>
      </c>
      <c r="I73" s="16" cm="1" vm="1761">
        <f t="array" aca="1" ref="I73:U73" ca="1">TRANSPOSE(_xlfn.STOCKHISTORY(A73,"1-1-2015","31-01-2016",2,0,2))</f>
        <v>64.97</v>
      </c>
      <c r="J73" s="17" vm="1762">
        <f ca="1"/>
        <v>55.16</v>
      </c>
      <c r="K73" s="17" vm="1763">
        <f ca="1"/>
        <v>54.25</v>
      </c>
      <c r="L73" s="17" vm="1764">
        <f ca="1"/>
        <v>50.19</v>
      </c>
      <c r="M73" s="17" vm="1765">
        <f ca="1"/>
        <v>54.35</v>
      </c>
      <c r="N73" s="17" vm="1766">
        <f ca="1"/>
        <v>49.16</v>
      </c>
      <c r="O73" s="17" vm="1767">
        <f ca="1"/>
        <v>48.26</v>
      </c>
      <c r="P73" s="17" vm="1768">
        <f ca="1"/>
        <v>41.74</v>
      </c>
      <c r="Q73" s="17" vm="426">
        <f ca="1"/>
        <v>40.770000000000003</v>
      </c>
      <c r="R73" s="17" vm="1769">
        <f ca="1"/>
        <v>38.299999999999997</v>
      </c>
      <c r="S73" s="17" vm="1770">
        <f ca="1"/>
        <v>37.28</v>
      </c>
      <c r="T73" s="17" vm="1771">
        <f ca="1"/>
        <v>37.39</v>
      </c>
      <c r="U73" s="17" vm="1772">
        <f ca="1"/>
        <v>33.51</v>
      </c>
      <c r="V73" s="48">
        <v>0.46</v>
      </c>
      <c r="W73" s="48">
        <v>0.46</v>
      </c>
      <c r="X73" s="47">
        <v>0.46</v>
      </c>
      <c r="Y73" s="47">
        <v>0.46</v>
      </c>
      <c r="Z73" s="1">
        <f t="shared" ca="1" si="43"/>
        <v>-0.22040941973218409</v>
      </c>
      <c r="AA73" s="1">
        <f t="shared" ca="1" si="44"/>
        <v>-2.928870292887029E-2</v>
      </c>
      <c r="AB73" s="1">
        <f t="shared" ca="1" si="45"/>
        <v>-0.19685039370078741</v>
      </c>
      <c r="AC73" s="1">
        <f t="shared" ca="1" si="46"/>
        <v>-0.11305483028720625</v>
      </c>
      <c r="AD73" s="1">
        <f t="shared" ca="1" si="47"/>
        <v>-0.45590272433430817</v>
      </c>
      <c r="AE73" s="1">
        <f t="shared" ca="1" si="30"/>
        <v>-0.15099276589195018</v>
      </c>
      <c r="AF73" s="1">
        <f t="shared" ca="1" si="31"/>
        <v>-1.6497461928933949E-2</v>
      </c>
      <c r="AG73" s="1">
        <f t="shared" ca="1" si="32"/>
        <v>-6.6359447004608343E-2</v>
      </c>
      <c r="AH73" s="1">
        <f t="shared" ca="1" si="33"/>
        <v>8.2885036859932329E-2</v>
      </c>
      <c r="AI73" s="1">
        <f t="shared" ca="1" si="34"/>
        <v>-8.7028518859245715E-2</v>
      </c>
      <c r="AJ73" s="1">
        <f t="shared" ca="1" si="35"/>
        <v>-8.9503661513425266E-3</v>
      </c>
      <c r="AK73" s="1">
        <f t="shared" ca="1" si="36"/>
        <v>-0.1351015333609614</v>
      </c>
      <c r="AL73" s="1">
        <f t="shared" ca="1" si="37"/>
        <v>-1.2218495448011473E-2</v>
      </c>
      <c r="AM73" s="1">
        <f t="shared" ca="1" si="38"/>
        <v>-4.9300956585724941E-2</v>
      </c>
      <c r="AN73" s="1">
        <f t="shared" ca="1" si="39"/>
        <v>-2.6631853785900682E-2</v>
      </c>
      <c r="AO73" s="1">
        <f t="shared" ca="1" si="40"/>
        <v>1.5289699570815433E-2</v>
      </c>
      <c r="AP73" s="1">
        <f t="shared" ca="1" si="41"/>
        <v>-9.146830703396637E-2</v>
      </c>
      <c r="BA73" s="35">
        <v>-0.15099276589195018</v>
      </c>
      <c r="BB73" s="35">
        <v>-1.6497461928933949E-2</v>
      </c>
      <c r="BC73" s="35">
        <v>-6.6359447004608343E-2</v>
      </c>
      <c r="BD73" s="35">
        <v>8.2885036859932329E-2</v>
      </c>
      <c r="BE73" s="35">
        <v>-8.7028518859245715E-2</v>
      </c>
      <c r="BF73" s="35">
        <v>-8.9503661513425266E-3</v>
      </c>
      <c r="BG73" s="35">
        <v>-0.1351015333609614</v>
      </c>
      <c r="BH73" s="35">
        <v>-1.2218495448011473E-2</v>
      </c>
      <c r="BI73" s="35">
        <v>-4.9300956585724941E-2</v>
      </c>
      <c r="BJ73" s="35">
        <v>-2.6631853785900682E-2</v>
      </c>
      <c r="BK73" s="35">
        <v>1.5289699570815433E-2</v>
      </c>
      <c r="BL73" s="35">
        <v>-9.146830703396637E-2</v>
      </c>
    </row>
    <row r="74" spans="1:64" ht="15.6">
      <c r="A74" s="3" t="s">
        <v>242</v>
      </c>
      <c r="B74" s="3" t="s">
        <v>243</v>
      </c>
      <c r="C74" s="12" t="s">
        <v>244</v>
      </c>
      <c r="D74" s="26">
        <v>806596</v>
      </c>
      <c r="E74" s="26">
        <v>0</v>
      </c>
      <c r="F74" s="31">
        <f t="shared" si="42"/>
        <v>806596</v>
      </c>
      <c r="G74" s="3">
        <v>304000000</v>
      </c>
      <c r="H74" s="9">
        <v>2.7000000000000001E-3</v>
      </c>
      <c r="I74" s="16" cm="1" vm="1108">
        <f t="array" aca="1" ref="I74:U74" ca="1">TRANSPOSE(_xlfn.STOCKHISTORY(A74,"1-1-2015","31-01-2016",2,0,2))</f>
        <v>110.7</v>
      </c>
      <c r="J74" s="17" vm="1109">
        <f ca="1"/>
        <v>102.2</v>
      </c>
      <c r="K74" s="17" vm="1110">
        <f ca="1"/>
        <v>109.61</v>
      </c>
      <c r="L74" s="17" vm="1111">
        <f ca="1"/>
        <v>102.65</v>
      </c>
      <c r="M74" s="17" vm="1112">
        <f ca="1"/>
        <v>101.54</v>
      </c>
      <c r="N74" s="17" vm="1113">
        <f ca="1"/>
        <v>92.48</v>
      </c>
      <c r="O74" s="17" vm="1114">
        <f ca="1"/>
        <v>87.88</v>
      </c>
      <c r="P74" s="17" vm="1115">
        <f ca="1"/>
        <v>84.27</v>
      </c>
      <c r="Q74" s="17" vm="1116">
        <f ca="1"/>
        <v>76.23</v>
      </c>
      <c r="R74" s="17" vm="1117">
        <f ca="1"/>
        <v>77.23</v>
      </c>
      <c r="S74" s="17" vm="1118">
        <f ca="1"/>
        <v>79.08</v>
      </c>
      <c r="T74" s="17" vm="1119">
        <f ca="1"/>
        <v>95.2</v>
      </c>
      <c r="U74" s="17" vm="1120">
        <f ca="1"/>
        <v>83.64</v>
      </c>
      <c r="V74" s="48">
        <v>0.59</v>
      </c>
      <c r="W74" s="48">
        <v>0.59</v>
      </c>
      <c r="X74" s="48">
        <v>0.59</v>
      </c>
      <c r="Y74" s="48">
        <v>0.59</v>
      </c>
      <c r="Z74" s="1">
        <f t="shared" ca="1" si="43"/>
        <v>-6.7389340560072244E-2</v>
      </c>
      <c r="AA74" s="1">
        <f t="shared" ca="1" si="44"/>
        <v>-0.13813930832927432</v>
      </c>
      <c r="AB74" s="1">
        <f t="shared" ca="1" si="45"/>
        <v>-0.11447428311333628</v>
      </c>
      <c r="AC74" s="1">
        <f t="shared" ca="1" si="46"/>
        <v>9.0638352971643091E-2</v>
      </c>
      <c r="AD74" s="1">
        <f t="shared" ca="1" si="47"/>
        <v>-0.22312556458897925</v>
      </c>
      <c r="AE74" s="1">
        <f t="shared" ca="1" si="30"/>
        <v>-7.6784101174345074E-2</v>
      </c>
      <c r="AF74" s="1">
        <f t="shared" ca="1" si="31"/>
        <v>7.2504892367906026E-2</v>
      </c>
      <c r="AG74" s="1">
        <f t="shared" ca="1" si="32"/>
        <v>-5.8115135480339329E-2</v>
      </c>
      <c r="AH74" s="1">
        <f t="shared" ca="1" si="33"/>
        <v>-1.0813443740867018E-2</v>
      </c>
      <c r="AI74" s="1">
        <f t="shared" ca="1" si="34"/>
        <v>-8.3415402796927343E-2</v>
      </c>
      <c r="AJ74" s="1">
        <f t="shared" ca="1" si="35"/>
        <v>-4.3360726643598704E-2</v>
      </c>
      <c r="AK74" s="1">
        <f t="shared" ca="1" si="36"/>
        <v>-4.1078743741465633E-2</v>
      </c>
      <c r="AL74" s="1">
        <f t="shared" ca="1" si="37"/>
        <v>-8.8406313041414414E-2</v>
      </c>
      <c r="AM74" s="1">
        <f t="shared" ca="1" si="38"/>
        <v>2.0857929948839036E-2</v>
      </c>
      <c r="AN74" s="1">
        <f t="shared" ca="1" si="39"/>
        <v>2.3954421856791329E-2</v>
      </c>
      <c r="AO74" s="1">
        <f t="shared" ca="1" si="40"/>
        <v>0.21130500758725348</v>
      </c>
      <c r="AP74" s="1">
        <f t="shared" ca="1" si="41"/>
        <v>-0.11523109243697481</v>
      </c>
      <c r="BA74" s="35">
        <v>-7.6784101174345074E-2</v>
      </c>
      <c r="BB74" s="35">
        <v>7.2504892367906026E-2</v>
      </c>
      <c r="BC74" s="35">
        <v>-5.8115135480339329E-2</v>
      </c>
      <c r="BD74" s="35">
        <v>-1.0813443740867018E-2</v>
      </c>
      <c r="BE74" s="35">
        <v>-8.3415402796927343E-2</v>
      </c>
      <c r="BF74" s="35">
        <v>-4.3360726643598704E-2</v>
      </c>
      <c r="BG74" s="35">
        <v>-4.1078743741465633E-2</v>
      </c>
      <c r="BH74" s="35">
        <v>-8.8406313041414414E-2</v>
      </c>
      <c r="BI74" s="35">
        <v>2.0857929948839036E-2</v>
      </c>
      <c r="BJ74" s="35">
        <v>2.3954421856791329E-2</v>
      </c>
      <c r="BK74" s="35">
        <v>0.21130500758725348</v>
      </c>
      <c r="BL74" s="35">
        <v>-0.11523109243697481</v>
      </c>
    </row>
    <row r="75" spans="1:64" ht="15.6">
      <c r="A75" s="3" t="s">
        <v>245</v>
      </c>
      <c r="B75" s="3" t="s">
        <v>246</v>
      </c>
      <c r="C75" s="12" t="s">
        <v>247</v>
      </c>
      <c r="D75" s="26">
        <v>1161761324</v>
      </c>
      <c r="E75" s="26">
        <v>0</v>
      </c>
      <c r="F75" s="31">
        <f t="shared" si="42"/>
        <v>1161761324</v>
      </c>
      <c r="G75" s="3">
        <v>4503000000</v>
      </c>
      <c r="H75" s="9">
        <v>0.25800000000000001</v>
      </c>
      <c r="I75" s="16" cm="1" vm="50">
        <f t="array" aca="1" ref="I75:U75" ca="1">TRANSPOSE(_xlfn.STOCKHISTORY(A75,"1-1-2015","31-01-2016",2,0,2))</f>
        <v>45.02</v>
      </c>
      <c r="J75" s="17" vm="51">
        <f ca="1"/>
        <v>42.21</v>
      </c>
      <c r="K75" s="17" vm="52">
        <f ca="1"/>
        <v>43.81</v>
      </c>
      <c r="L75" s="17" vm="53">
        <f ca="1"/>
        <v>42.99</v>
      </c>
      <c r="M75" s="17" vm="54">
        <f ca="1"/>
        <v>43.44</v>
      </c>
      <c r="N75" s="17" vm="55">
        <f ca="1"/>
        <v>43.84</v>
      </c>
      <c r="O75" s="17" vm="56">
        <f ca="1"/>
        <v>40.61</v>
      </c>
      <c r="P75" s="17" vm="57">
        <f ca="1"/>
        <v>39.950000000000003</v>
      </c>
      <c r="Q75" s="17" vm="58">
        <f ca="1"/>
        <v>36.33</v>
      </c>
      <c r="R75" s="17" vm="59">
        <f ca="1"/>
        <v>36.229999999999997</v>
      </c>
      <c r="S75" s="17" vm="60">
        <f ca="1"/>
        <v>39.049999999999997</v>
      </c>
      <c r="T75" s="17" vm="61">
        <f ca="1"/>
        <v>39.090000000000003</v>
      </c>
      <c r="U75" s="17" vm="62">
        <f ca="1"/>
        <v>36.01</v>
      </c>
      <c r="V75" s="48">
        <v>0.15</v>
      </c>
      <c r="W75" s="48">
        <v>0.15</v>
      </c>
      <c r="X75" s="48">
        <v>0.15</v>
      </c>
      <c r="Y75" s="48">
        <v>0.12</v>
      </c>
      <c r="Z75" s="1">
        <f t="shared" ca="1" si="43"/>
        <v>-4.1759218125277678E-2</v>
      </c>
      <c r="AA75" s="1">
        <f t="shared" ca="1" si="44"/>
        <v>-5.1872528494998897E-2</v>
      </c>
      <c r="AB75" s="1">
        <f t="shared" ca="1" si="45"/>
        <v>-0.104161536567348</v>
      </c>
      <c r="AC75" s="1">
        <f t="shared" ca="1" si="46"/>
        <v>-2.7601435274633972E-3</v>
      </c>
      <c r="AD75" s="1">
        <f t="shared" ca="1" si="47"/>
        <v>-0.1874722345624168</v>
      </c>
      <c r="AE75" s="1">
        <f t="shared" ca="1" si="30"/>
        <v>-6.2416703687250157E-2</v>
      </c>
      <c r="AF75" s="1">
        <f t="shared" ca="1" si="31"/>
        <v>3.7905709547500624E-2</v>
      </c>
      <c r="AG75" s="1">
        <f t="shared" ca="1" si="32"/>
        <v>-1.5293312029217078E-2</v>
      </c>
      <c r="AH75" s="1">
        <f t="shared" ca="1" si="33"/>
        <v>1.0467550593161101E-2</v>
      </c>
      <c r="AI75" s="1">
        <f t="shared" ca="1" si="34"/>
        <v>1.2661141804788346E-2</v>
      </c>
      <c r="AJ75" s="1">
        <f t="shared" ca="1" si="35"/>
        <v>-7.0255474452554825E-2</v>
      </c>
      <c r="AK75" s="1">
        <f t="shared" ca="1" si="36"/>
        <v>-1.6252154641713781E-2</v>
      </c>
      <c r="AL75" s="1">
        <f t="shared" ca="1" si="37"/>
        <v>-8.6858573216520754E-2</v>
      </c>
      <c r="AM75" s="1">
        <f t="shared" ca="1" si="38"/>
        <v>1.3762730525735914E-3</v>
      </c>
      <c r="AN75" s="1">
        <f t="shared" ca="1" si="39"/>
        <v>7.7836047474468692E-2</v>
      </c>
      <c r="AO75" s="1">
        <f t="shared" ca="1" si="40"/>
        <v>4.0973111395648208E-3</v>
      </c>
      <c r="AP75" s="1">
        <f t="shared" ca="1" si="41"/>
        <v>-7.5722691225377461E-2</v>
      </c>
      <c r="BA75" s="35">
        <v>-6.2416703687250157E-2</v>
      </c>
      <c r="BB75" s="35">
        <v>3.7905709547500624E-2</v>
      </c>
      <c r="BC75" s="35">
        <v>-1.5293312029217078E-2</v>
      </c>
      <c r="BD75" s="35">
        <v>1.0467550593161101E-2</v>
      </c>
      <c r="BE75" s="35">
        <v>1.2661141804788346E-2</v>
      </c>
      <c r="BF75" s="35">
        <v>-7.0255474452554825E-2</v>
      </c>
      <c r="BG75" s="35">
        <v>-1.6252154641713781E-2</v>
      </c>
      <c r="BH75" s="35">
        <v>-8.6858573216520754E-2</v>
      </c>
      <c r="BI75" s="35">
        <v>1.3762730525735914E-3</v>
      </c>
      <c r="BJ75" s="35">
        <v>7.7836047474468692E-2</v>
      </c>
      <c r="BK75" s="35">
        <v>4.0973111395648208E-3</v>
      </c>
      <c r="BL75" s="35">
        <v>-7.5722691225377461E-2</v>
      </c>
    </row>
    <row r="76" spans="1:64" ht="15.6">
      <c r="A76" s="3" t="s">
        <v>248</v>
      </c>
      <c r="B76" s="3" t="s">
        <v>249</v>
      </c>
      <c r="C76" s="12" t="s">
        <v>250</v>
      </c>
      <c r="D76" s="26">
        <v>1990561</v>
      </c>
      <c r="E76" s="26">
        <v>162668</v>
      </c>
      <c r="F76" s="31">
        <f t="shared" si="42"/>
        <v>1990561</v>
      </c>
      <c r="G76" s="3">
        <v>766000000</v>
      </c>
      <c r="H76" s="9">
        <v>2.8E-3</v>
      </c>
      <c r="I76" s="16" cm="1" vm="1060">
        <f t="array" aca="1" ref="I76:U76" ca="1">TRANSPOSE(_xlfn.STOCKHISTORY(A76,"1-1-2015","31-01-2016",2,0,2))</f>
        <v>79.975399999999993</v>
      </c>
      <c r="J76" s="17" vm="1061">
        <f ca="1"/>
        <v>81.744699999999995</v>
      </c>
      <c r="K76" s="17" vm="1062">
        <f ca="1"/>
        <v>77.826400000000007</v>
      </c>
      <c r="L76" s="17" vm="1063">
        <f ca="1"/>
        <v>74.187899999999999</v>
      </c>
      <c r="M76" s="17" vm="1064">
        <f ca="1"/>
        <v>79.9255</v>
      </c>
      <c r="N76" s="17" vm="1065">
        <f ca="1"/>
        <v>78.855900000000005</v>
      </c>
      <c r="O76" s="17" vm="1066">
        <f ca="1"/>
        <v>77.496499999999997</v>
      </c>
      <c r="P76" s="17" vm="1067">
        <f ca="1"/>
        <v>69.44</v>
      </c>
      <c r="Q76" s="17" vm="1068">
        <f ca="1"/>
        <v>70.939300000000003</v>
      </c>
      <c r="R76" s="17" vm="1069">
        <f ca="1"/>
        <v>67.001000000000005</v>
      </c>
      <c r="S76" s="17" vm="1070">
        <f ca="1"/>
        <v>73.957999999999998</v>
      </c>
      <c r="T76" s="17" vm="1071">
        <f ca="1"/>
        <v>75.647300000000001</v>
      </c>
      <c r="U76" s="17" vm="1072">
        <f ca="1"/>
        <v>67.061000000000007</v>
      </c>
      <c r="V76" s="48">
        <v>0.75</v>
      </c>
      <c r="W76" s="48">
        <v>0.75</v>
      </c>
      <c r="X76" s="48">
        <v>0.75</v>
      </c>
      <c r="Y76" s="48">
        <v>0.72</v>
      </c>
      <c r="Z76" s="1">
        <f t="shared" ca="1" si="43"/>
        <v>-6.2988118846545246E-2</v>
      </c>
      <c r="AA76" s="1">
        <f t="shared" ca="1" si="44"/>
        <v>5.4707034435534617E-2</v>
      </c>
      <c r="AB76" s="1">
        <f t="shared" ca="1" si="45"/>
        <v>-0.12575406631267211</v>
      </c>
      <c r="AC76" s="1">
        <f t="shared" ca="1" si="46"/>
        <v>1.1641617289294222E-2</v>
      </c>
      <c r="AD76" s="1">
        <f t="shared" ca="1" si="47"/>
        <v>-0.12434323554492992</v>
      </c>
      <c r="AE76" s="1">
        <f t="shared" ca="1" si="30"/>
        <v>2.2123052838747933E-2</v>
      </c>
      <c r="AF76" s="1">
        <f t="shared" ca="1" si="31"/>
        <v>-4.7933382837052285E-2</v>
      </c>
      <c r="AG76" s="1">
        <f t="shared" ca="1" si="32"/>
        <v>-3.7114655181275345E-2</v>
      </c>
      <c r="AH76" s="1">
        <f t="shared" ca="1" si="33"/>
        <v>7.7338757398443689E-2</v>
      </c>
      <c r="AI76" s="1">
        <f t="shared" ca="1" si="34"/>
        <v>-3.9987238115494319E-3</v>
      </c>
      <c r="AJ76" s="1">
        <f t="shared" ca="1" si="35"/>
        <v>-7.7280203510454882E-3</v>
      </c>
      <c r="AK76" s="1">
        <f t="shared" ca="1" si="36"/>
        <v>-0.10395953365635867</v>
      </c>
      <c r="AL76" s="1">
        <f t="shared" ca="1" si="37"/>
        <v>3.2391993087557677E-2</v>
      </c>
      <c r="AM76" s="1">
        <f t="shared" ca="1" si="38"/>
        <v>-4.4944057807167509E-2</v>
      </c>
      <c r="AN76" s="1">
        <f t="shared" ca="1" si="39"/>
        <v>0.10383427113028154</v>
      </c>
      <c r="AO76" s="1">
        <f t="shared" ca="1" si="40"/>
        <v>3.2576597528326923E-2</v>
      </c>
      <c r="AP76" s="1">
        <f t="shared" ca="1" si="41"/>
        <v>-0.10398652694808663</v>
      </c>
      <c r="BA76" s="35">
        <v>2.2123052838747933E-2</v>
      </c>
      <c r="BB76" s="35">
        <v>-4.7933382837052285E-2</v>
      </c>
      <c r="BC76" s="35">
        <v>-3.7114655181275345E-2</v>
      </c>
      <c r="BD76" s="35">
        <v>7.7338757398443689E-2</v>
      </c>
      <c r="BE76" s="35">
        <v>-3.9987238115494319E-3</v>
      </c>
      <c r="BF76" s="35">
        <v>-7.7280203510454882E-3</v>
      </c>
      <c r="BG76" s="35">
        <v>-0.10395953365635867</v>
      </c>
      <c r="BH76" s="35">
        <v>3.2391993087557677E-2</v>
      </c>
      <c r="BI76" s="35">
        <v>-4.4944057807167509E-2</v>
      </c>
      <c r="BJ76" s="35">
        <v>0.10383427113028154</v>
      </c>
      <c r="BK76" s="35">
        <v>3.2576597528326923E-2</v>
      </c>
      <c r="BL76" s="35">
        <v>-0.10398652694808663</v>
      </c>
    </row>
    <row r="77" spans="1:64" ht="15.6">
      <c r="A77" s="3" t="s">
        <v>251</v>
      </c>
      <c r="B77" s="3" t="s">
        <v>252</v>
      </c>
      <c r="C77" s="12" t="s">
        <v>253</v>
      </c>
      <c r="D77" s="26">
        <v>2848362</v>
      </c>
      <c r="E77" s="26">
        <v>49624</v>
      </c>
      <c r="F77" s="31">
        <f t="shared" si="42"/>
        <v>2848362</v>
      </c>
      <c r="G77" s="3">
        <v>1485000000</v>
      </c>
      <c r="H77" s="9">
        <v>2E-3</v>
      </c>
      <c r="I77" s="16" cm="1" vm="1339">
        <f t="array" aca="1" ref="I77:U77" ca="1">TRANSPOSE(_xlfn.STOCKHISTORY(A77,"1-1-2015","31-01-2016",2,0,2))</f>
        <v>94.93</v>
      </c>
      <c r="J77" s="17" vm="1340">
        <f ca="1"/>
        <v>93.86</v>
      </c>
      <c r="K77" s="17" vm="1341">
        <f ca="1"/>
        <v>98.9</v>
      </c>
      <c r="L77" s="17" vm="1342">
        <f ca="1"/>
        <v>95.16</v>
      </c>
      <c r="M77" s="17" vm="1342">
        <f ca="1"/>
        <v>95.16</v>
      </c>
      <c r="N77" s="17" vm="1343">
        <f ca="1"/>
        <v>96.59</v>
      </c>
      <c r="O77" s="17" vm="1344">
        <f ca="1"/>
        <v>93.8</v>
      </c>
      <c r="P77" s="17" vm="1345">
        <f ca="1"/>
        <v>96.19</v>
      </c>
      <c r="Q77" s="17" vm="1346">
        <f ca="1"/>
        <v>91.12</v>
      </c>
      <c r="R77" s="17" vm="1347">
        <f ca="1"/>
        <v>94.2</v>
      </c>
      <c r="S77" s="17" vm="1348">
        <f ca="1"/>
        <v>102.14</v>
      </c>
      <c r="T77" s="17" vm="1349">
        <f ca="1"/>
        <v>100.11</v>
      </c>
      <c r="U77" s="17" vm="1350">
        <f ca="1"/>
        <v>98.56</v>
      </c>
      <c r="V77" s="48">
        <v>0.70250000000000001</v>
      </c>
      <c r="W77" s="48">
        <v>0.70250000000000001</v>
      </c>
      <c r="X77" s="48">
        <v>0.70250000000000001</v>
      </c>
      <c r="Y77" s="48">
        <v>0.65500000000000003</v>
      </c>
      <c r="Z77" s="1">
        <f t="shared" ca="1" si="43"/>
        <v>9.8230274939427962E-3</v>
      </c>
      <c r="AA77" s="1">
        <f t="shared" ca="1" si="44"/>
        <v>-6.9094157208911249E-3</v>
      </c>
      <c r="AB77" s="1">
        <f t="shared" ca="1" si="45"/>
        <v>1.1753731343283644E-2</v>
      </c>
      <c r="AC77" s="1">
        <f t="shared" ca="1" si="46"/>
        <v>5.3237791932059443E-2</v>
      </c>
      <c r="AD77" s="1">
        <f t="shared" ca="1" si="47"/>
        <v>6.7339091962498626E-2</v>
      </c>
      <c r="AE77" s="1">
        <f t="shared" ca="1" si="30"/>
        <v>-1.127146318339837E-2</v>
      </c>
      <c r="AF77" s="1">
        <f t="shared" ca="1" si="31"/>
        <v>5.3696995525250438E-2</v>
      </c>
      <c r="AG77" s="1">
        <f t="shared" ca="1" si="32"/>
        <v>-3.0712841253791798E-2</v>
      </c>
      <c r="AH77" s="1">
        <f t="shared" ca="1" si="33"/>
        <v>0</v>
      </c>
      <c r="AI77" s="1">
        <f t="shared" ca="1" si="34"/>
        <v>2.2409625893232525E-2</v>
      </c>
      <c r="AJ77" s="1">
        <f t="shared" ca="1" si="35"/>
        <v>-2.1611968112641124E-2</v>
      </c>
      <c r="AK77" s="1">
        <f t="shared" ca="1" si="36"/>
        <v>2.547974413646056E-2</v>
      </c>
      <c r="AL77" s="1">
        <f t="shared" ca="1" si="37"/>
        <v>-4.5404927747167E-2</v>
      </c>
      <c r="AM77" s="1">
        <f t="shared" ca="1" si="38"/>
        <v>4.1511194029850727E-2</v>
      </c>
      <c r="AN77" s="1">
        <f t="shared" ca="1" si="39"/>
        <v>8.4288747346072154E-2</v>
      </c>
      <c r="AO77" s="1">
        <f t="shared" ca="1" si="40"/>
        <v>-1.346191501860193E-2</v>
      </c>
      <c r="AP77" s="1">
        <f t="shared" ca="1" si="41"/>
        <v>-8.9401658176006104E-3</v>
      </c>
      <c r="BA77" s="35">
        <v>-1.127146318339837E-2</v>
      </c>
      <c r="BB77" s="35">
        <v>5.3696995525250438E-2</v>
      </c>
      <c r="BC77" s="35">
        <v>-3.0712841253791798E-2</v>
      </c>
      <c r="BD77" s="35">
        <v>0</v>
      </c>
      <c r="BE77" s="35">
        <v>2.2409625893232525E-2</v>
      </c>
      <c r="BF77" s="35">
        <v>-2.1611968112641124E-2</v>
      </c>
      <c r="BG77" s="35">
        <v>2.547974413646056E-2</v>
      </c>
      <c r="BH77" s="35">
        <v>-4.5404927747167E-2</v>
      </c>
      <c r="BI77" s="35">
        <v>4.1511194029850727E-2</v>
      </c>
      <c r="BJ77" s="35">
        <v>8.4288747346072154E-2</v>
      </c>
      <c r="BK77" s="35">
        <v>-1.346191501860193E-2</v>
      </c>
      <c r="BL77" s="35">
        <v>-8.9401658176006104E-3</v>
      </c>
    </row>
    <row r="78" spans="1:64" ht="15.6">
      <c r="A78" s="3" t="s">
        <v>254</v>
      </c>
      <c r="B78" s="3" t="s">
        <v>255</v>
      </c>
      <c r="C78" s="12" t="s">
        <v>256</v>
      </c>
      <c r="D78" s="26">
        <v>1024268</v>
      </c>
      <c r="E78" s="26">
        <v>566751</v>
      </c>
      <c r="F78" s="31">
        <f t="shared" si="42"/>
        <v>1024268</v>
      </c>
      <c r="G78" s="3">
        <v>6257000000</v>
      </c>
      <c r="H78" s="9">
        <v>2.9999999999999997E-4</v>
      </c>
      <c r="I78" s="16" cm="1" vm="2923">
        <f t="array" aca="1" ref="I78:U78" ca="1">TRANSPOSE(_xlfn.STOCKHISTORY(A78,"1-1-2015","31-01-2016",2,0,2))</f>
        <v>29.642399999999999</v>
      </c>
      <c r="J78" s="17" vm="2924">
        <f ca="1"/>
        <v>29.8035</v>
      </c>
      <c r="K78" s="17" vm="2925">
        <f ca="1"/>
        <v>32.287199999999999</v>
      </c>
      <c r="L78" s="17" vm="2926">
        <f ca="1"/>
        <v>33.026600000000002</v>
      </c>
      <c r="M78" s="17" vm="2927">
        <f ca="1"/>
        <v>32.0976</v>
      </c>
      <c r="N78" s="17" vm="2928">
        <f ca="1"/>
        <v>32.9602</v>
      </c>
      <c r="O78" s="17" vm="2929">
        <f ca="1"/>
        <v>31.813199999999998</v>
      </c>
      <c r="P78" s="17" vm="2930">
        <f ca="1"/>
        <v>34.4011</v>
      </c>
      <c r="Q78" s="17" vm="2931">
        <f ca="1"/>
        <v>29.822500000000002</v>
      </c>
      <c r="R78" s="17" vm="2932">
        <f ca="1"/>
        <v>29.6708</v>
      </c>
      <c r="S78" s="17" vm="2933">
        <f ca="1"/>
        <v>32.391500000000001</v>
      </c>
      <c r="T78" s="17" vm="2934">
        <f ca="1"/>
        <v>31.282399999999999</v>
      </c>
      <c r="U78" s="17" vm="2935">
        <f ca="1"/>
        <v>30.1922</v>
      </c>
      <c r="V78" s="48">
        <v>0.28000000000000003</v>
      </c>
      <c r="W78" s="48">
        <v>0.28000000000000003</v>
      </c>
      <c r="X78" s="48">
        <v>0.28000000000000003</v>
      </c>
      <c r="Y78" s="48">
        <v>0.28000000000000003</v>
      </c>
      <c r="Z78" s="1">
        <f t="shared" ca="1" si="43"/>
        <v>0.12361347259331242</v>
      </c>
      <c r="AA78" s="1">
        <f t="shared" ca="1" si="44"/>
        <v>-2.8262067545554295E-2</v>
      </c>
      <c r="AB78" s="1">
        <f t="shared" ca="1" si="45"/>
        <v>-5.8541737392025908E-2</v>
      </c>
      <c r="AC78" s="1">
        <f t="shared" ca="1" si="46"/>
        <v>2.7009719994068239E-2</v>
      </c>
      <c r="AD78" s="1">
        <f t="shared" ca="1" si="47"/>
        <v>5.6331471135940454E-2</v>
      </c>
      <c r="AE78" s="1">
        <f t="shared" ca="1" si="30"/>
        <v>5.4347826086956902E-3</v>
      </c>
      <c r="AF78" s="1">
        <f t="shared" ca="1" si="31"/>
        <v>8.3335849816296714E-2</v>
      </c>
      <c r="AG78" s="1">
        <f t="shared" ca="1" si="32"/>
        <v>3.1572883371738754E-2</v>
      </c>
      <c r="AH78" s="1">
        <f t="shared" ca="1" si="33"/>
        <v>-2.8128841600407004E-2</v>
      </c>
      <c r="AI78" s="1">
        <f t="shared" ca="1" si="34"/>
        <v>3.5597677084891095E-2</v>
      </c>
      <c r="AJ78" s="1">
        <f t="shared" ca="1" si="35"/>
        <v>-2.6304452036092073E-2</v>
      </c>
      <c r="AK78" s="1">
        <f t="shared" ca="1" si="36"/>
        <v>8.1346736574755177E-2</v>
      </c>
      <c r="AL78" s="1">
        <f t="shared" ca="1" si="37"/>
        <v>-0.12495530666170553</v>
      </c>
      <c r="AM78" s="1">
        <f t="shared" ca="1" si="38"/>
        <v>4.3021208818844262E-3</v>
      </c>
      <c r="AN78" s="1">
        <f t="shared" ca="1" si="39"/>
        <v>9.1696213111881072E-2</v>
      </c>
      <c r="AO78" s="1">
        <f t="shared" ca="1" si="40"/>
        <v>-2.5596221230878517E-2</v>
      </c>
      <c r="AP78" s="1">
        <f t="shared" ca="1" si="41"/>
        <v>-2.5899547349308216E-2</v>
      </c>
      <c r="BA78" s="35">
        <v>5.4347826086956902E-3</v>
      </c>
      <c r="BB78" s="35">
        <v>8.3335849816296714E-2</v>
      </c>
      <c r="BC78" s="35">
        <v>3.1572883371738754E-2</v>
      </c>
      <c r="BD78" s="35">
        <v>-2.8128841600407004E-2</v>
      </c>
      <c r="BE78" s="35">
        <v>3.5597677084891095E-2</v>
      </c>
      <c r="BF78" s="35">
        <v>-2.6304452036092073E-2</v>
      </c>
      <c r="BG78" s="35">
        <v>8.1346736574755177E-2</v>
      </c>
      <c r="BH78" s="35">
        <v>-0.12495530666170553</v>
      </c>
      <c r="BI78" s="35">
        <v>4.3021208818844262E-3</v>
      </c>
      <c r="BJ78" s="35">
        <v>9.1696213111881072E-2</v>
      </c>
      <c r="BK78" s="35">
        <v>-2.5596221230878517E-2</v>
      </c>
      <c r="BL78" s="35">
        <v>-2.5899547349308216E-2</v>
      </c>
    </row>
    <row r="79" spans="1:64" ht="15.6">
      <c r="A79" s="3" t="s">
        <v>257</v>
      </c>
      <c r="B79" s="3" t="s">
        <v>258</v>
      </c>
      <c r="C79" s="12" t="s">
        <v>259</v>
      </c>
      <c r="D79" s="26">
        <v>2308675</v>
      </c>
      <c r="E79" s="26">
        <v>534767</v>
      </c>
      <c r="F79" s="31">
        <f t="shared" si="42"/>
        <v>2308675</v>
      </c>
      <c r="G79" s="3">
        <v>2884000000</v>
      </c>
      <c r="H79" s="9">
        <v>1E-3</v>
      </c>
      <c r="I79" s="16" cm="1" vm="1874">
        <f t="array" aca="1" ref="I79:U79" ca="1">TRANSPOSE(_xlfn.STOCKHISTORY(A79,"1-1-2015","31-01-2016",2,0,2))</f>
        <v>90.84</v>
      </c>
      <c r="J79" s="17" vm="1875">
        <f ca="1"/>
        <v>84.58</v>
      </c>
      <c r="K79" s="17" vm="1876">
        <f ca="1"/>
        <v>85.02</v>
      </c>
      <c r="L79" s="17" vm="1100">
        <f ca="1"/>
        <v>82.44</v>
      </c>
      <c r="M79" s="17" vm="1877">
        <f ca="1"/>
        <v>79.760000000000005</v>
      </c>
      <c r="N79" s="17" vm="1097">
        <f ca="1"/>
        <v>78.650000000000006</v>
      </c>
      <c r="O79" s="17" vm="1878">
        <f ca="1"/>
        <v>78.39</v>
      </c>
      <c r="P79" s="17" vm="1879">
        <f ca="1"/>
        <v>76.510000000000005</v>
      </c>
      <c r="Q79" s="17" vm="1880">
        <f ca="1"/>
        <v>69.37</v>
      </c>
      <c r="R79" s="17" vm="1881">
        <f ca="1"/>
        <v>71.760000000000005</v>
      </c>
      <c r="S79" s="17" vm="790">
        <f ca="1"/>
        <v>76.569999999999993</v>
      </c>
      <c r="T79" s="17" vm="1882">
        <f ca="1"/>
        <v>74.87</v>
      </c>
      <c r="U79" s="17" vm="1883">
        <f ca="1"/>
        <v>78.36</v>
      </c>
      <c r="V79" s="48">
        <v>0.66290000000000004</v>
      </c>
      <c r="W79" s="48">
        <v>0.66290000000000004</v>
      </c>
      <c r="X79" s="48">
        <v>0.66290000000000004</v>
      </c>
      <c r="Y79" s="48">
        <v>0.64359999999999995</v>
      </c>
      <c r="Z79" s="1">
        <f t="shared" ca="1" si="43"/>
        <v>-8.5172831351827447E-2</v>
      </c>
      <c r="AA79" s="1">
        <f t="shared" ca="1" si="44"/>
        <v>-4.108563803978648E-2</v>
      </c>
      <c r="AB79" s="1">
        <f t="shared" ca="1" si="45"/>
        <v>-7.6120678657992019E-2</v>
      </c>
      <c r="AC79" s="1">
        <f t="shared" ca="1" si="46"/>
        <v>0.10094202898550717</v>
      </c>
      <c r="AD79" s="1">
        <f t="shared" ca="1" si="47"/>
        <v>-0.10840708938793486</v>
      </c>
      <c r="AE79" s="1">
        <f t="shared" ca="1" si="30"/>
        <v>-6.8912373403786933E-2</v>
      </c>
      <c r="AF79" s="1">
        <f t="shared" ca="1" si="31"/>
        <v>5.2021754551903254E-3</v>
      </c>
      <c r="AG79" s="1">
        <f t="shared" ca="1" si="32"/>
        <v>-2.2548812044224868E-2</v>
      </c>
      <c r="AH79" s="1">
        <f t="shared" ca="1" si="33"/>
        <v>-3.2508491023774781E-2</v>
      </c>
      <c r="AI79" s="1">
        <f t="shared" ca="1" si="34"/>
        <v>-5.605566700100293E-3</v>
      </c>
      <c r="AJ79" s="1">
        <f t="shared" ca="1" si="35"/>
        <v>5.1226954863317848E-3</v>
      </c>
      <c r="AK79" s="1">
        <f t="shared" ca="1" si="36"/>
        <v>-2.3982650848322431E-2</v>
      </c>
      <c r="AL79" s="1">
        <f t="shared" ca="1" si="37"/>
        <v>-8.4656907593778585E-2</v>
      </c>
      <c r="AM79" s="1">
        <f t="shared" ca="1" si="38"/>
        <v>4.4008937581086933E-2</v>
      </c>
      <c r="AN79" s="1">
        <f t="shared" ca="1" si="39"/>
        <v>6.7028985507246203E-2</v>
      </c>
      <c r="AO79" s="1">
        <f t="shared" ca="1" si="40"/>
        <v>-1.3796526054590424E-2</v>
      </c>
      <c r="AP79" s="1">
        <f t="shared" ca="1" si="41"/>
        <v>5.5210364632028781E-2</v>
      </c>
      <c r="BA79" s="35">
        <v>-6.8912373403786933E-2</v>
      </c>
      <c r="BB79" s="35">
        <v>5.2021754551903254E-3</v>
      </c>
      <c r="BC79" s="35">
        <v>-2.2548812044224868E-2</v>
      </c>
      <c r="BD79" s="35">
        <v>-3.2508491023774781E-2</v>
      </c>
      <c r="BE79" s="35">
        <v>-5.605566700100293E-3</v>
      </c>
      <c r="BF79" s="35">
        <v>5.1226954863317848E-3</v>
      </c>
      <c r="BG79" s="35">
        <v>-2.3982650848322431E-2</v>
      </c>
      <c r="BH79" s="35">
        <v>-8.4656907593778585E-2</v>
      </c>
      <c r="BI79" s="35">
        <v>4.4008937581086933E-2</v>
      </c>
      <c r="BJ79" s="35">
        <v>6.7028985507246203E-2</v>
      </c>
      <c r="BK79" s="35">
        <v>-1.3796526054590424E-2</v>
      </c>
      <c r="BL79" s="35">
        <v>5.5210364632028781E-2</v>
      </c>
    </row>
    <row r="80" spans="1:64" ht="15.6">
      <c r="A80" s="3" t="s">
        <v>260</v>
      </c>
      <c r="B80" s="3" t="s">
        <v>261</v>
      </c>
      <c r="C80" s="12" t="s">
        <v>262</v>
      </c>
      <c r="D80" s="26">
        <v>952814</v>
      </c>
      <c r="E80" s="26">
        <v>0</v>
      </c>
      <c r="F80" s="31">
        <f t="shared" si="42"/>
        <v>952814</v>
      </c>
      <c r="G80" s="3">
        <v>1549000000</v>
      </c>
      <c r="H80" s="9">
        <v>5.9999999999999995E-4</v>
      </c>
      <c r="I80" s="16" cm="1" vm="2317">
        <f t="array" aca="1" ref="I80:U80" ca="1">TRANSPOSE(_xlfn.STOCKHISTORY(A80,"1-1-2015","31-01-2016",2,0,2))</f>
        <v>81.599999999999994</v>
      </c>
      <c r="J80" s="17" vm="2318">
        <f ca="1"/>
        <v>80.239999999999995</v>
      </c>
      <c r="K80" s="17" vm="2319">
        <f ca="1"/>
        <v>82.88</v>
      </c>
      <c r="L80" s="17" vm="2320">
        <f ca="1"/>
        <v>75.27</v>
      </c>
      <c r="M80" s="17" vm="2321">
        <f ca="1"/>
        <v>83.47</v>
      </c>
      <c r="N80" s="17" vm="2322">
        <f ca="1"/>
        <v>82.9</v>
      </c>
      <c r="O80" s="17" vm="2323">
        <f ca="1"/>
        <v>80.36</v>
      </c>
      <c r="P80" s="17" vm="2324">
        <f ca="1"/>
        <v>85.5</v>
      </c>
      <c r="Q80" s="17" vm="2325">
        <f ca="1"/>
        <v>78.209999999999994</v>
      </c>
      <c r="R80" s="17" vm="2326">
        <f ca="1"/>
        <v>79.680000000000007</v>
      </c>
      <c r="S80" s="17" vm="2327">
        <f ca="1"/>
        <v>88.73</v>
      </c>
      <c r="T80" s="17" vm="2328">
        <f ca="1"/>
        <v>87.44</v>
      </c>
      <c r="U80" s="17" vm="2329">
        <f ca="1"/>
        <v>86.85</v>
      </c>
      <c r="V80" s="47">
        <v>0</v>
      </c>
      <c r="W80" s="47">
        <v>0</v>
      </c>
      <c r="X80" s="47">
        <v>0</v>
      </c>
      <c r="Y80" s="47">
        <v>0</v>
      </c>
      <c r="Z80" s="1">
        <f t="shared" ca="1" si="43"/>
        <v>-7.7573529411764694E-2</v>
      </c>
      <c r="AA80" s="1">
        <f t="shared" ca="1" si="44"/>
        <v>6.7623223063637619E-2</v>
      </c>
      <c r="AB80" s="1">
        <f t="shared" ca="1" si="45"/>
        <v>-8.4619213539073243E-3</v>
      </c>
      <c r="AC80" s="1">
        <f t="shared" ca="1" si="46"/>
        <v>8.9984939759035987E-2</v>
      </c>
      <c r="AD80" s="1">
        <f t="shared" ca="1" si="47"/>
        <v>6.4338235294117654E-2</v>
      </c>
      <c r="AE80" s="1">
        <f t="shared" ca="1" si="30"/>
        <v>-1.6666666666666659E-2</v>
      </c>
      <c r="AF80" s="1">
        <f t="shared" ca="1" si="31"/>
        <v>3.2901296111665014E-2</v>
      </c>
      <c r="AG80" s="1">
        <f t="shared" ca="1" si="32"/>
        <v>-9.1819498069498073E-2</v>
      </c>
      <c r="AH80" s="1">
        <f t="shared" ca="1" si="33"/>
        <v>0.10894114521057531</v>
      </c>
      <c r="AI80" s="1">
        <f t="shared" ca="1" si="34"/>
        <v>-6.8288007667424606E-3</v>
      </c>
      <c r="AJ80" s="1">
        <f t="shared" ca="1" si="35"/>
        <v>-3.063932448733421E-2</v>
      </c>
      <c r="AK80" s="1">
        <f t="shared" ca="1" si="36"/>
        <v>6.3962170233947249E-2</v>
      </c>
      <c r="AL80" s="1">
        <f t="shared" ca="1" si="37"/>
        <v>-8.5263157894736916E-2</v>
      </c>
      <c r="AM80" s="1">
        <f t="shared" ca="1" si="38"/>
        <v>1.8795550441120232E-2</v>
      </c>
      <c r="AN80" s="1">
        <f t="shared" ca="1" si="39"/>
        <v>0.11357931726907626</v>
      </c>
      <c r="AO80" s="1">
        <f t="shared" ca="1" si="40"/>
        <v>-1.4538487546489419E-2</v>
      </c>
      <c r="AP80" s="1">
        <f t="shared" ca="1" si="41"/>
        <v>-6.7474839890210823E-3</v>
      </c>
      <c r="BA80" s="35">
        <v>-1.6666666666666659E-2</v>
      </c>
      <c r="BB80" s="35">
        <v>3.2901296111665014E-2</v>
      </c>
      <c r="BC80" s="35">
        <v>-9.1819498069498073E-2</v>
      </c>
      <c r="BD80" s="35">
        <v>0.10894114521057531</v>
      </c>
      <c r="BE80" s="35">
        <v>-6.8288007667424606E-3</v>
      </c>
      <c r="BF80" s="35">
        <v>-3.063932448733421E-2</v>
      </c>
      <c r="BG80" s="35">
        <v>6.3962170233947249E-2</v>
      </c>
      <c r="BH80" s="35">
        <v>-8.5263157894736916E-2</v>
      </c>
      <c r="BI80" s="35">
        <v>1.8795550441120232E-2</v>
      </c>
      <c r="BJ80" s="35">
        <v>0.11357931726907626</v>
      </c>
      <c r="BK80" s="35">
        <v>-1.4538487546489419E-2</v>
      </c>
      <c r="BL80" s="35">
        <v>-6.7474839890210823E-3</v>
      </c>
    </row>
    <row r="81" spans="1:64" ht="15.6">
      <c r="A81" s="3" t="s">
        <v>263</v>
      </c>
      <c r="B81" s="3" t="s">
        <v>264</v>
      </c>
      <c r="C81" s="12" t="s">
        <v>265</v>
      </c>
      <c r="D81" s="26">
        <v>2344151</v>
      </c>
      <c r="E81" s="26">
        <v>1009272.552</v>
      </c>
      <c r="F81" s="31">
        <f t="shared" si="42"/>
        <v>2344151</v>
      </c>
      <c r="G81" s="3">
        <v>1639000000</v>
      </c>
      <c r="H81" s="9">
        <v>2E-3</v>
      </c>
      <c r="I81" s="16" cm="1" vm="1351">
        <f t="array" aca="1" ref="I81:U81" ca="1">TRANSPOSE(_xlfn.STOCKHISTORY(A81,"1-1-2015","31-01-2016",2,0,2))</f>
        <v>74.510000000000005</v>
      </c>
      <c r="J81" s="17" vm="1352">
        <f ca="1"/>
        <v>62.49</v>
      </c>
      <c r="K81" s="17" vm="1353">
        <f ca="1"/>
        <v>71.8</v>
      </c>
      <c r="L81" s="17" vm="1354">
        <f ca="1"/>
        <v>68.47</v>
      </c>
      <c r="M81" s="17" vm="1355">
        <f ca="1"/>
        <v>68.31</v>
      </c>
      <c r="N81" s="17" vm="1356">
        <f ca="1"/>
        <v>69.510000000000005</v>
      </c>
      <c r="O81" s="17" vm="1357">
        <f ca="1"/>
        <v>63.1</v>
      </c>
      <c r="P81" s="17" vm="1358">
        <f ca="1"/>
        <v>64.349999999999994</v>
      </c>
      <c r="Q81" s="17" vm="1359">
        <f ca="1"/>
        <v>55.25</v>
      </c>
      <c r="R81" s="17" vm="1360">
        <f ca="1"/>
        <v>53.6</v>
      </c>
      <c r="S81" s="17" vm="1361">
        <f ca="1"/>
        <v>59.7</v>
      </c>
      <c r="T81" s="17" vm="1006">
        <f ca="1"/>
        <v>48.75</v>
      </c>
      <c r="U81" s="17" vm="1362">
        <f ca="1"/>
        <v>49.43</v>
      </c>
      <c r="V81" s="48">
        <v>0.48</v>
      </c>
      <c r="W81" s="48">
        <v>0.48</v>
      </c>
      <c r="X81" s="48">
        <v>0.48</v>
      </c>
      <c r="Y81" s="48">
        <v>0.42</v>
      </c>
      <c r="Z81" s="1">
        <f t="shared" ca="1" si="43"/>
        <v>-7.4620856260904644E-2</v>
      </c>
      <c r="AA81" s="1">
        <f t="shared" ca="1" si="44"/>
        <v>-7.1418139331093866E-2</v>
      </c>
      <c r="AB81" s="1">
        <f t="shared" ca="1" si="45"/>
        <v>-0.14294770206022187</v>
      </c>
      <c r="AC81" s="1">
        <f t="shared" ca="1" si="46"/>
        <v>-6.9962686567164215E-2</v>
      </c>
      <c r="AD81" s="1">
        <f t="shared" ca="1" si="47"/>
        <v>-0.31163602201046847</v>
      </c>
      <c r="AE81" s="1">
        <f t="shared" ca="1" si="30"/>
        <v>-0.16132062810361028</v>
      </c>
      <c r="AF81" s="1">
        <f t="shared" ca="1" si="31"/>
        <v>0.14898383741398616</v>
      </c>
      <c r="AG81" s="1">
        <f t="shared" ca="1" si="32"/>
        <v>-3.9693593314763208E-2</v>
      </c>
      <c r="AH81" s="1">
        <f t="shared" ca="1" si="33"/>
        <v>-2.3367898349641683E-3</v>
      </c>
      <c r="AI81" s="1">
        <f t="shared" ca="1" si="34"/>
        <v>2.4593763724198546E-2</v>
      </c>
      <c r="AJ81" s="1">
        <f t="shared" ca="1" si="35"/>
        <v>-8.5311465976118592E-2</v>
      </c>
      <c r="AK81" s="1">
        <f t="shared" ca="1" si="36"/>
        <v>1.9809825673533961E-2</v>
      </c>
      <c r="AL81" s="1">
        <f t="shared" ca="1" si="37"/>
        <v>-0.13395493395493388</v>
      </c>
      <c r="AM81" s="1">
        <f t="shared" ca="1" si="38"/>
        <v>-2.1176470588235269E-2</v>
      </c>
      <c r="AN81" s="1">
        <f t="shared" ca="1" si="39"/>
        <v>0.11380597014925375</v>
      </c>
      <c r="AO81" s="1">
        <f t="shared" ca="1" si="40"/>
        <v>-0.17638190954773875</v>
      </c>
      <c r="AP81" s="1">
        <f t="shared" ca="1" si="41"/>
        <v>2.2564102564102555E-2</v>
      </c>
      <c r="BA81" s="35">
        <v>-0.16132062810361028</v>
      </c>
      <c r="BB81" s="35">
        <v>0.14898383741398616</v>
      </c>
      <c r="BC81" s="35">
        <v>-3.9693593314763208E-2</v>
      </c>
      <c r="BD81" s="35">
        <v>-2.3367898349641683E-3</v>
      </c>
      <c r="BE81" s="35">
        <v>2.4593763724198546E-2</v>
      </c>
      <c r="BF81" s="35">
        <v>-8.5311465976118592E-2</v>
      </c>
      <c r="BG81" s="35">
        <v>1.9809825673533961E-2</v>
      </c>
      <c r="BH81" s="35">
        <v>-0.13395493395493388</v>
      </c>
      <c r="BI81" s="35">
        <v>-2.1176470588235269E-2</v>
      </c>
      <c r="BJ81" s="35">
        <v>0.11380597014925375</v>
      </c>
      <c r="BK81" s="35">
        <v>-0.17638190954773875</v>
      </c>
      <c r="BL81" s="35">
        <v>2.2564102564102555E-2</v>
      </c>
    </row>
    <row r="82" spans="1:64" ht="15.6">
      <c r="A82" s="3" t="s">
        <v>266</v>
      </c>
      <c r="B82" s="3" t="s">
        <v>267</v>
      </c>
      <c r="C82" s="12" t="s">
        <v>268</v>
      </c>
      <c r="D82" s="26">
        <v>144675</v>
      </c>
      <c r="E82" s="26">
        <v>77918</v>
      </c>
      <c r="F82" s="31">
        <f t="shared" si="42"/>
        <v>144675</v>
      </c>
      <c r="G82" s="3">
        <v>883000000</v>
      </c>
      <c r="H82" s="9">
        <v>4.0000000000000001E-3</v>
      </c>
      <c r="I82" s="16" cm="1" vm="866">
        <f t="array" aca="1" ref="I82:U82" ca="1">TRANSPOSE(_xlfn.STOCKHISTORY(A82,"1-1-2015","31-01-2016",2,0,2))</f>
        <v>659</v>
      </c>
      <c r="J82" s="17" vm="867">
        <f ca="1"/>
        <v>725</v>
      </c>
      <c r="K82" s="17" vm="868">
        <f ca="1"/>
        <v>740.5</v>
      </c>
      <c r="L82" s="17" vm="869">
        <f ca="1"/>
        <v>678.5</v>
      </c>
      <c r="M82" s="17" vm="870">
        <f ca="1"/>
        <v>680</v>
      </c>
      <c r="N82" s="17" vm="871">
        <f ca="1"/>
        <v>688</v>
      </c>
      <c r="O82" s="17" vm="872">
        <f ca="1"/>
        <v>696.5</v>
      </c>
      <c r="P82" s="17" vm="873">
        <f ca="1"/>
        <v>674</v>
      </c>
      <c r="Q82" s="17" vm="874">
        <f ca="1"/>
        <v>670.5</v>
      </c>
      <c r="R82" s="17" vm="875">
        <f ca="1"/>
        <v>677.5</v>
      </c>
      <c r="S82" s="17" vm="876">
        <f ca="1"/>
        <v>717.5</v>
      </c>
      <c r="T82" s="17" vm="877">
        <f ca="1"/>
        <v>657</v>
      </c>
      <c r="U82" s="17" vm="878">
        <f ca="1"/>
        <v>682.5</v>
      </c>
      <c r="V82" s="48">
        <v>0.67</v>
      </c>
      <c r="W82" s="48">
        <v>0.67</v>
      </c>
      <c r="X82" s="48">
        <v>0.67</v>
      </c>
      <c r="Y82" s="48">
        <v>0.60499999999999998</v>
      </c>
      <c r="Z82" s="1">
        <f t="shared" ca="1" si="43"/>
        <v>3.0606980273141127E-2</v>
      </c>
      <c r="AA82" s="1">
        <f t="shared" ca="1" si="44"/>
        <v>2.7516580692704497E-2</v>
      </c>
      <c r="AB82" s="1">
        <f t="shared" ca="1" si="45"/>
        <v>-2.6317300789662598E-2</v>
      </c>
      <c r="AC82" s="1">
        <f t="shared" ca="1" si="46"/>
        <v>8.2730627306273063E-3</v>
      </c>
      <c r="AD82" s="1">
        <f t="shared" ca="1" si="47"/>
        <v>3.9628224582701065E-2</v>
      </c>
      <c r="AE82" s="1">
        <f t="shared" ca="1" si="30"/>
        <v>0.10015174506828528</v>
      </c>
      <c r="AF82" s="1">
        <f t="shared" ca="1" si="31"/>
        <v>2.1379310344827585E-2</v>
      </c>
      <c r="AG82" s="1">
        <f t="shared" ca="1" si="32"/>
        <v>-8.282241728561783E-2</v>
      </c>
      <c r="AH82" s="1">
        <f t="shared" ca="1" si="33"/>
        <v>2.2107590272660281E-3</v>
      </c>
      <c r="AI82" s="1">
        <f t="shared" ca="1" si="34"/>
        <v>1.2749999999999999E-2</v>
      </c>
      <c r="AJ82" s="1">
        <f t="shared" ca="1" si="35"/>
        <v>1.3328488372093023E-2</v>
      </c>
      <c r="AK82" s="1">
        <f t="shared" ca="1" si="36"/>
        <v>-3.2304379038047379E-2</v>
      </c>
      <c r="AL82" s="1">
        <f t="shared" ca="1" si="37"/>
        <v>-4.1988130563798218E-3</v>
      </c>
      <c r="AM82" s="1">
        <f t="shared" ca="1" si="38"/>
        <v>1.1439224459358688E-2</v>
      </c>
      <c r="AN82" s="1">
        <f t="shared" ca="1" si="39"/>
        <v>5.9040590405904057E-2</v>
      </c>
      <c r="AO82" s="1">
        <f t="shared" ca="1" si="40"/>
        <v>-8.3477351916376313E-2</v>
      </c>
      <c r="AP82" s="1">
        <f t="shared" ca="1" si="41"/>
        <v>3.9733637747336376E-2</v>
      </c>
      <c r="BA82" s="35">
        <v>0.10015174506828528</v>
      </c>
      <c r="BB82" s="35">
        <v>2.1379310344827585E-2</v>
      </c>
      <c r="BC82" s="35">
        <v>-8.282241728561783E-2</v>
      </c>
      <c r="BD82" s="35">
        <v>2.2107590272660281E-3</v>
      </c>
      <c r="BE82" s="35">
        <v>1.2749999999999999E-2</v>
      </c>
      <c r="BF82" s="35">
        <v>1.3328488372093023E-2</v>
      </c>
      <c r="BG82" s="35">
        <v>-3.2304379038047379E-2</v>
      </c>
      <c r="BH82" s="35">
        <v>-4.1988130563798218E-3</v>
      </c>
      <c r="BI82" s="35">
        <v>1.1439224459358688E-2</v>
      </c>
      <c r="BJ82" s="35">
        <v>5.9040590405904057E-2</v>
      </c>
      <c r="BK82" s="35">
        <v>-8.3477351916376313E-2</v>
      </c>
      <c r="BL82" s="35">
        <v>3.9733637747336376E-2</v>
      </c>
    </row>
    <row r="83" spans="1:64" ht="15.6">
      <c r="A83" s="3" t="s">
        <v>269</v>
      </c>
      <c r="B83" s="3" t="s">
        <v>270</v>
      </c>
      <c r="C83" s="12" t="s">
        <v>271</v>
      </c>
      <c r="D83" s="26">
        <v>19801103</v>
      </c>
      <c r="E83" s="26">
        <v>3357063</v>
      </c>
      <c r="F83" s="31">
        <f t="shared" si="42"/>
        <v>19801103</v>
      </c>
      <c r="G83" s="3">
        <v>1513000000</v>
      </c>
      <c r="H83" s="9">
        <v>3.0599999999999999E-2</v>
      </c>
      <c r="I83" s="16" cm="1" vm="355">
        <f t="array" aca="1" ref="I83:U83" ca="1">TRANSPOSE(_xlfn.STOCKHISTORY(A83,"1-1-2015","31-01-2016",2,0,2))</f>
        <v>41.064999999999998</v>
      </c>
      <c r="J83" s="17" vm="55">
        <f ca="1"/>
        <v>43.84</v>
      </c>
      <c r="K83" s="17" vm="356">
        <f ca="1"/>
        <v>46.664999999999999</v>
      </c>
      <c r="L83" s="17" vm="357">
        <f ca="1"/>
        <v>47.14</v>
      </c>
      <c r="M83" s="17" vm="358">
        <f ca="1"/>
        <v>49.95</v>
      </c>
      <c r="N83" s="17" vm="359">
        <f ca="1"/>
        <v>51.96</v>
      </c>
      <c r="O83" s="17" vm="360">
        <f ca="1"/>
        <v>53.86</v>
      </c>
      <c r="P83" s="17" vm="361">
        <f ca="1"/>
        <v>58.62</v>
      </c>
      <c r="Q83" s="17" vm="362">
        <f ca="1"/>
        <v>53</v>
      </c>
      <c r="R83" s="17" vm="363">
        <f ca="1"/>
        <v>56.99</v>
      </c>
      <c r="S83" s="17" vm="364">
        <f ca="1"/>
        <v>63.01</v>
      </c>
      <c r="T83" s="17" vm="365">
        <f ca="1"/>
        <v>61.08</v>
      </c>
      <c r="U83" s="17" vm="366">
        <f ca="1"/>
        <v>58.77</v>
      </c>
      <c r="V83" s="48">
        <v>0.2</v>
      </c>
      <c r="W83" s="48">
        <v>0.16</v>
      </c>
      <c r="X83" s="48">
        <v>0.16</v>
      </c>
      <c r="Y83" s="48">
        <v>0.32</v>
      </c>
      <c r="Z83" s="1">
        <f t="shared" ca="1" si="43"/>
        <v>0.15280652623888966</v>
      </c>
      <c r="AA83" s="1">
        <f t="shared" ca="1" si="44"/>
        <v>0.1459482392872295</v>
      </c>
      <c r="AB83" s="1">
        <f t="shared" ca="1" si="45"/>
        <v>6.1084292610471644E-2</v>
      </c>
      <c r="AC83" s="1">
        <f t="shared" ca="1" si="46"/>
        <v>3.6848569924548179E-2</v>
      </c>
      <c r="AD83" s="1">
        <f t="shared" ca="1" si="47"/>
        <v>0.45160112017533194</v>
      </c>
      <c r="AE83" s="1">
        <f t="shared" ca="1" si="30"/>
        <v>6.7575794472178402E-2</v>
      </c>
      <c r="AF83" s="1">
        <f t="shared" ca="1" si="31"/>
        <v>6.4438868613138578E-2</v>
      </c>
      <c r="AG83" s="1">
        <f t="shared" ca="1" si="32"/>
        <v>1.44648023143684E-2</v>
      </c>
      <c r="AH83" s="1">
        <f t="shared" ca="1" si="33"/>
        <v>5.9609673313534201E-2</v>
      </c>
      <c r="AI83" s="1">
        <f t="shared" ca="1" si="34"/>
        <v>4.3443443443443405E-2</v>
      </c>
      <c r="AJ83" s="1">
        <f t="shared" ca="1" si="35"/>
        <v>3.9645881447267106E-2</v>
      </c>
      <c r="AK83" s="1">
        <f t="shared" ca="1" si="36"/>
        <v>8.837727441515035E-2</v>
      </c>
      <c r="AL83" s="1">
        <f t="shared" ca="1" si="37"/>
        <v>-9.3142272262026565E-2</v>
      </c>
      <c r="AM83" s="1">
        <f t="shared" ca="1" si="38"/>
        <v>7.8301886792452868E-2</v>
      </c>
      <c r="AN83" s="1">
        <f t="shared" ca="1" si="39"/>
        <v>0.105632567117038</v>
      </c>
      <c r="AO83" s="1">
        <f t="shared" ca="1" si="40"/>
        <v>-2.5551499761942546E-2</v>
      </c>
      <c r="AP83" s="1">
        <f t="shared" ca="1" si="41"/>
        <v>-3.2580222658808042E-2</v>
      </c>
      <c r="BA83" s="35">
        <v>6.7575794472178402E-2</v>
      </c>
      <c r="BB83" s="35">
        <v>6.4438868613138578E-2</v>
      </c>
      <c r="BC83" s="35">
        <v>1.44648023143684E-2</v>
      </c>
      <c r="BD83" s="35">
        <v>5.9609673313534201E-2</v>
      </c>
      <c r="BE83" s="35">
        <v>4.3443443443443405E-2</v>
      </c>
      <c r="BF83" s="35">
        <v>3.9645881447267106E-2</v>
      </c>
      <c r="BG83" s="35">
        <v>8.837727441515035E-2</v>
      </c>
      <c r="BH83" s="35">
        <v>-9.3142272262026565E-2</v>
      </c>
      <c r="BI83" s="35">
        <v>7.8301886792452868E-2</v>
      </c>
      <c r="BJ83" s="35">
        <v>0.105632567117038</v>
      </c>
      <c r="BK83" s="35">
        <v>-2.5551499761942546E-2</v>
      </c>
      <c r="BL83" s="35">
        <v>-3.2580222658808042E-2</v>
      </c>
    </row>
    <row r="84" spans="1:64" ht="15.6">
      <c r="A84" s="3" t="s">
        <v>272</v>
      </c>
      <c r="B84" s="3" t="s">
        <v>273</v>
      </c>
      <c r="C84" s="12" t="s">
        <v>274</v>
      </c>
      <c r="D84" s="26">
        <v>588357</v>
      </c>
      <c r="E84" s="26">
        <v>0</v>
      </c>
      <c r="F84" s="31">
        <f t="shared" si="42"/>
        <v>588357</v>
      </c>
      <c r="G84" s="3">
        <v>1275000000</v>
      </c>
      <c r="H84" s="9">
        <v>5.0000000000000001E-4</v>
      </c>
      <c r="I84" s="16" cm="1" vm="1831">
        <f t="array" aca="1" ref="I84:U84" ca="1">TRANSPOSE(_xlfn.STOCKHISTORY(A84,"1-1-2015","31-01-2016",2,0,2))</f>
        <v>84.81</v>
      </c>
      <c r="J84" s="17" vm="2187">
        <f ca="1"/>
        <v>83.99</v>
      </c>
      <c r="K84" s="17" vm="2188">
        <f ca="1"/>
        <v>83.69</v>
      </c>
      <c r="L84" s="17" vm="718">
        <f ca="1"/>
        <v>84</v>
      </c>
      <c r="M84" s="17" vm="2189">
        <f ca="1"/>
        <v>94.48</v>
      </c>
      <c r="N84" s="17" vm="2190">
        <f ca="1"/>
        <v>90.19</v>
      </c>
      <c r="O84" s="17" vm="2191">
        <f ca="1"/>
        <v>86.42</v>
      </c>
      <c r="P84" s="17" vm="2192">
        <f ca="1"/>
        <v>82.04</v>
      </c>
      <c r="Q84" s="17" vm="2193">
        <f ca="1"/>
        <v>75.3</v>
      </c>
      <c r="R84" s="17" vm="2194">
        <f ca="1"/>
        <v>70.11</v>
      </c>
      <c r="S84" s="17" vm="2195">
        <f ca="1"/>
        <v>77.650000000000006</v>
      </c>
      <c r="T84" s="17" vm="2196">
        <f ca="1"/>
        <v>76.81</v>
      </c>
      <c r="U84" s="17" vm="2197">
        <f ca="1"/>
        <v>69.45</v>
      </c>
      <c r="V84" s="48">
        <v>0.5</v>
      </c>
      <c r="W84" s="48">
        <v>0.5</v>
      </c>
      <c r="X84" s="48">
        <v>0.5</v>
      </c>
      <c r="Y84" s="48">
        <v>0.5</v>
      </c>
      <c r="Z84" s="1">
        <f t="shared" ca="1" si="43"/>
        <v>-3.6552293361632152E-3</v>
      </c>
      <c r="AA84" s="1">
        <f t="shared" ca="1" si="44"/>
        <v>3.4761904761904786E-2</v>
      </c>
      <c r="AB84" s="1">
        <f t="shared" ca="1" si="45"/>
        <v>-0.18294376301781998</v>
      </c>
      <c r="AC84" s="1">
        <f t="shared" ca="1" si="46"/>
        <v>-2.2821280844386904E-3</v>
      </c>
      <c r="AD84" s="1">
        <f t="shared" ca="1" si="47"/>
        <v>-0.15752859332625868</v>
      </c>
      <c r="AE84" s="1">
        <f t="shared" ca="1" si="30"/>
        <v>-9.6686711472704565E-3</v>
      </c>
      <c r="AF84" s="1">
        <f t="shared" ca="1" si="31"/>
        <v>-3.5718537921180758E-3</v>
      </c>
      <c r="AG84" s="1">
        <f t="shared" ca="1" si="32"/>
        <v>9.6785756960210568E-3</v>
      </c>
      <c r="AH84" s="1">
        <f t="shared" ca="1" si="33"/>
        <v>0.12476190476190481</v>
      </c>
      <c r="AI84" s="1">
        <f t="shared" ca="1" si="34"/>
        <v>-4.0114309906858658E-2</v>
      </c>
      <c r="AJ84" s="1">
        <f t="shared" ca="1" si="35"/>
        <v>-3.62567912185386E-2</v>
      </c>
      <c r="AK84" s="1">
        <f t="shared" ca="1" si="36"/>
        <v>-5.0682712335107558E-2</v>
      </c>
      <c r="AL84" s="1">
        <f t="shared" ca="1" si="37"/>
        <v>-7.6060458313018151E-2</v>
      </c>
      <c r="AM84" s="1">
        <f t="shared" ca="1" si="38"/>
        <v>-6.2284196547144725E-2</v>
      </c>
      <c r="AN84" s="1">
        <f t="shared" ca="1" si="39"/>
        <v>0.10754528597917568</v>
      </c>
      <c r="AO84" s="1">
        <f t="shared" ca="1" si="40"/>
        <v>-4.3786220218931535E-3</v>
      </c>
      <c r="AP84" s="1">
        <f t="shared" ca="1" si="41"/>
        <v>-8.9311287592761343E-2</v>
      </c>
      <c r="BA84" s="35">
        <v>-9.6686711472704565E-3</v>
      </c>
      <c r="BB84" s="35">
        <v>-3.5718537921180758E-3</v>
      </c>
      <c r="BC84" s="35">
        <v>9.6785756960210568E-3</v>
      </c>
      <c r="BD84" s="35">
        <v>0.12476190476190481</v>
      </c>
      <c r="BE84" s="35">
        <v>-4.0114309906858658E-2</v>
      </c>
      <c r="BF84" s="35">
        <v>-3.62567912185386E-2</v>
      </c>
      <c r="BG84" s="35">
        <v>-5.0682712335107558E-2</v>
      </c>
      <c r="BH84" s="35">
        <v>-7.6060458313018151E-2</v>
      </c>
      <c r="BI84" s="35">
        <v>-6.2284196547144725E-2</v>
      </c>
      <c r="BJ84" s="35">
        <v>0.10754528597917568</v>
      </c>
      <c r="BK84" s="35">
        <v>-4.3786220218931535E-3</v>
      </c>
      <c r="BL84" s="35">
        <v>-8.9311287592761343E-2</v>
      </c>
    </row>
    <row r="85" spans="1:64" ht="15.6">
      <c r="A85" s="3" t="s">
        <v>275</v>
      </c>
      <c r="B85" s="3" t="s">
        <v>276</v>
      </c>
      <c r="C85" s="12" t="s">
        <v>277</v>
      </c>
      <c r="D85" s="26">
        <v>1461568</v>
      </c>
      <c r="E85" s="26">
        <v>1415361</v>
      </c>
      <c r="F85" s="31">
        <f t="shared" si="42"/>
        <v>1461568</v>
      </c>
      <c r="G85" s="3">
        <v>914000000</v>
      </c>
      <c r="H85" s="9">
        <v>3.0999999999999999E-3</v>
      </c>
      <c r="I85" s="16" cm="1" vm="1012">
        <f t="array" aca="1" ref="I85:U85" ca="1">TRANSPOSE(_xlfn.STOCKHISTORY(A85,"1-1-2015","31-01-2016",2,0,2))</f>
        <v>49.19</v>
      </c>
      <c r="J85" s="17" vm="1013">
        <f ca="1"/>
        <v>50.65</v>
      </c>
      <c r="K85" s="17" vm="1014">
        <f ca="1"/>
        <v>45.8</v>
      </c>
      <c r="L85" s="17" vm="1015">
        <f ca="1"/>
        <v>44.35</v>
      </c>
      <c r="M85" s="17" vm="1016">
        <f ca="1"/>
        <v>44.24</v>
      </c>
      <c r="N85" s="17" vm="1017">
        <f ca="1"/>
        <v>43.77</v>
      </c>
      <c r="O85" s="17" vm="1018">
        <f ca="1"/>
        <v>42.01</v>
      </c>
      <c r="P85" s="17" vm="1019">
        <f ca="1"/>
        <v>44.75</v>
      </c>
      <c r="Q85" s="17" vm="1020">
        <f ca="1"/>
        <v>42.94</v>
      </c>
      <c r="R85" s="17" vm="1021">
        <f ca="1"/>
        <v>44.83</v>
      </c>
      <c r="S85" s="17" vm="1022">
        <f ca="1"/>
        <v>45.1</v>
      </c>
      <c r="T85" s="17" vm="1023">
        <f ca="1"/>
        <v>44.84</v>
      </c>
      <c r="U85" s="17" vm="1024">
        <f ca="1"/>
        <v>46.42</v>
      </c>
      <c r="V85" s="48">
        <v>0.54249999999999998</v>
      </c>
      <c r="W85" s="48">
        <v>0.54249999999999998</v>
      </c>
      <c r="X85" s="48">
        <v>0.54249999999999998</v>
      </c>
      <c r="Y85" s="48">
        <v>0.52500000000000002</v>
      </c>
      <c r="Z85" s="1">
        <f t="shared" ca="1" si="43"/>
        <v>-8.7365318154096275E-2</v>
      </c>
      <c r="AA85" s="1">
        <f t="shared" ca="1" si="44"/>
        <v>-4.0529875986471328E-2</v>
      </c>
      <c r="AB85" s="1">
        <f t="shared" ca="1" si="45"/>
        <v>8.0040466555582016E-2</v>
      </c>
      <c r="AC85" s="1">
        <f t="shared" ca="1" si="46"/>
        <v>4.7178228864599672E-2</v>
      </c>
      <c r="AD85" s="1">
        <f t="shared" ca="1" si="47"/>
        <v>-1.255336450498061E-2</v>
      </c>
      <c r="AE85" s="1">
        <f t="shared" ca="1" si="30"/>
        <v>2.9680829436877432E-2</v>
      </c>
      <c r="AF85" s="1">
        <f t="shared" ca="1" si="31"/>
        <v>-9.5755182625863799E-2</v>
      </c>
      <c r="AG85" s="1">
        <f t="shared" ca="1" si="32"/>
        <v>-1.9814410480349254E-2</v>
      </c>
      <c r="AH85" s="1">
        <f t="shared" ca="1" si="33"/>
        <v>-2.4802705749718021E-3</v>
      </c>
      <c r="AI85" s="1">
        <f t="shared" ca="1" si="34"/>
        <v>1.6387884267631354E-3</v>
      </c>
      <c r="AJ85" s="1">
        <f t="shared" ca="1" si="35"/>
        <v>-2.7815855608864633E-2</v>
      </c>
      <c r="AK85" s="1">
        <f t="shared" ca="1" si="36"/>
        <v>6.5222566055701078E-2</v>
      </c>
      <c r="AL85" s="1">
        <f t="shared" ca="1" si="37"/>
        <v>-2.8324022346368768E-2</v>
      </c>
      <c r="AM85" s="1">
        <f t="shared" ca="1" si="38"/>
        <v>5.6648812296227306E-2</v>
      </c>
      <c r="AN85" s="1">
        <f t="shared" ca="1" si="39"/>
        <v>6.0227526210127847E-3</v>
      </c>
      <c r="AO85" s="1">
        <f t="shared" ca="1" si="40"/>
        <v>5.8758314855876272E-3</v>
      </c>
      <c r="AP85" s="1">
        <f t="shared" ca="1" si="41"/>
        <v>4.6944692239072217E-2</v>
      </c>
      <c r="BA85" s="35">
        <v>2.9680829436877432E-2</v>
      </c>
      <c r="BB85" s="35">
        <v>-9.5755182625863799E-2</v>
      </c>
      <c r="BC85" s="35">
        <v>-1.9814410480349254E-2</v>
      </c>
      <c r="BD85" s="35">
        <v>-2.4802705749718021E-3</v>
      </c>
      <c r="BE85" s="35">
        <v>1.6387884267631354E-3</v>
      </c>
      <c r="BF85" s="35">
        <v>-2.7815855608864633E-2</v>
      </c>
      <c r="BG85" s="35">
        <v>6.5222566055701078E-2</v>
      </c>
      <c r="BH85" s="35">
        <v>-2.8324022346368768E-2</v>
      </c>
      <c r="BI85" s="35">
        <v>5.6648812296227306E-2</v>
      </c>
      <c r="BJ85" s="35">
        <v>6.0227526210127847E-3</v>
      </c>
      <c r="BK85" s="35">
        <v>5.8758314855876272E-3</v>
      </c>
      <c r="BL85" s="35">
        <v>4.6944692239072217E-2</v>
      </c>
    </row>
    <row r="86" spans="1:64" ht="15.6">
      <c r="A86" s="3" t="s">
        <v>278</v>
      </c>
      <c r="B86" s="3" t="s">
        <v>279</v>
      </c>
      <c r="C86" s="12" t="s">
        <v>280</v>
      </c>
      <c r="D86" s="26">
        <v>26792223</v>
      </c>
      <c r="E86" s="26">
        <v>0</v>
      </c>
      <c r="F86" s="31">
        <f t="shared" si="42"/>
        <v>26792223</v>
      </c>
      <c r="G86" s="3">
        <v>310000000</v>
      </c>
      <c r="H86" s="9">
        <v>8.6400000000000005E-2</v>
      </c>
      <c r="I86" s="16" cm="1" vm="279">
        <f t="array" aca="1" ref="I86:U86" ca="1">TRANSPOSE(_xlfn.STOCKHISTORY(A86,"1-1-2015","31-01-2016",2,0,2))</f>
        <v>183.15</v>
      </c>
      <c r="J86" s="17" vm="280">
        <f ca="1"/>
        <v>199.04</v>
      </c>
      <c r="K86" s="17" vm="281">
        <f ca="1"/>
        <v>190.49</v>
      </c>
      <c r="L86" s="17" vm="282">
        <f ca="1"/>
        <v>195.82</v>
      </c>
      <c r="M86" s="17" vm="283">
        <f ca="1"/>
        <v>181.76</v>
      </c>
      <c r="N86" s="17" vm="284">
        <f ca="1"/>
        <v>181.64</v>
      </c>
      <c r="O86" s="17" vm="285">
        <f ca="1"/>
        <v>171.87</v>
      </c>
      <c r="P86" s="17" vm="286">
        <f ca="1"/>
        <v>187.15</v>
      </c>
      <c r="Q86" s="17" vm="287">
        <f ca="1"/>
        <v>176.64</v>
      </c>
      <c r="R86" s="17" vm="288">
        <f ca="1"/>
        <v>184.68</v>
      </c>
      <c r="S86" s="17" vm="289">
        <f ca="1"/>
        <v>201.59</v>
      </c>
      <c r="T86" s="17" vm="290">
        <f ca="1"/>
        <v>187.04</v>
      </c>
      <c r="U86" s="17" vm="291">
        <f ca="1"/>
        <v>192.31</v>
      </c>
      <c r="V86" s="47">
        <v>0</v>
      </c>
      <c r="W86" s="47">
        <v>0</v>
      </c>
      <c r="X86" s="47">
        <v>0</v>
      </c>
      <c r="Y86" s="47">
        <v>0</v>
      </c>
      <c r="Z86" s="1">
        <f t="shared" ca="1" si="43"/>
        <v>6.9178269178269108E-2</v>
      </c>
      <c r="AA86" s="1">
        <f t="shared" ca="1" si="44"/>
        <v>-0.12230619957103457</v>
      </c>
      <c r="AB86" s="1">
        <f t="shared" ca="1" si="45"/>
        <v>7.4533077325885849E-2</v>
      </c>
      <c r="AC86" s="1">
        <f t="shared" ca="1" si="46"/>
        <v>4.1314706519384854E-2</v>
      </c>
      <c r="AD86" s="1">
        <f t="shared" ca="1" si="47"/>
        <v>5.0013650013649991E-2</v>
      </c>
      <c r="AE86" s="1">
        <f t="shared" ca="1" si="30"/>
        <v>8.6759486759486679E-2</v>
      </c>
      <c r="AF86" s="1">
        <f t="shared" ca="1" si="31"/>
        <v>-4.2956189710610847E-2</v>
      </c>
      <c r="AG86" s="1">
        <f t="shared" ca="1" si="32"/>
        <v>2.7980471415822269E-2</v>
      </c>
      <c r="AH86" s="1">
        <f t="shared" ca="1" si="33"/>
        <v>-7.1800633234603214E-2</v>
      </c>
      <c r="AI86" s="1">
        <f t="shared" ca="1" si="34"/>
        <v>-6.6021126760565884E-4</v>
      </c>
      <c r="AJ86" s="1">
        <f t="shared" ca="1" si="35"/>
        <v>-5.3787711957718469E-2</v>
      </c>
      <c r="AK86" s="1">
        <f t="shared" ca="1" si="36"/>
        <v>8.8904404491767036E-2</v>
      </c>
      <c r="AL86" s="1">
        <f t="shared" ca="1" si="37"/>
        <v>-5.6158161902217577E-2</v>
      </c>
      <c r="AM86" s="1">
        <f t="shared" ca="1" si="38"/>
        <v>4.5516304347826206E-2</v>
      </c>
      <c r="AN86" s="1">
        <f t="shared" ca="1" si="39"/>
        <v>9.1563786008230424E-2</v>
      </c>
      <c r="AO86" s="1">
        <f t="shared" ca="1" si="40"/>
        <v>-7.2176199216231016E-2</v>
      </c>
      <c r="AP86" s="1">
        <f t="shared" ca="1" si="41"/>
        <v>2.8175791274593725E-2</v>
      </c>
      <c r="BA86" s="35">
        <v>8.6759486759486679E-2</v>
      </c>
      <c r="BB86" s="35">
        <v>-4.2956189710610847E-2</v>
      </c>
      <c r="BC86" s="35">
        <v>2.7980471415822269E-2</v>
      </c>
      <c r="BD86" s="35">
        <v>-7.1800633234603214E-2</v>
      </c>
      <c r="BE86" s="35">
        <v>-6.6021126760565884E-4</v>
      </c>
      <c r="BF86" s="35">
        <v>-5.3787711957718469E-2</v>
      </c>
      <c r="BG86" s="35">
        <v>8.8904404491767036E-2</v>
      </c>
      <c r="BH86" s="35">
        <v>-5.6158161902217577E-2</v>
      </c>
      <c r="BI86" s="35">
        <v>4.5516304347826206E-2</v>
      </c>
      <c r="BJ86" s="35">
        <v>9.1563786008230424E-2</v>
      </c>
      <c r="BK86" s="35">
        <v>-7.2176199216231016E-2</v>
      </c>
      <c r="BL86" s="35">
        <v>2.8175791274593725E-2</v>
      </c>
    </row>
    <row r="87" spans="1:64" ht="15.6">
      <c r="A87" s="3" t="s">
        <v>281</v>
      </c>
      <c r="B87" s="3" t="s">
        <v>282</v>
      </c>
      <c r="C87" s="12" t="s">
        <v>283</v>
      </c>
      <c r="D87" s="26">
        <v>2005134</v>
      </c>
      <c r="E87" s="26">
        <v>192858</v>
      </c>
      <c r="F87" s="31">
        <f t="shared" si="42"/>
        <v>2005134</v>
      </c>
      <c r="G87" s="3">
        <v>5646000000</v>
      </c>
      <c r="H87" s="9">
        <v>5.0000000000000001E-4</v>
      </c>
      <c r="I87" s="16" cm="1" vm="2453">
        <f t="array" aca="1" ref="I87:U87" ca="1">TRANSPOSE(_xlfn.STOCKHISTORY(A87,"1-1-2015","31-01-2016",2,0,2))</f>
        <v>25.494900000000001</v>
      </c>
      <c r="J87" s="17" vm="2454">
        <f ca="1"/>
        <v>25.155000000000001</v>
      </c>
      <c r="K87" s="17" vm="2455">
        <f ca="1"/>
        <v>25.955500000000001</v>
      </c>
      <c r="L87" s="17" vm="2456">
        <f ca="1"/>
        <v>24.634</v>
      </c>
      <c r="M87" s="17" vm="2457">
        <f ca="1"/>
        <v>26.099</v>
      </c>
      <c r="N87" s="17" vm="2458">
        <f ca="1"/>
        <v>26.0764</v>
      </c>
      <c r="O87" s="17" vm="2459">
        <f ca="1"/>
        <v>26.876899999999999</v>
      </c>
      <c r="P87" s="17" vm="2460">
        <f ca="1"/>
        <v>26.3935</v>
      </c>
      <c r="Q87" s="17" vm="2461">
        <f ca="1"/>
        <v>24.6189</v>
      </c>
      <c r="R87" s="17" vm="258">
        <f ca="1"/>
        <v>24.528199999999998</v>
      </c>
      <c r="S87" s="17" vm="2462">
        <f ca="1"/>
        <v>25.442</v>
      </c>
      <c r="T87" s="17" vm="2463">
        <f ca="1"/>
        <v>25.51</v>
      </c>
      <c r="U87" s="17" vm="2464">
        <f ca="1"/>
        <v>25.736499999999999</v>
      </c>
      <c r="V87" s="48">
        <v>0.47</v>
      </c>
      <c r="W87" s="48">
        <v>0.47</v>
      </c>
      <c r="X87" s="48">
        <v>0.47</v>
      </c>
      <c r="Y87" s="48">
        <v>0.47</v>
      </c>
      <c r="Z87" s="1">
        <f t="shared" ca="1" si="43"/>
        <v>-1.5332478260357989E-2</v>
      </c>
      <c r="AA87" s="1">
        <f t="shared" ca="1" si="44"/>
        <v>0.11012827798977018</v>
      </c>
      <c r="AB87" s="1">
        <f t="shared" ca="1" si="45"/>
        <v>-6.9900174499291243E-2</v>
      </c>
      <c r="AC87" s="1">
        <f t="shared" ca="1" si="46"/>
        <v>6.8423284219796043E-2</v>
      </c>
      <c r="AD87" s="1">
        <f t="shared" ca="1" si="47"/>
        <v>8.3216643328665657E-2</v>
      </c>
      <c r="AE87" s="1">
        <f t="shared" ca="1" si="30"/>
        <v>-1.3332078180341954E-2</v>
      </c>
      <c r="AF87" s="1">
        <f t="shared" ca="1" si="31"/>
        <v>3.182269926455971E-2</v>
      </c>
      <c r="AG87" s="1">
        <f t="shared" ca="1" si="32"/>
        <v>-3.2806148985764109E-2</v>
      </c>
      <c r="AH87" s="1">
        <f t="shared" ca="1" si="33"/>
        <v>5.947065032069497E-2</v>
      </c>
      <c r="AI87" s="1">
        <f t="shared" ca="1" si="34"/>
        <v>1.7142419249779661E-2</v>
      </c>
      <c r="AJ87" s="1">
        <f t="shared" ca="1" si="35"/>
        <v>4.8722216256845252E-2</v>
      </c>
      <c r="AK87" s="1">
        <f t="shared" ca="1" si="36"/>
        <v>-1.7985705196655849E-2</v>
      </c>
      <c r="AL87" s="1">
        <f t="shared" ca="1" si="37"/>
        <v>-4.9428836645386158E-2</v>
      </c>
      <c r="AM87" s="1">
        <f t="shared" ca="1" si="38"/>
        <v>1.5406862207490919E-2</v>
      </c>
      <c r="AN87" s="1">
        <f t="shared" ca="1" si="39"/>
        <v>3.7255077828784906E-2</v>
      </c>
      <c r="AO87" s="1">
        <f t="shared" ca="1" si="40"/>
        <v>2.1146136310038574E-2</v>
      </c>
      <c r="AP87" s="1">
        <f t="shared" ca="1" si="41"/>
        <v>2.7303018424147309E-2</v>
      </c>
      <c r="BA87" s="35">
        <v>-1.3332078180341954E-2</v>
      </c>
      <c r="BB87" s="35">
        <v>3.182269926455971E-2</v>
      </c>
      <c r="BC87" s="35">
        <v>-3.2806148985764109E-2</v>
      </c>
      <c r="BD87" s="35">
        <v>5.947065032069497E-2</v>
      </c>
      <c r="BE87" s="35">
        <v>1.7142419249779661E-2</v>
      </c>
      <c r="BF87" s="35">
        <v>4.8722216256845252E-2</v>
      </c>
      <c r="BG87" s="35">
        <v>-1.7985705196655849E-2</v>
      </c>
      <c r="BH87" s="35">
        <v>-4.9428836645386158E-2</v>
      </c>
      <c r="BI87" s="35">
        <v>1.5406862207490919E-2</v>
      </c>
      <c r="BJ87" s="35">
        <v>3.7255077828784906E-2</v>
      </c>
      <c r="BK87" s="35">
        <v>2.1146136310038574E-2</v>
      </c>
      <c r="BL87" s="35">
        <v>2.7303018424147309E-2</v>
      </c>
    </row>
    <row r="88" spans="1:64" ht="15.6">
      <c r="A88" s="3" t="s">
        <v>284</v>
      </c>
      <c r="B88" s="3" t="s">
        <v>285</v>
      </c>
      <c r="C88" s="12" t="s">
        <v>286</v>
      </c>
      <c r="D88" s="26">
        <v>37804</v>
      </c>
      <c r="E88" s="26">
        <v>145587</v>
      </c>
      <c r="F88" s="31">
        <f t="shared" si="42"/>
        <v>37804</v>
      </c>
      <c r="G88" s="3">
        <v>640000000</v>
      </c>
      <c r="H88" s="9">
        <v>2.9999999999999997E-4</v>
      </c>
      <c r="I88" s="16" cm="1" vm="188">
        <f t="array" aca="1" ref="I88:U88" ca="1">TRANSPOSE(_xlfn.STOCKHISTORY(A88,"1-1-2015","31-01-2016",2,0,2))</f>
        <v>76.11</v>
      </c>
      <c r="J88" s="17" vm="2936">
        <f ca="1"/>
        <v>73.19</v>
      </c>
      <c r="K88" s="17" vm="1101">
        <f ca="1"/>
        <v>76.84</v>
      </c>
      <c r="L88" s="17" vm="1073">
        <f ca="1"/>
        <v>81.83</v>
      </c>
      <c r="M88" s="17" vm="2666">
        <f ca="1"/>
        <v>78.7</v>
      </c>
      <c r="N88" s="17" vm="2937">
        <f ca="1"/>
        <v>79.5</v>
      </c>
      <c r="O88" s="17" vm="2938">
        <f ca="1"/>
        <v>82.1</v>
      </c>
      <c r="P88" s="17" vm="2939">
        <f ca="1"/>
        <v>81.180000000000007</v>
      </c>
      <c r="Q88" s="17" vm="2940">
        <f ca="1"/>
        <v>76.42</v>
      </c>
      <c r="R88" s="17" vm="2941">
        <f ca="1"/>
        <v>78.349999999999994</v>
      </c>
      <c r="S88" s="17" vm="2942">
        <f ca="1"/>
        <v>77</v>
      </c>
      <c r="T88" s="17" vm="2943">
        <f ca="1"/>
        <v>73.069999999999993</v>
      </c>
      <c r="U88" s="17" vm="2944">
        <f ca="1"/>
        <v>71.84</v>
      </c>
      <c r="V88" s="48">
        <v>0.56000000000000005</v>
      </c>
      <c r="W88" s="48">
        <v>0.56000000000000005</v>
      </c>
      <c r="X88" s="48">
        <v>0.52</v>
      </c>
      <c r="Y88" s="48">
        <v>0.52</v>
      </c>
      <c r="Z88" s="1">
        <f t="shared" ca="1" si="43"/>
        <v>8.2512153462094326E-2</v>
      </c>
      <c r="AA88" s="1">
        <f t="shared" ca="1" si="44"/>
        <v>1.0142979347427547E-2</v>
      </c>
      <c r="AB88" s="1">
        <f t="shared" ca="1" si="45"/>
        <v>-3.9342265529841658E-2</v>
      </c>
      <c r="AC88" s="1">
        <f t="shared" ca="1" si="46"/>
        <v>-7.645181876196544E-2</v>
      </c>
      <c r="AD88" s="1">
        <f t="shared" ca="1" si="47"/>
        <v>-2.7723032453028457E-2</v>
      </c>
      <c r="AE88" s="1">
        <f t="shared" ca="1" si="30"/>
        <v>-3.8365523584285924E-2</v>
      </c>
      <c r="AF88" s="1">
        <f t="shared" ca="1" si="31"/>
        <v>4.9870200847110344E-2</v>
      </c>
      <c r="AG88" s="1">
        <f t="shared" ca="1" si="32"/>
        <v>7.2228006246746426E-2</v>
      </c>
      <c r="AH88" s="1">
        <f t="shared" ca="1" si="33"/>
        <v>-3.825003055114256E-2</v>
      </c>
      <c r="AI88" s="1">
        <f t="shared" ca="1" si="34"/>
        <v>1.7280813214739482E-2</v>
      </c>
      <c r="AJ88" s="1">
        <f t="shared" ca="1" si="35"/>
        <v>3.9748427672955902E-2</v>
      </c>
      <c r="AK88" s="1">
        <f t="shared" ca="1" si="36"/>
        <v>-1.1205846528623479E-2</v>
      </c>
      <c r="AL88" s="1">
        <f t="shared" ca="1" si="37"/>
        <v>-5.2229613205223027E-2</v>
      </c>
      <c r="AM88" s="1">
        <f t="shared" ca="1" si="38"/>
        <v>3.2059670243391687E-2</v>
      </c>
      <c r="AN88" s="1">
        <f t="shared" ca="1" si="39"/>
        <v>-1.7230376515634901E-2</v>
      </c>
      <c r="AO88" s="1">
        <f t="shared" ca="1" si="40"/>
        <v>-4.4285714285714373E-2</v>
      </c>
      <c r="AP88" s="1">
        <f t="shared" ca="1" si="41"/>
        <v>-9.7167100041055127E-3</v>
      </c>
      <c r="BA88" s="35">
        <v>-3.8365523584285924E-2</v>
      </c>
      <c r="BB88" s="35">
        <v>4.9870200847110344E-2</v>
      </c>
      <c r="BC88" s="35">
        <v>7.2228006246746426E-2</v>
      </c>
      <c r="BD88" s="35">
        <v>-3.825003055114256E-2</v>
      </c>
      <c r="BE88" s="35">
        <v>1.7280813214739482E-2</v>
      </c>
      <c r="BF88" s="35">
        <v>3.9748427672955902E-2</v>
      </c>
      <c r="BG88" s="35">
        <v>-1.1205846528623479E-2</v>
      </c>
      <c r="BH88" s="35">
        <v>-5.2229613205223027E-2</v>
      </c>
      <c r="BI88" s="35">
        <v>3.2059670243391687E-2</v>
      </c>
      <c r="BJ88" s="35">
        <v>-1.7230376515634901E-2</v>
      </c>
      <c r="BK88" s="35">
        <v>-4.4285714285714373E-2</v>
      </c>
      <c r="BL88" s="35">
        <v>-9.7167100041055127E-3</v>
      </c>
    </row>
    <row r="89" spans="1:64" ht="15.6">
      <c r="A89" s="3" t="s">
        <v>287</v>
      </c>
      <c r="B89" s="3" t="s">
        <v>288</v>
      </c>
      <c r="C89" s="13" t="s">
        <v>289</v>
      </c>
      <c r="D89" s="26">
        <v>79620</v>
      </c>
      <c r="E89" s="26">
        <v>125171</v>
      </c>
      <c r="F89" s="31">
        <f t="shared" si="42"/>
        <v>79620</v>
      </c>
      <c r="G89" s="3">
        <v>656000000</v>
      </c>
      <c r="H89" s="9">
        <v>2.9999999999999997E-4</v>
      </c>
      <c r="I89" s="16">
        <v>82.93</v>
      </c>
      <c r="J89" s="17">
        <v>82.23</v>
      </c>
      <c r="K89" s="17">
        <v>82.34</v>
      </c>
      <c r="L89" s="17">
        <v>81.97</v>
      </c>
      <c r="M89" s="17">
        <v>83.63</v>
      </c>
      <c r="N89" s="17">
        <v>84.85</v>
      </c>
      <c r="O89" s="17">
        <v>83.12</v>
      </c>
      <c r="P89" s="17">
        <v>82.12</v>
      </c>
      <c r="Q89" s="17">
        <v>81.83</v>
      </c>
      <c r="R89" s="17">
        <v>81.94</v>
      </c>
      <c r="S89" s="17">
        <v>82.32</v>
      </c>
      <c r="T89" s="17">
        <v>82.62</v>
      </c>
      <c r="U89" s="17">
        <v>82.32</v>
      </c>
      <c r="V89" s="47">
        <v>0</v>
      </c>
      <c r="W89" s="48">
        <v>0.35</v>
      </c>
      <c r="X89" s="48">
        <v>0.35</v>
      </c>
      <c r="Y89" s="48">
        <v>0</v>
      </c>
      <c r="Z89" s="1">
        <f t="shared" si="43"/>
        <v>-1.1576027975401035E-2</v>
      </c>
      <c r="AA89" s="1">
        <f t="shared" si="44"/>
        <v>1.829937782115415E-2</v>
      </c>
      <c r="AB89" s="1">
        <f t="shared" si="45"/>
        <v>-9.9855630413860294E-3</v>
      </c>
      <c r="AC89" s="1">
        <f t="shared" si="46"/>
        <v>4.6375396631681163E-3</v>
      </c>
      <c r="AD89" s="1">
        <f t="shared" si="47"/>
        <v>1.085252622693673E-3</v>
      </c>
      <c r="AE89" s="1">
        <f t="shared" si="30"/>
        <v>-8.440853732063219E-3</v>
      </c>
      <c r="AF89" s="1">
        <f t="shared" si="31"/>
        <v>1.3377112975799517E-3</v>
      </c>
      <c r="AG89" s="1">
        <f t="shared" si="32"/>
        <v>-4.4935632742288626E-3</v>
      </c>
      <c r="AH89" s="1">
        <f t="shared" si="33"/>
        <v>2.0251311455410474E-2</v>
      </c>
      <c r="AI89" s="1">
        <f t="shared" si="34"/>
        <v>1.8773167523615915E-2</v>
      </c>
      <c r="AJ89" s="1">
        <f t="shared" si="35"/>
        <v>-1.6263995285798347E-2</v>
      </c>
      <c r="AK89" s="1">
        <f t="shared" si="36"/>
        <v>-1.203079884504331E-2</v>
      </c>
      <c r="AL89" s="1">
        <f t="shared" si="37"/>
        <v>7.3063809059904674E-4</v>
      </c>
      <c r="AM89" s="1">
        <f t="shared" si="38"/>
        <v>5.621410240742997E-3</v>
      </c>
      <c r="AN89" s="1">
        <f t="shared" si="39"/>
        <v>4.6375396631681163E-3</v>
      </c>
      <c r="AO89" s="1">
        <f t="shared" si="40"/>
        <v>3.6443148688048033E-3</v>
      </c>
      <c r="AP89" s="1">
        <f t="shared" si="41"/>
        <v>-3.6310820624547487E-3</v>
      </c>
      <c r="BA89" s="35">
        <v>-8.440853732063219E-3</v>
      </c>
      <c r="BB89" s="35">
        <v>1.3377112975799517E-3</v>
      </c>
      <c r="BC89" s="35">
        <v>-4.4935632742288626E-3</v>
      </c>
      <c r="BD89" s="35">
        <v>2.0251311455410474E-2</v>
      </c>
      <c r="BE89" s="35">
        <v>1.8773167523615915E-2</v>
      </c>
      <c r="BF89" s="35">
        <v>-1.6263995285798347E-2</v>
      </c>
      <c r="BG89" s="35">
        <v>-1.203079884504331E-2</v>
      </c>
      <c r="BH89" s="35">
        <v>7.3063809059904674E-4</v>
      </c>
      <c r="BI89" s="35">
        <v>5.621410240742997E-3</v>
      </c>
      <c r="BJ89" s="35">
        <v>4.6375396631681163E-3</v>
      </c>
      <c r="BK89" s="35">
        <v>3.6443148688048033E-3</v>
      </c>
      <c r="BL89" s="35">
        <v>-3.6310820624547487E-3</v>
      </c>
    </row>
    <row r="90" spans="1:64" ht="15.6">
      <c r="A90" s="3" t="s">
        <v>290</v>
      </c>
      <c r="B90" s="3" t="s">
        <v>291</v>
      </c>
      <c r="C90" s="12" t="s">
        <v>292</v>
      </c>
      <c r="D90" s="26">
        <v>602692</v>
      </c>
      <c r="E90" s="26">
        <v>111137</v>
      </c>
      <c r="F90" s="31">
        <f t="shared" si="42"/>
        <v>602692</v>
      </c>
      <c r="G90" s="3">
        <v>1043000000</v>
      </c>
      <c r="H90" s="9">
        <v>6.9999999999999999E-4</v>
      </c>
      <c r="I90" s="16" cm="1" vm="829">
        <f t="array" aca="1" ref="I90:U90" ca="1">TRANSPOSE(_xlfn.STOCKHISTORY(A90,"1-1-2015","31-01-2016",2,0,2))</f>
        <v>53.56</v>
      </c>
      <c r="J90" s="17" vm="830">
        <f ca="1"/>
        <v>53.5</v>
      </c>
      <c r="K90" s="17" vm="831">
        <f ca="1"/>
        <v>59.07</v>
      </c>
      <c r="L90" s="17" vm="832">
        <f ca="1"/>
        <v>57.05</v>
      </c>
      <c r="M90" s="17" vm="833">
        <f ca="1"/>
        <v>54.71</v>
      </c>
      <c r="N90" s="17" vm="834">
        <f ca="1"/>
        <v>55.7</v>
      </c>
      <c r="O90" s="17" vm="835">
        <f ca="1"/>
        <v>52.15</v>
      </c>
      <c r="P90" s="17" vm="836">
        <f ca="1"/>
        <v>50.08</v>
      </c>
      <c r="Q90" s="17" vm="837">
        <f ca="1"/>
        <v>46.4</v>
      </c>
      <c r="R90" s="17" vm="838">
        <f ca="1"/>
        <v>49.84</v>
      </c>
      <c r="S90" s="17" vm="839">
        <f ca="1"/>
        <v>56.9</v>
      </c>
      <c r="T90" s="17" vm="840">
        <f ca="1"/>
        <v>57.47</v>
      </c>
      <c r="U90" s="17" vm="841">
        <f ca="1"/>
        <v>53.55</v>
      </c>
      <c r="V90" s="48">
        <v>0.38</v>
      </c>
      <c r="W90" s="48">
        <v>0.34</v>
      </c>
      <c r="X90" s="48">
        <v>0.34</v>
      </c>
      <c r="Y90" s="48">
        <v>0.34</v>
      </c>
      <c r="Z90" s="1">
        <f t="shared" ca="1" si="43"/>
        <v>7.2255414488424097E-2</v>
      </c>
      <c r="AA90" s="1">
        <f t="shared" ca="1" si="44"/>
        <v>-7.9929886064855377E-2</v>
      </c>
      <c r="AB90" s="1">
        <f t="shared" ca="1" si="45"/>
        <v>-3.7775647171620234E-2</v>
      </c>
      <c r="AC90" s="1">
        <f t="shared" ca="1" si="46"/>
        <v>8.1260032102728599E-2</v>
      </c>
      <c r="AD90" s="1">
        <f t="shared" ca="1" si="47"/>
        <v>2.5952203136669062E-2</v>
      </c>
      <c r="AE90" s="1">
        <f t="shared" ca="1" si="30"/>
        <v>-1.1202389843166967E-3</v>
      </c>
      <c r="AF90" s="1">
        <f t="shared" ca="1" si="31"/>
        <v>0.10411214953271028</v>
      </c>
      <c r="AG90" s="1">
        <f t="shared" ca="1" si="32"/>
        <v>-2.7763670221770835E-2</v>
      </c>
      <c r="AH90" s="1">
        <f t="shared" ca="1" si="33"/>
        <v>-4.101665205959678E-2</v>
      </c>
      <c r="AI90" s="1">
        <f t="shared" ca="1" si="34"/>
        <v>2.4309998172180627E-2</v>
      </c>
      <c r="AJ90" s="1">
        <f t="shared" ca="1" si="35"/>
        <v>-5.7630161579892356E-2</v>
      </c>
      <c r="AK90" s="1">
        <f t="shared" ca="1" si="36"/>
        <v>-3.9693192713326948E-2</v>
      </c>
      <c r="AL90" s="1">
        <f t="shared" ca="1" si="37"/>
        <v>-6.6693290734824287E-2</v>
      </c>
      <c r="AM90" s="1">
        <f t="shared" ca="1" si="38"/>
        <v>8.1465517241379418E-2</v>
      </c>
      <c r="AN90" s="1">
        <f t="shared" ca="1" si="39"/>
        <v>0.14165329052969491</v>
      </c>
      <c r="AO90" s="1">
        <f t="shared" ca="1" si="40"/>
        <v>1.5992970123022855E-2</v>
      </c>
      <c r="AP90" s="1">
        <f t="shared" ca="1" si="41"/>
        <v>-6.2293370454150024E-2</v>
      </c>
      <c r="BA90" s="35">
        <v>-1.1202389843166967E-3</v>
      </c>
      <c r="BB90" s="35">
        <v>0.10411214953271028</v>
      </c>
      <c r="BC90" s="35">
        <v>-2.7763670221770835E-2</v>
      </c>
      <c r="BD90" s="35">
        <v>-4.101665205959678E-2</v>
      </c>
      <c r="BE90" s="35">
        <v>2.4309998172180627E-2</v>
      </c>
      <c r="BF90" s="35">
        <v>-5.7630161579892356E-2</v>
      </c>
      <c r="BG90" s="35">
        <v>-3.9693192713326948E-2</v>
      </c>
      <c r="BH90" s="35">
        <v>-6.6693290734824287E-2</v>
      </c>
      <c r="BI90" s="35">
        <v>8.1465517241379418E-2</v>
      </c>
      <c r="BJ90" s="35">
        <v>0.14165329052969491</v>
      </c>
      <c r="BK90" s="35">
        <v>1.5992970123022855E-2</v>
      </c>
      <c r="BL90" s="35">
        <v>-6.2293370454150024E-2</v>
      </c>
    </row>
    <row r="91" spans="1:64" ht="15.6">
      <c r="A91" s="3" t="s">
        <v>293</v>
      </c>
      <c r="B91" s="3" t="s">
        <v>294</v>
      </c>
      <c r="C91" s="12" t="s">
        <v>295</v>
      </c>
      <c r="D91" s="26">
        <v>286908</v>
      </c>
      <c r="E91" s="26">
        <v>180465</v>
      </c>
      <c r="F91" s="31">
        <f t="shared" si="42"/>
        <v>286908</v>
      </c>
      <c r="G91" s="3">
        <v>967000000</v>
      </c>
      <c r="H91" s="9">
        <v>5.0000000000000001E-4</v>
      </c>
      <c r="I91" s="16" cm="1" vm="977">
        <f t="array" aca="1" ref="I91:U91" ca="1">TRANSPOSE(_xlfn.STOCKHISTORY(A91,"1-1-2015","31-01-2016",2,0,2))</f>
        <v>101.5</v>
      </c>
      <c r="J91" s="17" vm="978">
        <f ca="1"/>
        <v>106.73</v>
      </c>
      <c r="K91" s="17" vm="979">
        <f ca="1"/>
        <v>113.77</v>
      </c>
      <c r="L91" s="17" vm="980">
        <f ca="1"/>
        <v>119.52</v>
      </c>
      <c r="M91" s="17" vm="981">
        <f ca="1"/>
        <v>112.29</v>
      </c>
      <c r="N91" s="17" vm="982">
        <f ca="1"/>
        <v>120.54</v>
      </c>
      <c r="O91" s="17" vm="983">
        <f ca="1"/>
        <v>122.95</v>
      </c>
      <c r="P91" s="17" vm="984">
        <f ca="1"/>
        <v>121.61</v>
      </c>
      <c r="Q91" s="17" vm="985">
        <f ca="1"/>
        <v>113.36</v>
      </c>
      <c r="R91" s="17" vm="986">
        <f ca="1"/>
        <v>115.94</v>
      </c>
      <c r="S91" s="17" vm="987">
        <f ca="1"/>
        <v>118.64</v>
      </c>
      <c r="T91" s="17" vm="988">
        <f ca="1"/>
        <v>113.53</v>
      </c>
      <c r="U91" s="17" vm="989">
        <f ca="1"/>
        <v>116.91</v>
      </c>
      <c r="V91" s="48">
        <v>0.5</v>
      </c>
      <c r="W91" s="48">
        <v>0.5</v>
      </c>
      <c r="X91" s="48">
        <v>0.5</v>
      </c>
      <c r="Y91" s="48">
        <v>0.375</v>
      </c>
      <c r="Z91" s="1">
        <f t="shared" ca="1" si="43"/>
        <v>0.18246305418719208</v>
      </c>
      <c r="AA91" s="1">
        <f t="shared" ca="1" si="44"/>
        <v>3.2881526104417726E-2</v>
      </c>
      <c r="AB91" s="1">
        <f t="shared" ca="1" si="45"/>
        <v>-5.2948352989019967E-2</v>
      </c>
      <c r="AC91" s="1">
        <f t="shared" ca="1" si="46"/>
        <v>1.1600828014490245E-2</v>
      </c>
      <c r="AD91" s="1">
        <f t="shared" ca="1" si="47"/>
        <v>0.17029556650246302</v>
      </c>
      <c r="AE91" s="1">
        <f t="shared" ca="1" si="30"/>
        <v>5.1527093596059149E-2</v>
      </c>
      <c r="AF91" s="1">
        <f t="shared" ca="1" si="31"/>
        <v>6.5960835753771124E-2</v>
      </c>
      <c r="AG91" s="1">
        <f t="shared" ca="1" si="32"/>
        <v>5.4935395974334188E-2</v>
      </c>
      <c r="AH91" s="1">
        <f t="shared" ca="1" si="33"/>
        <v>-6.0491967871485863E-2</v>
      </c>
      <c r="AI91" s="1">
        <f t="shared" ca="1" si="34"/>
        <v>7.7923234482144443E-2</v>
      </c>
      <c r="AJ91" s="1">
        <f t="shared" ca="1" si="35"/>
        <v>2.4141363862618188E-2</v>
      </c>
      <c r="AK91" s="1">
        <f t="shared" ca="1" si="36"/>
        <v>-1.0898739324928861E-2</v>
      </c>
      <c r="AL91" s="1">
        <f t="shared" ca="1" si="37"/>
        <v>-6.3728311816462463E-2</v>
      </c>
      <c r="AM91" s="1">
        <f t="shared" ca="1" si="38"/>
        <v>2.7170077628793209E-2</v>
      </c>
      <c r="AN91" s="1">
        <f t="shared" ca="1" si="39"/>
        <v>2.3287907538381947E-2</v>
      </c>
      <c r="AO91" s="1">
        <f t="shared" ca="1" si="40"/>
        <v>-3.9910654079568439E-2</v>
      </c>
      <c r="AP91" s="1">
        <f t="shared" ca="1" si="41"/>
        <v>3.3074958160838504E-2</v>
      </c>
      <c r="BA91" s="35">
        <v>5.1527093596059149E-2</v>
      </c>
      <c r="BB91" s="35">
        <v>6.5960835753771124E-2</v>
      </c>
      <c r="BC91" s="35">
        <v>5.4935395974334188E-2</v>
      </c>
      <c r="BD91" s="35">
        <v>-6.0491967871485863E-2</v>
      </c>
      <c r="BE91" s="35">
        <v>7.7923234482144443E-2</v>
      </c>
      <c r="BF91" s="35">
        <v>2.4141363862618188E-2</v>
      </c>
      <c r="BG91" s="35">
        <v>-1.0898739324928861E-2</v>
      </c>
      <c r="BH91" s="35">
        <v>-6.3728311816462463E-2</v>
      </c>
      <c r="BI91" s="35">
        <v>2.7170077628793209E-2</v>
      </c>
      <c r="BJ91" s="35">
        <v>2.3287907538381947E-2</v>
      </c>
      <c r="BK91" s="35">
        <v>-3.9910654079568439E-2</v>
      </c>
      <c r="BL91" s="35">
        <v>3.3074958160838504E-2</v>
      </c>
    </row>
    <row r="92" spans="1:64" ht="15.6">
      <c r="A92" s="3" t="s">
        <v>296</v>
      </c>
      <c r="B92" s="3" t="s">
        <v>297</v>
      </c>
      <c r="C92" s="12" t="s">
        <v>298</v>
      </c>
      <c r="D92" s="26">
        <v>1106570</v>
      </c>
      <c r="E92" s="32">
        <v>0</v>
      </c>
      <c r="F92" s="31">
        <f t="shared" si="42"/>
        <v>1106570</v>
      </c>
      <c r="G92" s="3">
        <v>869000000</v>
      </c>
      <c r="H92" s="9">
        <v>1.2999999999999999E-3</v>
      </c>
      <c r="I92" s="16" cm="1" vm="1665">
        <f t="array" aca="1" ref="I92:U92" ca="1">TRANSPOSE(_xlfn.STOCKHISTORY(A92,"1-1-2015","31-01-2016",2,0,2))</f>
        <v>119.93</v>
      </c>
      <c r="J92" s="17" vm="1666">
        <f ca="1"/>
        <v>118.13</v>
      </c>
      <c r="K92" s="17" vm="1667">
        <f ca="1"/>
        <v>120.26</v>
      </c>
      <c r="L92" s="17" vm="1668">
        <f ca="1"/>
        <v>107.76</v>
      </c>
      <c r="M92" s="17" vm="1669">
        <f ca="1"/>
        <v>106.66</v>
      </c>
      <c r="N92" s="17" vm="1670">
        <f ca="1"/>
        <v>101.16</v>
      </c>
      <c r="O92" s="17" vm="1671">
        <f ca="1"/>
        <v>96.34</v>
      </c>
      <c r="P92" s="17" vm="1672">
        <f ca="1"/>
        <v>97.56</v>
      </c>
      <c r="Q92" s="17" vm="1673">
        <f ca="1"/>
        <v>83.63</v>
      </c>
      <c r="R92" s="17" vm="1674">
        <f ca="1"/>
        <v>89.24</v>
      </c>
      <c r="S92" s="17" vm="1675">
        <f ca="1"/>
        <v>89.36</v>
      </c>
      <c r="T92" s="17" vm="1676">
        <f ca="1"/>
        <v>83.95</v>
      </c>
      <c r="U92" s="17" vm="1677">
        <f ca="1"/>
        <v>76.87</v>
      </c>
      <c r="V92" s="48">
        <v>0.55000000000000004</v>
      </c>
      <c r="W92" s="48">
        <v>0.55000000000000004</v>
      </c>
      <c r="X92" s="48">
        <v>0.55000000000000004</v>
      </c>
      <c r="Y92" s="48">
        <v>0.55000000000000004</v>
      </c>
      <c r="Z92" s="1">
        <f t="shared" ca="1" si="43"/>
        <v>-9.6889852413908115E-2</v>
      </c>
      <c r="AA92" s="1">
        <f t="shared" ca="1" si="44"/>
        <v>-0.10087230883444692</v>
      </c>
      <c r="AB92" s="1">
        <f t="shared" ca="1" si="45"/>
        <v>-6.7988374506954621E-2</v>
      </c>
      <c r="AC92" s="1">
        <f t="shared" ca="1" si="46"/>
        <v>-0.13245181532944858</v>
      </c>
      <c r="AD92" s="1">
        <f t="shared" ca="1" si="47"/>
        <v>-0.34069874093221042</v>
      </c>
      <c r="AE92" s="1">
        <f t="shared" ca="1" si="30"/>
        <v>-1.500875510714593E-2</v>
      </c>
      <c r="AF92" s="1">
        <f t="shared" ca="1" si="31"/>
        <v>1.803098281554228E-2</v>
      </c>
      <c r="AG92" s="1">
        <f t="shared" ca="1" si="32"/>
        <v>-9.9368035922168627E-2</v>
      </c>
      <c r="AH92" s="1">
        <f t="shared" ca="1" si="33"/>
        <v>-1.0207869339272537E-2</v>
      </c>
      <c r="AI92" s="1">
        <f t="shared" ca="1" si="34"/>
        <v>-4.6409150571910744E-2</v>
      </c>
      <c r="AJ92" s="1">
        <f t="shared" ca="1" si="35"/>
        <v>-4.2210359826018125E-2</v>
      </c>
      <c r="AK92" s="1">
        <f t="shared" ca="1" si="36"/>
        <v>1.2663483495951824E-2</v>
      </c>
      <c r="AL92" s="1">
        <f t="shared" ca="1" si="37"/>
        <v>-0.13714637146371469</v>
      </c>
      <c r="AM92" s="1">
        <f t="shared" ca="1" si="38"/>
        <v>7.3657778309219171E-2</v>
      </c>
      <c r="AN92" s="1">
        <f t="shared" ca="1" si="39"/>
        <v>1.3446884805020682E-3</v>
      </c>
      <c r="AO92" s="1">
        <f t="shared" ca="1" si="40"/>
        <v>-5.438675022381375E-2</v>
      </c>
      <c r="AP92" s="1">
        <f t="shared" ca="1" si="41"/>
        <v>-7.778439547349611E-2</v>
      </c>
      <c r="BA92" s="35">
        <v>-1.500875510714593E-2</v>
      </c>
      <c r="BB92" s="35">
        <v>1.803098281554228E-2</v>
      </c>
      <c r="BC92" s="35">
        <v>-9.9368035922168627E-2</v>
      </c>
      <c r="BD92" s="35">
        <v>-1.0207869339272537E-2</v>
      </c>
      <c r="BE92" s="35">
        <v>-4.6409150571910744E-2</v>
      </c>
      <c r="BF92" s="35">
        <v>-4.2210359826018125E-2</v>
      </c>
      <c r="BG92" s="35">
        <v>1.2663483495951824E-2</v>
      </c>
      <c r="BH92" s="35">
        <v>-0.13714637146371469</v>
      </c>
      <c r="BI92" s="35">
        <v>7.3657778309219171E-2</v>
      </c>
      <c r="BJ92" s="35">
        <v>1.3446884805020682E-3</v>
      </c>
      <c r="BK92" s="35">
        <v>-5.438675022381375E-2</v>
      </c>
      <c r="BL92" s="35">
        <v>-7.778439547349611E-2</v>
      </c>
    </row>
    <row r="93" spans="1:64" ht="15.6">
      <c r="A93" s="3" t="s">
        <v>299</v>
      </c>
      <c r="B93" s="3" t="s">
        <v>300</v>
      </c>
      <c r="C93" s="12" t="s">
        <v>301</v>
      </c>
      <c r="D93" s="26">
        <v>260724</v>
      </c>
      <c r="E93" s="26">
        <v>74419</v>
      </c>
      <c r="F93" s="31">
        <f t="shared" si="42"/>
        <v>260724</v>
      </c>
      <c r="G93" s="3">
        <v>906000000</v>
      </c>
      <c r="H93" s="9">
        <v>4.0000000000000002E-4</v>
      </c>
      <c r="I93" s="16" cm="1" vm="2650">
        <f t="array" aca="1" ref="I93:U93" ca="1">TRANSPOSE(_xlfn.STOCKHISTORY(A93,"1-1-2015","31-01-2016",2,0,2))</f>
        <v>111.27</v>
      </c>
      <c r="J93" s="17" vm="2651">
        <f ca="1"/>
        <v>99</v>
      </c>
      <c r="K93" s="17" vm="2652">
        <f ca="1"/>
        <v>101.67</v>
      </c>
      <c r="L93" s="17" vm="1165">
        <f ca="1"/>
        <v>96.49</v>
      </c>
      <c r="M93" s="17" vm="2653">
        <f ca="1"/>
        <v>100.95</v>
      </c>
      <c r="N93" s="17" vm="578">
        <f ca="1"/>
        <v>99.77</v>
      </c>
      <c r="O93" s="17" vm="2654">
        <f ca="1"/>
        <v>97.52</v>
      </c>
      <c r="P93" s="17" vm="2655">
        <f ca="1"/>
        <v>102.49</v>
      </c>
      <c r="Q93" s="17" vm="2656">
        <f ca="1"/>
        <v>95.81</v>
      </c>
      <c r="R93" s="17" vm="2651">
        <f ca="1"/>
        <v>99</v>
      </c>
      <c r="S93" s="17" vm="2657">
        <f ca="1"/>
        <v>103.01</v>
      </c>
      <c r="T93" s="17" vm="2658">
        <f ca="1"/>
        <v>103.46</v>
      </c>
      <c r="U93" s="17" vm="2659">
        <f ca="1"/>
        <v>95.34</v>
      </c>
      <c r="V93" s="48">
        <v>0.73</v>
      </c>
      <c r="W93" s="48">
        <v>0.73</v>
      </c>
      <c r="X93" s="48">
        <v>0.73</v>
      </c>
      <c r="Y93" s="48">
        <v>0.73</v>
      </c>
      <c r="Z93" s="1">
        <f t="shared" ca="1" si="43"/>
        <v>-0.12626943470836705</v>
      </c>
      <c r="AA93" s="1">
        <f t="shared" ca="1" si="44"/>
        <v>1.8240232148409172E-2</v>
      </c>
      <c r="AB93" s="1">
        <f t="shared" ca="1" si="45"/>
        <v>2.2662018047580026E-2</v>
      </c>
      <c r="AC93" s="1">
        <f t="shared" ca="1" si="46"/>
        <v>-2.9595959595959561E-2</v>
      </c>
      <c r="AD93" s="1">
        <f t="shared" ca="1" si="47"/>
        <v>-0.11692280039543447</v>
      </c>
      <c r="AE93" s="1">
        <f t="shared" ca="1" si="30"/>
        <v>-0.11027231059584791</v>
      </c>
      <c r="AF93" s="1">
        <f t="shared" ca="1" si="31"/>
        <v>2.6969696969696987E-2</v>
      </c>
      <c r="AG93" s="1">
        <f t="shared" ca="1" si="32"/>
        <v>-4.3769056752237696E-2</v>
      </c>
      <c r="AH93" s="1">
        <f t="shared" ca="1" si="33"/>
        <v>4.6222406466991481E-2</v>
      </c>
      <c r="AI93" s="1">
        <f t="shared" ca="1" si="34"/>
        <v>-4.457652303120424E-3</v>
      </c>
      <c r="AJ93" s="1">
        <f t="shared" ca="1" si="35"/>
        <v>-1.5235040593364739E-2</v>
      </c>
      <c r="AK93" s="1">
        <f t="shared" ca="1" si="36"/>
        <v>5.0963904840032805E-2</v>
      </c>
      <c r="AL93" s="1">
        <f t="shared" ca="1" si="37"/>
        <v>-5.8054444336032712E-2</v>
      </c>
      <c r="AM93" s="1">
        <f t="shared" ca="1" si="38"/>
        <v>4.0914309571025965E-2</v>
      </c>
      <c r="AN93" s="1">
        <f t="shared" ca="1" si="39"/>
        <v>4.0505050505050558E-2</v>
      </c>
      <c r="AO93" s="1">
        <f t="shared" ca="1" si="40"/>
        <v>1.1455198524414994E-2</v>
      </c>
      <c r="AP93" s="1">
        <f t="shared" ca="1" si="41"/>
        <v>-7.1428571428571341E-2</v>
      </c>
      <c r="BA93" s="35">
        <v>-0.11027231059584791</v>
      </c>
      <c r="BB93" s="35">
        <v>2.6969696969696987E-2</v>
      </c>
      <c r="BC93" s="35">
        <v>-4.3769056752237696E-2</v>
      </c>
      <c r="BD93" s="35">
        <v>4.6222406466991481E-2</v>
      </c>
      <c r="BE93" s="35">
        <v>-4.457652303120424E-3</v>
      </c>
      <c r="BF93" s="35">
        <v>-1.5235040593364739E-2</v>
      </c>
      <c r="BG93" s="35">
        <v>5.0963904840032805E-2</v>
      </c>
      <c r="BH93" s="35">
        <v>-5.8054444336032712E-2</v>
      </c>
      <c r="BI93" s="35">
        <v>4.0914309571025965E-2</v>
      </c>
      <c r="BJ93" s="35">
        <v>4.0505050505050558E-2</v>
      </c>
      <c r="BK93" s="35">
        <v>1.1455198524414994E-2</v>
      </c>
      <c r="BL93" s="35">
        <v>-7.1428571428571341E-2</v>
      </c>
    </row>
    <row r="94" spans="1:64" ht="15.6">
      <c r="A94" s="3" t="s">
        <v>302</v>
      </c>
      <c r="B94" s="3" t="s">
        <v>303</v>
      </c>
      <c r="C94" s="12" t="s">
        <v>304</v>
      </c>
      <c r="D94" s="26">
        <v>611908</v>
      </c>
      <c r="E94" s="26">
        <v>4125349</v>
      </c>
      <c r="F94" s="31">
        <f t="shared" si="42"/>
        <v>611908</v>
      </c>
      <c r="G94" s="3">
        <v>1772000000</v>
      </c>
      <c r="H94" s="9">
        <v>2.7000000000000001E-3</v>
      </c>
      <c r="I94" s="16" cm="1" vm="1121">
        <f t="array" aca="1" ref="I94:U94" ca="1">TRANSPOSE(_xlfn.STOCKHISTORY(A94,"1-1-2015","31-01-2016",2,0,2))</f>
        <v>45.43</v>
      </c>
      <c r="J94" s="17" vm="1122">
        <f ca="1"/>
        <v>42.2</v>
      </c>
      <c r="K94" s="17" vm="1123">
        <f ca="1"/>
        <v>44.56</v>
      </c>
      <c r="L94" s="17" vm="1124">
        <f ca="1"/>
        <v>43.54</v>
      </c>
      <c r="M94" s="17" vm="1125">
        <f ca="1"/>
        <v>43</v>
      </c>
      <c r="N94" s="17" vm="1126">
        <f ca="1"/>
        <v>43.25</v>
      </c>
      <c r="O94" s="17" vm="1127">
        <f ca="1"/>
        <v>43.92</v>
      </c>
      <c r="P94" s="17" vm="1128">
        <f ca="1"/>
        <v>45.13</v>
      </c>
      <c r="Q94" s="17" vm="1009">
        <f ca="1"/>
        <v>41.34</v>
      </c>
      <c r="R94" s="17" vm="216">
        <f ca="1"/>
        <v>41.02</v>
      </c>
      <c r="S94" s="17" vm="1129">
        <f ca="1"/>
        <v>42.24</v>
      </c>
      <c r="T94" s="17" vm="1130">
        <f ca="1"/>
        <v>44.14</v>
      </c>
      <c r="U94" s="17" vm="1131">
        <f ca="1"/>
        <v>41.75</v>
      </c>
      <c r="V94" s="48">
        <v>0.255</v>
      </c>
      <c r="W94" s="48">
        <v>0.255</v>
      </c>
      <c r="X94" s="48">
        <v>0.255</v>
      </c>
      <c r="Y94" s="48">
        <v>0.245</v>
      </c>
      <c r="Z94" s="1">
        <f t="shared" ca="1" si="43"/>
        <v>-3.5989434294519056E-2</v>
      </c>
      <c r="AA94" s="1">
        <f t="shared" ca="1" si="44"/>
        <v>1.4584290307763035E-2</v>
      </c>
      <c r="AB94" s="1">
        <f t="shared" ca="1" si="45"/>
        <v>-6.0223132969034573E-2</v>
      </c>
      <c r="AC94" s="1">
        <f t="shared" ca="1" si="46"/>
        <v>2.3768893222818058E-2</v>
      </c>
      <c r="AD94" s="1">
        <f t="shared" ca="1" si="47"/>
        <v>-5.8771736737838434E-2</v>
      </c>
      <c r="AE94" s="1">
        <f t="shared" ca="1" si="30"/>
        <v>-7.1098393132291368E-2</v>
      </c>
      <c r="AF94" s="1">
        <f t="shared" ca="1" si="31"/>
        <v>5.5924170616113725E-2</v>
      </c>
      <c r="AG94" s="1">
        <f t="shared" ca="1" si="32"/>
        <v>-1.71678635547577E-2</v>
      </c>
      <c r="AH94" s="1">
        <f t="shared" ca="1" si="33"/>
        <v>-1.2402388608176371E-2</v>
      </c>
      <c r="AI94" s="1">
        <f t="shared" ca="1" si="34"/>
        <v>1.1744186046511628E-2</v>
      </c>
      <c r="AJ94" s="1">
        <f t="shared" ca="1" si="35"/>
        <v>2.1387283236994258E-2</v>
      </c>
      <c r="AK94" s="1">
        <f t="shared" ca="1" si="36"/>
        <v>2.7550091074681256E-2</v>
      </c>
      <c r="AL94" s="1">
        <f t="shared" ca="1" si="37"/>
        <v>-7.8329270994903596E-2</v>
      </c>
      <c r="AM94" s="1">
        <f t="shared" ca="1" si="38"/>
        <v>-1.5723270440251638E-3</v>
      </c>
      <c r="AN94" s="1">
        <f t="shared" ca="1" si="39"/>
        <v>2.9741589468551898E-2</v>
      </c>
      <c r="AO94" s="1">
        <f t="shared" ca="1" si="40"/>
        <v>5.0781249999999965E-2</v>
      </c>
      <c r="AP94" s="1">
        <f t="shared" ca="1" si="41"/>
        <v>-4.8595378341640245E-2</v>
      </c>
      <c r="BA94" s="35">
        <v>-7.1098393132291368E-2</v>
      </c>
      <c r="BB94" s="35">
        <v>5.5924170616113725E-2</v>
      </c>
      <c r="BC94" s="35">
        <v>-1.71678635547577E-2</v>
      </c>
      <c r="BD94" s="35">
        <v>-1.2402388608176371E-2</v>
      </c>
      <c r="BE94" s="35">
        <v>1.1744186046511628E-2</v>
      </c>
      <c r="BF94" s="35">
        <v>2.1387283236994258E-2</v>
      </c>
      <c r="BG94" s="35">
        <v>2.7550091074681256E-2</v>
      </c>
      <c r="BH94" s="35">
        <v>-7.8329270994903596E-2</v>
      </c>
      <c r="BI94" s="35">
        <v>-1.5723270440251638E-3</v>
      </c>
      <c r="BJ94" s="35">
        <v>2.9741589468551898E-2</v>
      </c>
      <c r="BK94" s="35">
        <v>5.0781249999999965E-2</v>
      </c>
      <c r="BL94" s="35">
        <v>-4.8595378341640245E-2</v>
      </c>
    </row>
    <row r="95" spans="1:64" ht="15.6">
      <c r="A95" s="3" t="s">
        <v>305</v>
      </c>
      <c r="B95" s="3" t="s">
        <v>306</v>
      </c>
      <c r="C95" s="12" t="s">
        <v>307</v>
      </c>
      <c r="D95" s="26">
        <v>1886183</v>
      </c>
      <c r="E95" s="26">
        <v>1200752</v>
      </c>
      <c r="F95" s="31">
        <f t="shared" si="42"/>
        <v>1886183</v>
      </c>
      <c r="G95" s="3">
        <v>883000000</v>
      </c>
      <c r="H95" s="9">
        <v>3.5000000000000001E-3</v>
      </c>
      <c r="I95" s="16">
        <v>118.38</v>
      </c>
      <c r="J95" s="17">
        <v>118.43</v>
      </c>
      <c r="K95" s="17">
        <v>119.32</v>
      </c>
      <c r="L95" s="17">
        <v>115.83</v>
      </c>
      <c r="M95" s="17">
        <v>123.51</v>
      </c>
      <c r="N95" s="17">
        <v>124.84</v>
      </c>
      <c r="O95" s="17">
        <v>123.43</v>
      </c>
      <c r="P95" s="17">
        <v>121.34</v>
      </c>
      <c r="Q95" s="17">
        <v>120.83</v>
      </c>
      <c r="R95" s="17">
        <v>121.84</v>
      </c>
      <c r="S95" s="17">
        <v>122.53</v>
      </c>
      <c r="T95" s="17">
        <v>122.43</v>
      </c>
      <c r="U95" s="17">
        <v>121.84</v>
      </c>
      <c r="V95" s="47">
        <v>0</v>
      </c>
      <c r="W95" s="48">
        <v>0.64</v>
      </c>
      <c r="X95" s="48">
        <v>0.64</v>
      </c>
      <c r="Y95" s="48">
        <v>0.64</v>
      </c>
      <c r="Z95" s="1">
        <f t="shared" si="43"/>
        <v>-2.1540800810947773E-2</v>
      </c>
      <c r="AA95" s="1">
        <f t="shared" si="44"/>
        <v>7.1138737805404556E-2</v>
      </c>
      <c r="AB95" s="1">
        <f t="shared" si="45"/>
        <v>-7.6966701774285294E-3</v>
      </c>
      <c r="AC95" s="1">
        <f t="shared" si="46"/>
        <v>5.2527905449770186E-3</v>
      </c>
      <c r="AD95" s="1">
        <f t="shared" si="47"/>
        <v>4.5446866024666396E-2</v>
      </c>
      <c r="AE95" s="1">
        <f t="shared" si="30"/>
        <v>4.223686433520136E-4</v>
      </c>
      <c r="AF95" s="1">
        <f t="shared" si="31"/>
        <v>7.5149877564805057E-3</v>
      </c>
      <c r="AG95" s="1">
        <f t="shared" si="32"/>
        <v>-2.9249078109285911E-2</v>
      </c>
      <c r="AH95" s="1">
        <f t="shared" si="33"/>
        <v>6.6304066304066364E-2</v>
      </c>
      <c r="AI95" s="1">
        <f t="shared" si="34"/>
        <v>1.5950125495911249E-2</v>
      </c>
      <c r="AJ95" s="1">
        <f t="shared" si="35"/>
        <v>-6.1678949054789853E-3</v>
      </c>
      <c r="AK95" s="1">
        <f t="shared" si="36"/>
        <v>-1.6932674390342732E-2</v>
      </c>
      <c r="AL95" s="1">
        <f t="shared" si="37"/>
        <v>1.0713697049612237E-3</v>
      </c>
      <c r="AM95" s="1">
        <f t="shared" si="38"/>
        <v>1.3655549118596419E-2</v>
      </c>
      <c r="AN95" s="1">
        <f t="shared" si="39"/>
        <v>5.6631648063033297E-3</v>
      </c>
      <c r="AO95" s="1">
        <f t="shared" si="40"/>
        <v>4.4070839794336548E-3</v>
      </c>
      <c r="AP95" s="1">
        <f t="shared" si="41"/>
        <v>4.0839663481170136E-4</v>
      </c>
      <c r="BA95" s="35">
        <v>4.223686433520136E-4</v>
      </c>
      <c r="BB95" s="35">
        <v>7.5149877564805057E-3</v>
      </c>
      <c r="BC95" s="35">
        <v>-2.9249078109285911E-2</v>
      </c>
      <c r="BD95" s="35">
        <v>6.6304066304066364E-2</v>
      </c>
      <c r="BE95" s="35">
        <v>1.5950125495911249E-2</v>
      </c>
      <c r="BF95" s="35">
        <v>-6.1678949054789853E-3</v>
      </c>
      <c r="BG95" s="35">
        <v>-1.6932674390342732E-2</v>
      </c>
      <c r="BH95" s="35">
        <v>1.0713697049612237E-3</v>
      </c>
      <c r="BI95" s="35">
        <v>1.3655549118596419E-2</v>
      </c>
      <c r="BJ95" s="35">
        <v>5.6631648063033297E-3</v>
      </c>
      <c r="BK95" s="35">
        <v>4.4070839794336548E-3</v>
      </c>
      <c r="BL95" s="35">
        <v>4.0839663481170136E-4</v>
      </c>
    </row>
    <row r="96" spans="1:64" ht="15.6">
      <c r="A96" s="3" t="s">
        <v>308</v>
      </c>
      <c r="B96" s="3" t="s">
        <v>309</v>
      </c>
      <c r="C96" s="12" t="s">
        <v>310</v>
      </c>
      <c r="D96" s="26">
        <v>223844</v>
      </c>
      <c r="E96" s="26">
        <v>772912</v>
      </c>
      <c r="F96" s="31">
        <f t="shared" si="42"/>
        <v>223844</v>
      </c>
      <c r="G96" s="3">
        <v>2724000000</v>
      </c>
      <c r="H96" s="9">
        <v>1.5E-3</v>
      </c>
      <c r="I96" s="16" cm="1" vm="1536">
        <f t="array" aca="1" ref="I96:U96" ca="1">TRANSPOSE(_xlfn.STOCKHISTORY(A96,"1-1-2015","31-01-2016",2,0,2))</f>
        <v>65.844999999999999</v>
      </c>
      <c r="J96" s="17" vm="1537">
        <f ca="1"/>
        <v>64.077500000000001</v>
      </c>
      <c r="K96" s="17" vm="1538">
        <f ca="1"/>
        <v>69.177499999999995</v>
      </c>
      <c r="L96" s="17" vm="1539">
        <f ca="1"/>
        <v>65.45</v>
      </c>
      <c r="M96" s="17" vm="1540">
        <f ca="1"/>
        <v>65.22</v>
      </c>
      <c r="N96" s="17" vm="1541">
        <f ca="1"/>
        <v>69.13</v>
      </c>
      <c r="O96" s="17" vm="1542">
        <f ca="1"/>
        <v>67.94</v>
      </c>
      <c r="P96" s="17" vm="1543">
        <f ca="1"/>
        <v>75.59</v>
      </c>
      <c r="Q96" s="17" vm="1544">
        <f ca="1"/>
        <v>69.41</v>
      </c>
      <c r="R96" s="17" vm="1545">
        <f ca="1"/>
        <v>70.09</v>
      </c>
      <c r="S96" s="17" vm="1546">
        <f ca="1"/>
        <v>75.19</v>
      </c>
      <c r="T96" s="17" vm="1547">
        <f ca="1"/>
        <v>79.53</v>
      </c>
      <c r="U96" s="17" vm="1548">
        <f ca="1"/>
        <v>76.06</v>
      </c>
      <c r="V96" s="48">
        <v>0.14000000000000001</v>
      </c>
      <c r="W96" s="48">
        <v>0.12</v>
      </c>
      <c r="X96" s="48">
        <v>0.12</v>
      </c>
      <c r="Y96" s="48">
        <v>0.48</v>
      </c>
      <c r="Z96" s="1">
        <f t="shared" ca="1" si="43"/>
        <v>-3.8727314146859444E-3</v>
      </c>
      <c r="AA96" s="1">
        <f t="shared" ca="1" si="44"/>
        <v>3.9877769289533918E-2</v>
      </c>
      <c r="AB96" s="1">
        <f t="shared" ca="1" si="45"/>
        <v>3.3411833971151099E-2</v>
      </c>
      <c r="AC96" s="1">
        <f t="shared" ca="1" si="46"/>
        <v>9.2024539877300596E-2</v>
      </c>
      <c r="AD96" s="1">
        <f t="shared" ca="1" si="47"/>
        <v>0.16819804085351966</v>
      </c>
      <c r="AE96" s="1">
        <f t="shared" ca="1" si="30"/>
        <v>-2.6843344217480421E-2</v>
      </c>
      <c r="AF96" s="1">
        <f t="shared" ca="1" si="31"/>
        <v>7.9591120127969942E-2</v>
      </c>
      <c r="AG96" s="1">
        <f t="shared" ca="1" si="32"/>
        <v>-5.1859347331140795E-2</v>
      </c>
      <c r="AH96" s="1">
        <f t="shared" ca="1" si="33"/>
        <v>-3.5141329258976924E-3</v>
      </c>
      <c r="AI96" s="1">
        <f t="shared" ca="1" si="34"/>
        <v>6.1790861698865329E-2</v>
      </c>
      <c r="AJ96" s="1">
        <f t="shared" ca="1" si="35"/>
        <v>-1.5478084767828694E-2</v>
      </c>
      <c r="AK96" s="1">
        <f t="shared" ca="1" si="36"/>
        <v>0.11259935236973809</v>
      </c>
      <c r="AL96" s="1">
        <f t="shared" ca="1" si="37"/>
        <v>-8.0169334568064646E-2</v>
      </c>
      <c r="AM96" s="1">
        <f t="shared" ca="1" si="38"/>
        <v>1.1525716755510833E-2</v>
      </c>
      <c r="AN96" s="1">
        <f t="shared" ca="1" si="39"/>
        <v>7.2763589670423651E-2</v>
      </c>
      <c r="AO96" s="1">
        <f t="shared" ca="1" si="40"/>
        <v>6.4104269184732068E-2</v>
      </c>
      <c r="AP96" s="1">
        <f t="shared" ca="1" si="41"/>
        <v>-3.7595875770149612E-2</v>
      </c>
      <c r="BA96" s="35">
        <v>-2.6843344217480421E-2</v>
      </c>
      <c r="BB96" s="35">
        <v>7.9591120127969942E-2</v>
      </c>
      <c r="BC96" s="35">
        <v>-5.1859347331140795E-2</v>
      </c>
      <c r="BD96" s="35">
        <v>-3.5141329258976924E-3</v>
      </c>
      <c r="BE96" s="35">
        <v>6.1790861698865329E-2</v>
      </c>
      <c r="BF96" s="35">
        <v>-1.5478084767828694E-2</v>
      </c>
      <c r="BG96" s="35">
        <v>0.11259935236973809</v>
      </c>
      <c r="BH96" s="35">
        <v>-8.0169334568064646E-2</v>
      </c>
      <c r="BI96" s="35">
        <v>1.1525716755510833E-2</v>
      </c>
      <c r="BJ96" s="35">
        <v>7.2763589670423651E-2</v>
      </c>
      <c r="BK96" s="35">
        <v>6.4104269184732068E-2</v>
      </c>
      <c r="BL96" s="35">
        <v>-3.7595875770149612E-2</v>
      </c>
    </row>
    <row r="97" spans="1:64" ht="15.6">
      <c r="A97" s="3" t="s">
        <v>311</v>
      </c>
      <c r="B97" s="3" t="s">
        <v>312</v>
      </c>
      <c r="C97" s="12" t="s">
        <v>313</v>
      </c>
      <c r="D97" s="26">
        <v>225703</v>
      </c>
      <c r="E97" s="26">
        <v>0</v>
      </c>
      <c r="F97" s="31">
        <f t="shared" si="42"/>
        <v>225703</v>
      </c>
      <c r="G97" s="3">
        <v>4093000000</v>
      </c>
      <c r="H97" s="9">
        <v>1E-4</v>
      </c>
      <c r="I97" s="16" cm="1" vm="3810">
        <f t="array" aca="1" ref="I97:U97" ca="1">TRANSPOSE(_xlfn.STOCKHISTORY(A97,"1-1-2015","31-01-2016",2,0,2))</f>
        <v>47</v>
      </c>
      <c r="J97" s="17" vm="3811">
        <f ca="1"/>
        <v>46.2</v>
      </c>
      <c r="K97" s="17" vm="3812">
        <f ca="1"/>
        <v>49.12</v>
      </c>
      <c r="L97" s="17" vm="3813">
        <f ca="1"/>
        <v>48.45</v>
      </c>
      <c r="M97" s="17" vm="3310">
        <f ca="1"/>
        <v>50.75</v>
      </c>
      <c r="N97" s="17" vm="353">
        <f ca="1"/>
        <v>49.44</v>
      </c>
      <c r="O97" s="17" vm="3814">
        <f ca="1"/>
        <v>46.64</v>
      </c>
      <c r="P97" s="17" vm="3815">
        <f ca="1"/>
        <v>47.18</v>
      </c>
      <c r="Q97" s="17" vm="3816">
        <f ca="1"/>
        <v>45.09</v>
      </c>
      <c r="R97" s="17" vm="957">
        <f ca="1"/>
        <v>43.49</v>
      </c>
      <c r="S97" s="17" vm="3817">
        <f ca="1"/>
        <v>47.02</v>
      </c>
      <c r="T97" s="17" vm="3818">
        <f ca="1"/>
        <v>45.51</v>
      </c>
      <c r="U97" s="17" vm="3819">
        <f ca="1"/>
        <v>45.67</v>
      </c>
      <c r="V97" s="48">
        <v>0.56499999999999995</v>
      </c>
      <c r="W97" s="48">
        <v>0.55000000000000004</v>
      </c>
      <c r="X97" s="48">
        <v>0.55000000000000004</v>
      </c>
      <c r="Y97" s="48">
        <v>0.55000000000000004</v>
      </c>
      <c r="Z97" s="1">
        <f t="shared" ca="1" si="43"/>
        <v>4.2872340425531973E-2</v>
      </c>
      <c r="AA97" s="1">
        <f t="shared" ca="1" si="44"/>
        <v>-2.6006191950464441E-2</v>
      </c>
      <c r="AB97" s="1">
        <f t="shared" ca="1" si="45"/>
        <v>-5.5746140651801002E-2</v>
      </c>
      <c r="AC97" s="1">
        <f t="shared" ca="1" si="46"/>
        <v>6.2773051276155428E-2</v>
      </c>
      <c r="AD97" s="1">
        <f t="shared" ca="1" si="47"/>
        <v>1.8829787234042588E-2</v>
      </c>
      <c r="AE97" s="1">
        <f t="shared" ca="1" si="30"/>
        <v>-1.7021276595744619E-2</v>
      </c>
      <c r="AF97" s="1">
        <f t="shared" ca="1" si="31"/>
        <v>6.3203463203463081E-2</v>
      </c>
      <c r="AG97" s="1">
        <f t="shared" ca="1" si="32"/>
        <v>-2.1376221498370248E-3</v>
      </c>
      <c r="AH97" s="1">
        <f t="shared" ca="1" si="33"/>
        <v>4.7471620227038124E-2</v>
      </c>
      <c r="AI97" s="1">
        <f t="shared" ca="1" si="34"/>
        <v>-1.4975369458128123E-2</v>
      </c>
      <c r="AJ97" s="1">
        <f t="shared" ca="1" si="35"/>
        <v>-4.5509708737864023E-2</v>
      </c>
      <c r="AK97" s="1">
        <f t="shared" ca="1" si="36"/>
        <v>1.1578044596912503E-2</v>
      </c>
      <c r="AL97" s="1">
        <f t="shared" ca="1" si="37"/>
        <v>-3.2640949554896062E-2</v>
      </c>
      <c r="AM97" s="1">
        <f t="shared" ca="1" si="38"/>
        <v>-2.328675981370595E-2</v>
      </c>
      <c r="AN97" s="1">
        <f t="shared" ca="1" si="39"/>
        <v>8.1168084617153385E-2</v>
      </c>
      <c r="AO97" s="1">
        <f t="shared" ca="1" si="40"/>
        <v>-2.0416843896214485E-2</v>
      </c>
      <c r="AP97" s="1">
        <f t="shared" ca="1" si="41"/>
        <v>1.5600966820479099E-2</v>
      </c>
      <c r="BA97" s="35">
        <v>-1.7021276595744619E-2</v>
      </c>
      <c r="BB97" s="35">
        <v>6.3203463203463081E-2</v>
      </c>
      <c r="BC97" s="35">
        <v>-2.1376221498370248E-3</v>
      </c>
      <c r="BD97" s="35">
        <v>4.7471620227038124E-2</v>
      </c>
      <c r="BE97" s="35">
        <v>-1.4975369458128123E-2</v>
      </c>
      <c r="BF97" s="35">
        <v>-4.5509708737864023E-2</v>
      </c>
      <c r="BG97" s="35">
        <v>1.1578044596912503E-2</v>
      </c>
      <c r="BH97" s="35">
        <v>-3.2640949554896062E-2</v>
      </c>
      <c r="BI97" s="35">
        <v>-2.328675981370595E-2</v>
      </c>
      <c r="BJ97" s="35">
        <v>8.1168084617153385E-2</v>
      </c>
      <c r="BK97" s="35">
        <v>-2.0416843896214485E-2</v>
      </c>
      <c r="BL97" s="35">
        <v>1.5600966820479099E-2</v>
      </c>
    </row>
    <row r="98" spans="1:64">
      <c r="A98" s="3" t="s">
        <v>314</v>
      </c>
      <c r="B98" s="3" t="s">
        <v>315</v>
      </c>
      <c r="C98" s="3" t="s">
        <v>316</v>
      </c>
      <c r="D98" s="26">
        <v>282497</v>
      </c>
      <c r="E98" s="26">
        <v>113600</v>
      </c>
      <c r="F98" s="31">
        <f t="shared" si="42"/>
        <v>282497</v>
      </c>
      <c r="G98" s="3">
        <v>1054000000</v>
      </c>
      <c r="H98" s="9">
        <v>4.0000000000000002E-4</v>
      </c>
      <c r="I98" s="16" cm="1" vm="188">
        <f t="array" aca="1" ref="I98:U98" ca="1">TRANSPOSE(_xlfn.STOCKHISTORY(A98,"1-1-2015","31-01-2016",2,0,2))</f>
        <v>76.11</v>
      </c>
      <c r="J98" s="17" vm="189">
        <f ca="1"/>
        <v>73.06</v>
      </c>
      <c r="K98" s="17" vm="190">
        <f ca="1"/>
        <v>83.24</v>
      </c>
      <c r="L98" s="17" vm="191">
        <f ca="1"/>
        <v>84.72</v>
      </c>
      <c r="M98" s="17" vm="192">
        <f ca="1"/>
        <v>82.53</v>
      </c>
      <c r="N98" s="17" vm="193">
        <f ca="1"/>
        <v>86.17</v>
      </c>
      <c r="O98" s="17" vm="194">
        <f ca="1"/>
        <v>85.08</v>
      </c>
      <c r="P98" s="17" vm="195">
        <f ca="1"/>
        <v>96.12</v>
      </c>
      <c r="Q98" s="17" vm="196">
        <f ca="1"/>
        <v>84.34</v>
      </c>
      <c r="R98" s="17" vm="197">
        <f ca="1"/>
        <v>83.57</v>
      </c>
      <c r="S98" s="17" vm="198">
        <f ca="1"/>
        <v>84.3</v>
      </c>
      <c r="T98" s="17" vm="199">
        <f ca="1"/>
        <v>84.43</v>
      </c>
      <c r="U98" s="17" vm="200">
        <f ca="1"/>
        <v>83.7</v>
      </c>
      <c r="V98" s="48">
        <v>0.36</v>
      </c>
      <c r="W98" s="48">
        <v>0.36</v>
      </c>
      <c r="X98" s="48">
        <v>0.33750000000000002</v>
      </c>
      <c r="Y98" s="48">
        <v>0.33750000000000002</v>
      </c>
      <c r="Z98" s="1">
        <f t="shared" ca="1" si="43"/>
        <v>0.11785573512022073</v>
      </c>
      <c r="AA98" s="1">
        <f t="shared" ca="1" si="44"/>
        <v>8.498583569405093E-3</v>
      </c>
      <c r="AB98" s="1">
        <f t="shared" ca="1" si="45"/>
        <v>-1.3781147155618304E-2</v>
      </c>
      <c r="AC98" s="1">
        <f t="shared" ca="1" si="46"/>
        <v>5.5941127198756695E-3</v>
      </c>
      <c r="AD98" s="1">
        <f t="shared" ca="1" si="47"/>
        <v>0.11805281828931813</v>
      </c>
      <c r="AE98" s="1">
        <f t="shared" ca="1" si="30"/>
        <v>-4.0073577716462978E-2</v>
      </c>
      <c r="AF98" s="1">
        <f t="shared" ca="1" si="31"/>
        <v>0.13933753079660544</v>
      </c>
      <c r="AG98" s="1">
        <f t="shared" ca="1" si="32"/>
        <v>2.2104757328207641E-2</v>
      </c>
      <c r="AH98" s="1">
        <f t="shared" ca="1" si="33"/>
        <v>-2.5849858356940484E-2</v>
      </c>
      <c r="AI98" s="1">
        <f t="shared" ca="1" si="34"/>
        <v>4.8467224039743136E-2</v>
      </c>
      <c r="AJ98" s="1">
        <f t="shared" ca="1" si="35"/>
        <v>-8.47162585586635E-3</v>
      </c>
      <c r="AK98" s="1">
        <f t="shared" ca="1" si="36"/>
        <v>0.12976022566995776</v>
      </c>
      <c r="AL98" s="1">
        <f t="shared" ca="1" si="37"/>
        <v>-0.11904390345401582</v>
      </c>
      <c r="AM98" s="1">
        <f t="shared" ca="1" si="38"/>
        <v>-5.1280531183306877E-3</v>
      </c>
      <c r="AN98" s="1">
        <f t="shared" ca="1" si="39"/>
        <v>8.7351920545650844E-3</v>
      </c>
      <c r="AO98" s="1">
        <f t="shared" ca="1" si="40"/>
        <v>5.5456702253856432E-3</v>
      </c>
      <c r="AP98" s="1">
        <f t="shared" ca="1" si="41"/>
        <v>-4.6488215089423657E-3</v>
      </c>
      <c r="BA98" s="35">
        <v>-4.0073577716462978E-2</v>
      </c>
      <c r="BB98" s="35">
        <v>0.13933753079660544</v>
      </c>
      <c r="BC98" s="35">
        <v>2.2104757328207641E-2</v>
      </c>
      <c r="BD98" s="35">
        <v>-2.5849858356940484E-2</v>
      </c>
      <c r="BE98" s="35">
        <v>4.8467224039743136E-2</v>
      </c>
      <c r="BF98" s="35">
        <v>-8.47162585586635E-3</v>
      </c>
      <c r="BG98" s="35">
        <v>0.12976022566995776</v>
      </c>
      <c r="BH98" s="35">
        <v>-0.11904390345401582</v>
      </c>
      <c r="BI98" s="35">
        <v>-5.1280531183306877E-3</v>
      </c>
      <c r="BJ98" s="35">
        <v>8.7351920545650844E-3</v>
      </c>
      <c r="BK98" s="35">
        <v>5.5456702253856432E-3</v>
      </c>
      <c r="BL98" s="35">
        <v>-4.6488215089423657E-3</v>
      </c>
    </row>
    <row r="99" spans="1:64">
      <c r="A99" s="3" t="s">
        <v>317</v>
      </c>
      <c r="B99" s="3" t="s">
        <v>318</v>
      </c>
      <c r="C99" s="3" t="s">
        <v>319</v>
      </c>
      <c r="D99" s="26">
        <v>1333711</v>
      </c>
      <c r="E99" s="26">
        <v>42404</v>
      </c>
      <c r="F99" s="31">
        <f t="shared" si="42"/>
        <v>1333711</v>
      </c>
      <c r="G99" s="8">
        <v>9000000000</v>
      </c>
      <c r="H99" s="9">
        <v>2.0000000000000001E-4</v>
      </c>
      <c r="I99" s="16" cm="1" vm="2881">
        <f t="array" aca="1" ref="I99:U99" ca="1">TRANSPOSE(_xlfn.STOCKHISTORY(A99,"1-1-2015","31-01-2016",2,0,2))</f>
        <v>55.11</v>
      </c>
      <c r="J99" s="17" vm="2882">
        <f ca="1"/>
        <v>52.19</v>
      </c>
      <c r="K99" s="17" vm="2883">
        <f ca="1"/>
        <v>54.79</v>
      </c>
      <c r="L99" s="17" vm="2884">
        <f ca="1"/>
        <v>54.42</v>
      </c>
      <c r="M99" s="17" vm="110">
        <f ca="1"/>
        <v>55.26</v>
      </c>
      <c r="N99" s="17" vm="2885">
        <f ca="1"/>
        <v>56.24</v>
      </c>
      <c r="O99" s="17" vm="2886">
        <f ca="1"/>
        <v>57.09</v>
      </c>
      <c r="P99" s="17" vm="2887">
        <f ca="1"/>
        <v>58.07</v>
      </c>
      <c r="Q99" s="17" vm="2888">
        <f ca="1"/>
        <v>52.11</v>
      </c>
      <c r="R99" s="17" vm="2889">
        <f ca="1"/>
        <v>51.51</v>
      </c>
      <c r="S99" s="17" vm="2395">
        <f ca="1"/>
        <v>54.21</v>
      </c>
      <c r="T99" s="17" vm="2890">
        <f ca="1"/>
        <v>55.51</v>
      </c>
      <c r="U99" s="17" vm="2891">
        <f ca="1"/>
        <v>53.09</v>
      </c>
      <c r="V99" s="48">
        <v>0.375</v>
      </c>
      <c r="W99" s="48">
        <v>0.375</v>
      </c>
      <c r="X99" s="48">
        <v>0.375</v>
      </c>
      <c r="Y99" s="48">
        <v>0.35</v>
      </c>
      <c r="Z99" s="1">
        <f t="shared" ca="1" si="43"/>
        <v>-5.7158410451823216E-3</v>
      </c>
      <c r="AA99" s="1">
        <f t="shared" ca="1" si="44"/>
        <v>5.595369349503862E-2</v>
      </c>
      <c r="AB99" s="1">
        <f t="shared" ca="1" si="45"/>
        <v>-9.1171833946400507E-2</v>
      </c>
      <c r="AC99" s="1">
        <f t="shared" ca="1" si="46"/>
        <v>3.7468452727625813E-2</v>
      </c>
      <c r="AD99" s="1">
        <f t="shared" ca="1" si="47"/>
        <v>-9.8893122845217923E-3</v>
      </c>
      <c r="AE99" s="1">
        <f t="shared" ca="1" si="30"/>
        <v>-5.2984939212484157E-2</v>
      </c>
      <c r="AF99" s="1">
        <f t="shared" ca="1" si="31"/>
        <v>4.9817972791722578E-2</v>
      </c>
      <c r="AG99" s="1">
        <f t="shared" ca="1" si="32"/>
        <v>9.1257528746168238E-5</v>
      </c>
      <c r="AH99" s="1">
        <f t="shared" ca="1" si="33"/>
        <v>1.543550165380368E-2</v>
      </c>
      <c r="AI99" s="1">
        <f t="shared" ca="1" si="34"/>
        <v>2.4520448787549838E-2</v>
      </c>
      <c r="AJ99" s="1">
        <f t="shared" ca="1" si="35"/>
        <v>2.178165007112378E-2</v>
      </c>
      <c r="AK99" s="1">
        <f t="shared" ca="1" si="36"/>
        <v>1.7165878437554682E-2</v>
      </c>
      <c r="AL99" s="1">
        <f t="shared" ca="1" si="37"/>
        <v>-9.6177027725159306E-2</v>
      </c>
      <c r="AM99" s="1">
        <f t="shared" ca="1" si="38"/>
        <v>-4.317789291882583E-3</v>
      </c>
      <c r="AN99" s="1">
        <f t="shared" ca="1" si="39"/>
        <v>5.241700640652306E-2</v>
      </c>
      <c r="AO99" s="1">
        <f t="shared" ca="1" si="40"/>
        <v>3.0437188710569954E-2</v>
      </c>
      <c r="AP99" s="1">
        <f t="shared" ca="1" si="41"/>
        <v>-3.7290578274184735E-2</v>
      </c>
      <c r="BA99" s="35">
        <v>-5.2984939212484157E-2</v>
      </c>
      <c r="BB99" s="35">
        <v>4.9817972791722578E-2</v>
      </c>
      <c r="BC99" s="35">
        <v>9.1257528746168238E-5</v>
      </c>
      <c r="BD99" s="35">
        <v>1.543550165380368E-2</v>
      </c>
      <c r="BE99" s="35">
        <v>2.4520448787549838E-2</v>
      </c>
      <c r="BF99" s="35">
        <v>2.178165007112378E-2</v>
      </c>
      <c r="BG99" s="35">
        <v>1.7165878437554682E-2</v>
      </c>
      <c r="BH99" s="35">
        <v>-9.6177027725159306E-2</v>
      </c>
      <c r="BI99" s="35">
        <v>-4.317789291882583E-3</v>
      </c>
      <c r="BJ99" s="35">
        <v>5.241700640652306E-2</v>
      </c>
      <c r="BK99" s="35">
        <v>3.0437188710569954E-2</v>
      </c>
      <c r="BL99" s="35">
        <v>-3.7290578274184735E-2</v>
      </c>
    </row>
    <row r="100" spans="1:64">
      <c r="A100" s="3" t="s">
        <v>320</v>
      </c>
      <c r="B100" s="3" t="s">
        <v>321</v>
      </c>
      <c r="C100" s="3" t="s">
        <v>322</v>
      </c>
      <c r="D100" s="31">
        <v>922727</v>
      </c>
      <c r="E100" s="26">
        <v>0</v>
      </c>
      <c r="F100" s="31">
        <f t="shared" si="42"/>
        <v>922727</v>
      </c>
      <c r="G100" s="8">
        <v>3225503170</v>
      </c>
      <c r="H100" s="9">
        <v>2.9999999999999997E-4</v>
      </c>
      <c r="I100" s="16" cm="1" vm="2945">
        <f t="array" aca="1" ref="I100:U100" ca="1">TRANSPOSE(_xlfn.STOCKHISTORY(A100,"1-1-2015","31-01-2016",2,0,2))</f>
        <v>86.27</v>
      </c>
      <c r="J100" s="17" vm="2946">
        <f ca="1"/>
        <v>84.79</v>
      </c>
      <c r="K100" s="17" vm="2947">
        <f ca="1"/>
        <v>83.89</v>
      </c>
      <c r="L100" s="17" vm="2948">
        <f ca="1"/>
        <v>82.28</v>
      </c>
      <c r="M100" s="17" vm="2949">
        <f ca="1"/>
        <v>78.2</v>
      </c>
      <c r="N100" s="17" vm="677">
        <f ca="1"/>
        <v>74.69</v>
      </c>
      <c r="O100" s="17" vm="2950">
        <f ca="1"/>
        <v>71.599999999999994</v>
      </c>
      <c r="P100" s="17" vm="2944">
        <f ca="1"/>
        <v>71.84</v>
      </c>
      <c r="Q100" s="17" vm="2951">
        <f ca="1"/>
        <v>63.8</v>
      </c>
      <c r="R100" s="17" vm="2952">
        <f ca="1"/>
        <v>64.760000000000005</v>
      </c>
      <c r="S100" s="17" vm="2953">
        <f ca="1"/>
        <v>57.29</v>
      </c>
      <c r="T100" s="17" vm="2954">
        <f ca="1"/>
        <v>59.13</v>
      </c>
      <c r="U100" s="17" vm="2955">
        <f ca="1"/>
        <v>60.5</v>
      </c>
      <c r="V100" s="48">
        <v>0.49</v>
      </c>
      <c r="W100" s="48">
        <v>0.49</v>
      </c>
      <c r="X100" s="48">
        <v>0.49</v>
      </c>
      <c r="Y100" s="48">
        <v>0.49</v>
      </c>
      <c r="Z100" s="1">
        <f t="shared" ca="1" si="43"/>
        <v>-4.0570302538541728E-2</v>
      </c>
      <c r="AA100" s="1">
        <f t="shared" ca="1" si="44"/>
        <v>-0.1238454059309675</v>
      </c>
      <c r="AB100" s="1">
        <f t="shared" ca="1" si="45"/>
        <v>-8.8687150837988685E-2</v>
      </c>
      <c r="AC100" s="1">
        <f t="shared" ca="1" si="46"/>
        <v>-5.8214947498455911E-2</v>
      </c>
      <c r="AD100" s="1">
        <f t="shared" ca="1" si="47"/>
        <v>-0.27599397241219426</v>
      </c>
      <c r="AE100" s="1">
        <f t="shared" ca="1" si="30"/>
        <v>-1.7155442216297553E-2</v>
      </c>
      <c r="AF100" s="1">
        <f t="shared" ca="1" si="31"/>
        <v>-1.0614459252270381E-2</v>
      </c>
      <c r="AG100" s="1">
        <f t="shared" ca="1" si="32"/>
        <v>-1.3350816545476213E-2</v>
      </c>
      <c r="AH100" s="1">
        <f t="shared" ca="1" si="33"/>
        <v>-4.9586776859504113E-2</v>
      </c>
      <c r="AI100" s="1">
        <f t="shared" ca="1" si="34"/>
        <v>-3.8618925831202106E-2</v>
      </c>
      <c r="AJ100" s="1">
        <f t="shared" ca="1" si="35"/>
        <v>-3.4810550274467847E-2</v>
      </c>
      <c r="AK100" s="1">
        <f t="shared" ca="1" si="36"/>
        <v>3.3519553072626973E-3</v>
      </c>
      <c r="AL100" s="1">
        <f t="shared" ca="1" si="37"/>
        <v>-0.10509465478841878</v>
      </c>
      <c r="AM100" s="1">
        <f t="shared" ca="1" si="38"/>
        <v>2.2727272727272853E-2</v>
      </c>
      <c r="AN100" s="1">
        <f t="shared" ca="1" si="39"/>
        <v>-0.11534898085237809</v>
      </c>
      <c r="AO100" s="1">
        <f t="shared" ca="1" si="40"/>
        <v>4.0670274044335902E-2</v>
      </c>
      <c r="AP100" s="1">
        <f t="shared" ca="1" si="41"/>
        <v>3.1456113647894426E-2</v>
      </c>
      <c r="BA100" s="35">
        <v>-1.7155442216297553E-2</v>
      </c>
      <c r="BB100" s="35">
        <v>-1.0614459252270381E-2</v>
      </c>
      <c r="BC100" s="35">
        <v>-1.3350816545476213E-2</v>
      </c>
      <c r="BD100" s="35">
        <v>-4.9586776859504113E-2</v>
      </c>
      <c r="BE100" s="35">
        <v>-3.8618925831202106E-2</v>
      </c>
      <c r="BF100" s="35">
        <v>-3.4810550274467847E-2</v>
      </c>
      <c r="BG100" s="35">
        <v>3.3519553072626973E-3</v>
      </c>
      <c r="BH100" s="35">
        <v>-0.10509465478841878</v>
      </c>
      <c r="BI100" s="35">
        <v>2.2727272727272853E-2</v>
      </c>
      <c r="BJ100" s="35">
        <v>-0.11534898085237809</v>
      </c>
      <c r="BK100" s="35">
        <v>4.0670274044335902E-2</v>
      </c>
      <c r="BL100" s="35">
        <v>3.1456113647894426E-2</v>
      </c>
    </row>
    <row r="101" spans="1:64">
      <c r="A101" s="3" t="s">
        <v>323</v>
      </c>
      <c r="B101" s="3" t="s">
        <v>324</v>
      </c>
      <c r="C101" s="3" t="s">
        <v>325</v>
      </c>
      <c r="D101" s="26">
        <v>1855784</v>
      </c>
      <c r="E101" s="26">
        <v>0</v>
      </c>
      <c r="F101" s="31">
        <f t="shared" si="42"/>
        <v>1855784</v>
      </c>
      <c r="G101" s="8">
        <v>4189490092</v>
      </c>
      <c r="H101" s="9">
        <v>4.0000000000000002E-4</v>
      </c>
      <c r="I101" s="16" cm="1" vm="2660">
        <f t="array" aca="1" ref="I101:U101" ca="1">TRANSPOSE(_xlfn.STOCKHISTORY(A101,"1-1-2015","31-01-2016",2,0,2))</f>
        <v>92.25</v>
      </c>
      <c r="J101" s="17" vm="2661">
        <f ca="1"/>
        <v>87.85</v>
      </c>
      <c r="K101" s="17" vm="2662">
        <f ca="1"/>
        <v>88.34</v>
      </c>
      <c r="L101" s="17" vm="2663">
        <f ca="1"/>
        <v>85.7</v>
      </c>
      <c r="M101" s="17" vm="2661">
        <f ca="1"/>
        <v>87.85</v>
      </c>
      <c r="N101" s="17" vm="2664">
        <f ca="1"/>
        <v>85.25</v>
      </c>
      <c r="O101" s="17" vm="2665">
        <f ca="1"/>
        <v>83.28</v>
      </c>
      <c r="P101" s="17" vm="2666">
        <f ca="1"/>
        <v>78.7</v>
      </c>
      <c r="Q101" s="17" vm="2667">
        <f ca="1"/>
        <v>73.3</v>
      </c>
      <c r="R101" s="17" vm="2668">
        <f ca="1"/>
        <v>75.2</v>
      </c>
      <c r="S101" s="17" vm="2669">
        <f ca="1"/>
        <v>82.3</v>
      </c>
      <c r="T101" s="17" vm="2670">
        <f ca="1"/>
        <v>81.760000000000005</v>
      </c>
      <c r="U101" s="17" vm="2671">
        <f ca="1"/>
        <v>77.5</v>
      </c>
      <c r="V101" s="48">
        <v>0.73</v>
      </c>
      <c r="W101" s="48">
        <v>0.73</v>
      </c>
      <c r="X101" s="48">
        <v>0.73</v>
      </c>
      <c r="Y101" s="48">
        <v>0.69</v>
      </c>
      <c r="Z101" s="1">
        <f t="shared" ca="1" si="43"/>
        <v>-6.3089430894308907E-2</v>
      </c>
      <c r="AA101" s="1">
        <f t="shared" ca="1" si="44"/>
        <v>-1.971995332555428E-2</v>
      </c>
      <c r="AB101" s="1">
        <f t="shared" ca="1" si="45"/>
        <v>-8.8256484149855888E-2</v>
      </c>
      <c r="AC101" s="1">
        <f t="shared" ca="1" si="46"/>
        <v>3.9760638297872297E-2</v>
      </c>
      <c r="AD101" s="1">
        <f t="shared" ca="1" si="47"/>
        <v>-0.12867208672086722</v>
      </c>
      <c r="AE101" s="1">
        <f t="shared" ca="1" si="30"/>
        <v>-4.769647696476971E-2</v>
      </c>
      <c r="AF101" s="1">
        <f t="shared" ca="1" si="31"/>
        <v>5.5776892430279921E-3</v>
      </c>
      <c r="AG101" s="1">
        <f t="shared" ca="1" si="32"/>
        <v>-2.1621009735114338E-2</v>
      </c>
      <c r="AH101" s="1">
        <f t="shared" ca="1" si="33"/>
        <v>2.5087514585764192E-2</v>
      </c>
      <c r="AI101" s="1">
        <f t="shared" ca="1" si="34"/>
        <v>-2.1286283437677796E-2</v>
      </c>
      <c r="AJ101" s="1">
        <f t="shared" ca="1" si="35"/>
        <v>-1.4545454545454532E-2</v>
      </c>
      <c r="AK101" s="1">
        <f t="shared" ca="1" si="36"/>
        <v>-5.4995196926032643E-2</v>
      </c>
      <c r="AL101" s="1">
        <f t="shared" ca="1" si="37"/>
        <v>-5.9339263024142379E-2</v>
      </c>
      <c r="AM101" s="1">
        <f t="shared" ca="1" si="38"/>
        <v>3.5879945429740871E-2</v>
      </c>
      <c r="AN101" s="1">
        <f t="shared" ca="1" si="39"/>
        <v>9.4414893617021198E-2</v>
      </c>
      <c r="AO101" s="1">
        <f t="shared" ca="1" si="40"/>
        <v>1.8226002430134617E-3</v>
      </c>
      <c r="AP101" s="1">
        <f t="shared" ca="1" si="41"/>
        <v>-4.3664383561643899E-2</v>
      </c>
      <c r="BA101" s="35">
        <v>-4.769647696476971E-2</v>
      </c>
      <c r="BB101" s="35">
        <v>5.5776892430279921E-3</v>
      </c>
      <c r="BC101" s="35">
        <v>-2.1621009735114338E-2</v>
      </c>
      <c r="BD101" s="35">
        <v>2.5087514585764192E-2</v>
      </c>
      <c r="BE101" s="35">
        <v>-2.1286283437677796E-2</v>
      </c>
      <c r="BF101" s="35">
        <v>-1.4545454545454532E-2</v>
      </c>
      <c r="BG101" s="35">
        <v>-5.4995196926032643E-2</v>
      </c>
      <c r="BH101" s="35">
        <v>-5.9339263024142379E-2</v>
      </c>
      <c r="BI101" s="35">
        <v>3.5879945429740871E-2</v>
      </c>
      <c r="BJ101" s="35">
        <v>9.4414893617021198E-2</v>
      </c>
      <c r="BK101" s="35">
        <v>1.8226002430134617E-3</v>
      </c>
      <c r="BL101" s="35">
        <v>-4.3664383561643899E-2</v>
      </c>
    </row>
    <row r="102" spans="1:64">
      <c r="A102" s="3"/>
      <c r="B102" s="3"/>
      <c r="C102" s="3"/>
      <c r="D102" s="3"/>
      <c r="F102" s="3"/>
      <c r="G102" s="3"/>
      <c r="H102" s="3"/>
      <c r="I102" s="3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W102" s="3"/>
      <c r="X102" s="3"/>
      <c r="Y102" s="3"/>
      <c r="Z102" s="3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</row>
    <row r="103" spans="1:64">
      <c r="A103" s="3"/>
      <c r="B103" s="3"/>
      <c r="C103" s="3"/>
      <c r="D103" s="3"/>
      <c r="E103" s="3"/>
      <c r="F103" s="3"/>
      <c r="G103" s="3"/>
      <c r="H103" s="3"/>
      <c r="I103" s="3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W103" s="3"/>
      <c r="X103" s="3"/>
      <c r="Y103" s="3"/>
      <c r="Z103" s="3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64">
      <c r="A104" s="3"/>
      <c r="D104" s="3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</row>
    <row r="105" spans="1:6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</row>
    <row r="106" spans="1:6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</row>
    <row r="107" spans="1:64">
      <c r="T107" s="2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</row>
    <row r="108" spans="1:64"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</row>
    <row r="109" spans="1:64"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</row>
    <row r="110" spans="1:64"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</row>
    <row r="111" spans="1:64"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</row>
    <row r="112" spans="1:64"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</row>
    <row r="113" spans="29:39"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</row>
    <row r="114" spans="29:39"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</row>
    <row r="115" spans="29:39"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</row>
    <row r="116" spans="29:39"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</row>
    <row r="117" spans="29:39"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</row>
    <row r="118" spans="29:39"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29:39"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</row>
    <row r="120" spans="29:39"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</row>
    <row r="121" spans="29:39"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</row>
    <row r="122" spans="29:39"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D29D1-A2C9-4D42-AADB-F9491995F6E2}">
  <dimension ref="A1:BL107"/>
  <sheetViews>
    <sheetView topLeftCell="A16" zoomScale="50" zoomScaleNormal="50" workbookViewId="0">
      <selection activeCell="C16" sqref="C16"/>
    </sheetView>
  </sheetViews>
  <sheetFormatPr defaultColWidth="8.77734375" defaultRowHeight="14.4"/>
  <cols>
    <col min="3" max="3" width="19.77734375" customWidth="1"/>
    <col min="4" max="4" width="14.21875" customWidth="1"/>
    <col min="5" max="5" width="11.77734375" customWidth="1"/>
    <col min="6" max="6" width="12.77734375" bestFit="1" customWidth="1"/>
    <col min="7" max="7" width="15.21875" bestFit="1" customWidth="1"/>
    <col min="8" max="8" width="15.21875" customWidth="1"/>
    <col min="9" max="9" width="12.21875" customWidth="1"/>
    <col min="10" max="24" width="9" bestFit="1" customWidth="1"/>
    <col min="25" max="25" width="11.44140625" customWidth="1"/>
    <col min="26" max="29" width="9" bestFit="1" customWidth="1"/>
  </cols>
  <sheetData>
    <row r="1" spans="1:64" ht="15" thickBot="1">
      <c r="A1" s="19" t="s">
        <v>0</v>
      </c>
      <c r="B1" s="20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8</v>
      </c>
      <c r="V1" s="6" t="s">
        <v>20</v>
      </c>
      <c r="W1" s="6" t="s">
        <v>21</v>
      </c>
      <c r="X1" s="6" t="s">
        <v>22</v>
      </c>
      <c r="Y1" s="6" t="s">
        <v>23</v>
      </c>
      <c r="Z1" s="18" t="s">
        <v>24</v>
      </c>
      <c r="AA1" s="18" t="s">
        <v>21</v>
      </c>
      <c r="AB1" s="18" t="s">
        <v>22</v>
      </c>
      <c r="AC1" s="18" t="s">
        <v>23</v>
      </c>
      <c r="AD1" s="18" t="s">
        <v>25</v>
      </c>
      <c r="AE1">
        <v>1</v>
      </c>
      <c r="AF1">
        <v>2</v>
      </c>
      <c r="AG1">
        <v>3</v>
      </c>
      <c r="AH1">
        <v>4</v>
      </c>
      <c r="AI1">
        <v>5</v>
      </c>
      <c r="AJ1">
        <v>6</v>
      </c>
      <c r="AK1">
        <v>7</v>
      </c>
      <c r="AL1">
        <v>8</v>
      </c>
      <c r="AM1">
        <v>9</v>
      </c>
      <c r="AN1">
        <v>10</v>
      </c>
      <c r="AO1">
        <v>11</v>
      </c>
      <c r="AP1">
        <v>12</v>
      </c>
      <c r="BA1">
        <v>1</v>
      </c>
      <c r="BB1">
        <v>2</v>
      </c>
      <c r="BC1">
        <v>3</v>
      </c>
      <c r="BD1">
        <v>4</v>
      </c>
      <c r="BE1">
        <v>5</v>
      </c>
      <c r="BF1">
        <v>6</v>
      </c>
      <c r="BG1">
        <v>7</v>
      </c>
      <c r="BH1">
        <v>8</v>
      </c>
      <c r="BI1">
        <v>9</v>
      </c>
      <c r="BJ1">
        <v>10</v>
      </c>
      <c r="BK1">
        <v>11</v>
      </c>
      <c r="BL1">
        <v>12</v>
      </c>
    </row>
    <row r="2" spans="1:64" ht="29.4" thickBot="1">
      <c r="A2" s="21" t="s">
        <v>326</v>
      </c>
      <c r="B2" s="22" t="s">
        <v>327</v>
      </c>
      <c r="C2" s="25" t="s">
        <v>28</v>
      </c>
      <c r="D2" s="8">
        <v>1039598</v>
      </c>
      <c r="E2" s="3">
        <v>4760000</v>
      </c>
      <c r="F2">
        <f>(D2)*4</f>
        <v>4158392</v>
      </c>
      <c r="G2" s="3">
        <v>5544487000</v>
      </c>
      <c r="H2" s="9">
        <f t="shared" ref="H2:H33" si="0">F2/G2</f>
        <v>7.5000482461226798E-4</v>
      </c>
      <c r="I2" s="16" cm="1" vm="2016">
        <f t="array" aca="1" ref="I2:U2" ca="1">TRANSPOSE(_xlfn.STOCKHISTORY(A2,"1-1-2015","31-01-2016",2,0,2))</f>
        <v>27.8475</v>
      </c>
      <c r="J2" s="16" vm="2017">
        <f ca="1"/>
        <v>29.512499999999999</v>
      </c>
      <c r="K2" s="16" vm="2018">
        <f ca="1"/>
        <v>32.3125</v>
      </c>
      <c r="L2" s="16" vm="2019">
        <f ca="1"/>
        <v>31.204999999999998</v>
      </c>
      <c r="M2" s="16" vm="2020">
        <f ca="1"/>
        <v>31.524999999999999</v>
      </c>
      <c r="N2" s="16" vm="2021">
        <f ca="1"/>
        <v>32.799999999999997</v>
      </c>
      <c r="O2" s="16" vm="2022">
        <f ca="1"/>
        <v>31.725000000000001</v>
      </c>
      <c r="P2" s="16" vm="2023">
        <f ca="1"/>
        <v>30.375</v>
      </c>
      <c r="Q2" s="16" vm="2024">
        <f ca="1"/>
        <v>27.537500000000001</v>
      </c>
      <c r="R2" s="16" vm="2025">
        <f ca="1"/>
        <v>27.267499999999998</v>
      </c>
      <c r="S2" s="16" vm="2026">
        <f ca="1"/>
        <v>29.967500000000001</v>
      </c>
      <c r="T2" s="16" vm="2027">
        <f ca="1"/>
        <v>29.6875</v>
      </c>
      <c r="U2" s="17" vm="2028">
        <f ca="1"/>
        <v>25.6525</v>
      </c>
      <c r="V2" s="36">
        <v>0.56999999999999995</v>
      </c>
      <c r="W2" s="3">
        <v>0.56999999999999995</v>
      </c>
      <c r="X2" s="3">
        <v>0.56999999999999995</v>
      </c>
      <c r="Y2" s="3">
        <v>0.52</v>
      </c>
      <c r="Z2" s="1">
        <f ca="1">((L2-I2)+V2)/I2</f>
        <v>0.14103599964090127</v>
      </c>
      <c r="AA2" s="1">
        <f ca="1">((O2-L2)+W2)/L2</f>
        <v>3.4930299631469409E-2</v>
      </c>
      <c r="AB2" s="1">
        <f ca="1">((R2-O2)+X2)/O2</f>
        <v>-0.12253743104806944</v>
      </c>
      <c r="AC2" s="1">
        <f ca="1">((U2-R2)+Y2)/R2</f>
        <v>-4.0157696891904224E-2</v>
      </c>
      <c r="AD2" s="1">
        <f ca="1">((U2-I2)+SUM(V2:Y2))/I2</f>
        <v>1.2568453182511786E-3</v>
      </c>
      <c r="AE2" s="1">
        <f t="shared" ref="AE2:AE33" ca="1" si="1">(J2-I2)/I2</f>
        <v>5.978992728252084E-2</v>
      </c>
      <c r="AF2" s="1">
        <f t="shared" ref="AF2:AF33" ca="1" si="2">(K2-J2)/J2</f>
        <v>9.4875052943667965E-2</v>
      </c>
      <c r="AG2" s="1">
        <f t="shared" ref="AG2:AG33" ca="1" si="3">((L2-K2)+V2)/K2</f>
        <v>-1.66344294003869E-2</v>
      </c>
      <c r="AH2" s="1">
        <f t="shared" ref="AH2:AH33" ca="1" si="4">(M2-L2)/L2</f>
        <v>1.025476686428458E-2</v>
      </c>
      <c r="AI2" s="1">
        <f t="shared" ref="AI2:AI33" ca="1" si="5">((N2-M2)+W2)/M2</f>
        <v>5.8524980174464662E-2</v>
      </c>
      <c r="AJ2" s="1">
        <f t="shared" ref="AJ2:AJ33" ca="1" si="6">((O2-N2)+W2)/N2</f>
        <v>-1.5396341463414507E-2</v>
      </c>
      <c r="AK2" s="1">
        <f t="shared" ref="AK2:AK33" ca="1" si="7">(P2-O2)/O2</f>
        <v>-4.2553191489361743E-2</v>
      </c>
      <c r="AL2" s="1">
        <f t="shared" ref="AL2:AL33" ca="1" si="8">((Q2-P2)+X2)/P2</f>
        <v>-7.4650205761316826E-2</v>
      </c>
      <c r="AM2" s="1">
        <f t="shared" ref="AM2:AM33" ca="1" si="9">((R2-Q2)+X2)/Q2</f>
        <v>1.089423513390819E-2</v>
      </c>
      <c r="AN2" s="1">
        <f t="shared" ref="AN2:AN33" ca="1" si="10">(S2-R2)/R2</f>
        <v>9.9018978637572308E-2</v>
      </c>
      <c r="AO2" s="1">
        <f t="shared" ref="AO2:AO33" ca="1" si="11">((T2-S2)+Y2)/S2</f>
        <v>8.008676065737845E-3</v>
      </c>
      <c r="AP2" s="1">
        <f t="shared" ref="AP2:AP33" ca="1" si="12">((U2-T2)+Y2)/T2</f>
        <v>-0.11840000000000001</v>
      </c>
      <c r="AZ2" s="1"/>
      <c r="BA2">
        <v>5.978992728252084E-2</v>
      </c>
      <c r="BB2">
        <v>9.4875052943667965E-2</v>
      </c>
      <c r="BC2">
        <v>-1.66344294003869E-2</v>
      </c>
      <c r="BD2">
        <v>1.025476686428458E-2</v>
      </c>
      <c r="BE2">
        <v>5.8524980174464662E-2</v>
      </c>
      <c r="BF2">
        <v>-1.5396341463414507E-2</v>
      </c>
      <c r="BG2">
        <v>-4.2553191489361743E-2</v>
      </c>
      <c r="BH2">
        <v>-7.4650205761316826E-2</v>
      </c>
      <c r="BI2">
        <v>1.089423513390819E-2</v>
      </c>
      <c r="BJ2">
        <v>9.9018978637572308E-2</v>
      </c>
      <c r="BK2">
        <v>8.008676065737845E-3</v>
      </c>
      <c r="BL2">
        <v>-0.11840000000000001</v>
      </c>
    </row>
    <row r="3" spans="1:64" ht="28.2" customHeight="1" thickBot="1">
      <c r="A3" s="21" t="s">
        <v>328</v>
      </c>
      <c r="B3" s="22" t="s">
        <v>30</v>
      </c>
      <c r="C3" s="25" t="s">
        <v>31</v>
      </c>
      <c r="D3" s="8">
        <v>471782</v>
      </c>
      <c r="E3" s="8">
        <v>360137</v>
      </c>
      <c r="F3" s="37">
        <f>D3</f>
        <v>471782</v>
      </c>
      <c r="G3" s="3">
        <v>1631000000</v>
      </c>
      <c r="H3" s="9">
        <f t="shared" si="0"/>
        <v>2.892593500919681E-4</v>
      </c>
      <c r="I3" s="16" cm="1" vm="842">
        <f t="array" aca="1" ref="I3:U3" ca="1">TRANSPOSE(_xlfn.STOCKHISTORY(A3,"1-1-2015","31-01-2016",2,0,2))</f>
        <v>65.62</v>
      </c>
      <c r="J3" s="17" vm="843">
        <f ca="1"/>
        <v>61.49</v>
      </c>
      <c r="K3" s="17" vm="844">
        <f ca="1"/>
        <v>60.3</v>
      </c>
      <c r="L3" s="17" vm="845">
        <f ca="1"/>
        <v>58.48</v>
      </c>
      <c r="M3" s="17" vm="846">
        <f ca="1"/>
        <v>65.09</v>
      </c>
      <c r="N3" s="17" vm="847">
        <f ca="1"/>
        <v>66.8</v>
      </c>
      <c r="O3" s="17" vm="784">
        <f ca="1"/>
        <v>67.900000000000006</v>
      </c>
      <c r="P3" s="17" vm="848">
        <f ca="1"/>
        <v>70.19</v>
      </c>
      <c r="Q3" s="17" vm="849">
        <f ca="1"/>
        <v>61</v>
      </c>
      <c r="R3" s="17" vm="850">
        <f ca="1"/>
        <v>54.68</v>
      </c>
      <c r="S3" s="17" vm="851">
        <f ca="1"/>
        <v>61.6</v>
      </c>
      <c r="T3" s="17" vm="852">
        <f ca="1"/>
        <v>58.23</v>
      </c>
      <c r="U3" s="17" vm="853">
        <f ca="1"/>
        <v>58.06</v>
      </c>
      <c r="V3" s="3">
        <v>0.56999999999999995</v>
      </c>
      <c r="W3" s="3">
        <v>0.56999999999999995</v>
      </c>
      <c r="X3" s="3">
        <v>0.56999999999999995</v>
      </c>
      <c r="Y3" s="3">
        <v>0.56999999999999995</v>
      </c>
      <c r="Z3" s="1">
        <f t="shared" ref="Z3:Z66" ca="1" si="13">((L3-I3)+V3)/I3</f>
        <v>-0.10012191405059444</v>
      </c>
      <c r="AA3" s="1">
        <f t="shared" ref="AA3:AA66" ca="1" si="14">((O3-L3)+W3)/L3</f>
        <v>0.17082763337893314</v>
      </c>
      <c r="AB3" s="1">
        <f t="shared" ref="AB3:AB66" ca="1" si="15">((R3-O3)+X3)/O3</f>
        <v>-0.18630338733431523</v>
      </c>
      <c r="AC3" s="1">
        <f t="shared" ref="AC3:AC66" ca="1" si="16">((U3-R3)+Y3)/R3</f>
        <v>7.2238478419897625E-2</v>
      </c>
      <c r="AD3" s="1">
        <f t="shared" ref="AD3:AD66" ca="1" si="17">((U3-I3)+SUM(V3:Y3))/I3</f>
        <v>-8.0463273392258491E-2</v>
      </c>
      <c r="AE3" s="1">
        <f t="shared" ca="1" si="1"/>
        <v>-6.2938128619323408E-2</v>
      </c>
      <c r="AF3" s="1">
        <f t="shared" ca="1" si="2"/>
        <v>-1.935274028297292E-2</v>
      </c>
      <c r="AG3" s="1">
        <f t="shared" ca="1" si="3"/>
        <v>-2.0729684908789396E-2</v>
      </c>
      <c r="AH3" s="1">
        <f t="shared" ca="1" si="4"/>
        <v>0.11303009575923405</v>
      </c>
      <c r="AI3" s="1">
        <f t="shared" ca="1" si="5"/>
        <v>3.5028422184667285E-2</v>
      </c>
      <c r="AJ3" s="1">
        <f t="shared" ca="1" si="6"/>
        <v>2.5000000000000126E-2</v>
      </c>
      <c r="AK3" s="1">
        <f t="shared" ca="1" si="7"/>
        <v>3.3726067746686184E-2</v>
      </c>
      <c r="AL3" s="1">
        <f t="shared" ca="1" si="8"/>
        <v>-0.12280951702521724</v>
      </c>
      <c r="AM3" s="1">
        <f t="shared" ca="1" si="9"/>
        <v>-9.4262295081967207E-2</v>
      </c>
      <c r="AN3" s="1">
        <f t="shared" ca="1" si="10"/>
        <v>0.1265544989027067</v>
      </c>
      <c r="AO3" s="1">
        <f t="shared" ca="1" si="11"/>
        <v>-4.5454545454545532E-2</v>
      </c>
      <c r="AP3" s="1">
        <f t="shared" ca="1" si="12"/>
        <v>6.869311351537101E-3</v>
      </c>
      <c r="AZ3" s="1"/>
      <c r="BA3">
        <v>-6.2938128619323408E-2</v>
      </c>
      <c r="BB3">
        <v>-1.935274028297292E-2</v>
      </c>
      <c r="BC3">
        <v>-2.0729684908789396E-2</v>
      </c>
      <c r="BD3">
        <v>0.11303009575923405</v>
      </c>
      <c r="BE3">
        <v>3.5028422184667285E-2</v>
      </c>
      <c r="BF3">
        <v>2.5000000000000126E-2</v>
      </c>
      <c r="BG3">
        <v>3.3726067746686184E-2</v>
      </c>
      <c r="BH3">
        <v>-0.12280951702521724</v>
      </c>
      <c r="BI3">
        <v>-9.4262295081967207E-2</v>
      </c>
      <c r="BJ3">
        <v>0.1265544989027067</v>
      </c>
      <c r="BK3">
        <v>-4.5454545454545532E-2</v>
      </c>
      <c r="BL3">
        <v>6.869311351537101E-3</v>
      </c>
    </row>
    <row r="4" spans="1:64" ht="43.8" thickBot="1">
      <c r="A4" s="21" t="s">
        <v>329</v>
      </c>
      <c r="B4" s="22" t="s">
        <v>33</v>
      </c>
      <c r="C4" s="25" t="s">
        <v>34</v>
      </c>
      <c r="D4" s="3">
        <v>1440774</v>
      </c>
      <c r="E4" s="3"/>
      <c r="F4" s="37">
        <f t="shared" ref="F4:F22" si="18">D4</f>
        <v>1440774</v>
      </c>
      <c r="G4" s="3">
        <v>1483000000</v>
      </c>
      <c r="H4" s="9">
        <f t="shared" si="0"/>
        <v>9.7152663519892114E-4</v>
      </c>
      <c r="I4" s="16" cm="1" vm="655">
        <f t="array" aca="1" ref="I4:U4" ca="1">TRANSPOSE(_xlfn.STOCKHISTORY(A4,"1-1-2015","31-01-2016",2,0,2))</f>
        <v>45.25</v>
      </c>
      <c r="J4" s="17" vm="656">
        <f ca="1"/>
        <v>44.93</v>
      </c>
      <c r="K4" s="17" vm="657">
        <f ca="1"/>
        <v>47.34</v>
      </c>
      <c r="L4" s="17" vm="658">
        <f ca="1"/>
        <v>46.33</v>
      </c>
      <c r="M4" s="17" vm="659">
        <f ca="1"/>
        <v>46.71</v>
      </c>
      <c r="N4" s="17" vm="660">
        <f ca="1"/>
        <v>48.77</v>
      </c>
      <c r="O4" s="17" vm="661">
        <f ca="1"/>
        <v>49.4</v>
      </c>
      <c r="P4" s="17" vm="662">
        <f ca="1"/>
        <v>50.89</v>
      </c>
      <c r="Q4" s="17" vm="663">
        <f ca="1"/>
        <v>44.22</v>
      </c>
      <c r="R4" s="17" vm="664">
        <f ca="1"/>
        <v>40.35</v>
      </c>
      <c r="S4" s="17" vm="665">
        <f ca="1"/>
        <v>44.88</v>
      </c>
      <c r="T4" s="17" vm="666">
        <f ca="1"/>
        <v>45.22</v>
      </c>
      <c r="U4" s="17" vm="667">
        <f ca="1"/>
        <v>43.94</v>
      </c>
      <c r="V4" s="3">
        <v>0.26</v>
      </c>
      <c r="W4" s="3">
        <v>0.26</v>
      </c>
      <c r="X4" s="3">
        <v>0.26</v>
      </c>
      <c r="Y4" s="3">
        <v>0.26</v>
      </c>
      <c r="Z4" s="1">
        <f t="shared" ca="1" si="13"/>
        <v>2.9613259668508248E-2</v>
      </c>
      <c r="AA4" s="1">
        <f t="shared" ca="1" si="14"/>
        <v>7.1875674508957488E-2</v>
      </c>
      <c r="AB4" s="1">
        <f t="shared" ca="1" si="15"/>
        <v>-0.17793522267206474</v>
      </c>
      <c r="AC4" s="1">
        <f t="shared" ca="1" si="16"/>
        <v>9.5415117719950329E-2</v>
      </c>
      <c r="AD4" s="1">
        <f t="shared" ca="1" si="17"/>
        <v>-5.9668508287293309E-3</v>
      </c>
      <c r="AE4" s="1">
        <f t="shared" ca="1" si="1"/>
        <v>-7.0718232044198956E-3</v>
      </c>
      <c r="AF4" s="1">
        <f t="shared" ca="1" si="2"/>
        <v>5.3638993990652209E-2</v>
      </c>
      <c r="AG4" s="1">
        <f t="shared" ca="1" si="3"/>
        <v>-1.5842839036755492E-2</v>
      </c>
      <c r="AH4" s="1">
        <f t="shared" ca="1" si="4"/>
        <v>8.2020289229441518E-3</v>
      </c>
      <c r="AI4" s="1">
        <f t="shared" ca="1" si="5"/>
        <v>4.9668165275101733E-2</v>
      </c>
      <c r="AJ4" s="1">
        <f t="shared" ca="1" si="6"/>
        <v>1.8248923518556396E-2</v>
      </c>
      <c r="AK4" s="1">
        <f t="shared" ca="1" si="7"/>
        <v>3.0161943319838097E-2</v>
      </c>
      <c r="AL4" s="1">
        <f t="shared" ca="1" si="8"/>
        <v>-0.12595794851640799</v>
      </c>
      <c r="AM4" s="1">
        <f t="shared" ca="1" si="9"/>
        <v>-8.1637268204432331E-2</v>
      </c>
      <c r="AN4" s="1">
        <f t="shared" ca="1" si="10"/>
        <v>0.11226765799256508</v>
      </c>
      <c r="AO4" s="1">
        <f t="shared" ca="1" si="11"/>
        <v>1.3368983957219168E-2</v>
      </c>
      <c r="AP4" s="1">
        <f t="shared" ca="1" si="12"/>
        <v>-2.2556390977443636E-2</v>
      </c>
      <c r="AZ4" s="1"/>
      <c r="BA4">
        <v>-7.0718232044198956E-3</v>
      </c>
      <c r="BB4">
        <v>5.3638993990652209E-2</v>
      </c>
      <c r="BC4">
        <v>-1.5842839036755492E-2</v>
      </c>
      <c r="BD4">
        <v>8.2020289229441518E-3</v>
      </c>
      <c r="BE4">
        <v>4.9668165275101733E-2</v>
      </c>
      <c r="BF4">
        <v>1.8248923518556396E-2</v>
      </c>
      <c r="BG4">
        <v>3.0161943319838097E-2</v>
      </c>
      <c r="BH4">
        <v>-0.12595794851640799</v>
      </c>
      <c r="BI4">
        <v>-8.1637268204432331E-2</v>
      </c>
      <c r="BJ4">
        <v>0.11226765799256508</v>
      </c>
      <c r="BK4">
        <v>1.3368983957219168E-2</v>
      </c>
      <c r="BL4">
        <v>-2.2556390977443636E-2</v>
      </c>
    </row>
    <row r="5" spans="1:64" ht="29.4" thickBot="1">
      <c r="A5" s="21" t="s">
        <v>330</v>
      </c>
      <c r="B5" s="22" t="s">
        <v>36</v>
      </c>
      <c r="C5" s="25" t="s">
        <v>37</v>
      </c>
      <c r="D5" s="8">
        <v>287186</v>
      </c>
      <c r="E5" s="3">
        <v>158367</v>
      </c>
      <c r="F5" s="37">
        <f t="shared" si="18"/>
        <v>287186</v>
      </c>
      <c r="G5" s="3">
        <v>668000000</v>
      </c>
      <c r="H5" s="9">
        <f t="shared" si="0"/>
        <v>4.299191616766467E-4</v>
      </c>
      <c r="I5" s="16" cm="1" vm="2572">
        <f t="array" aca="1" ref="I5:U5" ca="1">TRANSPOSE(_xlfn.STOCKHISTORY(A5,"1-1-2015","31-01-2016",2,0,2))</f>
        <v>89.67</v>
      </c>
      <c r="J5" s="17" vm="2573">
        <f ca="1"/>
        <v>84.42</v>
      </c>
      <c r="K5" s="17" vm="2574">
        <f ca="1"/>
        <v>89.76</v>
      </c>
      <c r="L5" s="17" vm="2575">
        <f ca="1"/>
        <v>93.56</v>
      </c>
      <c r="M5" s="17" vm="2576">
        <f ca="1"/>
        <v>93.32</v>
      </c>
      <c r="N5" s="17" vm="2577">
        <f ca="1"/>
        <v>96.18</v>
      </c>
      <c r="O5" s="17" vm="1844">
        <f ca="1"/>
        <v>97.74</v>
      </c>
      <c r="P5" s="17" vm="2578">
        <f ca="1"/>
        <v>103.17</v>
      </c>
      <c r="Q5" s="17" vm="2579">
        <f ca="1"/>
        <v>91.88</v>
      </c>
      <c r="R5" s="17" vm="2580">
        <f ca="1"/>
        <v>98.47</v>
      </c>
      <c r="S5" s="17" vm="2581">
        <f ca="1"/>
        <v>107.08</v>
      </c>
      <c r="T5" s="17" vm="2582">
        <f ca="1"/>
        <v>107.29</v>
      </c>
      <c r="U5" s="17" vm="2583">
        <f ca="1"/>
        <v>102.62</v>
      </c>
      <c r="V5" s="3">
        <v>1.21</v>
      </c>
      <c r="W5" s="3">
        <v>1.1000000000000001</v>
      </c>
      <c r="X5" s="3">
        <v>0</v>
      </c>
      <c r="Y5" s="3">
        <v>0</v>
      </c>
      <c r="Z5" s="1">
        <f t="shared" ca="1" si="13"/>
        <v>5.6875209100033464E-2</v>
      </c>
      <c r="AA5" s="1">
        <f t="shared" ca="1" si="14"/>
        <v>5.643437366395887E-2</v>
      </c>
      <c r="AB5" s="1">
        <f t="shared" ca="1" si="15"/>
        <v>7.4687947616124822E-3</v>
      </c>
      <c r="AC5" s="1">
        <f t="shared" ca="1" si="16"/>
        <v>4.2144815679902567E-2</v>
      </c>
      <c r="AD5" s="1">
        <f t="shared" ca="1" si="17"/>
        <v>0.17017954722872758</v>
      </c>
      <c r="AE5" s="1">
        <f t="shared" ca="1" si="1"/>
        <v>-5.8548009367681494E-2</v>
      </c>
      <c r="AF5" s="1">
        <f t="shared" ca="1" si="2"/>
        <v>6.3255152807391649E-2</v>
      </c>
      <c r="AG5" s="1">
        <f t="shared" ca="1" si="3"/>
        <v>5.5815508021390341E-2</v>
      </c>
      <c r="AH5" s="1">
        <f t="shared" ca="1" si="4"/>
        <v>-2.5651988029073225E-3</v>
      </c>
      <c r="AI5" s="1">
        <f t="shared" ca="1" si="5"/>
        <v>4.2434633519074304E-2</v>
      </c>
      <c r="AJ5" s="1">
        <f t="shared" ca="1" si="6"/>
        <v>2.7656477438136703E-2</v>
      </c>
      <c r="AK5" s="1">
        <f t="shared" ca="1" si="7"/>
        <v>5.5555555555555629E-2</v>
      </c>
      <c r="AL5" s="1">
        <f t="shared" ca="1" si="8"/>
        <v>-0.10943103615392077</v>
      </c>
      <c r="AM5" s="1">
        <f t="shared" ca="1" si="9"/>
        <v>7.172398781018724E-2</v>
      </c>
      <c r="AN5" s="1">
        <f t="shared" ca="1" si="10"/>
        <v>8.7437798314207366E-2</v>
      </c>
      <c r="AO5" s="1">
        <f t="shared" ca="1" si="11"/>
        <v>1.9611505416511762E-3</v>
      </c>
      <c r="AP5" s="1">
        <f t="shared" ca="1" si="12"/>
        <v>-4.352688973809303E-2</v>
      </c>
      <c r="AZ5" s="1"/>
      <c r="BA5">
        <v>-5.8548009367681494E-2</v>
      </c>
      <c r="BB5">
        <v>6.3255152807391649E-2</v>
      </c>
      <c r="BC5">
        <v>5.5815508021390341E-2</v>
      </c>
      <c r="BD5">
        <v>-2.5651988029073225E-3</v>
      </c>
      <c r="BE5">
        <v>4.2434633519074304E-2</v>
      </c>
      <c r="BF5">
        <v>2.7656477438136703E-2</v>
      </c>
      <c r="BG5">
        <v>5.5555555555555629E-2</v>
      </c>
      <c r="BH5">
        <v>-0.10943103615392077</v>
      </c>
      <c r="BI5">
        <v>7.172398781018724E-2</v>
      </c>
      <c r="BJ5">
        <v>8.7437798314207366E-2</v>
      </c>
      <c r="BK5">
        <v>1.9611505416511762E-3</v>
      </c>
      <c r="BL5">
        <v>-4.352688973809303E-2</v>
      </c>
    </row>
    <row r="6" spans="1:64" ht="29.4" thickBot="1">
      <c r="A6" s="21" t="s">
        <v>331</v>
      </c>
      <c r="B6" s="22" t="s">
        <v>332</v>
      </c>
      <c r="C6" s="25" t="s">
        <v>333</v>
      </c>
      <c r="D6" s="8">
        <v>65759</v>
      </c>
      <c r="E6" s="3">
        <v>6653</v>
      </c>
      <c r="F6" s="37">
        <f t="shared" si="18"/>
        <v>65759</v>
      </c>
      <c r="G6" s="8">
        <v>2532000000</v>
      </c>
      <c r="H6" s="9">
        <f t="shared" si="0"/>
        <v>2.5971169036334913E-5</v>
      </c>
      <c r="I6" s="16" cm="1" vm="4233">
        <f t="array" aca="1" ref="I6:U6" ca="1">TRANSPOSE(_xlfn.STOCKHISTORY(A6,"1-1-2015","31-01-2016",2,0,2))</f>
        <v>6.2610000000000001</v>
      </c>
      <c r="J6" s="17" vm="4234">
        <f ca="1"/>
        <v>6.34</v>
      </c>
      <c r="K6" s="17" vm="4235">
        <f ca="1"/>
        <v>6.88</v>
      </c>
      <c r="L6" s="17" vm="4236">
        <f ca="1"/>
        <v>7.3330000000000002</v>
      </c>
      <c r="M6" s="17" vm="4237">
        <f ca="1"/>
        <v>7.0309999999999997</v>
      </c>
      <c r="N6" s="17" vm="4238">
        <f ca="1"/>
        <v>6.95</v>
      </c>
      <c r="O6" s="17" vm="4239">
        <f ca="1"/>
        <v>6.65</v>
      </c>
      <c r="P6" s="17" vm="4240">
        <f ca="1"/>
        <v>6.9630000000000001</v>
      </c>
      <c r="Q6" s="17" vm="4241">
        <f ca="1"/>
        <v>5.4260000000000002</v>
      </c>
      <c r="R6" s="17" vm="4147">
        <f ca="1"/>
        <v>5.2</v>
      </c>
      <c r="S6" s="17" vm="4242">
        <f ca="1"/>
        <v>5.5410000000000004</v>
      </c>
      <c r="T6" s="17" vm="4243">
        <f ca="1"/>
        <v>5.8170000000000002</v>
      </c>
      <c r="U6" s="17" vm="4244">
        <f ca="1"/>
        <v>5.1589999999999998</v>
      </c>
      <c r="V6" s="3">
        <v>0</v>
      </c>
      <c r="W6" s="3">
        <v>0</v>
      </c>
      <c r="X6" s="3">
        <v>0</v>
      </c>
      <c r="Y6" s="3">
        <v>0</v>
      </c>
      <c r="Z6" s="1">
        <f t="shared" ca="1" si="13"/>
        <v>0.17121865516690626</v>
      </c>
      <c r="AA6" s="1">
        <f t="shared" ca="1" si="14"/>
        <v>-9.314059729987724E-2</v>
      </c>
      <c r="AB6" s="1">
        <f t="shared" ca="1" si="15"/>
        <v>-0.2180451127819549</v>
      </c>
      <c r="AC6" s="1">
        <f t="shared" ca="1" si="16"/>
        <v>-7.8846153846154551E-3</v>
      </c>
      <c r="AD6" s="1">
        <f t="shared" ca="1" si="17"/>
        <v>-0.17601022200926375</v>
      </c>
      <c r="AE6" s="1">
        <f t="shared" ca="1" si="1"/>
        <v>1.2617792684874578E-2</v>
      </c>
      <c r="AF6" s="1">
        <f t="shared" ca="1" si="2"/>
        <v>8.5173501577287078E-2</v>
      </c>
      <c r="AG6" s="1">
        <f t="shared" ca="1" si="3"/>
        <v>6.5843023255813996E-2</v>
      </c>
      <c r="AH6" s="1">
        <f t="shared" ca="1" si="4"/>
        <v>-4.118369016773496E-2</v>
      </c>
      <c r="AI6" s="1">
        <f t="shared" ca="1" si="5"/>
        <v>-1.1520409614564004E-2</v>
      </c>
      <c r="AJ6" s="1">
        <f t="shared" ca="1" si="6"/>
        <v>-4.3165467625899255E-2</v>
      </c>
      <c r="AK6" s="1">
        <f t="shared" ca="1" si="7"/>
        <v>4.7067669172932286E-2</v>
      </c>
      <c r="AL6" s="1">
        <f t="shared" ca="1" si="8"/>
        <v>-0.22073818756283209</v>
      </c>
      <c r="AM6" s="1">
        <f t="shared" ca="1" si="9"/>
        <v>-4.1651308514559525E-2</v>
      </c>
      <c r="AN6" s="1">
        <f t="shared" ca="1" si="10"/>
        <v>6.5576923076923116E-2</v>
      </c>
      <c r="AO6" s="1">
        <f t="shared" ca="1" si="11"/>
        <v>4.9810503519220319E-2</v>
      </c>
      <c r="AP6" s="1">
        <f t="shared" ca="1" si="12"/>
        <v>-0.11311672683513845</v>
      </c>
      <c r="AZ6" s="1"/>
      <c r="BA6">
        <v>1.2617792684874578E-2</v>
      </c>
      <c r="BB6">
        <v>8.5173501577287078E-2</v>
      </c>
      <c r="BC6">
        <v>6.5843023255813996E-2</v>
      </c>
      <c r="BD6">
        <v>-4.118369016773496E-2</v>
      </c>
      <c r="BE6">
        <v>-1.1520409614564004E-2</v>
      </c>
      <c r="BF6">
        <v>-4.3165467625899255E-2</v>
      </c>
      <c r="BG6">
        <v>4.7067669172932286E-2</v>
      </c>
      <c r="BH6">
        <v>-0.22073818756283209</v>
      </c>
      <c r="BI6">
        <v>-4.1651308514559525E-2</v>
      </c>
      <c r="BJ6">
        <v>6.5576923076923116E-2</v>
      </c>
      <c r="BK6">
        <v>4.9810503519220319E-2</v>
      </c>
      <c r="BL6">
        <v>-0.11311672683513845</v>
      </c>
    </row>
    <row r="7" spans="1:64" ht="72.599999999999994" thickBot="1">
      <c r="A7" s="21" t="s">
        <v>334</v>
      </c>
      <c r="B7" s="22" t="s">
        <v>39</v>
      </c>
      <c r="C7" s="25" t="s">
        <v>40</v>
      </c>
      <c r="D7" s="8">
        <v>113511</v>
      </c>
      <c r="E7" s="3"/>
      <c r="F7" s="37">
        <f t="shared" si="18"/>
        <v>113511</v>
      </c>
      <c r="G7" s="8">
        <v>1091000000</v>
      </c>
      <c r="H7" s="9">
        <f t="shared" si="0"/>
        <v>1.0404307974335472E-4</v>
      </c>
      <c r="I7" s="16" cm="1" vm="3775">
        <f t="array" aca="1" ref="I7:U7" ca="1">TRANSPOSE(_xlfn.STOCKHISTORY(A7,"1-1-2015","31-01-2016",2,0,2))</f>
        <v>56.53</v>
      </c>
      <c r="J7" s="17" vm="3776">
        <f ca="1"/>
        <v>49.03</v>
      </c>
      <c r="K7" s="17" vm="3777">
        <f ca="1"/>
        <v>55.19</v>
      </c>
      <c r="L7" s="17" vm="3778">
        <f ca="1"/>
        <v>54.61</v>
      </c>
      <c r="M7" s="17" vm="839">
        <f ca="1"/>
        <v>56.9</v>
      </c>
      <c r="N7" s="17" vm="3779">
        <f ca="1"/>
        <v>58.91</v>
      </c>
      <c r="O7" s="17" vm="3780">
        <f ca="1"/>
        <v>62.76</v>
      </c>
      <c r="P7" s="17" vm="3781">
        <f ca="1"/>
        <v>64.23</v>
      </c>
      <c r="Q7" s="17" vm="3782">
        <f ca="1"/>
        <v>58.97</v>
      </c>
      <c r="R7" s="17" vm="3783">
        <f ca="1"/>
        <v>57.19</v>
      </c>
      <c r="S7" s="17" vm="3784">
        <f ca="1"/>
        <v>63.44</v>
      </c>
      <c r="T7" s="17" vm="3785">
        <f ca="1"/>
        <v>63.89</v>
      </c>
      <c r="U7" s="17" vm="3786">
        <f ca="1"/>
        <v>60.66</v>
      </c>
      <c r="V7" s="3">
        <v>0.32</v>
      </c>
      <c r="W7" s="3">
        <v>0.32</v>
      </c>
      <c r="X7" s="3">
        <v>0.32</v>
      </c>
      <c r="Y7" s="3">
        <v>0.32</v>
      </c>
      <c r="Z7" s="1">
        <f t="shared" ca="1" si="13"/>
        <v>-2.8303555634176573E-2</v>
      </c>
      <c r="AA7" s="1">
        <f t="shared" ca="1" si="14"/>
        <v>0.15509979857169015</v>
      </c>
      <c r="AB7" s="1">
        <f t="shared" ca="1" si="15"/>
        <v>-8.3652007648183563E-2</v>
      </c>
      <c r="AC7" s="1">
        <f t="shared" ca="1" si="16"/>
        <v>6.6270326980241281E-2</v>
      </c>
      <c r="AD7" s="1">
        <f t="shared" ca="1" si="17"/>
        <v>9.5701397488059364E-2</v>
      </c>
      <c r="AE7" s="1">
        <f t="shared" ca="1" si="1"/>
        <v>-0.13267291703520254</v>
      </c>
      <c r="AF7" s="1">
        <f t="shared" ca="1" si="2"/>
        <v>0.12563736487864566</v>
      </c>
      <c r="AG7" s="1">
        <f t="shared" ca="1" si="3"/>
        <v>-4.7109983692697642E-3</v>
      </c>
      <c r="AH7" s="1">
        <f t="shared" ca="1" si="4"/>
        <v>4.1933711774400279E-2</v>
      </c>
      <c r="AI7" s="1">
        <f t="shared" ca="1" si="5"/>
        <v>4.0949033391915607E-2</v>
      </c>
      <c r="AJ7" s="1">
        <f t="shared" ca="1" si="6"/>
        <v>7.0785944661347855E-2</v>
      </c>
      <c r="AK7" s="1">
        <f t="shared" ca="1" si="7"/>
        <v>2.3422562141491493E-2</v>
      </c>
      <c r="AL7" s="1">
        <f t="shared" ca="1" si="8"/>
        <v>-7.6911100731745355E-2</v>
      </c>
      <c r="AM7" s="1">
        <f t="shared" ca="1" si="9"/>
        <v>-2.4758351704256422E-2</v>
      </c>
      <c r="AN7" s="1">
        <f t="shared" ca="1" si="10"/>
        <v>0.10928484000699423</v>
      </c>
      <c r="AO7" s="1">
        <f t="shared" ca="1" si="11"/>
        <v>1.2137452711223249E-2</v>
      </c>
      <c r="AP7" s="1">
        <f t="shared" ca="1" si="12"/>
        <v>-4.5547033964626768E-2</v>
      </c>
      <c r="AZ7" s="1"/>
      <c r="BA7">
        <v>-0.13267291703520254</v>
      </c>
      <c r="BB7">
        <v>0.12563736487864566</v>
      </c>
      <c r="BC7">
        <v>-4.7109983692697642E-3</v>
      </c>
      <c r="BD7">
        <v>4.1933711774400279E-2</v>
      </c>
      <c r="BE7">
        <v>4.0949033391915607E-2</v>
      </c>
      <c r="BF7">
        <v>7.0785944661347855E-2</v>
      </c>
      <c r="BG7">
        <v>2.3422562141491493E-2</v>
      </c>
      <c r="BH7">
        <v>-7.6911100731745355E-2</v>
      </c>
      <c r="BI7">
        <v>-2.4758351704256422E-2</v>
      </c>
      <c r="BJ7">
        <v>0.10928484000699423</v>
      </c>
      <c r="BK7">
        <v>1.2137452711223249E-2</v>
      </c>
      <c r="BL7">
        <v>-4.5547033964626768E-2</v>
      </c>
    </row>
    <row r="8" spans="1:64" ht="29.4" thickBot="1">
      <c r="A8" s="21" t="s">
        <v>335</v>
      </c>
      <c r="B8" s="22" t="s">
        <v>42</v>
      </c>
      <c r="C8" s="25" t="s">
        <v>336</v>
      </c>
      <c r="D8" s="8">
        <v>3085723</v>
      </c>
      <c r="E8" s="8"/>
      <c r="F8" s="37">
        <f t="shared" si="18"/>
        <v>3085723</v>
      </c>
      <c r="G8" s="8">
        <v>377000000</v>
      </c>
      <c r="H8" s="9">
        <f t="shared" si="0"/>
        <v>8.1849416445623335E-3</v>
      </c>
      <c r="I8" s="16" cm="1" vm="553">
        <f t="array" aca="1" ref="I8:U8" ca="1">TRANSPOSE(_xlfn.STOCKHISTORY(A8,"1-1-2015","31-01-2016",2,0,2))</f>
        <v>70.59</v>
      </c>
      <c r="J8" s="17" vm="554">
        <f ca="1"/>
        <v>69.739999999999995</v>
      </c>
      <c r="K8" s="17" vm="555">
        <f ca="1"/>
        <v>70.67</v>
      </c>
      <c r="L8" s="17" vm="556">
        <f ca="1"/>
        <v>71.180000000000007</v>
      </c>
      <c r="M8" s="17" vm="557">
        <f ca="1"/>
        <v>70.13</v>
      </c>
      <c r="N8" s="17" vm="558">
        <f ca="1"/>
        <v>67.650000000000006</v>
      </c>
      <c r="O8" s="17" vm="559">
        <f ca="1"/>
        <v>65.8</v>
      </c>
      <c r="P8" s="17" vm="560">
        <f ca="1"/>
        <v>69.12</v>
      </c>
      <c r="Q8" s="17" vm="561">
        <f ca="1"/>
        <v>57.01</v>
      </c>
      <c r="R8" s="17" vm="562">
        <f ca="1"/>
        <v>58.25</v>
      </c>
      <c r="S8" s="17" vm="563">
        <f ca="1"/>
        <v>62.1</v>
      </c>
      <c r="T8" s="17" vm="564">
        <f ca="1"/>
        <v>63.34</v>
      </c>
      <c r="U8" s="17" vm="565">
        <f ca="1"/>
        <v>60.88</v>
      </c>
      <c r="V8" s="3">
        <v>0.33</v>
      </c>
      <c r="W8" s="3">
        <v>0.33</v>
      </c>
      <c r="X8" s="3">
        <v>0.33</v>
      </c>
      <c r="Y8" s="3">
        <v>0.33</v>
      </c>
      <c r="Z8" s="1">
        <f t="shared" ca="1" si="13"/>
        <v>1.3033007508145678E-2</v>
      </c>
      <c r="AA8" s="1">
        <f t="shared" ca="1" si="14"/>
        <v>-7.0946895195279705E-2</v>
      </c>
      <c r="AB8" s="1">
        <f t="shared" ca="1" si="15"/>
        <v>-0.10972644376899691</v>
      </c>
      <c r="AC8" s="1">
        <f t="shared" ca="1" si="16"/>
        <v>5.081545064377687E-2</v>
      </c>
      <c r="AD8" s="1">
        <f t="shared" ca="1" si="17"/>
        <v>-0.1188553619492846</v>
      </c>
      <c r="AE8" s="1">
        <f t="shared" ca="1" si="1"/>
        <v>-1.2041365632525974E-2</v>
      </c>
      <c r="AF8" s="1">
        <f t="shared" ca="1" si="2"/>
        <v>1.3335245196444034E-2</v>
      </c>
      <c r="AG8" s="1">
        <f t="shared" ca="1" si="3"/>
        <v>1.1886231781519813E-2</v>
      </c>
      <c r="AH8" s="1">
        <f t="shared" ca="1" si="4"/>
        <v>-1.4751334644563237E-2</v>
      </c>
      <c r="AI8" s="1">
        <f t="shared" ca="1" si="5"/>
        <v>-3.0657350634535716E-2</v>
      </c>
      <c r="AJ8" s="1">
        <f t="shared" ca="1" si="6"/>
        <v>-2.246858832224698E-2</v>
      </c>
      <c r="AK8" s="1">
        <f t="shared" ca="1" si="7"/>
        <v>5.0455927051671845E-2</v>
      </c>
      <c r="AL8" s="1">
        <f t="shared" ca="1" si="8"/>
        <v>-0.17042824074074081</v>
      </c>
      <c r="AM8" s="1">
        <f t="shared" ca="1" si="9"/>
        <v>2.7539028240659572E-2</v>
      </c>
      <c r="AN8" s="1">
        <f t="shared" ca="1" si="10"/>
        <v>6.6094420600858392E-2</v>
      </c>
      <c r="AO8" s="1">
        <f t="shared" ca="1" si="11"/>
        <v>2.5281803542673141E-2</v>
      </c>
      <c r="AP8" s="1">
        <f t="shared" ca="1" si="12"/>
        <v>-3.3628039153773298E-2</v>
      </c>
      <c r="AZ8" s="1"/>
      <c r="BA8">
        <v>-1.2041365632525974E-2</v>
      </c>
      <c r="BB8">
        <v>1.3335245196444034E-2</v>
      </c>
      <c r="BC8">
        <v>1.1886231781519813E-2</v>
      </c>
      <c r="BD8">
        <v>-1.4751334644563237E-2</v>
      </c>
      <c r="BE8">
        <v>-3.0657350634535716E-2</v>
      </c>
      <c r="BF8">
        <v>-2.246858832224698E-2</v>
      </c>
      <c r="BG8">
        <v>5.0455927051671845E-2</v>
      </c>
      <c r="BH8">
        <v>-0.17042824074074081</v>
      </c>
      <c r="BI8">
        <v>2.7539028240659572E-2</v>
      </c>
      <c r="BJ8">
        <v>6.6094420600858392E-2</v>
      </c>
      <c r="BK8">
        <v>2.5281803542673141E-2</v>
      </c>
      <c r="BL8">
        <v>-3.3628039153773298E-2</v>
      </c>
    </row>
    <row r="9" spans="1:64" ht="29.4" thickBot="1">
      <c r="A9" s="21" t="s">
        <v>44</v>
      </c>
      <c r="B9" s="22" t="s">
        <v>45</v>
      </c>
      <c r="C9" s="25" t="s">
        <v>46</v>
      </c>
      <c r="D9" s="8">
        <v>572924</v>
      </c>
      <c r="E9" s="3"/>
      <c r="F9" s="37">
        <f t="shared" si="18"/>
        <v>572924</v>
      </c>
      <c r="G9" s="8">
        <v>754000000</v>
      </c>
      <c r="H9" s="9">
        <f t="shared" si="0"/>
        <v>7.5984615384615381E-4</v>
      </c>
      <c r="I9" s="16" cm="1" vm="2029">
        <f t="array" aca="1" ref="I9:U9" ca="1">TRANSPOSE(_xlfn.STOCKHISTORY(A9,"1-1-2015","31-01-2016",2,0,2))</f>
        <v>160.16</v>
      </c>
      <c r="J9" s="17" vm="2030">
        <f ca="1"/>
        <v>153.41</v>
      </c>
      <c r="K9" s="17" vm="2031">
        <f ca="1"/>
        <v>159.29</v>
      </c>
      <c r="L9" s="17" vm="2032">
        <f ca="1"/>
        <v>159.37</v>
      </c>
      <c r="M9" s="17" vm="2033">
        <f ca="1"/>
        <v>159.5</v>
      </c>
      <c r="N9" s="17" vm="2034">
        <f ca="1"/>
        <v>157.59</v>
      </c>
      <c r="O9" s="17" vm="2035">
        <f ca="1"/>
        <v>154.94</v>
      </c>
      <c r="P9" s="17" vm="2036">
        <f ca="1"/>
        <v>176.8</v>
      </c>
      <c r="Q9" s="17" vm="2037">
        <f ca="1"/>
        <v>149.22999999999999</v>
      </c>
      <c r="R9" s="17" vm="2038">
        <f ca="1"/>
        <v>138.55000000000001</v>
      </c>
      <c r="S9" s="17" vm="2039">
        <f ca="1"/>
        <v>159.01</v>
      </c>
      <c r="T9" s="17" vm="2040">
        <f ca="1"/>
        <v>162.71</v>
      </c>
      <c r="U9" s="17" vm="2041">
        <f ca="1"/>
        <v>159</v>
      </c>
      <c r="V9" s="3">
        <v>1</v>
      </c>
      <c r="W9" s="3">
        <v>1</v>
      </c>
      <c r="X9" s="3">
        <v>1</v>
      </c>
      <c r="Y9" s="3">
        <v>1</v>
      </c>
      <c r="Z9" s="1">
        <f t="shared" ca="1" si="13"/>
        <v>1.3111888111888609E-3</v>
      </c>
      <c r="AA9" s="1">
        <f t="shared" ca="1" si="14"/>
        <v>-2.1522243835100752E-2</v>
      </c>
      <c r="AB9" s="1">
        <f t="shared" ca="1" si="15"/>
        <v>-9.9328772428036574E-2</v>
      </c>
      <c r="AC9" s="1">
        <f t="shared" ca="1" si="16"/>
        <v>0.154817755322988</v>
      </c>
      <c r="AD9" s="1">
        <f t="shared" ca="1" si="17"/>
        <v>1.7732267732267753E-2</v>
      </c>
      <c r="AE9" s="1">
        <f t="shared" ca="1" si="1"/>
        <v>-4.2145354645354648E-2</v>
      </c>
      <c r="AF9" s="1">
        <f t="shared" ca="1" si="2"/>
        <v>3.8328661756078457E-2</v>
      </c>
      <c r="AG9" s="1">
        <f t="shared" ca="1" si="3"/>
        <v>6.7800866344404076E-3</v>
      </c>
      <c r="AH9" s="1">
        <f t="shared" ca="1" si="4"/>
        <v>8.1571186547026067E-4</v>
      </c>
      <c r="AI9" s="1">
        <f t="shared" ca="1" si="5"/>
        <v>-5.7053291536049945E-3</v>
      </c>
      <c r="AJ9" s="1">
        <f t="shared" ca="1" si="6"/>
        <v>-1.0470207500475955E-2</v>
      </c>
      <c r="AK9" s="1">
        <f t="shared" ca="1" si="7"/>
        <v>0.14108687233767919</v>
      </c>
      <c r="AL9" s="1">
        <f t="shared" ca="1" si="8"/>
        <v>-0.15028280542986436</v>
      </c>
      <c r="AM9" s="1">
        <f t="shared" ca="1" si="9"/>
        <v>-6.4866313743885143E-2</v>
      </c>
      <c r="AN9" s="1">
        <f t="shared" ca="1" si="10"/>
        <v>0.14767232046192694</v>
      </c>
      <c r="AO9" s="1">
        <f t="shared" ca="1" si="11"/>
        <v>2.9557889440915773E-2</v>
      </c>
      <c r="AP9" s="1">
        <f t="shared" ca="1" si="12"/>
        <v>-1.6655399176448944E-2</v>
      </c>
      <c r="AZ9" s="1"/>
      <c r="BA9">
        <v>-4.2145354645354648E-2</v>
      </c>
      <c r="BB9">
        <v>3.8328661756078457E-2</v>
      </c>
      <c r="BC9">
        <v>6.7800866344404076E-3</v>
      </c>
      <c r="BD9">
        <v>8.1571186547026067E-4</v>
      </c>
      <c r="BE9">
        <v>-5.7053291536049945E-3</v>
      </c>
      <c r="BF9">
        <v>-1.0470207500475955E-2</v>
      </c>
      <c r="BG9">
        <v>0.14108687233767919</v>
      </c>
      <c r="BH9">
        <v>-0.15028280542986436</v>
      </c>
      <c r="BI9">
        <v>-6.4866313743885143E-2</v>
      </c>
      <c r="BJ9">
        <v>0.14767232046192694</v>
      </c>
      <c r="BK9">
        <v>2.9557889440915773E-2</v>
      </c>
      <c r="BL9">
        <v>-1.6655399176448944E-2</v>
      </c>
    </row>
    <row r="10" spans="1:64" ht="29.4" thickBot="1">
      <c r="A10" s="21" t="s">
        <v>47</v>
      </c>
      <c r="B10" s="22" t="s">
        <v>48</v>
      </c>
      <c r="C10" s="25" t="s">
        <v>49</v>
      </c>
      <c r="D10" s="3">
        <v>82914385</v>
      </c>
      <c r="E10" s="3"/>
      <c r="F10" s="37">
        <f t="shared" si="18"/>
        <v>82914385</v>
      </c>
      <c r="G10" s="8">
        <v>471590601</v>
      </c>
      <c r="H10" s="9">
        <f t="shared" si="0"/>
        <v>0.17581856980224253</v>
      </c>
      <c r="I10" s="16" cm="1" vm="63">
        <f t="array" aca="1" ref="I10:U10" ca="1">TRANSPOSE(_xlfn.STOCKHISTORY(A10,"1-1-2015","31-01-2016",2,0,2))</f>
        <v>15.629</v>
      </c>
      <c r="J10" s="17" vm="64">
        <f ca="1"/>
        <v>17.502500000000001</v>
      </c>
      <c r="K10" s="17" vm="65">
        <f ca="1"/>
        <v>19.0425</v>
      </c>
      <c r="L10" s="17" vm="66">
        <f ca="1"/>
        <v>18.605</v>
      </c>
      <c r="M10" s="17" vm="67">
        <f ca="1"/>
        <v>21.190999999999999</v>
      </c>
      <c r="N10" s="17" vm="68">
        <f ca="1"/>
        <v>21.52</v>
      </c>
      <c r="O10" s="17" vm="69">
        <f ca="1"/>
        <v>21.967500000000001</v>
      </c>
      <c r="P10" s="17" vm="70">
        <f ca="1"/>
        <v>26.872499999999999</v>
      </c>
      <c r="Q10" s="17" vm="71">
        <f ca="1"/>
        <v>24.957000000000001</v>
      </c>
      <c r="R10" s="17" vm="72">
        <f ca="1"/>
        <v>25.55</v>
      </c>
      <c r="S10" s="17" vm="73">
        <f ca="1"/>
        <v>31.3565</v>
      </c>
      <c r="T10" s="17" vm="74">
        <f ca="1"/>
        <v>33.6875</v>
      </c>
      <c r="U10" s="17" vm="75">
        <f ca="1"/>
        <v>32.814500000000002</v>
      </c>
      <c r="V10" s="3">
        <v>0.25</v>
      </c>
      <c r="W10" s="3">
        <v>0.25</v>
      </c>
      <c r="X10" s="3">
        <v>0.25</v>
      </c>
      <c r="Y10" s="3">
        <v>0.25</v>
      </c>
      <c r="Z10" s="1">
        <f t="shared" ca="1" si="13"/>
        <v>0.20641115874336177</v>
      </c>
      <c r="AA10" s="1">
        <f t="shared" ca="1" si="14"/>
        <v>0.19416823434560607</v>
      </c>
      <c r="AB10" s="1">
        <f t="shared" ca="1" si="15"/>
        <v>0.17446227381358823</v>
      </c>
      <c r="AC10" s="1">
        <f t="shared" ca="1" si="16"/>
        <v>0.29410958904109596</v>
      </c>
      <c r="AD10" s="1">
        <f t="shared" ca="1" si="17"/>
        <v>1.1635741250239942</v>
      </c>
      <c r="AE10" s="1">
        <f t="shared" ca="1" si="1"/>
        <v>0.11987331243201751</v>
      </c>
      <c r="AF10" s="1">
        <f t="shared" ca="1" si="2"/>
        <v>8.7987430367090363E-2</v>
      </c>
      <c r="AG10" s="1">
        <f t="shared" ca="1" si="3"/>
        <v>-9.8463962189838522E-3</v>
      </c>
      <c r="AH10" s="1">
        <f t="shared" ca="1" si="4"/>
        <v>0.13899489384574032</v>
      </c>
      <c r="AI10" s="1">
        <f t="shared" ca="1" si="5"/>
        <v>2.7322920107592876E-2</v>
      </c>
      <c r="AJ10" s="1">
        <f t="shared" ca="1" si="6"/>
        <v>3.2411710037174794E-2</v>
      </c>
      <c r="AK10" s="1">
        <f t="shared" ca="1" si="7"/>
        <v>0.22328439740525766</v>
      </c>
      <c r="AL10" s="1">
        <f t="shared" ca="1" si="8"/>
        <v>-6.197785840543299E-2</v>
      </c>
      <c r="AM10" s="1">
        <f t="shared" ca="1" si="9"/>
        <v>3.3778098329126094E-2</v>
      </c>
      <c r="AN10" s="1">
        <f t="shared" ca="1" si="10"/>
        <v>0.22726027397260273</v>
      </c>
      <c r="AO10" s="1">
        <f t="shared" ca="1" si="11"/>
        <v>8.2311482467749886E-2</v>
      </c>
      <c r="AP10" s="1">
        <f t="shared" ca="1" si="12"/>
        <v>-1.849350649350642E-2</v>
      </c>
      <c r="AZ10" s="1"/>
      <c r="BA10">
        <v>0.11987331243201751</v>
      </c>
      <c r="BB10">
        <v>8.7987430367090363E-2</v>
      </c>
      <c r="BC10">
        <v>-9.8463962189838522E-3</v>
      </c>
      <c r="BD10">
        <v>0.13899489384574032</v>
      </c>
      <c r="BE10">
        <v>2.7322920107592876E-2</v>
      </c>
      <c r="BF10">
        <v>3.2411710037174794E-2</v>
      </c>
      <c r="BG10">
        <v>0.22328439740525766</v>
      </c>
      <c r="BH10">
        <v>-6.197785840543299E-2</v>
      </c>
      <c r="BI10">
        <v>3.3778098329126094E-2</v>
      </c>
      <c r="BJ10">
        <v>0.22726027397260273</v>
      </c>
      <c r="BK10">
        <v>8.2311482467749886E-2</v>
      </c>
      <c r="BL10">
        <v>-1.849350649350642E-2</v>
      </c>
    </row>
    <row r="11" spans="1:64" ht="43.8" thickBot="1">
      <c r="A11" s="21" t="s">
        <v>56</v>
      </c>
      <c r="B11" s="22" t="s">
        <v>57</v>
      </c>
      <c r="C11" s="25" t="s">
        <v>58</v>
      </c>
      <c r="D11" s="8">
        <v>1003659</v>
      </c>
      <c r="E11" s="3"/>
      <c r="F11" s="37">
        <f>D11</f>
        <v>1003659</v>
      </c>
      <c r="G11" s="8">
        <v>935000000</v>
      </c>
      <c r="H11" s="9">
        <f t="shared" si="0"/>
        <v>1.0734320855614974E-3</v>
      </c>
      <c r="I11" s="16" cm="1" vm="1812">
        <f t="array" aca="1" ref="I11:U11" ca="1">TRANSPOSE(_xlfn.STOCKHISTORY(A11,"1-1-2015","31-01-2016",2,0,2))</f>
        <v>93.17</v>
      </c>
      <c r="J11" s="17" vm="1813">
        <f ca="1"/>
        <v>80.959999999999994</v>
      </c>
      <c r="K11" s="17" vm="1814">
        <f ca="1"/>
        <v>81.73</v>
      </c>
      <c r="L11" s="17" vm="1815">
        <f ca="1"/>
        <v>78.05</v>
      </c>
      <c r="M11" s="17" vm="1816">
        <f ca="1"/>
        <v>77.849999999999994</v>
      </c>
      <c r="N11" s="17" vm="1817">
        <f ca="1"/>
        <v>79.94</v>
      </c>
      <c r="O11" s="17" vm="1818">
        <f ca="1"/>
        <v>78.64</v>
      </c>
      <c r="P11" s="17" vm="1819">
        <f ca="1"/>
        <v>75.86</v>
      </c>
      <c r="Q11" s="17" vm="1820">
        <f ca="1"/>
        <v>74.849999999999994</v>
      </c>
      <c r="R11" s="17" vm="1821">
        <f ca="1"/>
        <v>74.16</v>
      </c>
      <c r="S11" s="17" vm="1822">
        <f ca="1"/>
        <v>73.430000000000007</v>
      </c>
      <c r="T11" s="17" vm="1823">
        <f ca="1"/>
        <v>72</v>
      </c>
      <c r="U11" s="17" vm="1824">
        <f ca="1"/>
        <v>68.09</v>
      </c>
      <c r="V11" s="3">
        <v>0.32</v>
      </c>
      <c r="W11" s="3">
        <v>0.28999999999999998</v>
      </c>
      <c r="X11" s="3">
        <v>0.28999999999999998</v>
      </c>
      <c r="Y11" s="3">
        <v>0.28999999999999998</v>
      </c>
      <c r="Z11" s="1">
        <f t="shared" ca="1" si="13"/>
        <v>-0.1588494150477622</v>
      </c>
      <c r="AA11" s="1">
        <f t="shared" ca="1" si="14"/>
        <v>1.1274823830877688E-2</v>
      </c>
      <c r="AB11" s="1">
        <f t="shared" ca="1" si="15"/>
        <v>-5.3280773143438501E-2</v>
      </c>
      <c r="AC11" s="1">
        <f t="shared" ca="1" si="16"/>
        <v>-7.7939590075512322E-2</v>
      </c>
      <c r="AD11" s="1">
        <f t="shared" ca="1" si="17"/>
        <v>-0.25641300847912413</v>
      </c>
      <c r="AE11" s="1">
        <f t="shared" ca="1" si="1"/>
        <v>-0.13105076741440386</v>
      </c>
      <c r="AF11" s="1">
        <f t="shared" ca="1" si="2"/>
        <v>9.5108695652175185E-3</v>
      </c>
      <c r="AG11" s="1">
        <f t="shared" ca="1" si="3"/>
        <v>-4.1110975162119257E-2</v>
      </c>
      <c r="AH11" s="1">
        <f t="shared" ca="1" si="4"/>
        <v>-2.5624599615631373E-3</v>
      </c>
      <c r="AI11" s="1">
        <f t="shared" ca="1" si="5"/>
        <v>3.0571612074502295E-2</v>
      </c>
      <c r="AJ11" s="1">
        <f t="shared" ca="1" si="6"/>
        <v>-1.2634475856892634E-2</v>
      </c>
      <c r="AK11" s="1">
        <f t="shared" ca="1" si="7"/>
        <v>-3.5350966429298081E-2</v>
      </c>
      <c r="AL11" s="1">
        <f t="shared" ca="1" si="8"/>
        <v>-9.4911679409439113E-3</v>
      </c>
      <c r="AM11" s="1">
        <f t="shared" ca="1" si="9"/>
        <v>-5.3440213760854744E-3</v>
      </c>
      <c r="AN11" s="1">
        <f t="shared" ca="1" si="10"/>
        <v>-9.8435814455230548E-3</v>
      </c>
      <c r="AO11" s="1">
        <f t="shared" ca="1" si="11"/>
        <v>-1.5524989786191021E-2</v>
      </c>
      <c r="AP11" s="1">
        <f t="shared" ca="1" si="12"/>
        <v>-5.0277777777777727E-2</v>
      </c>
      <c r="AZ11" s="1"/>
      <c r="BA11">
        <v>-0.13105076741440386</v>
      </c>
      <c r="BB11">
        <v>9.5108695652175185E-3</v>
      </c>
      <c r="BC11">
        <v>-4.1110975162119257E-2</v>
      </c>
      <c r="BD11">
        <v>-2.5624599615631373E-3</v>
      </c>
      <c r="BE11">
        <v>3.0571612074502295E-2</v>
      </c>
      <c r="BF11">
        <v>-1.2634475856892634E-2</v>
      </c>
      <c r="BG11">
        <v>-3.5350966429298081E-2</v>
      </c>
      <c r="BH11">
        <v>-9.4911679409439113E-3</v>
      </c>
      <c r="BI11">
        <v>-5.3440213760854744E-3</v>
      </c>
      <c r="BJ11">
        <v>-9.8435814455230548E-3</v>
      </c>
      <c r="BK11">
        <v>-1.5524989786191021E-2</v>
      </c>
      <c r="BL11">
        <v>-5.0277777777777727E-2</v>
      </c>
    </row>
    <row r="12" spans="1:64" ht="29.4" thickBot="1">
      <c r="A12" s="21" t="s">
        <v>59</v>
      </c>
      <c r="B12" s="22" t="s">
        <v>60</v>
      </c>
      <c r="C12" s="25" t="s">
        <v>337</v>
      </c>
      <c r="D12" s="8">
        <v>219478</v>
      </c>
      <c r="E12" s="3">
        <v>149206</v>
      </c>
      <c r="F12" s="37">
        <f t="shared" si="18"/>
        <v>219478</v>
      </c>
      <c r="G12" s="8">
        <v>643000000</v>
      </c>
      <c r="H12" s="9">
        <f t="shared" si="0"/>
        <v>3.4133437013996891E-4</v>
      </c>
      <c r="I12" s="16" cm="1" vm="1035">
        <f t="array" aca="1" ref="I12:U12" ca="1">TRANSPOSE(_xlfn.STOCKHISTORY(A12,"1-1-2015","31-01-2016",2,0,2))</f>
        <v>131.07</v>
      </c>
      <c r="J12" s="17" vm="1036">
        <f ca="1"/>
        <v>143.72</v>
      </c>
      <c r="K12" s="17" vm="1037">
        <f ca="1"/>
        <v>150.75</v>
      </c>
      <c r="L12" s="17" vm="1038">
        <f ca="1"/>
        <v>149.97</v>
      </c>
      <c r="M12" s="17" vm="1039">
        <f ca="1"/>
        <v>144.41</v>
      </c>
      <c r="N12" s="17" vm="1040">
        <f ca="1"/>
        <v>141.44999999999999</v>
      </c>
      <c r="O12" s="17" vm="1041">
        <f ca="1"/>
        <v>140.47999999999999</v>
      </c>
      <c r="P12" s="17" vm="1042">
        <f ca="1"/>
        <v>144.44</v>
      </c>
      <c r="Q12" s="17" vm="1043">
        <f ca="1"/>
        <v>128.16</v>
      </c>
      <c r="R12" s="17" vm="1044">
        <f ca="1"/>
        <v>131.32</v>
      </c>
      <c r="S12" s="17" vm="1045">
        <f ca="1"/>
        <v>148.38</v>
      </c>
      <c r="T12" s="17" vm="1046">
        <f ca="1"/>
        <v>146.54</v>
      </c>
      <c r="U12" s="17" vm="1047">
        <f ca="1"/>
        <v>141.38</v>
      </c>
      <c r="V12" s="3">
        <v>1.0900000000000001</v>
      </c>
      <c r="W12" s="3">
        <v>1.0900000000000001</v>
      </c>
      <c r="X12" s="3">
        <v>1.0900000000000001</v>
      </c>
      <c r="Y12" s="3">
        <v>1.0900000000000001</v>
      </c>
      <c r="Z12" s="1">
        <f t="shared" ca="1" si="13"/>
        <v>0.15251392385748078</v>
      </c>
      <c r="AA12" s="1">
        <f t="shared" ca="1" si="14"/>
        <v>-5.601120224044815E-2</v>
      </c>
      <c r="AB12" s="1">
        <f t="shared" ca="1" si="15"/>
        <v>-5.7445899772209548E-2</v>
      </c>
      <c r="AC12" s="1">
        <f t="shared" ca="1" si="16"/>
        <v>8.4907097167225123E-2</v>
      </c>
      <c r="AD12" s="1">
        <f t="shared" ca="1" si="17"/>
        <v>0.11192492561226827</v>
      </c>
      <c r="AE12" s="1">
        <f t="shared" ca="1" si="1"/>
        <v>9.6513313496604913E-2</v>
      </c>
      <c r="AF12" s="1">
        <f t="shared" ca="1" si="2"/>
        <v>4.8914556081269142E-2</v>
      </c>
      <c r="AG12" s="1">
        <f t="shared" ca="1" si="3"/>
        <v>2.0563847429519002E-3</v>
      </c>
      <c r="AH12" s="1">
        <f t="shared" ca="1" si="4"/>
        <v>-3.7074081482963275E-2</v>
      </c>
      <c r="AI12" s="1">
        <f t="shared" ca="1" si="5"/>
        <v>-1.2949241742261671E-2</v>
      </c>
      <c r="AJ12" s="1">
        <f t="shared" ca="1" si="6"/>
        <v>8.4835630965006165E-4</v>
      </c>
      <c r="AK12" s="1">
        <f t="shared" ca="1" si="7"/>
        <v>2.8189066059225571E-2</v>
      </c>
      <c r="AL12" s="1">
        <f t="shared" ca="1" si="8"/>
        <v>-0.10516477430074772</v>
      </c>
      <c r="AM12" s="1">
        <f t="shared" ca="1" si="9"/>
        <v>3.316167290886389E-2</v>
      </c>
      <c r="AN12" s="1">
        <f t="shared" ca="1" si="10"/>
        <v>0.12991166615900093</v>
      </c>
      <c r="AO12" s="1">
        <f t="shared" ca="1" si="11"/>
        <v>-5.0545895673271557E-3</v>
      </c>
      <c r="AP12" s="1">
        <f t="shared" ca="1" si="12"/>
        <v>-2.7773986624812317E-2</v>
      </c>
      <c r="AZ12" s="1"/>
      <c r="BA12">
        <v>9.6513313496604913E-2</v>
      </c>
      <c r="BB12">
        <v>4.8914556081269142E-2</v>
      </c>
      <c r="BC12">
        <v>2.0563847429519002E-3</v>
      </c>
      <c r="BD12">
        <v>-3.7074081482963275E-2</v>
      </c>
      <c r="BE12">
        <v>-1.2949241742261671E-2</v>
      </c>
      <c r="BF12">
        <v>8.4835630965006165E-4</v>
      </c>
      <c r="BG12">
        <v>2.8189066059225571E-2</v>
      </c>
      <c r="BH12">
        <v>-0.10516477430074772</v>
      </c>
      <c r="BI12">
        <v>3.316167290886389E-2</v>
      </c>
      <c r="BJ12">
        <v>0.12991166615900093</v>
      </c>
      <c r="BK12">
        <v>-5.0545895673271557E-3</v>
      </c>
      <c r="BL12">
        <v>-2.7773986624812317E-2</v>
      </c>
    </row>
    <row r="13" spans="1:64" ht="43.8" thickBot="1">
      <c r="A13" s="21" t="s">
        <v>62</v>
      </c>
      <c r="B13" s="22" t="s">
        <v>63</v>
      </c>
      <c r="C13" s="25" t="s">
        <v>64</v>
      </c>
      <c r="D13" s="8">
        <v>1104896</v>
      </c>
      <c r="E13" s="8">
        <v>2074011</v>
      </c>
      <c r="F13" s="37">
        <f t="shared" si="18"/>
        <v>1104896</v>
      </c>
      <c r="G13" s="8">
        <v>11043000000</v>
      </c>
      <c r="H13" s="9">
        <f t="shared" si="0"/>
        <v>1.000539708412569E-4</v>
      </c>
      <c r="I13" s="16" cm="1" vm="3289">
        <f t="array" aca="1" ref="I13:U13" ca="1">TRANSPOSE(_xlfn.STOCKHISTORY(A13,"1-1-2015","31-01-2016",2,0,2))</f>
        <v>17.989999999999998</v>
      </c>
      <c r="J13" s="17" vm="3290">
        <f ca="1"/>
        <v>15.27</v>
      </c>
      <c r="K13" s="17" vm="3291">
        <f ca="1"/>
        <v>15.79</v>
      </c>
      <c r="L13" s="17" vm="3292">
        <f ca="1"/>
        <v>15.42</v>
      </c>
      <c r="M13" s="17" vm="3293">
        <f ca="1"/>
        <v>16</v>
      </c>
      <c r="N13" s="17" vm="3294">
        <f ca="1"/>
        <v>16.579999999999998</v>
      </c>
      <c r="O13" s="17" vm="3295">
        <f ca="1"/>
        <v>17.25</v>
      </c>
      <c r="P13" s="17" vm="3296">
        <f ca="1"/>
        <v>17.91</v>
      </c>
      <c r="Q13" s="17" vm="3297">
        <f ca="1"/>
        <v>15.95</v>
      </c>
      <c r="R13" s="17" vm="3298">
        <f ca="1"/>
        <v>15.52</v>
      </c>
      <c r="S13" s="17" vm="3299">
        <f ca="1"/>
        <v>16.899999999999999</v>
      </c>
      <c r="T13" s="17" vm="3300">
        <f ca="1"/>
        <v>17.52</v>
      </c>
      <c r="U13" s="17" vm="3301">
        <f ca="1"/>
        <v>16.45</v>
      </c>
      <c r="V13" s="3">
        <v>7.4999999999999997E-2</v>
      </c>
      <c r="W13" s="3">
        <v>7.4999999999999997E-2</v>
      </c>
      <c r="X13" s="3">
        <v>0.05</v>
      </c>
      <c r="Y13" s="3">
        <v>0.05</v>
      </c>
      <c r="Z13" s="1">
        <f t="shared" ca="1" si="13"/>
        <v>-0.13868816008893822</v>
      </c>
      <c r="AA13" s="1">
        <f t="shared" ca="1" si="14"/>
        <v>0.12354085603112841</v>
      </c>
      <c r="AB13" s="1">
        <f t="shared" ca="1" si="15"/>
        <v>-9.7391304347826113E-2</v>
      </c>
      <c r="AC13" s="1">
        <f t="shared" ca="1" si="16"/>
        <v>6.31443298969072E-2</v>
      </c>
      <c r="AD13" s="1">
        <f t="shared" ca="1" si="17"/>
        <v>-7.1706503613118353E-2</v>
      </c>
      <c r="AE13" s="1">
        <f t="shared" ca="1" si="1"/>
        <v>-0.15119510839355194</v>
      </c>
      <c r="AF13" s="1">
        <f t="shared" ca="1" si="2"/>
        <v>3.4053700065487857E-2</v>
      </c>
      <c r="AG13" s="1">
        <f t="shared" ca="1" si="3"/>
        <v>-1.8682710576314075E-2</v>
      </c>
      <c r="AH13" s="1">
        <f t="shared" ca="1" si="4"/>
        <v>3.7613488975356685E-2</v>
      </c>
      <c r="AI13" s="1">
        <f t="shared" ca="1" si="5"/>
        <v>4.0937499999999891E-2</v>
      </c>
      <c r="AJ13" s="1">
        <f t="shared" ca="1" si="6"/>
        <v>4.493365500603147E-2</v>
      </c>
      <c r="AK13" s="1">
        <f t="shared" ca="1" si="7"/>
        <v>3.8260869565217397E-2</v>
      </c>
      <c r="AL13" s="1">
        <f t="shared" ca="1" si="8"/>
        <v>-0.10664433277498608</v>
      </c>
      <c r="AM13" s="1">
        <f t="shared" ca="1" si="9"/>
        <v>-2.3824451410658292E-2</v>
      </c>
      <c r="AN13" s="1">
        <f t="shared" ca="1" si="10"/>
        <v>8.891752577319581E-2</v>
      </c>
      <c r="AO13" s="1">
        <f t="shared" ca="1" si="11"/>
        <v>3.9644970414201251E-2</v>
      </c>
      <c r="AP13" s="1">
        <f t="shared" ca="1" si="12"/>
        <v>-5.8219178082191798E-2</v>
      </c>
      <c r="AZ13" s="1"/>
      <c r="BA13">
        <v>-0.15119510839355194</v>
      </c>
      <c r="BB13">
        <v>3.4053700065487857E-2</v>
      </c>
      <c r="BC13">
        <v>-1.8682710576314075E-2</v>
      </c>
      <c r="BD13">
        <v>3.7613488975356685E-2</v>
      </c>
      <c r="BE13">
        <v>4.0937499999999891E-2</v>
      </c>
      <c r="BF13">
        <v>4.493365500603147E-2</v>
      </c>
      <c r="BG13">
        <v>3.8260869565217397E-2</v>
      </c>
      <c r="BH13">
        <v>-0.10664433277498608</v>
      </c>
      <c r="BI13">
        <v>-2.3824451410658292E-2</v>
      </c>
      <c r="BJ13">
        <v>8.891752577319581E-2</v>
      </c>
      <c r="BK13">
        <v>3.9644970414201251E-2</v>
      </c>
      <c r="BL13">
        <v>-5.8219178082191798E-2</v>
      </c>
    </row>
    <row r="14" spans="1:64" ht="29.4" thickBot="1">
      <c r="A14" s="21" t="s">
        <v>68</v>
      </c>
      <c r="B14" s="22" t="s">
        <v>69</v>
      </c>
      <c r="C14" s="25" t="s">
        <v>70</v>
      </c>
      <c r="D14" s="8">
        <v>71190</v>
      </c>
      <c r="E14" s="3"/>
      <c r="F14" s="37">
        <f t="shared" si="18"/>
        <v>71190</v>
      </c>
      <c r="G14" s="3">
        <v>219000000</v>
      </c>
      <c r="H14" s="9">
        <f t="shared" si="0"/>
        <v>3.2506849315068492E-4</v>
      </c>
      <c r="I14" s="16" cm="1" vm="2858">
        <f t="array" aca="1" ref="I14:U14" ca="1">TRANSPOSE(_xlfn.STOCKHISTORY(A14,"1-1-2015","31-01-2016",2,0,2))</f>
        <v>315.7903</v>
      </c>
      <c r="J14" s="17" vm="2859">
        <f ca="1"/>
        <v>358.33589999999998</v>
      </c>
      <c r="K14" s="17" vm="2860">
        <f ca="1"/>
        <v>378.26850000000002</v>
      </c>
      <c r="L14" s="17" vm="2861">
        <f ca="1"/>
        <v>389.80990000000003</v>
      </c>
      <c r="M14" s="17" vm="2862">
        <f ca="1"/>
        <v>347.73399999999998</v>
      </c>
      <c r="N14" s="17" vm="2863">
        <f ca="1"/>
        <v>367.39960000000002</v>
      </c>
      <c r="O14" s="17" vm="2864">
        <f ca="1"/>
        <v>376.10399999999998</v>
      </c>
      <c r="P14" s="17" vm="2865">
        <f ca="1"/>
        <v>295.05630000000002</v>
      </c>
      <c r="Q14" s="17" vm="2866">
        <f ca="1"/>
        <v>269.16410000000002</v>
      </c>
      <c r="R14" s="17" vm="2867">
        <f ca="1"/>
        <v>268.95229999999998</v>
      </c>
      <c r="S14" s="17" vm="2868">
        <f ca="1"/>
        <v>271.28269999999998</v>
      </c>
      <c r="T14" s="17" vm="2869">
        <f ca="1"/>
        <v>266.47449999999998</v>
      </c>
      <c r="U14" s="17" vm="2870">
        <f ca="1"/>
        <v>276.64350000000002</v>
      </c>
      <c r="V14" s="3">
        <v>0.05</v>
      </c>
      <c r="W14" s="3">
        <v>0.05</v>
      </c>
      <c r="X14" s="3">
        <v>0.05</v>
      </c>
      <c r="Y14" s="3">
        <v>0.05</v>
      </c>
      <c r="Z14" s="1">
        <f t="shared" ca="1" si="13"/>
        <v>0.23455311958600383</v>
      </c>
      <c r="AA14" s="1">
        <f t="shared" ca="1" si="14"/>
        <v>-3.5032204159001712E-2</v>
      </c>
      <c r="AB14" s="1">
        <f t="shared" ca="1" si="15"/>
        <v>-0.28476618169442497</v>
      </c>
      <c r="AC14" s="1">
        <f t="shared" ca="1" si="16"/>
        <v>2.8782799031649993E-2</v>
      </c>
      <c r="AD14" s="1">
        <f t="shared" ca="1" si="17"/>
        <v>-0.12333121061666549</v>
      </c>
      <c r="AE14" s="1">
        <f t="shared" ca="1" si="1"/>
        <v>0.13472738079668684</v>
      </c>
      <c r="AF14" s="1">
        <f t="shared" ca="1" si="2"/>
        <v>5.5625462031574389E-2</v>
      </c>
      <c r="AG14" s="1">
        <f t="shared" ca="1" si="3"/>
        <v>3.0643312884895281E-2</v>
      </c>
      <c r="AH14" s="1">
        <f t="shared" ca="1" si="4"/>
        <v>-0.10793953668185452</v>
      </c>
      <c r="AI14" s="1">
        <f t="shared" ca="1" si="5"/>
        <v>5.6697360626225914E-2</v>
      </c>
      <c r="AJ14" s="1">
        <f t="shared" ca="1" si="6"/>
        <v>2.3828006345134736E-2</v>
      </c>
      <c r="AK14" s="1">
        <f t="shared" ca="1" si="7"/>
        <v>-0.21549278922851117</v>
      </c>
      <c r="AL14" s="1">
        <f t="shared" ca="1" si="8"/>
        <v>-8.7583962789474418E-2</v>
      </c>
      <c r="AM14" s="1">
        <f t="shared" ca="1" si="9"/>
        <v>-6.0112028312854233E-4</v>
      </c>
      <c r="AN14" s="1">
        <f t="shared" ca="1" si="10"/>
        <v>8.6647334861981017E-3</v>
      </c>
      <c r="AO14" s="1">
        <f t="shared" ca="1" si="11"/>
        <v>-1.7539636696331906E-2</v>
      </c>
      <c r="AP14" s="1">
        <f t="shared" ca="1" si="12"/>
        <v>3.8348885165372451E-2</v>
      </c>
      <c r="AZ14" s="1"/>
      <c r="BA14">
        <v>0.13472738079668684</v>
      </c>
      <c r="BB14">
        <v>5.5625462031574389E-2</v>
      </c>
      <c r="BC14">
        <v>3.0643312884895281E-2</v>
      </c>
      <c r="BD14">
        <v>-0.10793953668185452</v>
      </c>
      <c r="BE14">
        <v>5.6697360626225914E-2</v>
      </c>
      <c r="BF14">
        <v>2.3828006345134736E-2</v>
      </c>
      <c r="BG14">
        <v>-0.21549278922851117</v>
      </c>
      <c r="BH14">
        <v>-8.7583962789474418E-2</v>
      </c>
      <c r="BI14">
        <v>-6.0112028312854233E-4</v>
      </c>
      <c r="BJ14">
        <v>8.6647334861981017E-3</v>
      </c>
      <c r="BK14">
        <v>-1.7539636696331906E-2</v>
      </c>
      <c r="BL14">
        <v>3.8348885165372451E-2</v>
      </c>
    </row>
    <row r="15" spans="1:64" ht="58.2" thickBot="1">
      <c r="A15" s="21" t="s">
        <v>71</v>
      </c>
      <c r="B15" s="22" t="s">
        <v>338</v>
      </c>
      <c r="C15" s="25" t="s">
        <v>73</v>
      </c>
      <c r="D15" s="8">
        <v>3174920</v>
      </c>
      <c r="E15" s="8"/>
      <c r="F15" s="37">
        <f t="shared" si="18"/>
        <v>3174920</v>
      </c>
      <c r="G15" s="8">
        <v>1072000000</v>
      </c>
      <c r="H15" s="9">
        <f t="shared" si="0"/>
        <v>2.9616791044776119E-3</v>
      </c>
      <c r="I15" s="16" cm="1" vm="953">
        <f t="array" aca="1" ref="I15:U15" ca="1">TRANSPOSE(_xlfn.STOCKHISTORY(A15,"1-1-2015","31-01-2016",2,0,2))</f>
        <v>40.75</v>
      </c>
      <c r="J15" s="17" vm="954">
        <f ca="1"/>
        <v>36.119999999999997</v>
      </c>
      <c r="K15" s="17" vm="955">
        <f ca="1"/>
        <v>39.200000000000003</v>
      </c>
      <c r="L15" s="17" vm="742">
        <f ca="1"/>
        <v>40.22</v>
      </c>
      <c r="M15" s="17" vm="956">
        <f ca="1"/>
        <v>42.61</v>
      </c>
      <c r="N15" s="17" vm="957">
        <f ca="1"/>
        <v>43.49</v>
      </c>
      <c r="O15" s="17" vm="958">
        <f ca="1"/>
        <v>42.54</v>
      </c>
      <c r="P15" s="17" vm="959">
        <f ca="1"/>
        <v>43.41</v>
      </c>
      <c r="Q15" s="17" vm="960">
        <f ca="1"/>
        <v>38.81</v>
      </c>
      <c r="R15" s="17" vm="961">
        <f ca="1"/>
        <v>39.1</v>
      </c>
      <c r="S15" s="17" vm="962">
        <f ca="1"/>
        <v>41.87</v>
      </c>
      <c r="T15" s="17" vm="963">
        <f ca="1"/>
        <v>44.05</v>
      </c>
      <c r="U15" s="17" vm="964">
        <f ca="1"/>
        <v>40.29</v>
      </c>
      <c r="V15" s="3">
        <v>0.19</v>
      </c>
      <c r="W15" s="3">
        <v>0.19</v>
      </c>
      <c r="X15" s="3">
        <v>0.17</v>
      </c>
      <c r="Y15" s="3">
        <v>0.17</v>
      </c>
      <c r="Z15" s="1">
        <f t="shared" ca="1" si="13"/>
        <v>-8.3435582822086168E-3</v>
      </c>
      <c r="AA15" s="1">
        <f t="shared" ca="1" si="14"/>
        <v>6.2406762804574849E-2</v>
      </c>
      <c r="AB15" s="1">
        <f t="shared" ca="1" si="15"/>
        <v>-7.6868829337094449E-2</v>
      </c>
      <c r="AC15" s="1">
        <f t="shared" ca="1" si="16"/>
        <v>3.4782608695652112E-2</v>
      </c>
      <c r="AD15" s="1">
        <f t="shared" ca="1" si="17"/>
        <v>6.3803680981594901E-3</v>
      </c>
      <c r="AE15" s="1">
        <f t="shared" ca="1" si="1"/>
        <v>-0.11361963190184056</v>
      </c>
      <c r="AF15" s="1">
        <f t="shared" ca="1" si="2"/>
        <v>8.5271317829457516E-2</v>
      </c>
      <c r="AG15" s="1">
        <f t="shared" ca="1" si="3"/>
        <v>3.0867346938775405E-2</v>
      </c>
      <c r="AH15" s="1">
        <f t="shared" ca="1" si="4"/>
        <v>5.9423172550969683E-2</v>
      </c>
      <c r="AI15" s="1">
        <f t="shared" ca="1" si="5"/>
        <v>2.5111476179300693E-2</v>
      </c>
      <c r="AJ15" s="1">
        <f t="shared" ca="1" si="6"/>
        <v>-1.7475281673948101E-2</v>
      </c>
      <c r="AK15" s="1">
        <f t="shared" ca="1" si="7"/>
        <v>2.0451339915373706E-2</v>
      </c>
      <c r="AL15" s="1">
        <f t="shared" ca="1" si="8"/>
        <v>-0.10205021884358431</v>
      </c>
      <c r="AM15" s="1">
        <f t="shared" ca="1" si="9"/>
        <v>1.1852615305333655E-2</v>
      </c>
      <c r="AN15" s="1">
        <f t="shared" ca="1" si="10"/>
        <v>7.084398976982087E-2</v>
      </c>
      <c r="AO15" s="1">
        <f t="shared" ca="1" si="11"/>
        <v>5.6126104609505609E-2</v>
      </c>
      <c r="AP15" s="1">
        <f t="shared" ca="1" si="12"/>
        <v>-8.1498297389330274E-2</v>
      </c>
      <c r="AZ15" s="1"/>
      <c r="BA15">
        <v>-0.11361963190184056</v>
      </c>
      <c r="BB15">
        <v>8.5271317829457516E-2</v>
      </c>
      <c r="BC15">
        <v>3.0867346938775405E-2</v>
      </c>
      <c r="BD15">
        <v>5.9423172550969683E-2</v>
      </c>
      <c r="BE15">
        <v>2.5111476179300693E-2</v>
      </c>
      <c r="BF15">
        <v>-1.7475281673948101E-2</v>
      </c>
      <c r="BG15">
        <v>2.0451339915373706E-2</v>
      </c>
      <c r="BH15">
        <v>-0.10205021884358431</v>
      </c>
      <c r="BI15">
        <v>1.1852615305333655E-2</v>
      </c>
      <c r="BJ15">
        <v>7.084398976982087E-2</v>
      </c>
      <c r="BK15">
        <v>5.6126104609505609E-2</v>
      </c>
      <c r="BL15">
        <v>-8.1498297389330274E-2</v>
      </c>
    </row>
    <row r="16" spans="1:64" ht="29.4" thickBot="1">
      <c r="A16" s="21" t="s">
        <v>339</v>
      </c>
      <c r="B16" s="22" t="s">
        <v>340</v>
      </c>
      <c r="C16" s="25" t="s">
        <v>341</v>
      </c>
      <c r="D16" s="8">
        <v>1120207</v>
      </c>
      <c r="E16" s="3"/>
      <c r="F16" s="37">
        <f t="shared" si="18"/>
        <v>1120207</v>
      </c>
      <c r="G16" s="3">
        <v>167000000</v>
      </c>
      <c r="H16" s="9">
        <f t="shared" si="0"/>
        <v>6.7078263473053894E-3</v>
      </c>
      <c r="I16" s="16" cm="1" vm="579">
        <f t="array" aca="1" ref="I16:U16" ca="1">TRANSPOSE(_xlfn.STOCKHISTORY(A16,"1-1-2015","31-01-2016",2,0,2))</f>
        <v>357.98</v>
      </c>
      <c r="J16" s="17" vm="580">
        <f ca="1"/>
        <v>342.37</v>
      </c>
      <c r="K16" s="17" vm="581">
        <f ca="1"/>
        <v>367.88</v>
      </c>
      <c r="L16" s="17" vm="582">
        <f ca="1"/>
        <v>364.51</v>
      </c>
      <c r="M16" s="17" vm="583">
        <f ca="1"/>
        <v>366.53</v>
      </c>
      <c r="N16" s="17" vm="584">
        <f ca="1"/>
        <v>366.08</v>
      </c>
      <c r="O16" s="17" vm="585">
        <f ca="1"/>
        <v>350</v>
      </c>
      <c r="P16" s="17" vm="586">
        <f ca="1"/>
        <v>336.67</v>
      </c>
      <c r="Q16" s="17" vm="587">
        <f ca="1"/>
        <v>293.73</v>
      </c>
      <c r="R16" s="17" vm="588">
        <f ca="1"/>
        <v>297.07</v>
      </c>
      <c r="S16" s="17" vm="589">
        <f ca="1"/>
        <v>353.66</v>
      </c>
      <c r="T16" s="17" vm="590">
        <f ca="1"/>
        <v>362.94</v>
      </c>
      <c r="U16" s="17" vm="591">
        <f ca="1"/>
        <v>333.04</v>
      </c>
      <c r="V16" s="3">
        <v>2.29</v>
      </c>
      <c r="W16" s="3">
        <v>2.29</v>
      </c>
      <c r="X16" s="3">
        <v>2.29</v>
      </c>
      <c r="Y16" s="3">
        <v>2.29</v>
      </c>
      <c r="Z16" s="1">
        <f t="shared" ca="1" si="13"/>
        <v>2.4638247946812592E-2</v>
      </c>
      <c r="AA16" s="1">
        <f t="shared" ca="1" si="14"/>
        <v>-3.3524457490878144E-2</v>
      </c>
      <c r="AB16" s="1">
        <f t="shared" ca="1" si="15"/>
        <v>-0.14468571428571431</v>
      </c>
      <c r="AC16" s="1">
        <f t="shared" ca="1" si="16"/>
        <v>0.12879119399468147</v>
      </c>
      <c r="AD16" s="1">
        <f t="shared" ca="1" si="17"/>
        <v>-4.4080674898038991E-2</v>
      </c>
      <c r="AE16" s="1">
        <f t="shared" ca="1" si="1"/>
        <v>-4.3605788032851034E-2</v>
      </c>
      <c r="AF16" s="1">
        <f t="shared" ca="1" si="2"/>
        <v>7.4510033005228238E-2</v>
      </c>
      <c r="AG16" s="1">
        <f t="shared" ca="1" si="3"/>
        <v>-2.9357399151897479E-3</v>
      </c>
      <c r="AH16" s="1">
        <f t="shared" ca="1" si="4"/>
        <v>5.5416860991467504E-3</v>
      </c>
      <c r="AI16" s="1">
        <f t="shared" ca="1" si="5"/>
        <v>5.0200529288189546E-3</v>
      </c>
      <c r="AJ16" s="1">
        <f t="shared" ca="1" si="6"/>
        <v>-3.7669361888111846E-2</v>
      </c>
      <c r="AK16" s="1">
        <f t="shared" ca="1" si="7"/>
        <v>-3.8085714285714244E-2</v>
      </c>
      <c r="AL16" s="1">
        <f t="shared" ca="1" si="8"/>
        <v>-0.12074137879822971</v>
      </c>
      <c r="AM16" s="1">
        <f t="shared" ca="1" si="9"/>
        <v>1.9167262451911533E-2</v>
      </c>
      <c r="AN16" s="1">
        <f t="shared" ca="1" si="10"/>
        <v>0.19049382300467915</v>
      </c>
      <c r="AO16" s="1">
        <f t="shared" ca="1" si="11"/>
        <v>3.2715037041225956E-2</v>
      </c>
      <c r="AP16" s="1">
        <f t="shared" ca="1" si="12"/>
        <v>-7.6073180139967986E-2</v>
      </c>
      <c r="AZ16" s="1"/>
      <c r="BA16">
        <v>-4.3605788032851034E-2</v>
      </c>
      <c r="BB16">
        <v>7.4510033005228238E-2</v>
      </c>
      <c r="BC16">
        <v>-2.9357399151897479E-3</v>
      </c>
      <c r="BD16">
        <v>5.5416860991467504E-3</v>
      </c>
      <c r="BE16">
        <v>5.0200529288189546E-3</v>
      </c>
      <c r="BF16">
        <v>-3.7669361888111846E-2</v>
      </c>
      <c r="BG16">
        <v>-3.8085714285714244E-2</v>
      </c>
      <c r="BH16">
        <v>-0.12074137879822971</v>
      </c>
      <c r="BI16">
        <v>1.9167262451911533E-2</v>
      </c>
      <c r="BJ16">
        <v>0.19049382300467915</v>
      </c>
      <c r="BK16">
        <v>3.2715037041225956E-2</v>
      </c>
      <c r="BL16">
        <v>-7.6073180139967986E-2</v>
      </c>
    </row>
    <row r="17" spans="1:64" ht="43.8" thickBot="1">
      <c r="A17" s="21" t="s">
        <v>74</v>
      </c>
      <c r="B17" s="22" t="s">
        <v>75</v>
      </c>
      <c r="C17" s="25" t="s">
        <v>76</v>
      </c>
      <c r="D17" s="8">
        <v>1573350</v>
      </c>
      <c r="E17" s="3">
        <v>1009335</v>
      </c>
      <c r="F17" s="37">
        <f t="shared" si="18"/>
        <v>1573350</v>
      </c>
      <c r="G17" s="3">
        <v>1680000000</v>
      </c>
      <c r="H17" s="9">
        <f t="shared" si="0"/>
        <v>9.3651785714285712E-4</v>
      </c>
      <c r="I17" s="16" cm="1" vm="1376">
        <f t="array" aca="1" ref="I17:U17" ca="1">TRANSPOSE(_xlfn.STOCKHISTORY(A17,"1-1-2015","31-01-2016",2,0,2))</f>
        <v>59.43</v>
      </c>
      <c r="J17" s="17" vm="1377">
        <f ca="1"/>
        <v>60.71</v>
      </c>
      <c r="K17" s="17" vm="1153">
        <f ca="1"/>
        <v>61.12</v>
      </c>
      <c r="L17" s="17" vm="1378">
        <f ca="1"/>
        <v>64.2</v>
      </c>
      <c r="M17" s="17" vm="1379">
        <f ca="1"/>
        <v>64.28</v>
      </c>
      <c r="N17" s="17" vm="1380">
        <f ca="1"/>
        <v>66.63</v>
      </c>
      <c r="O17" s="17" vm="1381">
        <f ca="1"/>
        <v>66.45</v>
      </c>
      <c r="P17" s="17" vm="1382">
        <f ca="1"/>
        <v>65.95</v>
      </c>
      <c r="Q17" s="17" vm="1383">
        <f ca="1"/>
        <v>58.55</v>
      </c>
      <c r="R17" s="17" vm="798">
        <f ca="1"/>
        <v>59.26</v>
      </c>
      <c r="S17" s="17" vm="1384">
        <f ca="1"/>
        <v>66.56</v>
      </c>
      <c r="T17" s="17" vm="1385">
        <f ca="1"/>
        <v>67.540000000000006</v>
      </c>
      <c r="U17" s="17" vm="1295">
        <f ca="1"/>
        <v>67.45</v>
      </c>
      <c r="V17">
        <v>0.38</v>
      </c>
      <c r="W17">
        <v>0.38</v>
      </c>
      <c r="X17">
        <v>0.38</v>
      </c>
      <c r="Y17" s="3"/>
      <c r="Z17" s="1">
        <f t="shared" ca="1" si="13"/>
        <v>8.665657075551074E-2</v>
      </c>
      <c r="AA17" s="1">
        <f t="shared" ca="1" si="14"/>
        <v>4.0965732087227411E-2</v>
      </c>
      <c r="AB17" s="1">
        <f t="shared" ca="1" si="15"/>
        <v>-0.10248306997742671</v>
      </c>
      <c r="AC17" s="1">
        <f t="shared" ca="1" si="16"/>
        <v>0.13820452244346954</v>
      </c>
      <c r="AD17" s="1">
        <f t="shared" ca="1" si="17"/>
        <v>0.15413091031465595</v>
      </c>
      <c r="AE17" s="1">
        <f t="shared" ca="1" si="1"/>
        <v>2.1537943799427917E-2</v>
      </c>
      <c r="AF17" s="1">
        <f t="shared" ca="1" si="2"/>
        <v>6.7534178883214722E-3</v>
      </c>
      <c r="AG17" s="1">
        <f t="shared" ca="1" si="3"/>
        <v>5.6609947643979149E-2</v>
      </c>
      <c r="AH17" s="1">
        <f t="shared" ca="1" si="4"/>
        <v>1.2461059190030886E-3</v>
      </c>
      <c r="AI17" s="1">
        <f t="shared" ca="1" si="5"/>
        <v>4.2470441817050314E-2</v>
      </c>
      <c r="AJ17" s="1">
        <f t="shared" ca="1" si="6"/>
        <v>3.0016509079995109E-3</v>
      </c>
      <c r="AK17" s="1">
        <f t="shared" ca="1" si="7"/>
        <v>-7.5244544770504138E-3</v>
      </c>
      <c r="AL17" s="1">
        <f t="shared" ca="1" si="8"/>
        <v>-0.10644427596664148</v>
      </c>
      <c r="AM17" s="1">
        <f t="shared" ca="1" si="9"/>
        <v>1.8616567036720766E-2</v>
      </c>
      <c r="AN17" s="1">
        <f t="shared" ca="1" si="10"/>
        <v>0.12318596017549788</v>
      </c>
      <c r="AO17" s="1">
        <f t="shared" ca="1" si="11"/>
        <v>1.4723557692307751E-2</v>
      </c>
      <c r="AP17" s="1">
        <f t="shared" ca="1" si="12"/>
        <v>-1.3325436778206011E-3</v>
      </c>
      <c r="AZ17" s="1"/>
      <c r="BA17">
        <v>2.1537943799427917E-2</v>
      </c>
      <c r="BB17">
        <v>6.7534178883214722E-3</v>
      </c>
      <c r="BC17">
        <v>5.6609947643979149E-2</v>
      </c>
      <c r="BD17">
        <v>1.2461059190030886E-3</v>
      </c>
      <c r="BE17">
        <v>4.2470441817050314E-2</v>
      </c>
      <c r="BF17">
        <v>3.0016509079995109E-3</v>
      </c>
      <c r="BG17">
        <v>-7.5244544770504138E-3</v>
      </c>
      <c r="BH17">
        <v>-0.10644427596664148</v>
      </c>
      <c r="BI17">
        <v>1.8616567036720766E-2</v>
      </c>
      <c r="BJ17">
        <v>0.12318596017549788</v>
      </c>
      <c r="BK17">
        <v>1.4723557692307751E-2</v>
      </c>
      <c r="BL17">
        <v>-1.3325436778206011E-3</v>
      </c>
    </row>
    <row r="18" spans="1:64" ht="43.8" thickBot="1">
      <c r="A18" s="21" t="s">
        <v>77</v>
      </c>
      <c r="B18" s="22" t="s">
        <v>78</v>
      </c>
      <c r="C18" s="25" t="s">
        <v>342</v>
      </c>
      <c r="D18" s="8">
        <v>308261</v>
      </c>
      <c r="E18" s="3"/>
      <c r="F18" s="37">
        <f>D18</f>
        <v>308261</v>
      </c>
      <c r="G18" s="8">
        <v>1035484</v>
      </c>
      <c r="H18" s="9">
        <f t="shared" si="0"/>
        <v>0.29769750184454807</v>
      </c>
      <c r="I18" s="16" cm="1" vm="26">
        <f t="array" aca="1" ref="I18:U18" ca="1">TRANSPOSE(_xlfn.STOCKHISTORY(A18,"1-1-2015","31-01-2016",2,0,2))</f>
        <v>151.5</v>
      </c>
      <c r="J18" s="17" vm="27">
        <f ca="1"/>
        <v>144.13</v>
      </c>
      <c r="K18" s="17" vm="28">
        <f ca="1"/>
        <v>147.71</v>
      </c>
      <c r="L18" s="17" vm="29">
        <f ca="1"/>
        <v>144.34</v>
      </c>
      <c r="M18" s="17" vm="30">
        <f ca="1"/>
        <v>142</v>
      </c>
      <c r="N18" s="17" vm="31">
        <f ca="1"/>
        <v>143.26</v>
      </c>
      <c r="O18" s="17" vm="32">
        <f ca="1"/>
        <v>137.69999999999999</v>
      </c>
      <c r="P18" s="17" vm="33">
        <f ca="1"/>
        <v>143.11000000000001</v>
      </c>
      <c r="Q18" s="17" vm="34">
        <f ca="1"/>
        <v>131.79</v>
      </c>
      <c r="R18" s="17" vm="35">
        <f ca="1"/>
        <v>130.55000000000001</v>
      </c>
      <c r="S18" s="17" vm="36">
        <f ca="1"/>
        <v>136.77000000000001</v>
      </c>
      <c r="T18" s="17" vm="37">
        <f ca="1"/>
        <v>134.86000000000001</v>
      </c>
      <c r="U18" s="17" vm="38">
        <f ca="1"/>
        <v>130.16</v>
      </c>
      <c r="V18" s="3">
        <v>0.37</v>
      </c>
      <c r="W18" s="3">
        <v>0.37</v>
      </c>
      <c r="X18" s="3">
        <v>0.37</v>
      </c>
      <c r="Y18" s="3">
        <v>0.37</v>
      </c>
      <c r="Z18" s="1">
        <f t="shared" ca="1" si="13"/>
        <v>-4.4818481848184794E-2</v>
      </c>
      <c r="AA18" s="1">
        <f t="shared" ca="1" si="14"/>
        <v>-4.3439102119994556E-2</v>
      </c>
      <c r="AB18" s="1">
        <f t="shared" ca="1" si="15"/>
        <v>-4.9237472766884373E-2</v>
      </c>
      <c r="AC18" s="1">
        <f t="shared" ca="1" si="16"/>
        <v>-1.5319800842600369E-4</v>
      </c>
      <c r="AD18" s="1">
        <f t="shared" ca="1" si="17"/>
        <v>-0.13108910891089112</v>
      </c>
      <c r="AE18" s="1">
        <f t="shared" ca="1" si="1"/>
        <v>-4.8646864686468679E-2</v>
      </c>
      <c r="AF18" s="1">
        <f t="shared" ca="1" si="2"/>
        <v>2.4838687296191025E-2</v>
      </c>
      <c r="AG18" s="1">
        <f t="shared" ca="1" si="3"/>
        <v>-2.0310067023221207E-2</v>
      </c>
      <c r="AH18" s="1">
        <f t="shared" ca="1" si="4"/>
        <v>-1.6211722322294606E-2</v>
      </c>
      <c r="AI18" s="1">
        <f t="shared" ca="1" si="5"/>
        <v>1.1478873239436556E-2</v>
      </c>
      <c r="AJ18" s="1">
        <f t="shared" ca="1" si="6"/>
        <v>-3.6227837498254936E-2</v>
      </c>
      <c r="AK18" s="1">
        <f t="shared" ca="1" si="7"/>
        <v>3.9288307915759081E-2</v>
      </c>
      <c r="AL18" s="1">
        <f t="shared" ca="1" si="8"/>
        <v>-7.6514569212494041E-2</v>
      </c>
      <c r="AM18" s="1">
        <f t="shared" ca="1" si="9"/>
        <v>-6.6014113362165621E-3</v>
      </c>
      <c r="AN18" s="1">
        <f t="shared" ca="1" si="10"/>
        <v>4.7644580620451918E-2</v>
      </c>
      <c r="AO18" s="1">
        <f t="shared" ca="1" si="11"/>
        <v>-1.1259779191343104E-2</v>
      </c>
      <c r="AP18" s="1">
        <f t="shared" ca="1" si="12"/>
        <v>-3.2107370606555066E-2</v>
      </c>
      <c r="AZ18" s="1"/>
      <c r="BA18">
        <v>-4.8646864686468679E-2</v>
      </c>
      <c r="BB18">
        <v>2.4838687296191025E-2</v>
      </c>
      <c r="BC18">
        <v>-2.0310067023221207E-2</v>
      </c>
      <c r="BD18">
        <v>-1.6211722322294606E-2</v>
      </c>
      <c r="BE18">
        <v>1.1478873239436556E-2</v>
      </c>
      <c r="BF18">
        <v>-3.6227837498254936E-2</v>
      </c>
      <c r="BG18">
        <v>3.9288307915759081E-2</v>
      </c>
      <c r="BH18">
        <v>-7.6514569212494041E-2</v>
      </c>
      <c r="BI18">
        <v>-6.6014113362165621E-3</v>
      </c>
      <c r="BJ18">
        <v>4.7644580620451918E-2</v>
      </c>
      <c r="BK18">
        <v>-1.1259779191343104E-2</v>
      </c>
      <c r="BL18">
        <v>-3.2107370606555066E-2</v>
      </c>
    </row>
    <row r="19" spans="1:64" ht="29.4" thickBot="1">
      <c r="A19" s="21" t="s">
        <v>80</v>
      </c>
      <c r="B19" s="22" t="s">
        <v>81</v>
      </c>
      <c r="C19" s="25" t="s">
        <v>82</v>
      </c>
      <c r="D19" s="8">
        <v>263281</v>
      </c>
      <c r="E19" s="3"/>
      <c r="F19" s="37">
        <f t="shared" si="18"/>
        <v>263281</v>
      </c>
      <c r="G19" s="8">
        <v>2888000000</v>
      </c>
      <c r="H19" s="9">
        <f t="shared" si="0"/>
        <v>9.1163781163434903E-5</v>
      </c>
      <c r="I19" s="16" cm="1" vm="3302">
        <f t="array" aca="1" ref="I19:U19" ca="1">TRANSPOSE(_xlfn.STOCKHISTORY(A19,"1-1-2015","31-01-2016",2,0,2))</f>
        <v>54.36</v>
      </c>
      <c r="J19" s="17" vm="3303">
        <f ca="1"/>
        <v>47.2</v>
      </c>
      <c r="K19" s="17" vm="3304">
        <f ca="1"/>
        <v>52.43</v>
      </c>
      <c r="L19" s="17" vm="3305">
        <f ca="1"/>
        <v>51.37</v>
      </c>
      <c r="M19" s="17" vm="1403">
        <f ca="1"/>
        <v>53.64</v>
      </c>
      <c r="N19" s="17" vm="850">
        <f ca="1"/>
        <v>54.68</v>
      </c>
      <c r="O19" s="17" vm="3306">
        <f ca="1"/>
        <v>56.01</v>
      </c>
      <c r="P19" s="17" vm="361">
        <f ca="1"/>
        <v>58.62</v>
      </c>
      <c r="Q19" s="17" vm="2837">
        <f ca="1"/>
        <v>52.4</v>
      </c>
      <c r="R19" s="17" vm="3307">
        <f ca="1"/>
        <v>49.42</v>
      </c>
      <c r="S19" s="17" vm="3308">
        <f ca="1"/>
        <v>53.45</v>
      </c>
      <c r="T19" s="17" vm="3309">
        <f ca="1"/>
        <v>54.4</v>
      </c>
      <c r="U19" s="17" vm="3310">
        <f ca="1"/>
        <v>50.75</v>
      </c>
      <c r="V19" s="3">
        <v>0.16</v>
      </c>
      <c r="W19" s="3">
        <v>0.16</v>
      </c>
      <c r="X19" s="3">
        <v>0.05</v>
      </c>
      <c r="Y19" s="3">
        <v>0.05</v>
      </c>
      <c r="Z19" s="1">
        <f t="shared" ca="1" si="13"/>
        <v>-5.2060338484179576E-2</v>
      </c>
      <c r="AA19" s="1">
        <f t="shared" ca="1" si="14"/>
        <v>9.343975082733115E-2</v>
      </c>
      <c r="AB19" s="1">
        <f t="shared" ca="1" si="15"/>
        <v>-0.11676486341724686</v>
      </c>
      <c r="AC19" s="1">
        <f t="shared" ca="1" si="16"/>
        <v>2.7923917442331005E-2</v>
      </c>
      <c r="AD19" s="1">
        <f t="shared" ca="1" si="17"/>
        <v>-5.8682855040470924E-2</v>
      </c>
      <c r="AE19" s="1">
        <f t="shared" ca="1" si="1"/>
        <v>-0.13171449595290649</v>
      </c>
      <c r="AF19" s="1">
        <f t="shared" ca="1" si="2"/>
        <v>0.11080508474576264</v>
      </c>
      <c r="AG19" s="1">
        <f t="shared" ca="1" si="3"/>
        <v>-1.7165744802593978E-2</v>
      </c>
      <c r="AH19" s="1">
        <f t="shared" ca="1" si="4"/>
        <v>4.4189215495425406E-2</v>
      </c>
      <c r="AI19" s="1">
        <f t="shared" ca="1" si="5"/>
        <v>2.2371364653243832E-2</v>
      </c>
      <c r="AJ19" s="1">
        <f t="shared" ca="1" si="6"/>
        <v>2.7249451353328423E-2</v>
      </c>
      <c r="AK19" s="1">
        <f t="shared" ca="1" si="7"/>
        <v>4.6598821638993031E-2</v>
      </c>
      <c r="AL19" s="1">
        <f t="shared" ca="1" si="8"/>
        <v>-0.10525417946093482</v>
      </c>
      <c r="AM19" s="1">
        <f t="shared" ca="1" si="9"/>
        <v>-5.591603053435109E-2</v>
      </c>
      <c r="AN19" s="1">
        <f t="shared" ca="1" si="10"/>
        <v>8.1545932820720382E-2</v>
      </c>
      <c r="AO19" s="1">
        <f t="shared" ca="1" si="11"/>
        <v>1.8709073900841828E-2</v>
      </c>
      <c r="AP19" s="1">
        <f t="shared" ca="1" si="12"/>
        <v>-6.6176470588235267E-2</v>
      </c>
      <c r="AZ19" s="1"/>
      <c r="BA19">
        <v>-0.13171449595290649</v>
      </c>
      <c r="BB19">
        <v>0.11080508474576264</v>
      </c>
      <c r="BC19">
        <v>-1.7165744802593978E-2</v>
      </c>
      <c r="BD19">
        <v>4.4189215495425406E-2</v>
      </c>
      <c r="BE19">
        <v>2.2371364653243832E-2</v>
      </c>
      <c r="BF19">
        <v>2.7249451353328423E-2</v>
      </c>
      <c r="BG19">
        <v>4.6598821638993031E-2</v>
      </c>
      <c r="BH19">
        <v>-0.10525417946093482</v>
      </c>
      <c r="BI19">
        <v>-5.591603053435109E-2</v>
      </c>
      <c r="BJ19">
        <v>8.1545932820720382E-2</v>
      </c>
      <c r="BK19">
        <v>1.8709073900841828E-2</v>
      </c>
      <c r="BL19">
        <v>-6.6176470588235267E-2</v>
      </c>
    </row>
    <row r="20" spans="1:64" ht="29.4" thickBot="1">
      <c r="A20" s="21" t="s">
        <v>83</v>
      </c>
      <c r="B20" s="22" t="s">
        <v>84</v>
      </c>
      <c r="C20" s="25" t="s">
        <v>343</v>
      </c>
      <c r="D20" s="8">
        <v>224003</v>
      </c>
      <c r="E20" s="3"/>
      <c r="F20" s="37">
        <f t="shared" si="18"/>
        <v>224003</v>
      </c>
      <c r="G20" s="3">
        <v>584000000</v>
      </c>
      <c r="H20" s="9">
        <f t="shared" si="0"/>
        <v>3.8356678082191782E-4</v>
      </c>
      <c r="I20" s="16" cm="1" vm="1277">
        <f t="array" aca="1" ref="I20:U20" ca="1">TRANSPOSE(_xlfn.STOCKHISTORY(A20,"1-1-2015","31-01-2016",2,0,2))</f>
        <v>91.77</v>
      </c>
      <c r="J20" s="17" vm="1278">
        <f ca="1"/>
        <v>80.08</v>
      </c>
      <c r="K20" s="17" vm="1279">
        <f ca="1"/>
        <v>82.78</v>
      </c>
      <c r="L20" s="17" vm="1280">
        <f ca="1"/>
        <v>80.03</v>
      </c>
      <c r="M20" s="17" vm="1281">
        <f ca="1"/>
        <v>87.69</v>
      </c>
      <c r="N20" s="17" vm="1282">
        <f ca="1"/>
        <v>86.06</v>
      </c>
      <c r="O20" s="17" vm="1283">
        <f ca="1"/>
        <v>85.39</v>
      </c>
      <c r="P20" s="17" vm="1284">
        <f ca="1"/>
        <v>78.42</v>
      </c>
      <c r="Q20" s="17" vm="1285">
        <f ca="1"/>
        <v>74.5</v>
      </c>
      <c r="R20" s="17" vm="1286">
        <f ca="1"/>
        <v>65.63</v>
      </c>
      <c r="S20" s="17" vm="1287">
        <f ca="1"/>
        <v>73</v>
      </c>
      <c r="T20" s="17" vm="1288">
        <f ca="1"/>
        <v>72.33</v>
      </c>
      <c r="U20" s="17" vm="1289">
        <f ca="1"/>
        <v>66.88</v>
      </c>
      <c r="V20">
        <v>0.77</v>
      </c>
      <c r="W20">
        <v>0.77</v>
      </c>
      <c r="X20">
        <v>0.77</v>
      </c>
      <c r="Y20" s="3">
        <v>0</v>
      </c>
      <c r="Z20" s="1">
        <f t="shared" ca="1" si="13"/>
        <v>-0.1195379753732156</v>
      </c>
      <c r="AA20" s="1">
        <f t="shared" ca="1" si="14"/>
        <v>7.6596276396351359E-2</v>
      </c>
      <c r="AB20" s="1">
        <f t="shared" ca="1" si="15"/>
        <v>-0.22239138072373821</v>
      </c>
      <c r="AC20" s="1">
        <f t="shared" ca="1" si="16"/>
        <v>1.9046167911016303E-2</v>
      </c>
      <c r="AD20" s="1">
        <f t="shared" ca="1" si="17"/>
        <v>-0.24604990737713853</v>
      </c>
      <c r="AE20" s="1">
        <f t="shared" ca="1" si="1"/>
        <v>-0.12738367658276123</v>
      </c>
      <c r="AF20" s="1">
        <f t="shared" ca="1" si="2"/>
        <v>3.3716283716283754E-2</v>
      </c>
      <c r="AG20" s="1">
        <f t="shared" ca="1" si="3"/>
        <v>-2.3918820971249092E-2</v>
      </c>
      <c r="AH20" s="1">
        <f t="shared" ca="1" si="4"/>
        <v>9.5714107209796284E-2</v>
      </c>
      <c r="AI20" s="1">
        <f t="shared" ca="1" si="5"/>
        <v>-9.8072756300603883E-3</v>
      </c>
      <c r="AJ20" s="1">
        <f t="shared" ca="1" si="6"/>
        <v>1.1619800139437404E-3</v>
      </c>
      <c r="AK20" s="1">
        <f t="shared" ca="1" si="7"/>
        <v>-8.1625483077643737E-2</v>
      </c>
      <c r="AL20" s="1">
        <f t="shared" ca="1" si="8"/>
        <v>-4.016832440703904E-2</v>
      </c>
      <c r="AM20" s="1">
        <f t="shared" ca="1" si="9"/>
        <v>-0.10872483221476517</v>
      </c>
      <c r="AN20" s="1">
        <f t="shared" ca="1" si="10"/>
        <v>0.1122962060033522</v>
      </c>
      <c r="AO20" s="1">
        <f t="shared" ca="1" si="11"/>
        <v>-9.1780821917808453E-3</v>
      </c>
      <c r="AP20" s="1">
        <f t="shared" ca="1" si="12"/>
        <v>-7.5349094428314708E-2</v>
      </c>
      <c r="AZ20" s="1"/>
      <c r="BA20">
        <v>-0.12738367658276123</v>
      </c>
      <c r="BB20">
        <v>3.3716283716283754E-2</v>
      </c>
      <c r="BC20">
        <v>-2.3918820971249092E-2</v>
      </c>
      <c r="BD20">
        <v>9.5714107209796284E-2</v>
      </c>
      <c r="BE20">
        <v>-9.8072756300603883E-3</v>
      </c>
      <c r="BF20">
        <v>1.1619800139437404E-3</v>
      </c>
      <c r="BG20">
        <v>-8.1625483077643737E-2</v>
      </c>
      <c r="BH20">
        <v>-4.016832440703904E-2</v>
      </c>
      <c r="BI20">
        <v>-0.10872483221476517</v>
      </c>
      <c r="BJ20">
        <v>0.1122962060033522</v>
      </c>
      <c r="BK20">
        <v>-9.1780821917808453E-3</v>
      </c>
      <c r="BL20">
        <v>-7.5349094428314708E-2</v>
      </c>
    </row>
    <row r="21" spans="1:64" ht="29.4" thickBot="1">
      <c r="A21" s="21" t="s">
        <v>344</v>
      </c>
      <c r="B21" s="22" t="s">
        <v>345</v>
      </c>
      <c r="C21" s="25" t="s">
        <v>346</v>
      </c>
      <c r="D21" s="8">
        <v>1329905</v>
      </c>
      <c r="E21" s="3"/>
      <c r="F21" s="37">
        <f t="shared" si="18"/>
        <v>1329905</v>
      </c>
      <c r="G21" s="3">
        <v>1680000000</v>
      </c>
      <c r="H21" s="9">
        <f t="shared" si="0"/>
        <v>7.9161011904761908E-4</v>
      </c>
      <c r="I21" s="16">
        <v>100.69</v>
      </c>
      <c r="J21" s="2">
        <v>100.8</v>
      </c>
      <c r="K21" s="2">
        <v>105</v>
      </c>
      <c r="L21" s="2">
        <v>100.09</v>
      </c>
      <c r="M21" s="2">
        <v>104.97</v>
      </c>
      <c r="N21" s="2">
        <v>105.54</v>
      </c>
      <c r="O21" s="2">
        <v>98.63</v>
      </c>
      <c r="P21" s="2">
        <v>114.69</v>
      </c>
      <c r="Q21" s="2">
        <v>106.74</v>
      </c>
      <c r="R21" s="2">
        <v>104.53</v>
      </c>
      <c r="S21" s="2">
        <v>102.81</v>
      </c>
      <c r="T21" s="2">
        <v>115.75</v>
      </c>
      <c r="U21" s="17">
        <v>115.78</v>
      </c>
      <c r="V21" s="3">
        <v>0.77</v>
      </c>
      <c r="W21" s="3">
        <v>0.77</v>
      </c>
      <c r="X21" s="3">
        <v>0.77</v>
      </c>
      <c r="Y21" s="3">
        <v>0.77</v>
      </c>
      <c r="Z21" s="1">
        <f t="shared" si="13"/>
        <v>1.6883503823617609E-3</v>
      </c>
      <c r="AA21" s="1">
        <f t="shared" si="14"/>
        <v>-6.8937955839745019E-3</v>
      </c>
      <c r="AB21" s="1">
        <f t="shared" si="15"/>
        <v>6.7626482814559519E-2</v>
      </c>
      <c r="AC21" s="1">
        <f t="shared" si="16"/>
        <v>0.11499091169999043</v>
      </c>
      <c r="AD21" s="1">
        <f t="shared" si="17"/>
        <v>0.18045486145595394</v>
      </c>
      <c r="AE21" s="1">
        <f t="shared" si="1"/>
        <v>1.0924620121163912E-3</v>
      </c>
      <c r="AF21" s="1">
        <f t="shared" si="2"/>
        <v>4.1666666666666699E-2</v>
      </c>
      <c r="AG21" s="1">
        <f t="shared" si="3"/>
        <v>-3.9428571428571403E-2</v>
      </c>
      <c r="AH21" s="1">
        <f t="shared" si="4"/>
        <v>4.8756119492456743E-2</v>
      </c>
      <c r="AI21" s="1">
        <f t="shared" si="5"/>
        <v>1.2765552062494117E-2</v>
      </c>
      <c r="AJ21" s="1">
        <f t="shared" si="6"/>
        <v>-5.8176994504453391E-2</v>
      </c>
      <c r="AK21" s="1">
        <f t="shared" si="7"/>
        <v>0.16283078170941906</v>
      </c>
      <c r="AL21" s="1">
        <f t="shared" si="8"/>
        <v>-6.260353997733023E-2</v>
      </c>
      <c r="AM21" s="1">
        <f t="shared" si="9"/>
        <v>-1.349072512647549E-2</v>
      </c>
      <c r="AN21" s="1">
        <f t="shared" si="10"/>
        <v>-1.6454606333110102E-2</v>
      </c>
      <c r="AO21" s="1">
        <f t="shared" si="11"/>
        <v>0.13335278669390135</v>
      </c>
      <c r="AP21" s="1">
        <f t="shared" si="12"/>
        <v>6.9114470842332716E-3</v>
      </c>
      <c r="AZ21" s="1"/>
      <c r="BA21">
        <v>1.0924620121163912E-3</v>
      </c>
      <c r="BB21">
        <v>4.1666666666666699E-2</v>
      </c>
      <c r="BC21">
        <v>-3.9428571428571403E-2</v>
      </c>
      <c r="BD21">
        <v>4.8756119492456743E-2</v>
      </c>
      <c r="BE21">
        <v>1.2765552062494117E-2</v>
      </c>
      <c r="BF21">
        <v>-5.8176994504453391E-2</v>
      </c>
      <c r="BG21">
        <v>0.16283078170941906</v>
      </c>
      <c r="BH21">
        <v>-6.260353997733023E-2</v>
      </c>
      <c r="BI21">
        <v>-1.349072512647549E-2</v>
      </c>
      <c r="BJ21">
        <v>-1.6454606333110102E-2</v>
      </c>
      <c r="BK21">
        <v>0.13335278669390135</v>
      </c>
      <c r="BL21">
        <v>6.9114470842332716E-3</v>
      </c>
    </row>
    <row r="22" spans="1:64" ht="43.8" thickBot="1">
      <c r="A22" s="21" t="s">
        <v>86</v>
      </c>
      <c r="B22" s="22" t="s">
        <v>87</v>
      </c>
      <c r="C22" s="25" t="s">
        <v>88</v>
      </c>
      <c r="D22" s="8">
        <v>1255053</v>
      </c>
      <c r="E22" s="3">
        <v>71789</v>
      </c>
      <c r="F22" s="37">
        <f t="shared" si="18"/>
        <v>1255053</v>
      </c>
      <c r="G22" s="3">
        <v>898000000</v>
      </c>
      <c r="H22" s="9">
        <f t="shared" si="0"/>
        <v>1.3976091314031179E-3</v>
      </c>
      <c r="I22" s="16" cm="1" vm="816">
        <f t="array" aca="1" ref="I22:U22" ca="1">TRANSPOSE(_xlfn.STOCKHISTORY(A22,"1-1-2015","31-01-2016",2,0,2))</f>
        <v>69.17</v>
      </c>
      <c r="J22" s="17" vm="817">
        <f ca="1"/>
        <v>67.36</v>
      </c>
      <c r="K22" s="17" vm="818">
        <f ca="1"/>
        <v>70.39</v>
      </c>
      <c r="L22" s="17" vm="819">
        <f ca="1"/>
        <v>69.34</v>
      </c>
      <c r="M22" s="17" vm="820">
        <f ca="1"/>
        <v>67.28</v>
      </c>
      <c r="N22" s="17" vm="821">
        <f ca="1"/>
        <v>66.709999999999994</v>
      </c>
      <c r="O22" s="17" vm="822">
        <f ca="1"/>
        <v>65.59</v>
      </c>
      <c r="P22" s="17" vm="823">
        <f ca="1"/>
        <v>67.66</v>
      </c>
      <c r="Q22" s="17" vm="824">
        <f ca="1"/>
        <v>61.62</v>
      </c>
      <c r="R22" s="17" vm="825">
        <f ca="1"/>
        <v>63.58</v>
      </c>
      <c r="S22" s="17" vm="826">
        <f ca="1"/>
        <v>66.77</v>
      </c>
      <c r="T22" s="17" vm="827">
        <f ca="1"/>
        <v>65.77</v>
      </c>
      <c r="U22" s="17" vm="828">
        <f ca="1"/>
        <v>65.400000000000006</v>
      </c>
      <c r="V22" s="3">
        <v>0.39</v>
      </c>
      <c r="W22" s="3">
        <v>0.39</v>
      </c>
      <c r="X22" s="3">
        <v>0.39</v>
      </c>
      <c r="Y22" s="3">
        <v>0.38</v>
      </c>
      <c r="Z22" s="1">
        <f t="shared" ca="1" si="13"/>
        <v>8.0959953737169531E-3</v>
      </c>
      <c r="AA22" s="1">
        <f t="shared" ca="1" si="14"/>
        <v>-4.8456879146235934E-2</v>
      </c>
      <c r="AB22" s="1">
        <f t="shared" ca="1" si="15"/>
        <v>-2.4698887025461275E-2</v>
      </c>
      <c r="AC22" s="1">
        <f t="shared" ca="1" si="16"/>
        <v>3.4602076124567588E-2</v>
      </c>
      <c r="AD22" s="1">
        <f t="shared" ca="1" si="17"/>
        <v>-3.2094838802949201E-2</v>
      </c>
      <c r="AE22" s="1">
        <f t="shared" ca="1" si="1"/>
        <v>-2.6167413618620822E-2</v>
      </c>
      <c r="AF22" s="1">
        <f t="shared" ca="1" si="2"/>
        <v>4.4982185273159163E-2</v>
      </c>
      <c r="AG22" s="1">
        <f t="shared" ca="1" si="3"/>
        <v>-9.3763318653217378E-3</v>
      </c>
      <c r="AH22" s="1">
        <f t="shared" ca="1" si="4"/>
        <v>-2.9708681857513731E-2</v>
      </c>
      <c r="AI22" s="1">
        <f t="shared" ca="1" si="5"/>
        <v>-2.6753864447087898E-3</v>
      </c>
      <c r="AJ22" s="1">
        <f t="shared" ca="1" si="6"/>
        <v>-1.0942887123369665E-2</v>
      </c>
      <c r="AK22" s="1">
        <f t="shared" ca="1" si="7"/>
        <v>3.1559688976978091E-2</v>
      </c>
      <c r="AL22" s="1">
        <f t="shared" ca="1" si="8"/>
        <v>-8.35057641146911E-2</v>
      </c>
      <c r="AM22" s="1">
        <f t="shared" ca="1" si="9"/>
        <v>3.8136968516715372E-2</v>
      </c>
      <c r="AN22" s="1">
        <f t="shared" ca="1" si="10"/>
        <v>5.0173010380622801E-2</v>
      </c>
      <c r="AO22" s="1">
        <f t="shared" ca="1" si="11"/>
        <v>-9.2856073086715601E-3</v>
      </c>
      <c r="AP22" s="1">
        <f t="shared" ca="1" si="12"/>
        <v>1.5204500532172219E-4</v>
      </c>
      <c r="AZ22" s="1"/>
      <c r="BA22">
        <v>-2.6167413618620822E-2</v>
      </c>
      <c r="BB22">
        <v>4.4982185273159163E-2</v>
      </c>
      <c r="BC22">
        <v>-9.3763318653217378E-3</v>
      </c>
      <c r="BD22">
        <v>-2.9708681857513731E-2</v>
      </c>
      <c r="BE22">
        <v>-2.6753864447087898E-3</v>
      </c>
      <c r="BF22">
        <v>-1.0942887123369665E-2</v>
      </c>
      <c r="BG22">
        <v>3.1559688976978091E-2</v>
      </c>
      <c r="BH22">
        <v>-8.35057641146911E-2</v>
      </c>
      <c r="BI22">
        <v>3.8136968516715372E-2</v>
      </c>
      <c r="BJ22">
        <v>5.0173010380622801E-2</v>
      </c>
      <c r="BK22">
        <v>-9.2856073086715601E-3</v>
      </c>
      <c r="BL22">
        <v>1.5204500532172219E-4</v>
      </c>
    </row>
    <row r="23" spans="1:64" ht="43.8" thickBot="1">
      <c r="A23" s="21" t="s">
        <v>89</v>
      </c>
      <c r="B23" s="22" t="s">
        <v>90</v>
      </c>
      <c r="C23" s="25" t="s">
        <v>91</v>
      </c>
      <c r="D23" s="3">
        <v>23369410</v>
      </c>
      <c r="E23" s="3">
        <v>90000</v>
      </c>
      <c r="F23">
        <f>(D23)*2</f>
        <v>46738820</v>
      </c>
      <c r="G23" s="3">
        <v>4875000000</v>
      </c>
      <c r="H23" s="9">
        <f>F23/G23</f>
        <v>9.5874502564102567E-3</v>
      </c>
      <c r="I23" s="16" cm="1" vm="502">
        <f t="array" aca="1" ref="I23:U23" ca="1">TRANSPOSE(_xlfn.STOCKHISTORY(A23,"1-1-2015","31-01-2016",2,0,2))</f>
        <v>29</v>
      </c>
      <c r="J23" s="17" vm="503">
        <f ca="1"/>
        <v>26.574999999999999</v>
      </c>
      <c r="K23" s="17" vm="504">
        <f ca="1"/>
        <v>29.754999999999999</v>
      </c>
      <c r="L23" s="17" vm="505">
        <f ca="1"/>
        <v>28.395</v>
      </c>
      <c r="M23" s="17" vm="506">
        <f ca="1"/>
        <v>28.9</v>
      </c>
      <c r="N23" s="17" vm="507">
        <f ca="1"/>
        <v>29.355</v>
      </c>
      <c r="O23" s="17" vm="508">
        <f ca="1"/>
        <v>30.19</v>
      </c>
      <c r="P23" s="17" vm="433">
        <f ca="1"/>
        <v>31.38</v>
      </c>
      <c r="Q23" s="17" vm="509">
        <f ca="1"/>
        <v>27.51</v>
      </c>
      <c r="R23" s="17" vm="510">
        <f ca="1"/>
        <v>28.76</v>
      </c>
      <c r="S23" s="17" vm="511">
        <f ca="1"/>
        <v>31.315000000000001</v>
      </c>
      <c r="T23" s="17" vm="512">
        <f ca="1"/>
        <v>30.73</v>
      </c>
      <c r="U23" s="17" vm="513">
        <f ca="1"/>
        <v>27.574999999999999</v>
      </c>
      <c r="V23" s="3">
        <v>0.27500000000000002</v>
      </c>
      <c r="W23" s="3">
        <v>0.27500000000000002</v>
      </c>
      <c r="X23" s="3">
        <v>0.27500000000000002</v>
      </c>
      <c r="Y23" s="3">
        <v>0.27500000000000002</v>
      </c>
      <c r="Z23" s="1">
        <f t="shared" ca="1" si="13"/>
        <v>-1.1379310344827601E-2</v>
      </c>
      <c r="AA23" s="1">
        <f t="shared" ca="1" si="14"/>
        <v>7.290015847860544E-2</v>
      </c>
      <c r="AB23" s="1">
        <f t="shared" ca="1" si="15"/>
        <v>-3.8257701225571372E-2</v>
      </c>
      <c r="AC23" s="1">
        <f t="shared" ca="1" si="16"/>
        <v>-3.1641168289290755E-2</v>
      </c>
      <c r="AD23" s="1">
        <f t="shared" ca="1" si="17"/>
        <v>-1.1206896551724159E-2</v>
      </c>
      <c r="AE23" s="1">
        <f t="shared" ca="1" si="1"/>
        <v>-8.3620689655172442E-2</v>
      </c>
      <c r="AF23" s="1">
        <f t="shared" ca="1" si="2"/>
        <v>0.11966133584195672</v>
      </c>
      <c r="AG23" s="1">
        <f t="shared" ca="1" si="3"/>
        <v>-3.6464459754663066E-2</v>
      </c>
      <c r="AH23" s="1">
        <f t="shared" ca="1" si="4"/>
        <v>1.7784821271350556E-2</v>
      </c>
      <c r="AI23" s="1">
        <f t="shared" ca="1" si="5"/>
        <v>2.525951557093432E-2</v>
      </c>
      <c r="AJ23" s="1">
        <f t="shared" ca="1" si="6"/>
        <v>3.7812979049565688E-2</v>
      </c>
      <c r="AK23" s="1">
        <f t="shared" ca="1" si="7"/>
        <v>3.9417025505134075E-2</v>
      </c>
      <c r="AL23" s="1">
        <f t="shared" ca="1" si="8"/>
        <v>-0.11456341618865512</v>
      </c>
      <c r="AM23" s="1">
        <f t="shared" ca="1" si="9"/>
        <v>5.5434387495456192E-2</v>
      </c>
      <c r="AN23" s="1">
        <f t="shared" ca="1" si="10"/>
        <v>8.8838664812239204E-2</v>
      </c>
      <c r="AO23" s="1">
        <f t="shared" ca="1" si="11"/>
        <v>-9.8994092288041142E-3</v>
      </c>
      <c r="AP23" s="1">
        <f t="shared" ca="1" si="12"/>
        <v>-9.3719492352749789E-2</v>
      </c>
      <c r="AZ23" s="1"/>
      <c r="BA23">
        <v>-8.3620689655172442E-2</v>
      </c>
      <c r="BB23">
        <v>0.11966133584195672</v>
      </c>
      <c r="BC23">
        <v>-3.6464459754663066E-2</v>
      </c>
      <c r="BD23">
        <v>1.7784821271350556E-2</v>
      </c>
      <c r="BE23">
        <v>2.525951557093432E-2</v>
      </c>
      <c r="BF23">
        <v>3.7812979049565688E-2</v>
      </c>
      <c r="BG23">
        <v>3.9417025505134075E-2</v>
      </c>
      <c r="BH23">
        <v>-0.11456341618865512</v>
      </c>
      <c r="BI23">
        <v>5.5434387495456192E-2</v>
      </c>
      <c r="BJ23">
        <v>8.8838664812239204E-2</v>
      </c>
      <c r="BK23">
        <v>-9.8994092288041142E-3</v>
      </c>
      <c r="BL23">
        <v>-9.3719492352749789E-2</v>
      </c>
    </row>
    <row r="24" spans="1:64" ht="58.2" thickBot="1">
      <c r="A24" s="21" t="s">
        <v>92</v>
      </c>
      <c r="B24" s="22" t="s">
        <v>93</v>
      </c>
      <c r="C24" s="25" t="s">
        <v>94</v>
      </c>
      <c r="D24" s="8">
        <v>1905473</v>
      </c>
      <c r="E24" s="3">
        <v>241680</v>
      </c>
      <c r="F24">
        <f t="shared" ref="F24:F29" si="19">(D24)*2</f>
        <v>3810946</v>
      </c>
      <c r="G24" s="3">
        <v>510000000</v>
      </c>
      <c r="H24" s="9">
        <f t="shared" si="0"/>
        <v>7.4724431372549024E-3</v>
      </c>
      <c r="I24" s="16" cm="1" vm="441">
        <f t="array" aca="1" ref="I24:U24" ca="1">TRANSPOSE(_xlfn.STOCKHISTORY(A24,"1-1-2015","31-01-2016",2,0,2))</f>
        <v>82.79</v>
      </c>
      <c r="J24" s="17" vm="442">
        <f ca="1"/>
        <v>73.7</v>
      </c>
      <c r="K24" s="17" vm="443">
        <f ca="1"/>
        <v>78.34</v>
      </c>
      <c r="L24" s="17" vm="444">
        <f ca="1"/>
        <v>78.83</v>
      </c>
      <c r="M24" s="17" vm="445">
        <f ca="1"/>
        <v>81.239999999999995</v>
      </c>
      <c r="N24" s="17" vm="446">
        <f ca="1"/>
        <v>83.8</v>
      </c>
      <c r="O24" s="17" vm="447">
        <f ca="1"/>
        <v>89.01</v>
      </c>
      <c r="P24" s="17" vm="448">
        <f ca="1"/>
        <v>81.459999999999994</v>
      </c>
      <c r="Q24" s="17" vm="90">
        <f ca="1"/>
        <v>75.680000000000007</v>
      </c>
      <c r="R24" s="17" vm="449">
        <f ca="1"/>
        <v>72.63</v>
      </c>
      <c r="S24" s="17" vm="450">
        <f ca="1"/>
        <v>79.37</v>
      </c>
      <c r="T24" s="17" vm="451">
        <f ca="1"/>
        <v>79.040000000000006</v>
      </c>
      <c r="U24" s="17" vm="452">
        <f ca="1"/>
        <v>70.77</v>
      </c>
      <c r="V24" s="3">
        <v>0.4</v>
      </c>
      <c r="W24" s="3">
        <v>0.4</v>
      </c>
      <c r="X24" s="3">
        <v>0.4</v>
      </c>
      <c r="Y24" s="3">
        <v>0</v>
      </c>
      <c r="Z24" s="1">
        <f t="shared" ca="1" si="13"/>
        <v>-4.3000362362604273E-2</v>
      </c>
      <c r="AA24" s="1">
        <f t="shared" ca="1" si="14"/>
        <v>0.13421286312317654</v>
      </c>
      <c r="AB24" s="1">
        <f t="shared" ca="1" si="15"/>
        <v>-0.17953038984383787</v>
      </c>
      <c r="AC24" s="1">
        <f t="shared" ca="1" si="16"/>
        <v>-2.5609252375051624E-2</v>
      </c>
      <c r="AD24" s="1">
        <f t="shared" ca="1" si="17"/>
        <v>-0.1306921125739825</v>
      </c>
      <c r="AE24" s="1">
        <f t="shared" ca="1" si="1"/>
        <v>-0.10979586906631239</v>
      </c>
      <c r="AF24" s="1">
        <f t="shared" ca="1" si="2"/>
        <v>6.2957937584803267E-2</v>
      </c>
      <c r="AG24" s="1">
        <f t="shared" ca="1" si="3"/>
        <v>1.1360735256573842E-2</v>
      </c>
      <c r="AH24" s="1">
        <f t="shared" ca="1" si="4"/>
        <v>3.0572117214258489E-2</v>
      </c>
      <c r="AI24" s="1">
        <f t="shared" ca="1" si="5"/>
        <v>3.6435253569670145E-2</v>
      </c>
      <c r="AJ24" s="1">
        <f t="shared" ca="1" si="6"/>
        <v>6.6945107398568127E-2</v>
      </c>
      <c r="AK24" s="1">
        <f t="shared" ca="1" si="7"/>
        <v>-8.4821930120211331E-2</v>
      </c>
      <c r="AL24" s="1">
        <f t="shared" ca="1" si="8"/>
        <v>-6.6044684507733695E-2</v>
      </c>
      <c r="AM24" s="1">
        <f t="shared" ca="1" si="9"/>
        <v>-3.5015856236786616E-2</v>
      </c>
      <c r="AN24" s="1">
        <f t="shared" ca="1" si="10"/>
        <v>9.279911882142379E-2</v>
      </c>
      <c r="AO24" s="1">
        <f t="shared" ca="1" si="11"/>
        <v>-4.1577422199823395E-3</v>
      </c>
      <c r="AP24" s="1">
        <f t="shared" ca="1" si="12"/>
        <v>-0.10463056680161956</v>
      </c>
      <c r="AZ24" s="1"/>
      <c r="BA24">
        <v>-0.10979586906631239</v>
      </c>
      <c r="BB24">
        <v>6.2957937584803267E-2</v>
      </c>
      <c r="BC24">
        <v>1.1360735256573842E-2</v>
      </c>
      <c r="BD24">
        <v>3.0572117214258489E-2</v>
      </c>
      <c r="BE24">
        <v>3.6435253569670145E-2</v>
      </c>
      <c r="BF24">
        <v>6.6945107398568127E-2</v>
      </c>
      <c r="BG24">
        <v>-8.4821930120211331E-2</v>
      </c>
      <c r="BH24">
        <v>-6.6044684507733695E-2</v>
      </c>
      <c r="BI24">
        <v>-3.5015856236786616E-2</v>
      </c>
      <c r="BJ24">
        <v>9.279911882142379E-2</v>
      </c>
      <c r="BK24">
        <v>-4.1577422199823395E-3</v>
      </c>
      <c r="BL24">
        <v>-0.10463056680161956</v>
      </c>
    </row>
    <row r="25" spans="1:64" ht="29.4" thickBot="1">
      <c r="A25" s="21" t="s">
        <v>95</v>
      </c>
      <c r="B25" s="22" t="s">
        <v>96</v>
      </c>
      <c r="C25" s="25" t="s">
        <v>97</v>
      </c>
      <c r="D25" s="8">
        <v>76380</v>
      </c>
      <c r="E25" s="3">
        <v>830455</v>
      </c>
      <c r="F25">
        <f t="shared" si="19"/>
        <v>152760</v>
      </c>
      <c r="G25" s="3">
        <v>1242000000</v>
      </c>
      <c r="H25" s="9">
        <f t="shared" si="0"/>
        <v>1.2299516908212562E-4</v>
      </c>
      <c r="I25" s="16" cm="1" vm="2293">
        <f t="array" aca="1" ref="I25:U25" ca="1">TRANSPOSE(_xlfn.STOCKHISTORY(A25,"1-1-2015","31-01-2016",2,0,2))</f>
        <v>68.5</v>
      </c>
      <c r="J25" s="17" vm="2294">
        <f ca="1"/>
        <v>64.47</v>
      </c>
      <c r="K25" s="17" vm="2295">
        <f ca="1"/>
        <v>65.36</v>
      </c>
      <c r="L25" s="17" vm="2296">
        <f ca="1"/>
        <v>62.71</v>
      </c>
      <c r="M25" s="17" vm="2297">
        <f ca="1"/>
        <v>67.739999999999995</v>
      </c>
      <c r="N25" s="17" vm="2298">
        <f ca="1"/>
        <v>64.459999999999994</v>
      </c>
      <c r="O25" s="17" vm="2299">
        <f ca="1"/>
        <v>61.51</v>
      </c>
      <c r="P25" s="17" vm="2300">
        <f ca="1"/>
        <v>49.8</v>
      </c>
      <c r="Q25" s="17" vm="2301">
        <f ca="1"/>
        <v>48.17</v>
      </c>
      <c r="R25" s="17" vm="2302">
        <f ca="1"/>
        <v>48.69</v>
      </c>
      <c r="S25" s="17" vm="362">
        <f ca="1"/>
        <v>53</v>
      </c>
      <c r="T25" s="17" vm="2303">
        <f ca="1"/>
        <v>54.46</v>
      </c>
      <c r="U25" s="17" vm="2304">
        <f ca="1"/>
        <v>46.41</v>
      </c>
      <c r="V25" s="3">
        <v>0.25</v>
      </c>
      <c r="W25" s="3">
        <v>0.25</v>
      </c>
      <c r="X25" s="3">
        <v>0.25</v>
      </c>
      <c r="Y25" s="3">
        <v>0.25</v>
      </c>
      <c r="Z25" s="1">
        <f t="shared" ca="1" si="13"/>
        <v>-8.0875912408759118E-2</v>
      </c>
      <c r="AA25" s="1">
        <f t="shared" ca="1" si="14"/>
        <v>-1.5149099027268423E-2</v>
      </c>
      <c r="AB25" s="1">
        <f t="shared" ca="1" si="15"/>
        <v>-0.20435701511949278</v>
      </c>
      <c r="AC25" s="1">
        <f t="shared" ca="1" si="16"/>
        <v>-4.1692339289381826E-2</v>
      </c>
      <c r="AD25" s="1">
        <f t="shared" ca="1" si="17"/>
        <v>-0.30788321167883215</v>
      </c>
      <c r="AE25" s="1">
        <f t="shared" ca="1" si="1"/>
        <v>-5.8832116788321183E-2</v>
      </c>
      <c r="AF25" s="1">
        <f t="shared" ca="1" si="2"/>
        <v>1.3804870482394921E-2</v>
      </c>
      <c r="AG25" s="1">
        <f t="shared" ca="1" si="3"/>
        <v>-3.6719706242350041E-2</v>
      </c>
      <c r="AH25" s="1">
        <f t="shared" ca="1" si="4"/>
        <v>8.0210492744378789E-2</v>
      </c>
      <c r="AI25" s="1">
        <f t="shared" ca="1" si="5"/>
        <v>-4.4729849424269288E-2</v>
      </c>
      <c r="AJ25" s="1">
        <f t="shared" ca="1" si="6"/>
        <v>-4.1886441203847283E-2</v>
      </c>
      <c r="AK25" s="1">
        <f t="shared" ca="1" si="7"/>
        <v>-0.19037554869126974</v>
      </c>
      <c r="AL25" s="1">
        <f t="shared" ca="1" si="8"/>
        <v>-2.7710843373493887E-2</v>
      </c>
      <c r="AM25" s="1">
        <f t="shared" ca="1" si="9"/>
        <v>1.5985052937512893E-2</v>
      </c>
      <c r="AN25" s="1">
        <f t="shared" ca="1" si="10"/>
        <v>8.8519203121790971E-2</v>
      </c>
      <c r="AO25" s="1">
        <f t="shared" ca="1" si="11"/>
        <v>3.2264150943396241E-2</v>
      </c>
      <c r="AP25" s="1">
        <f t="shared" ca="1" si="12"/>
        <v>-0.14322438486962916</v>
      </c>
      <c r="AZ25" s="1"/>
      <c r="BA25">
        <v>-5.8832116788321183E-2</v>
      </c>
      <c r="BB25">
        <v>1.3804870482394921E-2</v>
      </c>
      <c r="BC25">
        <v>-3.6719706242350041E-2</v>
      </c>
      <c r="BD25">
        <v>8.0210492744378789E-2</v>
      </c>
      <c r="BE25">
        <v>-4.4729849424269288E-2</v>
      </c>
      <c r="BF25">
        <v>-4.1886441203847283E-2</v>
      </c>
      <c r="BG25">
        <v>-0.19037554869126974</v>
      </c>
      <c r="BH25">
        <v>-2.7710843373493887E-2</v>
      </c>
      <c r="BI25">
        <v>1.5985052937512893E-2</v>
      </c>
      <c r="BJ25">
        <v>8.8519203121790971E-2</v>
      </c>
      <c r="BK25">
        <v>3.2264150943396241E-2</v>
      </c>
      <c r="BL25">
        <v>-0.14322438486962916</v>
      </c>
    </row>
    <row r="26" spans="1:64" ht="16.2" thickBot="1">
      <c r="A26" s="21" t="s">
        <v>98</v>
      </c>
      <c r="B26" s="22" t="s">
        <v>99</v>
      </c>
      <c r="C26" s="25" t="s">
        <v>100</v>
      </c>
      <c r="D26" s="8">
        <v>253752</v>
      </c>
      <c r="E26" s="3">
        <v>35190</v>
      </c>
      <c r="F26">
        <f t="shared" si="19"/>
        <v>507504</v>
      </c>
      <c r="G26" s="3">
        <v>441000000</v>
      </c>
      <c r="H26" s="9">
        <f t="shared" si="0"/>
        <v>1.1508027210884353E-3</v>
      </c>
      <c r="I26" s="16" cm="1" vm="1786">
        <f t="array" aca="1" ref="I26:U26" ca="1">TRANSPOSE(_xlfn.STOCKHISTORY(A26,"1-1-2015","31-01-2016",2,0,2))</f>
        <v>131.9862</v>
      </c>
      <c r="J26" s="17" vm="1787">
        <f ca="1"/>
        <v>133.96780000000001</v>
      </c>
      <c r="K26" s="17" vm="1788">
        <f ca="1"/>
        <v>141.59719999999999</v>
      </c>
      <c r="L26" s="17" vm="1789">
        <f ca="1"/>
        <v>145.93199999999999</v>
      </c>
      <c r="M26" s="17" vm="1790">
        <f ca="1"/>
        <v>137.88720000000001</v>
      </c>
      <c r="N26" s="17" vm="1791">
        <f ca="1"/>
        <v>137.4931</v>
      </c>
      <c r="O26" s="17" vm="1792">
        <f ca="1"/>
        <v>130.51509999999999</v>
      </c>
      <c r="P26" s="17" vm="1793">
        <f ca="1"/>
        <v>140.11699999999999</v>
      </c>
      <c r="Q26" s="17" vm="1794">
        <f ca="1"/>
        <v>132.23560000000001</v>
      </c>
      <c r="R26" s="17" vm="1795">
        <f ca="1"/>
        <v>139.22319999999999</v>
      </c>
      <c r="S26" s="17" vm="1796">
        <f ca="1"/>
        <v>152.81389999999999</v>
      </c>
      <c r="T26" s="17" vm="1797">
        <f ca="1"/>
        <v>155.72620000000001</v>
      </c>
      <c r="U26" s="17" vm="1798">
        <f ca="1"/>
        <v>153.602</v>
      </c>
      <c r="V26" s="3">
        <v>0.45</v>
      </c>
      <c r="W26" s="3">
        <v>0.45</v>
      </c>
      <c r="X26" s="3">
        <v>0.45</v>
      </c>
      <c r="Y26" s="3">
        <v>0.4</v>
      </c>
      <c r="Z26" s="1">
        <f t="shared" ca="1" si="13"/>
        <v>0.10907049373343571</v>
      </c>
      <c r="AA26" s="1">
        <f t="shared" ca="1" si="14"/>
        <v>-0.10256078173395829</v>
      </c>
      <c r="AB26" s="1">
        <f t="shared" ca="1" si="15"/>
        <v>7.0168892335063154E-2</v>
      </c>
      <c r="AC26" s="1">
        <f t="shared" ca="1" si="16"/>
        <v>0.10615184825517596</v>
      </c>
      <c r="AD26" s="1">
        <f t="shared" ca="1" si="17"/>
        <v>0.17703214426962824</v>
      </c>
      <c r="AE26" s="1">
        <f t="shared" ca="1" si="1"/>
        <v>1.5013690825253053E-2</v>
      </c>
      <c r="AF26" s="1">
        <f t="shared" ca="1" si="2"/>
        <v>5.6949505776761097E-2</v>
      </c>
      <c r="AG26" s="1">
        <f t="shared" ca="1" si="3"/>
        <v>3.3791628648024125E-2</v>
      </c>
      <c r="AH26" s="1">
        <f t="shared" ca="1" si="4"/>
        <v>-5.5127045473233979E-2</v>
      </c>
      <c r="AI26" s="1">
        <f t="shared" ca="1" si="5"/>
        <v>4.0540383733944288E-4</v>
      </c>
      <c r="AJ26" s="1">
        <f t="shared" ca="1" si="6"/>
        <v>-4.7478746206173317E-2</v>
      </c>
      <c r="AK26" s="1">
        <f t="shared" ca="1" si="7"/>
        <v>7.3569265165486605E-2</v>
      </c>
      <c r="AL26" s="1">
        <f t="shared" ca="1" si="8"/>
        <v>-5.3037104705353277E-2</v>
      </c>
      <c r="AM26" s="1">
        <f t="shared" ca="1" si="9"/>
        <v>5.6245065625292932E-2</v>
      </c>
      <c r="AN26" s="1">
        <f t="shared" ca="1" si="10"/>
        <v>9.761806940222606E-2</v>
      </c>
      <c r="AO26" s="1">
        <f t="shared" ca="1" si="11"/>
        <v>2.1675384241878627E-2</v>
      </c>
      <c r="AP26" s="1">
        <f t="shared" ca="1" si="12"/>
        <v>-1.1071996876569273E-2</v>
      </c>
      <c r="AZ26" s="1"/>
      <c r="BA26">
        <v>1.5013690825253053E-2</v>
      </c>
      <c r="BB26">
        <v>5.6949505776761097E-2</v>
      </c>
      <c r="BC26">
        <v>3.3791628648024125E-2</v>
      </c>
      <c r="BD26">
        <v>-5.5127045473233979E-2</v>
      </c>
      <c r="BE26">
        <v>4.0540383733944288E-4</v>
      </c>
      <c r="BF26">
        <v>-4.7478746206173317E-2</v>
      </c>
      <c r="BG26">
        <v>7.3569265165486605E-2</v>
      </c>
      <c r="BH26">
        <v>-5.3037104705353277E-2</v>
      </c>
      <c r="BI26">
        <v>5.6245065625292932E-2</v>
      </c>
      <c r="BJ26">
        <v>9.761806940222606E-2</v>
      </c>
      <c r="BK26">
        <v>2.1675384241878627E-2</v>
      </c>
      <c r="BL26">
        <v>-1.1071996876569273E-2</v>
      </c>
    </row>
    <row r="27" spans="1:64" ht="29.4" thickBot="1">
      <c r="A27" s="21" t="s">
        <v>101</v>
      </c>
      <c r="B27" s="22" t="s">
        <v>102</v>
      </c>
      <c r="C27" s="25" t="s">
        <v>347</v>
      </c>
      <c r="D27" s="8">
        <v>101727</v>
      </c>
      <c r="E27" s="3">
        <v>228525</v>
      </c>
      <c r="F27">
        <f t="shared" si="19"/>
        <v>203454</v>
      </c>
      <c r="G27" s="3">
        <v>5088000000</v>
      </c>
      <c r="H27" s="9">
        <f t="shared" si="0"/>
        <v>3.998702830188679E-5</v>
      </c>
      <c r="I27" s="16" cm="1" vm="2153">
        <f t="array" aca="1" ref="I27:U27" ca="1">TRANSPOSE(_xlfn.STOCKHISTORY(A27,"1-1-2015","31-01-2016",2,0,2))</f>
        <v>27.86</v>
      </c>
      <c r="J27" s="17" vm="2154">
        <f ca="1"/>
        <v>26.39</v>
      </c>
      <c r="K27" s="17" vm="2155">
        <f ca="1"/>
        <v>29.36</v>
      </c>
      <c r="L27" s="17" vm="2156">
        <f ca="1"/>
        <v>27.31</v>
      </c>
      <c r="M27" s="17" vm="2157">
        <f ca="1"/>
        <v>28.81</v>
      </c>
      <c r="N27" s="17" vm="2158">
        <f ca="1"/>
        <v>29.6</v>
      </c>
      <c r="O27" s="17" vm="2159">
        <f ca="1"/>
        <v>27.42</v>
      </c>
      <c r="P27" s="17" vm="2160">
        <f ca="1"/>
        <v>28.41</v>
      </c>
      <c r="Q27" s="17" vm="2161">
        <f ca="1"/>
        <v>25.22</v>
      </c>
      <c r="R27" s="17" vm="2162">
        <f ca="1"/>
        <v>26.05</v>
      </c>
      <c r="S27" s="17" vm="2163">
        <f ca="1"/>
        <v>28.87</v>
      </c>
      <c r="T27" s="17" vm="2164">
        <f ca="1"/>
        <v>27.2</v>
      </c>
      <c r="U27" s="17" vm="2154">
        <f ca="1"/>
        <v>26.39</v>
      </c>
      <c r="V27" s="3">
        <v>0.26</v>
      </c>
      <c r="W27" s="3">
        <v>0.26</v>
      </c>
      <c r="X27" s="3">
        <v>0.26</v>
      </c>
      <c r="Y27" s="3">
        <v>0.21</v>
      </c>
      <c r="Z27" s="1">
        <f t="shared" ca="1" si="13"/>
        <v>-1.0409188801148626E-2</v>
      </c>
      <c r="AA27" s="1">
        <f t="shared" ca="1" si="14"/>
        <v>1.3548150860490773E-2</v>
      </c>
      <c r="AB27" s="1">
        <f t="shared" ca="1" si="15"/>
        <v>-4.0481400437636796E-2</v>
      </c>
      <c r="AC27" s="1">
        <f t="shared" ca="1" si="16"/>
        <v>2.1113243761996154E-2</v>
      </c>
      <c r="AD27" s="1">
        <f t="shared" ca="1" si="17"/>
        <v>-1.7229002153625231E-2</v>
      </c>
      <c r="AE27" s="1">
        <f t="shared" ca="1" si="1"/>
        <v>-5.2763819095477345E-2</v>
      </c>
      <c r="AF27" s="1">
        <f t="shared" ca="1" si="2"/>
        <v>0.11254262978400904</v>
      </c>
      <c r="AG27" s="1">
        <f t="shared" ca="1" si="3"/>
        <v>-6.0967302452316102E-2</v>
      </c>
      <c r="AH27" s="1">
        <f t="shared" ca="1" si="4"/>
        <v>5.4924935920908094E-2</v>
      </c>
      <c r="AI27" s="1">
        <f t="shared" ca="1" si="5"/>
        <v>3.6445678583825157E-2</v>
      </c>
      <c r="AJ27" s="1">
        <f t="shared" ca="1" si="6"/>
        <v>-6.4864864864864855E-2</v>
      </c>
      <c r="AK27" s="1">
        <f t="shared" ca="1" si="7"/>
        <v>3.6105032822757052E-2</v>
      </c>
      <c r="AL27" s="1">
        <f t="shared" ca="1" si="8"/>
        <v>-0.10313269975360793</v>
      </c>
      <c r="AM27" s="1">
        <f t="shared" ca="1" si="9"/>
        <v>4.3219666931007213E-2</v>
      </c>
      <c r="AN27" s="1">
        <f t="shared" ca="1" si="10"/>
        <v>0.10825335892514396</v>
      </c>
      <c r="AO27" s="1">
        <f t="shared" ca="1" si="11"/>
        <v>-5.0571527537235941E-2</v>
      </c>
      <c r="AP27" s="1">
        <f t="shared" ca="1" si="12"/>
        <v>-2.2058823529411721E-2</v>
      </c>
      <c r="AZ27" s="1"/>
      <c r="BA27">
        <v>-5.2763819095477345E-2</v>
      </c>
      <c r="BB27">
        <v>0.11254262978400904</v>
      </c>
      <c r="BC27">
        <v>-6.0967302452316102E-2</v>
      </c>
      <c r="BD27">
        <v>5.4924935920908094E-2</v>
      </c>
      <c r="BE27">
        <v>3.6445678583825157E-2</v>
      </c>
      <c r="BF27">
        <v>-6.4864864864864855E-2</v>
      </c>
      <c r="BG27">
        <v>3.6105032822757052E-2</v>
      </c>
      <c r="BH27">
        <v>-0.10313269975360793</v>
      </c>
      <c r="BI27">
        <v>4.3219666931007213E-2</v>
      </c>
      <c r="BJ27">
        <v>0.10825335892514396</v>
      </c>
      <c r="BK27">
        <v>-5.0571527537235941E-2</v>
      </c>
      <c r="BL27">
        <v>-2.2058823529411721E-2</v>
      </c>
    </row>
    <row r="28" spans="1:64" ht="29.4" thickBot="1">
      <c r="A28" s="21" t="s">
        <v>104</v>
      </c>
      <c r="B28" s="22" t="s">
        <v>348</v>
      </c>
      <c r="C28" s="25" t="s">
        <v>106</v>
      </c>
      <c r="D28" s="8">
        <v>1391262</v>
      </c>
      <c r="E28" s="3"/>
      <c r="F28">
        <f t="shared" si="19"/>
        <v>2782524</v>
      </c>
      <c r="G28" s="3">
        <v>1079000000</v>
      </c>
      <c r="H28" s="9">
        <f t="shared" si="0"/>
        <v>2.5787988878591289E-3</v>
      </c>
      <c r="I28" s="16" cm="1" vm="1157">
        <f t="array" aca="1" ref="I28:U28" ca="1">TRANSPOSE(_xlfn.STOCKHISTORY(A28,"1-1-2015","31-01-2016",2,0,2))</f>
        <v>96.52</v>
      </c>
      <c r="J28" s="17" vm="1158">
        <f ca="1"/>
        <v>98.34</v>
      </c>
      <c r="K28" s="17" vm="1159">
        <f ca="1"/>
        <v>104.1</v>
      </c>
      <c r="L28" s="17" vm="1160">
        <f ca="1"/>
        <v>102.66</v>
      </c>
      <c r="M28" s="17" vm="1161">
        <f ca="1"/>
        <v>100.93</v>
      </c>
      <c r="N28" s="17" vm="1162">
        <f ca="1"/>
        <v>102.9</v>
      </c>
      <c r="O28" s="17" vm="1163">
        <f ca="1"/>
        <v>105.75</v>
      </c>
      <c r="P28" s="17" vm="571">
        <f ca="1"/>
        <v>113.17</v>
      </c>
      <c r="Q28" s="17" vm="1164">
        <f ca="1"/>
        <v>100.64</v>
      </c>
      <c r="R28" s="17" vm="1165">
        <f ca="1"/>
        <v>96.49</v>
      </c>
      <c r="S28" s="17" vm="1166">
        <f ca="1"/>
        <v>99.45</v>
      </c>
      <c r="T28" s="17" vm="1167">
        <f ca="1"/>
        <v>94.67</v>
      </c>
      <c r="U28" s="17" vm="1168">
        <f ca="1"/>
        <v>96.17</v>
      </c>
      <c r="V28" s="3">
        <v>0.42499999999999999</v>
      </c>
      <c r="W28" s="3">
        <v>0.42499999999999999</v>
      </c>
      <c r="X28" s="3">
        <v>0.42499999999999999</v>
      </c>
      <c r="Y28" s="3">
        <v>0.42499999999999999</v>
      </c>
      <c r="Z28" s="1">
        <f t="shared" ca="1" si="13"/>
        <v>6.8016991297140492E-2</v>
      </c>
      <c r="AA28" s="1">
        <f t="shared" ca="1" si="14"/>
        <v>3.4239236314046399E-2</v>
      </c>
      <c r="AB28" s="1">
        <f t="shared" ca="1" si="15"/>
        <v>-8.354609929078019E-2</v>
      </c>
      <c r="AC28" s="1">
        <f t="shared" ca="1" si="16"/>
        <v>1.0881956679449354E-3</v>
      </c>
      <c r="AD28" s="1">
        <f t="shared" ca="1" si="17"/>
        <v>1.3986738499792848E-2</v>
      </c>
      <c r="AE28" s="1">
        <f t="shared" ca="1" si="1"/>
        <v>1.8856195607128135E-2</v>
      </c>
      <c r="AF28" s="1">
        <f t="shared" ca="1" si="2"/>
        <v>5.8572300183038342E-2</v>
      </c>
      <c r="AG28" s="1">
        <f t="shared" ca="1" si="3"/>
        <v>-9.750240153698346E-3</v>
      </c>
      <c r="AH28" s="1">
        <f t="shared" ca="1" si="4"/>
        <v>-1.6851743619715465E-2</v>
      </c>
      <c r="AI28" s="1">
        <f t="shared" ca="1" si="5"/>
        <v>2.3729317348657471E-2</v>
      </c>
      <c r="AJ28" s="1">
        <f t="shared" ca="1" si="6"/>
        <v>3.1827016520894015E-2</v>
      </c>
      <c r="AK28" s="1">
        <f t="shared" ca="1" si="7"/>
        <v>7.0165484633569752E-2</v>
      </c>
      <c r="AL28" s="1">
        <f t="shared" ca="1" si="8"/>
        <v>-0.10696297605372448</v>
      </c>
      <c r="AM28" s="1">
        <f t="shared" ca="1" si="9"/>
        <v>-3.7013116057233765E-2</v>
      </c>
      <c r="AN28" s="1">
        <f t="shared" ca="1" si="10"/>
        <v>3.067675406777913E-2</v>
      </c>
      <c r="AO28" s="1">
        <f t="shared" ca="1" si="11"/>
        <v>-4.3790849673202625E-2</v>
      </c>
      <c r="AP28" s="1">
        <f t="shared" ca="1" si="12"/>
        <v>2.0333791063694942E-2</v>
      </c>
      <c r="AZ28" s="1"/>
      <c r="BA28">
        <v>1.8856195607128135E-2</v>
      </c>
      <c r="BB28">
        <v>5.8572300183038342E-2</v>
      </c>
      <c r="BC28">
        <v>-9.750240153698346E-3</v>
      </c>
      <c r="BD28">
        <v>-1.6851743619715465E-2</v>
      </c>
      <c r="BE28">
        <v>2.3729317348657471E-2</v>
      </c>
      <c r="BF28">
        <v>3.1827016520894015E-2</v>
      </c>
      <c r="BG28">
        <v>7.0165484633569752E-2</v>
      </c>
      <c r="BH28">
        <v>-0.10696297605372448</v>
      </c>
      <c r="BI28">
        <v>-3.7013116057233765E-2</v>
      </c>
      <c r="BJ28">
        <v>3.067675406777913E-2</v>
      </c>
      <c r="BK28">
        <v>-4.3790849673202625E-2</v>
      </c>
      <c r="BL28">
        <v>2.0333791063694942E-2</v>
      </c>
    </row>
    <row r="29" spans="1:64" ht="16.2" thickBot="1">
      <c r="A29" s="21" t="s">
        <v>107</v>
      </c>
      <c r="B29" s="22" t="s">
        <v>108</v>
      </c>
      <c r="C29" s="25" t="s">
        <v>109</v>
      </c>
      <c r="D29" s="8">
        <v>2435996</v>
      </c>
      <c r="E29" s="3">
        <v>42078</v>
      </c>
      <c r="F29">
        <f t="shared" si="19"/>
        <v>4871992</v>
      </c>
      <c r="G29" s="3">
        <v>1873000000</v>
      </c>
      <c r="H29" s="9">
        <f t="shared" si="0"/>
        <v>2.6011703150026697E-3</v>
      </c>
      <c r="I29" s="16" cm="1" vm="1132">
        <f t="array" aca="1" ref="I29:U29" ca="1">TRANSPOSE(_xlfn.STOCKHISTORY(A29,"1-1-2015","31-01-2016",2,0,2))</f>
        <v>111.63</v>
      </c>
      <c r="J29" s="17" vm="1133">
        <f ca="1"/>
        <v>103.98</v>
      </c>
      <c r="K29" s="17" vm="1134">
        <f ca="1"/>
        <v>106.32</v>
      </c>
      <c r="L29" s="17" vm="1135">
        <f ca="1"/>
        <v>105.77</v>
      </c>
      <c r="M29" s="17" vm="1136">
        <f ca="1"/>
        <v>110.28</v>
      </c>
      <c r="N29" s="17" vm="1137">
        <f ca="1"/>
        <v>103.47</v>
      </c>
      <c r="O29" s="17" vm="1138">
        <f ca="1"/>
        <v>96.3</v>
      </c>
      <c r="P29" s="17" vm="1139">
        <f ca="1"/>
        <v>87.28</v>
      </c>
      <c r="Q29" s="17" vm="1140">
        <f ca="1"/>
        <v>78.760000000000005</v>
      </c>
      <c r="R29" s="17" vm="1141">
        <f ca="1"/>
        <v>79.72</v>
      </c>
      <c r="S29" s="17" vm="1142">
        <f ca="1"/>
        <v>90.61</v>
      </c>
      <c r="T29" s="17" vm="1143">
        <f ca="1"/>
        <v>90.97</v>
      </c>
      <c r="U29" s="17" vm="1144">
        <f ca="1"/>
        <v>89.53</v>
      </c>
      <c r="V29" s="3">
        <v>1.08</v>
      </c>
      <c r="W29" s="3">
        <v>1.07</v>
      </c>
      <c r="X29" s="3">
        <v>1.07</v>
      </c>
      <c r="Y29" s="3">
        <v>1.07</v>
      </c>
      <c r="Z29" s="1">
        <f t="shared" ca="1" si="13"/>
        <v>-4.2820030457762247E-2</v>
      </c>
      <c r="AA29" s="1">
        <f t="shared" ca="1" si="14"/>
        <v>-7.9417604235605552E-2</v>
      </c>
      <c r="AB29" s="1">
        <f t="shared" ca="1" si="15"/>
        <v>-0.16105919003115263</v>
      </c>
      <c r="AC29" s="1">
        <f t="shared" ca="1" si="16"/>
        <v>0.13647767185148021</v>
      </c>
      <c r="AD29" s="1">
        <f t="shared" ca="1" si="17"/>
        <v>-0.15954492519931915</v>
      </c>
      <c r="AE29" s="1">
        <f t="shared" ca="1" si="1"/>
        <v>-6.8529965063154993E-2</v>
      </c>
      <c r="AF29" s="1">
        <f t="shared" ca="1" si="2"/>
        <v>2.250432775533746E-2</v>
      </c>
      <c r="AG29" s="1">
        <f t="shared" ca="1" si="3"/>
        <v>4.9849510910459265E-3</v>
      </c>
      <c r="AH29" s="1">
        <f t="shared" ca="1" si="4"/>
        <v>4.2639689893164461E-2</v>
      </c>
      <c r="AI29" s="1">
        <f t="shared" ca="1" si="5"/>
        <v>-5.2049328980776223E-2</v>
      </c>
      <c r="AJ29" s="1">
        <f t="shared" ca="1" si="6"/>
        <v>-5.8954286266550707E-2</v>
      </c>
      <c r="AK29" s="1">
        <f t="shared" ca="1" si="7"/>
        <v>-9.3665628245067453E-2</v>
      </c>
      <c r="AL29" s="1">
        <f t="shared" ca="1" si="8"/>
        <v>-8.5357470210815717E-2</v>
      </c>
      <c r="AM29" s="1">
        <f t="shared" ca="1" si="9"/>
        <v>2.5774504824784078E-2</v>
      </c>
      <c r="AN29" s="1">
        <f t="shared" ca="1" si="10"/>
        <v>0.13660311088810839</v>
      </c>
      <c r="AO29" s="1">
        <f t="shared" ca="1" si="11"/>
        <v>1.57819225251076E-2</v>
      </c>
      <c r="AP29" s="1">
        <f t="shared" ca="1" si="12"/>
        <v>-4.0672749257996887E-3</v>
      </c>
      <c r="AZ29" s="1"/>
      <c r="BA29">
        <v>-6.8529965063154993E-2</v>
      </c>
      <c r="BB29">
        <v>2.250432775533746E-2</v>
      </c>
      <c r="BC29">
        <v>4.9849510910459265E-3</v>
      </c>
      <c r="BD29">
        <v>4.2639689893164461E-2</v>
      </c>
      <c r="BE29">
        <v>-5.2049328980776223E-2</v>
      </c>
      <c r="BF29">
        <v>-5.8954286266550707E-2</v>
      </c>
      <c r="BG29">
        <v>-9.3665628245067453E-2</v>
      </c>
      <c r="BH29">
        <v>-8.5357470210815717E-2</v>
      </c>
      <c r="BI29">
        <v>2.5774504824784078E-2</v>
      </c>
      <c r="BJ29">
        <v>0.13660311088810839</v>
      </c>
      <c r="BK29">
        <v>1.57819225251076E-2</v>
      </c>
      <c r="BL29">
        <v>-4.0672749257996887E-3</v>
      </c>
    </row>
    <row r="30" spans="1:64" ht="16.2" thickBot="1">
      <c r="A30" s="21" t="s">
        <v>110</v>
      </c>
      <c r="B30" s="22" t="s">
        <v>111</v>
      </c>
      <c r="C30" s="25" t="s">
        <v>349</v>
      </c>
      <c r="D30" s="8">
        <v>40987</v>
      </c>
      <c r="E30" s="3">
        <v>50117</v>
      </c>
      <c r="F30">
        <f>(D30)*4.725</f>
        <v>193663.57499999998</v>
      </c>
      <c r="G30" s="3">
        <v>374000000</v>
      </c>
      <c r="H30" s="9">
        <f t="shared" si="0"/>
        <v>5.1781704545454546E-4</v>
      </c>
      <c r="I30" s="16">
        <v>58.89</v>
      </c>
      <c r="J30" s="17">
        <v>59.18</v>
      </c>
      <c r="K30" s="17">
        <v>70.010000000000005</v>
      </c>
      <c r="L30" s="17">
        <v>71.12</v>
      </c>
      <c r="M30" s="17">
        <v>75.260000000000005</v>
      </c>
      <c r="N30" s="17">
        <v>72.69</v>
      </c>
      <c r="O30" s="17">
        <v>70.69</v>
      </c>
      <c r="P30" s="17">
        <v>76.540000000000006</v>
      </c>
      <c r="Q30" s="17">
        <v>76.489999999999995</v>
      </c>
      <c r="R30" s="17">
        <v>74.489999999999995</v>
      </c>
      <c r="S30" s="17">
        <v>79.45</v>
      </c>
      <c r="T30" s="17">
        <v>81.42</v>
      </c>
      <c r="U30" s="17">
        <v>81.42</v>
      </c>
      <c r="V30" s="3">
        <v>1.08</v>
      </c>
      <c r="W30" s="3">
        <v>1.07</v>
      </c>
      <c r="X30" s="3">
        <v>1.07</v>
      </c>
      <c r="Y30" s="3">
        <v>1.07</v>
      </c>
      <c r="Z30" s="1">
        <f t="shared" si="13"/>
        <v>0.22601460349804728</v>
      </c>
      <c r="AA30" s="1">
        <f t="shared" si="14"/>
        <v>8.9988751406073278E-3</v>
      </c>
      <c r="AB30" s="1">
        <f t="shared" si="15"/>
        <v>6.8892346866600618E-2</v>
      </c>
      <c r="AC30" s="1">
        <f t="shared" si="16"/>
        <v>0.1073969660357096</v>
      </c>
      <c r="AD30" s="1">
        <f t="shared" si="17"/>
        <v>0.4554253693326541</v>
      </c>
      <c r="AE30" s="1">
        <f t="shared" si="1"/>
        <v>4.9244353880115322E-3</v>
      </c>
      <c r="AF30" s="1">
        <f t="shared" si="2"/>
        <v>0.18300101385603254</v>
      </c>
      <c r="AG30" s="1">
        <f t="shared" si="3"/>
        <v>3.1281245536351941E-2</v>
      </c>
      <c r="AH30" s="1">
        <f t="shared" si="4"/>
        <v>5.8211473565804278E-2</v>
      </c>
      <c r="AI30" s="1">
        <f t="shared" si="5"/>
        <v>-1.9930906191868287E-2</v>
      </c>
      <c r="AJ30" s="1">
        <f t="shared" si="6"/>
        <v>-1.2794056954189021E-2</v>
      </c>
      <c r="AK30" s="1">
        <f t="shared" si="7"/>
        <v>8.2755693874664152E-2</v>
      </c>
      <c r="AL30" s="1">
        <f t="shared" si="8"/>
        <v>1.3326365299189817E-2</v>
      </c>
      <c r="AM30" s="1">
        <f t="shared" si="9"/>
        <v>-1.21584520852399E-2</v>
      </c>
      <c r="AN30" s="1">
        <f t="shared" si="10"/>
        <v>6.6586118942139991E-2</v>
      </c>
      <c r="AO30" s="1">
        <f t="shared" si="11"/>
        <v>3.8263058527375694E-2</v>
      </c>
      <c r="AP30" s="1">
        <f t="shared" si="12"/>
        <v>1.3141734217636945E-2</v>
      </c>
      <c r="AZ30" s="1"/>
      <c r="BA30">
        <v>4.9244353880115322E-3</v>
      </c>
      <c r="BB30">
        <v>0.18300101385603254</v>
      </c>
      <c r="BC30">
        <v>3.1281245536351941E-2</v>
      </c>
      <c r="BD30">
        <v>5.8211473565804278E-2</v>
      </c>
      <c r="BE30">
        <v>-1.9930906191868287E-2</v>
      </c>
      <c r="BF30">
        <v>-1.2794056954189021E-2</v>
      </c>
      <c r="BG30">
        <v>8.2755693874664152E-2</v>
      </c>
      <c r="BH30">
        <v>1.3326365299189817E-2</v>
      </c>
      <c r="BI30">
        <v>-1.21584520852399E-2</v>
      </c>
      <c r="BJ30">
        <v>6.6586118942139991E-2</v>
      </c>
      <c r="BK30">
        <v>3.8263058527375694E-2</v>
      </c>
      <c r="BL30">
        <v>1.3141734217636945E-2</v>
      </c>
    </row>
    <row r="31" spans="1:64" ht="16.2" thickBot="1">
      <c r="A31" s="21" t="s">
        <v>350</v>
      </c>
      <c r="B31" s="22" t="s">
        <v>351</v>
      </c>
      <c r="C31" s="25" t="s">
        <v>352</v>
      </c>
      <c r="D31" s="8">
        <v>113887</v>
      </c>
      <c r="E31" s="3">
        <v>20480</v>
      </c>
      <c r="F31">
        <f>(D31*1.319)</f>
        <v>150216.95300000001</v>
      </c>
      <c r="G31" s="3">
        <v>700000000</v>
      </c>
      <c r="H31" s="9">
        <f t="shared" si="0"/>
        <v>2.1459564714285717E-4</v>
      </c>
      <c r="I31" s="16" cm="1" vm="3225">
        <f t="array" aca="1" ref="I31:U31" ca="1">TRANSPOSE(_xlfn.STOCKHISTORY(A31,"1-1-2015","31-01-2016",2,0,2))</f>
        <v>65.188400000000001</v>
      </c>
      <c r="J31" s="17" vm="3226">
        <f ca="1"/>
        <v>62.482599999999998</v>
      </c>
      <c r="K31" s="17" vm="3227">
        <f ca="1"/>
        <v>66.097899999999996</v>
      </c>
      <c r="L31" s="17" vm="3228">
        <f ca="1"/>
        <v>64.256100000000004</v>
      </c>
      <c r="M31" s="17" vm="3229">
        <f ca="1"/>
        <v>62.217300000000002</v>
      </c>
      <c r="N31" s="17" vm="3230">
        <f ca="1"/>
        <v>65.559700000000007</v>
      </c>
      <c r="O31" s="17" vm="3231">
        <f ca="1"/>
        <v>65.180800000000005</v>
      </c>
      <c r="P31" s="17" vm="3232">
        <f ca="1"/>
        <v>69.364500000000007</v>
      </c>
      <c r="Q31" s="17" vm="3233">
        <f ca="1"/>
        <v>64.581999999999994</v>
      </c>
      <c r="R31" s="17" vm="3234">
        <f ca="1"/>
        <v>64.627499999999998</v>
      </c>
      <c r="S31" s="17" vm="3235">
        <f ca="1"/>
        <v>70.872699999999995</v>
      </c>
      <c r="T31" s="17" vm="3236">
        <f ca="1"/>
        <v>73.48</v>
      </c>
      <c r="U31" s="17" vm="3237">
        <f ca="1"/>
        <v>69.015799999999999</v>
      </c>
      <c r="V31" s="3">
        <v>0.125</v>
      </c>
      <c r="W31" s="3">
        <v>0.125</v>
      </c>
      <c r="X31" s="3">
        <v>24.56</v>
      </c>
      <c r="Y31" s="3">
        <v>0.121304</v>
      </c>
      <c r="Z31" s="1">
        <f t="shared" ca="1" si="13"/>
        <v>-1.2384105147541555E-2</v>
      </c>
      <c r="AA31" s="1">
        <f t="shared" ca="1" si="14"/>
        <v>1.6336192205876194E-2</v>
      </c>
      <c r="AB31" s="1">
        <f t="shared" ca="1" si="15"/>
        <v>0.36830937944916281</v>
      </c>
      <c r="AC31" s="1">
        <f t="shared" ca="1" si="16"/>
        <v>6.977840702487334E-2</v>
      </c>
      <c r="AD31" s="1">
        <f t="shared" ca="1" si="17"/>
        <v>0.44116290628394</v>
      </c>
      <c r="AE31" s="1">
        <f t="shared" ca="1" si="1"/>
        <v>-4.1507384749434002E-2</v>
      </c>
      <c r="AF31" s="1">
        <f t="shared" ca="1" si="2"/>
        <v>5.7860908476919944E-2</v>
      </c>
      <c r="AG31" s="1">
        <f t="shared" ca="1" si="3"/>
        <v>-2.5973593714777508E-2</v>
      </c>
      <c r="AH31" s="1">
        <f t="shared" ca="1" si="4"/>
        <v>-3.1729283289835548E-2</v>
      </c>
      <c r="AI31" s="1">
        <f t="shared" ca="1" si="5"/>
        <v>5.5730480107622875E-2</v>
      </c>
      <c r="AJ31" s="1">
        <f t="shared" ca="1" si="6"/>
        <v>-3.8728060073490505E-3</v>
      </c>
      <c r="AK31" s="1">
        <f t="shared" ca="1" si="7"/>
        <v>6.4186079336246274E-2</v>
      </c>
      <c r="AL31" s="1">
        <f t="shared" ca="1" si="8"/>
        <v>0.28512423501935402</v>
      </c>
      <c r="AM31" s="1">
        <f t="shared" ca="1" si="9"/>
        <v>0.38099625282586486</v>
      </c>
      <c r="AN31" s="1">
        <f t="shared" ca="1" si="10"/>
        <v>9.66337859270434E-2</v>
      </c>
      <c r="AO31" s="1">
        <f t="shared" ca="1" si="11"/>
        <v>3.8500071254517036E-2</v>
      </c>
      <c r="AP31" s="1">
        <f t="shared" ca="1" si="12"/>
        <v>-5.9103102885138876E-2</v>
      </c>
      <c r="AZ31" s="1"/>
      <c r="BA31">
        <v>-4.1507384749434002E-2</v>
      </c>
      <c r="BB31">
        <v>5.7860908476919944E-2</v>
      </c>
      <c r="BC31">
        <v>-2.5973593714777508E-2</v>
      </c>
      <c r="BD31">
        <v>-3.1729283289835548E-2</v>
      </c>
      <c r="BE31">
        <v>5.5730480107622875E-2</v>
      </c>
      <c r="BF31">
        <v>-3.8728060073490505E-3</v>
      </c>
      <c r="BG31">
        <v>6.4186079336246274E-2</v>
      </c>
      <c r="BH31">
        <v>0.28512423501935402</v>
      </c>
      <c r="BI31">
        <v>0.38099625282586486</v>
      </c>
      <c r="BJ31">
        <v>9.66337859270434E-2</v>
      </c>
      <c r="BK31">
        <v>3.8500071254517036E-2</v>
      </c>
      <c r="BL31">
        <v>-5.9103102885138876E-2</v>
      </c>
    </row>
    <row r="32" spans="1:64" ht="43.8" thickBot="1">
      <c r="A32" s="21" t="s">
        <v>113</v>
      </c>
      <c r="B32" s="22" t="s">
        <v>114</v>
      </c>
      <c r="C32" s="25" t="s">
        <v>115</v>
      </c>
      <c r="D32" s="8">
        <v>1293898</v>
      </c>
      <c r="E32" s="3">
        <v>91287</v>
      </c>
      <c r="F32" s="37">
        <f>D32</f>
        <v>1293898</v>
      </c>
      <c r="G32" s="3">
        <v>1639000000</v>
      </c>
      <c r="H32" s="9">
        <f t="shared" si="0"/>
        <v>7.8944356314826112E-4</v>
      </c>
      <c r="I32" s="16" cm="1" vm="1218">
        <f t="array" aca="1" ref="I32:U32" ca="1">TRANSPOSE(_xlfn.STOCKHISTORY(A32,"1-1-2015","31-01-2016",2,0,2))</f>
        <v>94.91</v>
      </c>
      <c r="J32" s="17" vm="1219">
        <f ca="1"/>
        <v>91.3</v>
      </c>
      <c r="K32" s="17" vm="1220">
        <f ca="1"/>
        <v>104.35</v>
      </c>
      <c r="L32" s="17" vm="1221">
        <f ca="1"/>
        <v>105.43</v>
      </c>
      <c r="M32" s="17" vm="1222">
        <f ca="1"/>
        <v>109.95</v>
      </c>
      <c r="N32" s="17" vm="1223">
        <f ca="1"/>
        <v>111.48</v>
      </c>
      <c r="O32" s="17" vm="1224">
        <f ca="1"/>
        <v>114.95</v>
      </c>
      <c r="P32" s="17" vm="1225">
        <f ca="1"/>
        <v>120.88</v>
      </c>
      <c r="Q32" s="17" vm="1226">
        <f ca="1"/>
        <v>99.31</v>
      </c>
      <c r="R32" s="17" vm="1227">
        <f ca="1"/>
        <v>102.97</v>
      </c>
      <c r="S32" s="17" vm="1228">
        <f ca="1"/>
        <v>114.49</v>
      </c>
      <c r="T32" s="17" vm="1229">
        <f ca="1"/>
        <v>114.15</v>
      </c>
      <c r="U32" s="17" vm="1230">
        <f ca="1"/>
        <v>103.12</v>
      </c>
      <c r="V32">
        <v>0.78</v>
      </c>
      <c r="W32">
        <v>0.71</v>
      </c>
      <c r="X32">
        <v>0</v>
      </c>
      <c r="Y32" s="3">
        <v>0</v>
      </c>
      <c r="Z32" s="1">
        <f t="shared" ca="1" si="13"/>
        <v>0.1190601622589823</v>
      </c>
      <c r="AA32" s="1">
        <f t="shared" ca="1" si="14"/>
        <v>9.7031205539220303E-2</v>
      </c>
      <c r="AB32" s="1">
        <f t="shared" ca="1" si="15"/>
        <v>-0.10421922575032626</v>
      </c>
      <c r="AC32" s="1">
        <f t="shared" ca="1" si="16"/>
        <v>1.456734971350934E-3</v>
      </c>
      <c r="AD32" s="1">
        <f t="shared" ca="1" si="17"/>
        <v>0.10220208618691401</v>
      </c>
      <c r="AE32" s="1">
        <f t="shared" ca="1" si="1"/>
        <v>-3.8036034137604043E-2</v>
      </c>
      <c r="AF32" s="1">
        <f t="shared" ca="1" si="2"/>
        <v>0.14293537787513688</v>
      </c>
      <c r="AG32" s="1">
        <f t="shared" ca="1" si="3"/>
        <v>1.7824628653569839E-2</v>
      </c>
      <c r="AH32" s="1">
        <f t="shared" ca="1" si="4"/>
        <v>4.2872047804230255E-2</v>
      </c>
      <c r="AI32" s="1">
        <f t="shared" ca="1" si="5"/>
        <v>2.0372896771259672E-2</v>
      </c>
      <c r="AJ32" s="1">
        <f t="shared" ca="1" si="6"/>
        <v>3.7495514890563318E-2</v>
      </c>
      <c r="AK32" s="1">
        <f t="shared" ca="1" si="7"/>
        <v>5.1587646802957743E-2</v>
      </c>
      <c r="AL32" s="1">
        <f t="shared" ca="1" si="8"/>
        <v>-0.17844142951687619</v>
      </c>
      <c r="AM32" s="1">
        <f t="shared" ca="1" si="9"/>
        <v>3.6854294632967438E-2</v>
      </c>
      <c r="AN32" s="1">
        <f t="shared" ca="1" si="10"/>
        <v>0.11187724579974746</v>
      </c>
      <c r="AO32" s="1">
        <f t="shared" ca="1" si="11"/>
        <v>-2.9696916761288252E-3</v>
      </c>
      <c r="AP32" s="1">
        <f t="shared" ca="1" si="12"/>
        <v>-9.6627244853263253E-2</v>
      </c>
      <c r="AZ32" s="1"/>
      <c r="BA32">
        <v>-3.8036034137604043E-2</v>
      </c>
      <c r="BB32">
        <v>0.14293537787513688</v>
      </c>
      <c r="BC32">
        <v>1.7824628653569839E-2</v>
      </c>
      <c r="BD32">
        <v>4.2872047804230255E-2</v>
      </c>
      <c r="BE32">
        <v>2.0372896771259672E-2</v>
      </c>
      <c r="BF32">
        <v>3.7495514890563318E-2</v>
      </c>
      <c r="BG32">
        <v>5.1587646802957743E-2</v>
      </c>
      <c r="BH32">
        <v>-0.17844142951687619</v>
      </c>
      <c r="BI32">
        <v>3.6854294632967438E-2</v>
      </c>
      <c r="BJ32">
        <v>0.11187724579974746</v>
      </c>
      <c r="BK32">
        <v>-2.9696916761288252E-3</v>
      </c>
      <c r="BL32">
        <v>-9.6627244853263253E-2</v>
      </c>
    </row>
    <row r="33" spans="1:64" ht="29.4" thickBot="1">
      <c r="A33" s="21" t="s">
        <v>116</v>
      </c>
      <c r="B33" s="22" t="s">
        <v>117</v>
      </c>
      <c r="C33" s="25" t="s">
        <v>118</v>
      </c>
      <c r="D33" s="8">
        <v>815861</v>
      </c>
      <c r="E33" s="3"/>
      <c r="F33" s="37">
        <f t="shared" ref="F33:F35" si="20">D33</f>
        <v>815861</v>
      </c>
      <c r="G33" s="3">
        <v>745000000</v>
      </c>
      <c r="H33" s="9">
        <f t="shared" si="0"/>
        <v>1.0951154362416108E-3</v>
      </c>
      <c r="I33" s="16">
        <v>50.72</v>
      </c>
      <c r="J33" s="17">
        <v>50.98</v>
      </c>
      <c r="K33" s="17">
        <v>43.22</v>
      </c>
      <c r="L33" s="17">
        <v>48.39</v>
      </c>
      <c r="M33" s="17">
        <v>42.79</v>
      </c>
      <c r="N33" s="17">
        <v>45.56</v>
      </c>
      <c r="O33" s="17">
        <v>47.98</v>
      </c>
      <c r="P33" s="17">
        <v>44.35</v>
      </c>
      <c r="Q33" s="17">
        <v>46.24</v>
      </c>
      <c r="R33" s="17">
        <v>51.32</v>
      </c>
      <c r="S33" s="17">
        <v>48.98</v>
      </c>
      <c r="T33" s="17">
        <v>50.43</v>
      </c>
      <c r="U33" s="17">
        <v>51.52</v>
      </c>
      <c r="V33" s="3">
        <v>0</v>
      </c>
      <c r="W33" s="3">
        <v>0</v>
      </c>
      <c r="X33" s="3">
        <v>0</v>
      </c>
      <c r="Y33" s="3">
        <v>0</v>
      </c>
      <c r="Z33" s="1">
        <f t="shared" si="13"/>
        <v>-4.5938485804416368E-2</v>
      </c>
      <c r="AA33" s="1">
        <f t="shared" si="14"/>
        <v>-8.4728249638355794E-3</v>
      </c>
      <c r="AB33" s="1">
        <f t="shared" si="15"/>
        <v>6.9612338474364391E-2</v>
      </c>
      <c r="AC33" s="1">
        <f t="shared" si="16"/>
        <v>3.8971161340608505E-3</v>
      </c>
      <c r="AD33" s="1">
        <f t="shared" si="17"/>
        <v>1.5772870662460654E-2</v>
      </c>
      <c r="AE33" s="1">
        <f t="shared" si="1"/>
        <v>5.1261829652996457E-3</v>
      </c>
      <c r="AF33" s="1">
        <f t="shared" si="2"/>
        <v>-0.15221655551196545</v>
      </c>
      <c r="AG33" s="1">
        <f t="shared" si="3"/>
        <v>0.11962054604349842</v>
      </c>
      <c r="AH33" s="1">
        <f t="shared" si="4"/>
        <v>-0.11572638974994837</v>
      </c>
      <c r="AI33" s="1">
        <f t="shared" si="5"/>
        <v>6.4734751110072528E-2</v>
      </c>
      <c r="AJ33" s="1">
        <f t="shared" si="6"/>
        <v>5.3116769095697861E-2</v>
      </c>
      <c r="AK33" s="1">
        <f t="shared" si="7"/>
        <v>-7.5656523551479699E-2</v>
      </c>
      <c r="AL33" s="1">
        <f t="shared" si="8"/>
        <v>4.2615558060879383E-2</v>
      </c>
      <c r="AM33" s="1">
        <f t="shared" si="9"/>
        <v>0.10986159169550169</v>
      </c>
      <c r="AN33" s="1">
        <f t="shared" si="10"/>
        <v>-4.5596258768511366E-2</v>
      </c>
      <c r="AO33" s="1">
        <f t="shared" si="11"/>
        <v>2.9603919967333664E-2</v>
      </c>
      <c r="AP33" s="1">
        <f t="shared" si="12"/>
        <v>2.161411858021026E-2</v>
      </c>
      <c r="AZ33" s="1"/>
      <c r="BA33">
        <v>5.1261829652996457E-3</v>
      </c>
      <c r="BB33">
        <v>-0.15221655551196545</v>
      </c>
      <c r="BC33">
        <v>0.11962054604349842</v>
      </c>
      <c r="BD33">
        <v>-0.11572638974994837</v>
      </c>
      <c r="BE33">
        <v>6.4734751110072528E-2</v>
      </c>
      <c r="BF33">
        <v>5.3116769095697861E-2</v>
      </c>
      <c r="BG33">
        <v>-7.5656523551479699E-2</v>
      </c>
      <c r="BH33">
        <v>4.2615558060879383E-2</v>
      </c>
      <c r="BI33">
        <v>0.10986159169550169</v>
      </c>
      <c r="BJ33">
        <v>-4.5596258768511366E-2</v>
      </c>
      <c r="BK33">
        <v>2.9603919967333664E-2</v>
      </c>
      <c r="BL33">
        <v>2.161411858021026E-2</v>
      </c>
    </row>
    <row r="34" spans="1:64" ht="29.4" thickBot="1">
      <c r="A34" s="21" t="s">
        <v>353</v>
      </c>
      <c r="B34" s="22" t="s">
        <v>354</v>
      </c>
      <c r="C34" s="25" t="s">
        <v>355</v>
      </c>
      <c r="D34" s="8">
        <v>82668</v>
      </c>
      <c r="E34" s="3">
        <v>28478</v>
      </c>
      <c r="F34" s="37">
        <f t="shared" si="20"/>
        <v>82668</v>
      </c>
      <c r="G34" s="3">
        <v>691000000</v>
      </c>
      <c r="H34" s="9">
        <f>F34/G34</f>
        <v>1.1963531114327063E-4</v>
      </c>
      <c r="I34" s="16" cm="1" vm="3636">
        <f t="array" aca="1" ref="I34:U34" ca="1">TRANSPOSE(_xlfn.STOCKHISTORY(A34,"1-1-2015","31-01-2016",2,0,2))</f>
        <v>83.54</v>
      </c>
      <c r="J34" s="17" vm="3637">
        <f ca="1"/>
        <v>87</v>
      </c>
      <c r="K34" s="17" vm="3638">
        <f ca="1"/>
        <v>78.48</v>
      </c>
      <c r="L34" s="17" vm="3639">
        <f ca="1"/>
        <v>76.94</v>
      </c>
      <c r="M34" s="17" vm="3408">
        <f ca="1"/>
        <v>77.709999999999994</v>
      </c>
      <c r="N34" s="17" vm="3640">
        <f ca="1"/>
        <v>76.260000000000005</v>
      </c>
      <c r="O34" s="17" vm="3641">
        <f ca="1"/>
        <v>70.8</v>
      </c>
      <c r="P34" s="17" vm="3642">
        <f ca="1"/>
        <v>74.3</v>
      </c>
      <c r="Q34" s="17" vm="3643">
        <f ca="1"/>
        <v>70.260000000000005</v>
      </c>
      <c r="R34" s="17" vm="3644">
        <f ca="1"/>
        <v>71.989999999999995</v>
      </c>
      <c r="S34" s="17" vm="3645">
        <f ca="1"/>
        <v>71.400000000000006</v>
      </c>
      <c r="T34" s="17" vm="3646">
        <f ca="1"/>
        <v>68.05</v>
      </c>
      <c r="U34" s="17" vm="3647">
        <f ca="1"/>
        <v>70.930000000000007</v>
      </c>
      <c r="V34" s="3">
        <v>0.85499999999999998</v>
      </c>
      <c r="W34" s="3">
        <v>0.85499999999999998</v>
      </c>
      <c r="X34" s="3">
        <v>0.82499999999999996</v>
      </c>
      <c r="Y34" s="3">
        <v>0.82499999999999996</v>
      </c>
      <c r="Z34" s="1">
        <f t="shared" ca="1" si="13"/>
        <v>-6.8769451759636196E-2</v>
      </c>
      <c r="AA34" s="1">
        <f t="shared" ca="1" si="14"/>
        <v>-6.8689888224590601E-2</v>
      </c>
      <c r="AB34" s="1">
        <f t="shared" ca="1" si="15"/>
        <v>2.8460451977401102E-2</v>
      </c>
      <c r="AC34" s="1">
        <f t="shared" ca="1" si="16"/>
        <v>-3.2643422697595237E-3</v>
      </c>
      <c r="AD34" s="1">
        <f t="shared" ca="1" si="17"/>
        <v>-0.11072540100550633</v>
      </c>
      <c r="AE34" s="1">
        <f t="shared" ref="AE34:AE65" ca="1" si="21">(J34-I34)/I34</f>
        <v>4.14172851328704E-2</v>
      </c>
      <c r="AF34" s="1">
        <f t="shared" ref="AF34:AF65" ca="1" si="22">(K34-J34)/J34</f>
        <v>-9.7931034482758569E-2</v>
      </c>
      <c r="AG34" s="1">
        <f t="shared" ref="AG34:AG65" ca="1" si="23">((L34-K34)+V34)/K34</f>
        <v>-8.7283384301733713E-3</v>
      </c>
      <c r="AH34" s="1">
        <f t="shared" ref="AH34:AH65" ca="1" si="24">(M34-L34)/L34</f>
        <v>1.0007798284377386E-2</v>
      </c>
      <c r="AI34" s="1">
        <f t="shared" ref="AI34:AI65" ca="1" si="25">((N34-M34)+W34)/M34</f>
        <v>-7.6566722429544289E-3</v>
      </c>
      <c r="AJ34" s="1">
        <f t="shared" ref="AJ34:AJ65" ca="1" si="26">((O34-N34)+W34)/N34</f>
        <v>-6.0385523210070909E-2</v>
      </c>
      <c r="AK34" s="1">
        <f t="shared" ref="AK34:AK65" ca="1" si="27">(P34-O34)/O34</f>
        <v>4.9435028248587573E-2</v>
      </c>
      <c r="AL34" s="1">
        <f t="shared" ref="AL34:AL65" ca="1" si="28">((Q34-P34)+X34)/P34</f>
        <v>-4.3270524899057763E-2</v>
      </c>
      <c r="AM34" s="1">
        <f t="shared" ref="AM34:AM65" ca="1" si="29">((R34-Q34)+X34)/Q34</f>
        <v>3.6364930259037712E-2</v>
      </c>
      <c r="AN34" s="1">
        <f t="shared" ref="AN34:AN65" ca="1" si="30">(S34-R34)/R34</f>
        <v>-8.1955827198220473E-3</v>
      </c>
      <c r="AO34" s="1">
        <f t="shared" ref="AO34:AO65" ca="1" si="31">((T34-S34)+Y34)/S34</f>
        <v>-3.5364145658263423E-2</v>
      </c>
      <c r="AP34" s="1">
        <f t="shared" ref="AP34:AP65" ca="1" si="32">((U34-T34)+Y34)/T34</f>
        <v>5.4445260837619545E-2</v>
      </c>
      <c r="AZ34" s="1"/>
      <c r="BA34">
        <v>4.14172851328704E-2</v>
      </c>
      <c r="BB34">
        <v>-9.7931034482758569E-2</v>
      </c>
      <c r="BC34">
        <v>-8.7283384301733713E-3</v>
      </c>
      <c r="BD34">
        <v>1.0007798284377386E-2</v>
      </c>
      <c r="BE34">
        <v>-7.6566722429544289E-3</v>
      </c>
      <c r="BF34">
        <v>-6.0385523210070909E-2</v>
      </c>
      <c r="BG34">
        <v>4.9435028248587573E-2</v>
      </c>
      <c r="BH34">
        <v>-4.3270524899057763E-2</v>
      </c>
      <c r="BI34">
        <v>3.6364930259037712E-2</v>
      </c>
      <c r="BJ34">
        <v>-8.1955827198220473E-3</v>
      </c>
      <c r="BK34">
        <v>-3.5364145658263423E-2</v>
      </c>
      <c r="BL34">
        <v>5.4445260837619545E-2</v>
      </c>
    </row>
    <row r="35" spans="1:64" ht="43.8" thickBot="1">
      <c r="A35" s="21" t="s">
        <v>128</v>
      </c>
      <c r="B35" s="22" t="s">
        <v>129</v>
      </c>
      <c r="C35" s="25" t="s">
        <v>356</v>
      </c>
      <c r="D35" s="8">
        <v>2161291</v>
      </c>
      <c r="E35" s="3">
        <v>503400</v>
      </c>
      <c r="F35" s="37">
        <f t="shared" si="20"/>
        <v>2161291</v>
      </c>
      <c r="G35" s="3">
        <v>647000000</v>
      </c>
      <c r="H35" s="9">
        <f t="shared" ref="H35:H65" si="33">F35/G35</f>
        <v>3.340480680061824E-3</v>
      </c>
      <c r="I35" s="16" cm="1" vm="929">
        <f t="array" aca="1" ref="I35:U35" ca="1">TRANSPOSE(_xlfn.STOCKHISTORY(A35,"1-1-2015","31-01-2016",2,0,2))</f>
        <v>61.84</v>
      </c>
      <c r="J35" s="17" vm="930">
        <f ca="1"/>
        <v>57.06</v>
      </c>
      <c r="K35" s="17" vm="931">
        <f ca="1"/>
        <v>58.01</v>
      </c>
      <c r="L35" s="17" vm="932">
        <f ca="1"/>
        <v>56.26</v>
      </c>
      <c r="M35" s="17" vm="933">
        <f ca="1"/>
        <v>59.04</v>
      </c>
      <c r="N35" s="17" vm="934">
        <f ca="1"/>
        <v>60.64</v>
      </c>
      <c r="O35" s="17" vm="935">
        <f ca="1"/>
        <v>55.67</v>
      </c>
      <c r="P35" s="17" vm="936">
        <f ca="1"/>
        <v>51.58</v>
      </c>
      <c r="Q35" s="17" vm="937">
        <f ca="1"/>
        <v>46.67</v>
      </c>
      <c r="R35" s="17" vm="667">
        <f ca="1"/>
        <v>43.94</v>
      </c>
      <c r="S35" s="17" vm="938">
        <f ca="1"/>
        <v>47.21</v>
      </c>
      <c r="T35" s="17" vm="939">
        <f ca="1"/>
        <v>50.22</v>
      </c>
      <c r="U35" s="17" vm="940">
        <f ca="1"/>
        <v>47.32</v>
      </c>
      <c r="V35" s="3">
        <v>0.47499999999999998</v>
      </c>
      <c r="W35" s="3">
        <v>0.47499999999999998</v>
      </c>
      <c r="X35" s="3">
        <v>0.47499999999999998</v>
      </c>
      <c r="Y35" s="3">
        <v>0</v>
      </c>
      <c r="Z35" s="1">
        <f t="shared" ca="1" si="13"/>
        <v>-8.255174644243217E-2</v>
      </c>
      <c r="AA35" s="1">
        <f t="shared" ca="1" si="14"/>
        <v>-2.0440810522573114E-3</v>
      </c>
      <c r="AB35" s="1">
        <f t="shared" ca="1" si="15"/>
        <v>-0.20217352254356033</v>
      </c>
      <c r="AC35" s="1">
        <f t="shared" ca="1" si="16"/>
        <v>7.6923076923076983E-2</v>
      </c>
      <c r="AD35" s="1">
        <f t="shared" ca="1" si="17"/>
        <v>-0.21175614489003883</v>
      </c>
      <c r="AE35" s="1">
        <f t="shared" ca="1" si="21"/>
        <v>-7.7296248382923691E-2</v>
      </c>
      <c r="AF35" s="1">
        <f t="shared" ca="1" si="22"/>
        <v>1.6649141254819411E-2</v>
      </c>
      <c r="AG35" s="1">
        <f t="shared" ca="1" si="23"/>
        <v>-2.1978969143251162E-2</v>
      </c>
      <c r="AH35" s="1">
        <f t="shared" ca="1" si="24"/>
        <v>4.9413437611091383E-2</v>
      </c>
      <c r="AI35" s="1">
        <f t="shared" ca="1" si="25"/>
        <v>3.5145663956639595E-2</v>
      </c>
      <c r="AJ35" s="1">
        <f t="shared" ca="1" si="26"/>
        <v>-7.412598944591027E-2</v>
      </c>
      <c r="AK35" s="1">
        <f t="shared" ca="1" si="27"/>
        <v>-7.3468654571582595E-2</v>
      </c>
      <c r="AL35" s="1">
        <f t="shared" ca="1" si="28"/>
        <v>-8.5982939123691302E-2</v>
      </c>
      <c r="AM35" s="1">
        <f t="shared" ca="1" si="29"/>
        <v>-4.8317977287336701E-2</v>
      </c>
      <c r="AN35" s="1">
        <f t="shared" ca="1" si="30"/>
        <v>7.4419663177059697E-2</v>
      </c>
      <c r="AO35" s="1">
        <f t="shared" ca="1" si="31"/>
        <v>6.3757678457953784E-2</v>
      </c>
      <c r="AP35" s="1">
        <f t="shared" ca="1" si="32"/>
        <v>-5.7745917960971699E-2</v>
      </c>
      <c r="AZ35" s="1"/>
      <c r="BA35">
        <v>-7.7296248382923691E-2</v>
      </c>
      <c r="BB35">
        <v>1.6649141254819411E-2</v>
      </c>
      <c r="BC35">
        <v>-2.1978969143251162E-2</v>
      </c>
      <c r="BD35">
        <v>4.9413437611091383E-2</v>
      </c>
      <c r="BE35">
        <v>3.5145663956639595E-2</v>
      </c>
      <c r="BF35">
        <v>-7.412598944591027E-2</v>
      </c>
      <c r="BG35">
        <v>-7.3468654571582595E-2</v>
      </c>
      <c r="BH35">
        <v>-8.5982939123691302E-2</v>
      </c>
      <c r="BI35">
        <v>-4.8317977287336701E-2</v>
      </c>
      <c r="BJ35">
        <v>7.4419663177059697E-2</v>
      </c>
      <c r="BK35">
        <v>6.3757678457953784E-2</v>
      </c>
      <c r="BL35">
        <v>-5.7745917960971699E-2</v>
      </c>
    </row>
    <row r="36" spans="1:64" ht="16.2" thickBot="1">
      <c r="A36" s="21" t="s">
        <v>131</v>
      </c>
      <c r="B36" s="22" t="s">
        <v>132</v>
      </c>
      <c r="C36" s="25" t="s">
        <v>133</v>
      </c>
      <c r="D36" s="8">
        <v>240157</v>
      </c>
      <c r="E36" s="8">
        <v>222126</v>
      </c>
      <c r="F36">
        <f>(D36)*1.402</f>
        <v>336700.114</v>
      </c>
      <c r="G36" s="3">
        <v>927000000</v>
      </c>
      <c r="H36" s="9">
        <f t="shared" si="33"/>
        <v>3.6321479395900753E-4</v>
      </c>
      <c r="I36" s="16" cm="1" vm="1569">
        <f t="array" aca="1" ref="I36:U36" ca="1">TRANSPOSE(_xlfn.STOCKHISTORY(A36,"1-1-2015","31-01-2016",2,0,2))</f>
        <v>26.626000000000001</v>
      </c>
      <c r="J36" s="17" vm="1570">
        <f ca="1"/>
        <v>25.670500000000001</v>
      </c>
      <c r="K36" s="17" vm="1571">
        <f ca="1"/>
        <v>24.144600000000001</v>
      </c>
      <c r="L36" s="17" vm="1572">
        <f ca="1"/>
        <v>23.260300000000001</v>
      </c>
      <c r="M36" s="17" vm="1573">
        <f ca="1"/>
        <v>24.287199999999999</v>
      </c>
      <c r="N36" s="17" vm="1574">
        <f ca="1"/>
        <v>24.2515</v>
      </c>
      <c r="O36" s="17" vm="1575">
        <f ca="1"/>
        <v>22.468800000000002</v>
      </c>
      <c r="P36" s="17" vm="1576">
        <f ca="1"/>
        <v>22.868200000000002</v>
      </c>
      <c r="Q36" s="17" vm="1577">
        <f ca="1"/>
        <v>21.6845</v>
      </c>
      <c r="R36" s="17" vm="1578">
        <f ca="1"/>
        <v>21.1568</v>
      </c>
      <c r="S36" s="17" vm="1579">
        <f ca="1"/>
        <v>19.944600000000001</v>
      </c>
      <c r="T36" s="17" vm="1580">
        <f ca="1"/>
        <v>19.595199999999998</v>
      </c>
      <c r="U36" s="17" vm="1580">
        <f ca="1"/>
        <v>19.595199999999998</v>
      </c>
      <c r="V36" s="3">
        <v>0.22681899999999999</v>
      </c>
      <c r="W36" s="3">
        <v>0.318</v>
      </c>
      <c r="X36" s="3">
        <v>0.318</v>
      </c>
      <c r="Y36" s="3">
        <v>0.31</v>
      </c>
      <c r="Z36" s="1">
        <f t="shared" ca="1" si="13"/>
        <v>-0.11788781642004058</v>
      </c>
      <c r="AA36" s="1">
        <f t="shared" ca="1" si="14"/>
        <v>-2.03565732170264E-2</v>
      </c>
      <c r="AB36" s="1">
        <f t="shared" ca="1" si="15"/>
        <v>-4.4239122694580975E-2</v>
      </c>
      <c r="AC36" s="1">
        <f t="shared" ca="1" si="16"/>
        <v>-5.9158284806776165E-2</v>
      </c>
      <c r="AD36" s="1">
        <f t="shared" ca="1" si="17"/>
        <v>-0.22000980244873439</v>
      </c>
      <c r="AE36" s="1">
        <f t="shared" ca="1" si="21"/>
        <v>-3.588597611357322E-2</v>
      </c>
      <c r="AF36" s="1">
        <f t="shared" ca="1" si="22"/>
        <v>-5.9441771683449877E-2</v>
      </c>
      <c r="AG36" s="1">
        <f t="shared" ca="1" si="23"/>
        <v>-2.723097504203837E-2</v>
      </c>
      <c r="AH36" s="1">
        <f t="shared" ca="1" si="24"/>
        <v>4.414818381534192E-2</v>
      </c>
      <c r="AI36" s="1">
        <f t="shared" ca="1" si="25"/>
        <v>1.162340656806884E-2</v>
      </c>
      <c r="AJ36" s="1">
        <f t="shared" ca="1" si="26"/>
        <v>-6.0396264148609297E-2</v>
      </c>
      <c r="AK36" s="1">
        <f t="shared" ca="1" si="27"/>
        <v>1.7775760165206864E-2</v>
      </c>
      <c r="AL36" s="1">
        <f t="shared" ca="1" si="28"/>
        <v>-3.7856062129944711E-2</v>
      </c>
      <c r="AM36" s="1">
        <f t="shared" ca="1" si="29"/>
        <v>-9.6705019714542362E-3</v>
      </c>
      <c r="AN36" s="1">
        <f t="shared" ca="1" si="30"/>
        <v>-5.7295999394993538E-2</v>
      </c>
      <c r="AO36" s="1">
        <f t="shared" ca="1" si="31"/>
        <v>-1.9754720575996922E-3</v>
      </c>
      <c r="AP36" s="1">
        <f t="shared" ca="1" si="32"/>
        <v>1.5820200865518087E-2</v>
      </c>
      <c r="AZ36" s="1"/>
      <c r="BA36">
        <v>-3.588597611357322E-2</v>
      </c>
      <c r="BB36">
        <v>-5.9441771683449877E-2</v>
      </c>
      <c r="BC36">
        <v>-2.723097504203837E-2</v>
      </c>
      <c r="BD36">
        <v>4.414818381534192E-2</v>
      </c>
      <c r="BE36">
        <v>1.162340656806884E-2</v>
      </c>
      <c r="BF36">
        <v>-6.0396264148609297E-2</v>
      </c>
      <c r="BG36">
        <v>1.7775760165206864E-2</v>
      </c>
      <c r="BH36">
        <v>-3.7856062129944711E-2</v>
      </c>
      <c r="BI36">
        <v>-9.6705019714542362E-3</v>
      </c>
      <c r="BJ36">
        <v>-5.7295999394993538E-2</v>
      </c>
      <c r="BK36">
        <v>-1.9754720575996922E-3</v>
      </c>
      <c r="BL36">
        <v>1.5820200865518087E-2</v>
      </c>
    </row>
    <row r="37" spans="1:64" ht="29.4" thickBot="1">
      <c r="A37" s="21" t="s">
        <v>134</v>
      </c>
      <c r="B37" s="22" t="s">
        <v>135</v>
      </c>
      <c r="C37" s="25" t="s">
        <v>136</v>
      </c>
      <c r="D37" s="8">
        <v>4299507</v>
      </c>
      <c r="E37" s="3">
        <v>711852</v>
      </c>
      <c r="F37" s="37">
        <f>D37</f>
        <v>4299507</v>
      </c>
      <c r="G37" s="3">
        <v>3999000000</v>
      </c>
      <c r="H37" s="9">
        <f t="shared" si="33"/>
        <v>1.075145536384096E-3</v>
      </c>
      <c r="I37" s="16" cm="1" vm="1799">
        <f t="array" aca="1" ref="I37:U37" ca="1">TRANSPOSE(_xlfn.STOCKHISTORY(A37,"1-1-2015","31-01-2016",2,0,2))</f>
        <v>15.416</v>
      </c>
      <c r="J37" s="17" vm="1800">
        <f ca="1"/>
        <v>14.5854</v>
      </c>
      <c r="K37" s="17" vm="1801">
        <f ca="1"/>
        <v>16.226900000000001</v>
      </c>
      <c r="L37" s="17" vm="1802">
        <f ca="1"/>
        <v>15.979699999999999</v>
      </c>
      <c r="M37" s="17" vm="1803">
        <f ca="1"/>
        <v>15.7226</v>
      </c>
      <c r="N37" s="17" vm="1804">
        <f ca="1"/>
        <v>15.158899999999999</v>
      </c>
      <c r="O37" s="17" vm="1805">
        <f ca="1"/>
        <v>14.9711</v>
      </c>
      <c r="P37" s="17" vm="1806">
        <f ca="1"/>
        <v>14.802899999999999</v>
      </c>
      <c r="Q37" s="17" vm="1807">
        <f ca="1"/>
        <v>13.789400000000001</v>
      </c>
      <c r="R37" s="17" vm="1808">
        <f ca="1"/>
        <v>13.6065</v>
      </c>
      <c r="S37" s="17" vm="1809">
        <f ca="1"/>
        <v>14.625</v>
      </c>
      <c r="T37" s="17" vm="1810">
        <f ca="1"/>
        <v>14.1602</v>
      </c>
      <c r="U37" s="17" vm="1811">
        <f ca="1"/>
        <v>13.715199999999999</v>
      </c>
      <c r="V37" s="3">
        <v>0.31</v>
      </c>
      <c r="W37" s="3">
        <v>0.31</v>
      </c>
      <c r="X37" s="3">
        <v>0.31</v>
      </c>
      <c r="Y37" s="3">
        <v>0.31</v>
      </c>
      <c r="Z37" s="1">
        <f t="shared" ca="1" si="13"/>
        <v>5.6674883238194022E-2</v>
      </c>
      <c r="AA37" s="1">
        <f t="shared" ca="1" si="14"/>
        <v>-4.3717967170847978E-2</v>
      </c>
      <c r="AB37" s="1">
        <f t="shared" ca="1" si="15"/>
        <v>-7.0442385663044088E-2</v>
      </c>
      <c r="AC37" s="1">
        <f t="shared" ca="1" si="16"/>
        <v>3.0772057472531429E-2</v>
      </c>
      <c r="AD37" s="1">
        <f t="shared" ca="1" si="17"/>
        <v>-2.9891022314478526E-2</v>
      </c>
      <c r="AE37" s="1">
        <f t="shared" ca="1" si="21"/>
        <v>-5.3879086663207086E-2</v>
      </c>
      <c r="AF37" s="1">
        <f t="shared" ca="1" si="22"/>
        <v>0.11254405090021533</v>
      </c>
      <c r="AG37" s="1">
        <f t="shared" ca="1" si="23"/>
        <v>3.8701169046459149E-3</v>
      </c>
      <c r="AH37" s="1">
        <f t="shared" ca="1" si="24"/>
        <v>-1.6089163125715719E-2</v>
      </c>
      <c r="AI37" s="1">
        <f t="shared" ca="1" si="25"/>
        <v>-1.6136008039382848E-2</v>
      </c>
      <c r="AJ37" s="1">
        <f t="shared" ca="1" si="26"/>
        <v>8.0612709365455743E-3</v>
      </c>
      <c r="AK37" s="1">
        <f t="shared" ca="1" si="27"/>
        <v>-1.1234979393631769E-2</v>
      </c>
      <c r="AL37" s="1">
        <f t="shared" ca="1" si="28"/>
        <v>-4.7524471556249025E-2</v>
      </c>
      <c r="AM37" s="1">
        <f t="shared" ca="1" si="29"/>
        <v>9.2172248248654706E-3</v>
      </c>
      <c r="AN37" s="1">
        <f t="shared" ca="1" si="30"/>
        <v>7.4853930106934141E-2</v>
      </c>
      <c r="AO37" s="1">
        <f t="shared" ca="1" si="31"/>
        <v>-1.0584615384615408E-2</v>
      </c>
      <c r="AP37" s="1">
        <f t="shared" ca="1" si="32"/>
        <v>-9.5337636474061311E-3</v>
      </c>
      <c r="AZ37" s="1"/>
      <c r="BA37">
        <v>-5.3879086663207086E-2</v>
      </c>
      <c r="BB37">
        <v>0.11254405090021533</v>
      </c>
      <c r="BC37">
        <v>3.8701169046459149E-3</v>
      </c>
      <c r="BD37">
        <v>-1.6089163125715719E-2</v>
      </c>
      <c r="BE37">
        <v>-1.6136008039382848E-2</v>
      </c>
      <c r="BF37">
        <v>8.0612709365455743E-3</v>
      </c>
      <c r="BG37">
        <v>-1.1234979393631769E-2</v>
      </c>
      <c r="BH37">
        <v>-4.7524471556249025E-2</v>
      </c>
      <c r="BI37">
        <v>9.2172248248654706E-3</v>
      </c>
      <c r="BJ37">
        <v>7.4853930106934141E-2</v>
      </c>
      <c r="BK37">
        <v>-1.0584615384615408E-2</v>
      </c>
      <c r="BL37">
        <v>-9.5337636474061311E-3</v>
      </c>
    </row>
    <row r="38" spans="1:64" ht="29.4" thickBot="1">
      <c r="A38" s="21" t="s">
        <v>137</v>
      </c>
      <c r="B38" s="22" t="s">
        <v>138</v>
      </c>
      <c r="C38" s="25" t="s">
        <v>139</v>
      </c>
      <c r="D38" s="8">
        <v>422980312</v>
      </c>
      <c r="E38" s="3"/>
      <c r="F38" s="37">
        <f t="shared" ref="F38:F44" si="34">D38</f>
        <v>422980312</v>
      </c>
      <c r="G38" s="3">
        <v>2925000000</v>
      </c>
      <c r="H38" s="9">
        <f t="shared" si="33"/>
        <v>0.14460865367521367</v>
      </c>
      <c r="I38" s="16" cm="1" vm="126">
        <f t="array" aca="1" ref="I38:U38" ca="1">TRANSPOSE(_xlfn.STOCKHISTORY(A38,"1-1-2015","31-01-2016",2,0,2))</f>
        <v>78.05</v>
      </c>
      <c r="J38" s="17" vm="127">
        <f ca="1"/>
        <v>69.95</v>
      </c>
      <c r="K38" s="17" vm="128">
        <f ca="1"/>
        <v>82.05</v>
      </c>
      <c r="L38" s="17" vm="129">
        <f ca="1"/>
        <v>79.900000000000006</v>
      </c>
      <c r="M38" s="17" vm="130">
        <f ca="1"/>
        <v>71.7</v>
      </c>
      <c r="N38" s="17" vm="131">
        <f ca="1"/>
        <v>74.599999999999994</v>
      </c>
      <c r="O38" s="17" vm="132">
        <f ca="1"/>
        <v>82.3</v>
      </c>
      <c r="P38" s="17" vm="133">
        <f ca="1"/>
        <v>91.15</v>
      </c>
      <c r="Q38" s="17" vm="134">
        <f ca="1"/>
        <v>83.6</v>
      </c>
      <c r="R38" s="17" vm="135">
        <f ca="1"/>
        <v>87.05</v>
      </c>
      <c r="S38" s="17" vm="136">
        <f ca="1"/>
        <v>100.4</v>
      </c>
      <c r="T38" s="17" vm="137">
        <f ca="1"/>
        <v>110.5</v>
      </c>
      <c r="U38" s="17" vm="138">
        <f ca="1"/>
        <v>104</v>
      </c>
      <c r="V38" s="3">
        <v>0</v>
      </c>
      <c r="W38" s="3">
        <v>0</v>
      </c>
      <c r="X38" s="3">
        <v>0</v>
      </c>
      <c r="Y38" s="3">
        <v>0</v>
      </c>
      <c r="Z38" s="1">
        <f t="shared" ca="1" si="13"/>
        <v>2.3702754644458791E-2</v>
      </c>
      <c r="AA38" s="1">
        <f t="shared" ca="1" si="14"/>
        <v>3.0037546933666975E-2</v>
      </c>
      <c r="AB38" s="1">
        <f t="shared" ca="1" si="15"/>
        <v>5.7715674362089915E-2</v>
      </c>
      <c r="AC38" s="1">
        <f t="shared" ca="1" si="16"/>
        <v>0.19471568064330849</v>
      </c>
      <c r="AD38" s="1">
        <f t="shared" ca="1" si="17"/>
        <v>0.33247918001281235</v>
      </c>
      <c r="AE38" s="1">
        <f t="shared" ca="1" si="21"/>
        <v>-0.1037796284433055</v>
      </c>
      <c r="AF38" s="1">
        <f t="shared" ca="1" si="22"/>
        <v>0.1729807005003573</v>
      </c>
      <c r="AG38" s="1">
        <f t="shared" ca="1" si="23"/>
        <v>-2.620353443022537E-2</v>
      </c>
      <c r="AH38" s="1">
        <f t="shared" ca="1" si="24"/>
        <v>-0.10262828535669589</v>
      </c>
      <c r="AI38" s="1">
        <f t="shared" ca="1" si="25"/>
        <v>4.0446304044630281E-2</v>
      </c>
      <c r="AJ38" s="1">
        <f t="shared" ca="1" si="26"/>
        <v>0.10321715817694374</v>
      </c>
      <c r="AK38" s="1">
        <f t="shared" ca="1" si="27"/>
        <v>0.10753341433778868</v>
      </c>
      <c r="AL38" s="1">
        <f t="shared" ca="1" si="28"/>
        <v>-8.2830499177180592E-2</v>
      </c>
      <c r="AM38" s="1">
        <f t="shared" ca="1" si="29"/>
        <v>4.1267942583732092E-2</v>
      </c>
      <c r="AN38" s="1">
        <f t="shared" ca="1" si="30"/>
        <v>0.15336013785180941</v>
      </c>
      <c r="AO38" s="1">
        <f t="shared" ca="1" si="31"/>
        <v>0.10059760956175293</v>
      </c>
      <c r="AP38" s="1">
        <f t="shared" ca="1" si="32"/>
        <v>-5.8823529411764705E-2</v>
      </c>
      <c r="AZ38" s="1"/>
      <c r="BA38">
        <v>-0.1037796284433055</v>
      </c>
      <c r="BB38">
        <v>0.1729807005003573</v>
      </c>
      <c r="BC38">
        <v>-2.620353443022537E-2</v>
      </c>
      <c r="BD38">
        <v>-0.10262828535669589</v>
      </c>
      <c r="BE38">
        <v>4.0446304044630281E-2</v>
      </c>
      <c r="BF38">
        <v>0.10321715817694374</v>
      </c>
      <c r="BG38">
        <v>0.10753341433778868</v>
      </c>
      <c r="BH38">
        <v>-8.2830499177180592E-2</v>
      </c>
      <c r="BI38">
        <v>4.1267942583732092E-2</v>
      </c>
      <c r="BJ38">
        <v>0.15336013785180941</v>
      </c>
      <c r="BK38">
        <v>0.10059760956175293</v>
      </c>
      <c r="BL38">
        <v>-5.8823529411764705E-2</v>
      </c>
    </row>
    <row r="39" spans="1:64" ht="16.2" thickBot="1">
      <c r="A39" s="21" t="s">
        <v>143</v>
      </c>
      <c r="B39" s="22" t="s">
        <v>144</v>
      </c>
      <c r="C39" s="25" t="s">
        <v>145</v>
      </c>
      <c r="D39" s="8">
        <v>19510669</v>
      </c>
      <c r="E39" s="3"/>
      <c r="F39" s="37">
        <f t="shared" si="34"/>
        <v>19510669</v>
      </c>
      <c r="G39" s="3">
        <v>279000000</v>
      </c>
      <c r="H39" s="9">
        <f t="shared" si="33"/>
        <v>6.993071326164875E-2</v>
      </c>
      <c r="I39" s="16" cm="1" vm="292">
        <f t="array" aca="1" ref="I39:U39" ca="1">TRANSPOSE(_xlfn.STOCKHISTORY(A39,"1-1-2015","31-01-2016",2,0,2))</f>
        <v>173.78</v>
      </c>
      <c r="J39" s="17" vm="293">
        <f ca="1"/>
        <v>169.3</v>
      </c>
      <c r="K39" s="17" vm="294">
        <f ca="1"/>
        <v>176.98</v>
      </c>
      <c r="L39" s="17" vm="295">
        <f ca="1"/>
        <v>165.02</v>
      </c>
      <c r="M39" s="17" vm="296">
        <f ca="1"/>
        <v>170</v>
      </c>
      <c r="N39" s="17" vm="297">
        <f ca="1"/>
        <v>173.87</v>
      </c>
      <c r="O39" s="17" vm="298">
        <f ca="1"/>
        <v>172.11</v>
      </c>
      <c r="P39" s="17" vm="299">
        <f ca="1"/>
        <v>171.46</v>
      </c>
      <c r="Q39" s="17" vm="300">
        <f ca="1"/>
        <v>147.97999999999999</v>
      </c>
      <c r="R39" s="17" vm="301">
        <f ca="1"/>
        <v>143.88</v>
      </c>
      <c r="S39" s="17" vm="302">
        <f ca="1"/>
        <v>156.29</v>
      </c>
      <c r="T39" s="17" vm="303">
        <f ca="1"/>
        <v>159.41</v>
      </c>
      <c r="U39" s="17" vm="304">
        <f ca="1"/>
        <v>146.41</v>
      </c>
      <c r="V39" s="3">
        <v>0.4</v>
      </c>
      <c r="W39" s="3">
        <v>0.4</v>
      </c>
      <c r="X39" s="3">
        <v>0.4</v>
      </c>
      <c r="Y39" s="3">
        <v>0.25</v>
      </c>
      <c r="Z39" s="1">
        <f t="shared" ca="1" si="13"/>
        <v>-4.8106801703302969E-2</v>
      </c>
      <c r="AA39" s="1">
        <f t="shared" ca="1" si="14"/>
        <v>4.5388437765119402E-2</v>
      </c>
      <c r="AB39" s="1">
        <f t="shared" ca="1" si="15"/>
        <v>-0.16169891348556167</v>
      </c>
      <c r="AC39" s="1">
        <f t="shared" ca="1" si="16"/>
        <v>1.9321656936335845E-2</v>
      </c>
      <c r="AD39" s="1">
        <f t="shared" ca="1" si="17"/>
        <v>-0.14915410288870989</v>
      </c>
      <c r="AE39" s="1">
        <f t="shared" ca="1" si="21"/>
        <v>-2.5779721486937447E-2</v>
      </c>
      <c r="AF39" s="1">
        <f t="shared" ca="1" si="22"/>
        <v>4.5363260484347183E-2</v>
      </c>
      <c r="AG39" s="1">
        <f t="shared" ca="1" si="23"/>
        <v>-6.5318115041247488E-2</v>
      </c>
      <c r="AH39" s="1">
        <f t="shared" ca="1" si="24"/>
        <v>3.0178160223003209E-2</v>
      </c>
      <c r="AI39" s="1">
        <f t="shared" ca="1" si="25"/>
        <v>2.5117647058823557E-2</v>
      </c>
      <c r="AJ39" s="1">
        <f t="shared" ca="1" si="26"/>
        <v>-7.8219359291424109E-3</v>
      </c>
      <c r="AK39" s="1">
        <f t="shared" ca="1" si="27"/>
        <v>-3.7766544651676582E-3</v>
      </c>
      <c r="AL39" s="1">
        <f t="shared" ca="1" si="28"/>
        <v>-0.13460865507990213</v>
      </c>
      <c r="AM39" s="1">
        <f t="shared" ca="1" si="29"/>
        <v>-2.5003378834977663E-2</v>
      </c>
      <c r="AN39" s="1">
        <f t="shared" ca="1" si="30"/>
        <v>8.6252432582707789E-2</v>
      </c>
      <c r="AO39" s="1">
        <f t="shared" ca="1" si="31"/>
        <v>2.156248000511872E-2</v>
      </c>
      <c r="AP39" s="1">
        <f t="shared" ca="1" si="32"/>
        <v>-7.998243522991029E-2</v>
      </c>
      <c r="AZ39" s="1"/>
      <c r="BA39">
        <v>-2.5779721486937447E-2</v>
      </c>
      <c r="BB39">
        <v>4.5363260484347183E-2</v>
      </c>
      <c r="BC39">
        <v>-6.5318115041247488E-2</v>
      </c>
      <c r="BD39">
        <v>3.0178160223003209E-2</v>
      </c>
      <c r="BE39">
        <v>2.5117647058823557E-2</v>
      </c>
      <c r="BF39">
        <v>-7.8219359291424109E-3</v>
      </c>
      <c r="BG39">
        <v>-3.7766544651676582E-3</v>
      </c>
      <c r="BH39">
        <v>-0.13460865507990213</v>
      </c>
      <c r="BI39">
        <v>-2.5003378834977663E-2</v>
      </c>
      <c r="BJ39">
        <v>8.6252432582707789E-2</v>
      </c>
      <c r="BK39">
        <v>2.156248000511872E-2</v>
      </c>
      <c r="BL39">
        <v>-7.998243522991029E-2</v>
      </c>
    </row>
    <row r="40" spans="1:64" ht="43.8" thickBot="1">
      <c r="A40" s="21" t="s">
        <v>357</v>
      </c>
      <c r="B40" s="22" t="s">
        <v>358</v>
      </c>
      <c r="C40" s="25" t="s">
        <v>148</v>
      </c>
      <c r="D40" s="8">
        <v>19510669</v>
      </c>
      <c r="E40" s="8"/>
      <c r="F40" s="37">
        <f t="shared" si="34"/>
        <v>19510669</v>
      </c>
      <c r="G40" s="3">
        <v>621000000</v>
      </c>
      <c r="H40" s="9">
        <f t="shared" si="33"/>
        <v>3.1418146537842188E-2</v>
      </c>
      <c r="I40" s="16">
        <v>26.52</v>
      </c>
      <c r="J40" s="17">
        <v>26.97</v>
      </c>
      <c r="K40" s="17">
        <v>27.8</v>
      </c>
      <c r="L40" s="17">
        <v>28.59</v>
      </c>
      <c r="M40" s="17">
        <v>30.36</v>
      </c>
      <c r="N40" s="17">
        <v>29.35</v>
      </c>
      <c r="O40" s="17">
        <v>27.27</v>
      </c>
      <c r="P40" s="17">
        <v>26.62</v>
      </c>
      <c r="Q40" s="17">
        <v>24.54</v>
      </c>
      <c r="R40" s="17">
        <v>26.19</v>
      </c>
      <c r="S40" s="17">
        <v>28.11</v>
      </c>
      <c r="T40" s="17">
        <v>28.04</v>
      </c>
      <c r="U40" s="17">
        <v>28.28</v>
      </c>
      <c r="V40" s="3">
        <v>0</v>
      </c>
      <c r="W40" s="3">
        <v>0</v>
      </c>
      <c r="X40" s="3">
        <v>0</v>
      </c>
      <c r="Y40" s="3">
        <v>0</v>
      </c>
      <c r="Z40" s="1">
        <f t="shared" si="13"/>
        <v>7.8054298642533951E-2</v>
      </c>
      <c r="AA40" s="1">
        <f t="shared" si="14"/>
        <v>-4.616998950682058E-2</v>
      </c>
      <c r="AB40" s="1">
        <f t="shared" si="15"/>
        <v>-3.9603960396039542E-2</v>
      </c>
      <c r="AC40" s="1">
        <f t="shared" si="16"/>
        <v>7.9801450935471543E-2</v>
      </c>
      <c r="AD40" s="1">
        <f t="shared" si="17"/>
        <v>6.6365007541478185E-2</v>
      </c>
      <c r="AE40" s="1">
        <f t="shared" si="21"/>
        <v>1.6968325791855178E-2</v>
      </c>
      <c r="AF40" s="1">
        <f t="shared" si="22"/>
        <v>3.0774935113088688E-2</v>
      </c>
      <c r="AG40" s="1">
        <f t="shared" si="23"/>
        <v>2.8417266187050327E-2</v>
      </c>
      <c r="AH40" s="1">
        <f t="shared" si="24"/>
        <v>6.1909758656873017E-2</v>
      </c>
      <c r="AI40" s="1">
        <f t="shared" si="25"/>
        <v>-3.3267457180500594E-2</v>
      </c>
      <c r="AJ40" s="1">
        <f t="shared" si="26"/>
        <v>-7.0868824531516245E-2</v>
      </c>
      <c r="AK40" s="1">
        <f t="shared" si="27"/>
        <v>-2.3835716905023785E-2</v>
      </c>
      <c r="AL40" s="1">
        <f t="shared" si="28"/>
        <v>-7.8136739293764149E-2</v>
      </c>
      <c r="AM40" s="1">
        <f t="shared" si="29"/>
        <v>6.7237163814181017E-2</v>
      </c>
      <c r="AN40" s="1">
        <f t="shared" si="30"/>
        <v>7.3310423825887663E-2</v>
      </c>
      <c r="AO40" s="1">
        <f t="shared" si="31"/>
        <v>-2.4902170046246989E-3</v>
      </c>
      <c r="AP40" s="1">
        <f t="shared" si="32"/>
        <v>8.5592011412268902E-3</v>
      </c>
      <c r="AZ40" s="1"/>
      <c r="BA40">
        <v>1.6968325791855178E-2</v>
      </c>
      <c r="BB40">
        <v>3.0774935113088688E-2</v>
      </c>
      <c r="BC40">
        <v>2.8417266187050327E-2</v>
      </c>
      <c r="BD40">
        <v>6.1909758656873017E-2</v>
      </c>
      <c r="BE40">
        <v>-3.3267457180500594E-2</v>
      </c>
      <c r="BF40">
        <v>-7.0868824531516245E-2</v>
      </c>
      <c r="BG40">
        <v>-2.3835716905023785E-2</v>
      </c>
      <c r="BH40">
        <v>-7.8136739293764149E-2</v>
      </c>
      <c r="BI40">
        <v>6.7237163814181017E-2</v>
      </c>
      <c r="BJ40">
        <v>7.3310423825887663E-2</v>
      </c>
      <c r="BK40">
        <v>-2.4902170046246989E-3</v>
      </c>
      <c r="BL40">
        <v>8.5592011412268902E-3</v>
      </c>
    </row>
    <row r="41" spans="1:64" ht="29.4" thickBot="1">
      <c r="A41" s="23" t="s">
        <v>149</v>
      </c>
      <c r="B41" s="24" t="s">
        <v>150</v>
      </c>
      <c r="C41" s="25" t="s">
        <v>151</v>
      </c>
      <c r="D41" s="8">
        <v>1696363</v>
      </c>
      <c r="E41" s="8">
        <v>10160</v>
      </c>
      <c r="F41" s="37">
        <f t="shared" si="34"/>
        <v>1696363</v>
      </c>
      <c r="G41" s="3">
        <v>321000000</v>
      </c>
      <c r="H41" s="9">
        <f t="shared" si="33"/>
        <v>5.284619937694704E-3</v>
      </c>
      <c r="I41" s="16" cm="1" vm="729">
        <f t="array" aca="1" ref="I41:U41" ca="1">TRANSPOSE(_xlfn.STOCKHISTORY(A41,"1-1-2015","31-01-2016",2,0,2))</f>
        <v>138.47</v>
      </c>
      <c r="J41" s="17" vm="730">
        <f ca="1"/>
        <v>133.88999999999999</v>
      </c>
      <c r="K41" s="17" vm="731">
        <f ca="1"/>
        <v>139.21</v>
      </c>
      <c r="L41" s="17" vm="732">
        <f ca="1"/>
        <v>135.07</v>
      </c>
      <c r="M41" s="17" vm="733">
        <f ca="1"/>
        <v>137.82</v>
      </c>
      <c r="N41" s="17" vm="734">
        <f ca="1"/>
        <v>140.35</v>
      </c>
      <c r="O41" s="17" vm="735">
        <f ca="1"/>
        <v>142.43</v>
      </c>
      <c r="P41" s="17" vm="736">
        <f ca="1"/>
        <v>149.13</v>
      </c>
      <c r="Q41" s="17" vm="737">
        <f ca="1"/>
        <v>139.94</v>
      </c>
      <c r="R41" s="17" vm="738">
        <f ca="1"/>
        <v>138</v>
      </c>
      <c r="S41" s="17" vm="739">
        <f ca="1"/>
        <v>149.24</v>
      </c>
      <c r="T41" s="17" vm="740">
        <f ca="1"/>
        <v>147.22999999999999</v>
      </c>
      <c r="U41" s="17" vm="741">
        <f ca="1"/>
        <v>135.62</v>
      </c>
      <c r="V41" s="3">
        <v>0.76</v>
      </c>
      <c r="W41" s="3">
        <v>0.76</v>
      </c>
      <c r="X41" s="3">
        <v>0.76</v>
      </c>
      <c r="Y41" s="3">
        <v>0.69</v>
      </c>
      <c r="Z41" s="1">
        <f t="shared" ca="1" si="13"/>
        <v>-1.9065501552682933E-2</v>
      </c>
      <c r="AA41" s="1">
        <f t="shared" ca="1" si="14"/>
        <v>6.0116976382616524E-2</v>
      </c>
      <c r="AB41" s="1">
        <f t="shared" ca="1" si="15"/>
        <v>-2.5767043459945283E-2</v>
      </c>
      <c r="AC41" s="1">
        <f t="shared" ca="1" si="16"/>
        <v>-1.224637681159417E-2</v>
      </c>
      <c r="AD41" s="1">
        <f t="shared" ca="1" si="17"/>
        <v>8.6661370694017395E-4</v>
      </c>
      <c r="AE41" s="1">
        <f t="shared" ca="1" si="21"/>
        <v>-3.3075756481548438E-2</v>
      </c>
      <c r="AF41" s="1">
        <f t="shared" ca="1" si="22"/>
        <v>3.9734110090372858E-2</v>
      </c>
      <c r="AG41" s="1">
        <f t="shared" ca="1" si="23"/>
        <v>-2.427986495223055E-2</v>
      </c>
      <c r="AH41" s="1">
        <f t="shared" ca="1" si="24"/>
        <v>2.0359813430073297E-2</v>
      </c>
      <c r="AI41" s="1">
        <f t="shared" ca="1" si="25"/>
        <v>2.3871716731969243E-2</v>
      </c>
      <c r="AJ41" s="1">
        <f t="shared" ca="1" si="26"/>
        <v>2.0235126469540524E-2</v>
      </c>
      <c r="AK41" s="1">
        <f t="shared" ca="1" si="27"/>
        <v>4.7040651548128823E-2</v>
      </c>
      <c r="AL41" s="1">
        <f t="shared" ca="1" si="28"/>
        <v>-5.6527861597264119E-2</v>
      </c>
      <c r="AM41" s="1">
        <f t="shared" ca="1" si="29"/>
        <v>-8.4321852222380856E-3</v>
      </c>
      <c r="AN41" s="1">
        <f t="shared" ca="1" si="30"/>
        <v>8.1449275362318913E-2</v>
      </c>
      <c r="AO41" s="1">
        <f t="shared" ca="1" si="31"/>
        <v>-8.8448137228626326E-3</v>
      </c>
      <c r="AP41" s="1">
        <f t="shared" ca="1" si="32"/>
        <v>-7.4169666508184379E-2</v>
      </c>
      <c r="AZ41" s="1"/>
      <c r="BA41">
        <v>-3.3075756481548438E-2</v>
      </c>
      <c r="BB41">
        <v>3.9734110090372858E-2</v>
      </c>
      <c r="BC41">
        <v>-2.427986495223055E-2</v>
      </c>
      <c r="BD41">
        <v>2.0359813430073297E-2</v>
      </c>
      <c r="BE41">
        <v>2.3871716731969243E-2</v>
      </c>
      <c r="BF41">
        <v>2.0235126469540524E-2</v>
      </c>
      <c r="BG41">
        <v>4.7040651548128823E-2</v>
      </c>
      <c r="BH41">
        <v>-5.6527861597264119E-2</v>
      </c>
      <c r="BI41">
        <v>-8.4321852222380856E-3</v>
      </c>
      <c r="BJ41">
        <v>8.1449275362318913E-2</v>
      </c>
      <c r="BK41">
        <v>-8.8448137228626326E-3</v>
      </c>
      <c r="BL41">
        <v>-7.4169666508184379E-2</v>
      </c>
    </row>
    <row r="42" spans="1:64" ht="43.8" thickBot="1">
      <c r="A42" s="21" t="s">
        <v>152</v>
      </c>
      <c r="B42" s="22" t="s">
        <v>153</v>
      </c>
      <c r="C42" s="25" t="s">
        <v>154</v>
      </c>
      <c r="D42" s="8">
        <v>2178684</v>
      </c>
      <c r="E42" s="3">
        <v>500000</v>
      </c>
      <c r="F42" s="37">
        <f t="shared" si="34"/>
        <v>2178684</v>
      </c>
      <c r="G42" s="3">
        <v>1141000000</v>
      </c>
      <c r="H42" s="9">
        <f t="shared" si="33"/>
        <v>1.9094513584574934E-3</v>
      </c>
      <c r="I42" s="16" cm="1" vm="765">
        <f t="array" aca="1" ref="I42:U42" ca="1">TRANSPOSE(_xlfn.STOCKHISTORY(A42,"1-1-2015","31-01-2016",2,0,2))</f>
        <v>152.06059999999999</v>
      </c>
      <c r="J42" s="17" vm="766">
        <f ca="1"/>
        <v>144.0196</v>
      </c>
      <c r="K42" s="17" vm="767">
        <f ca="1"/>
        <v>155.30109999999999</v>
      </c>
      <c r="L42" s="17" vm="768">
        <f ca="1"/>
        <v>148.34010000000001</v>
      </c>
      <c r="M42" s="17" vm="769">
        <f ca="1"/>
        <v>162.56209999999999</v>
      </c>
      <c r="N42" s="17" vm="770">
        <f ca="1"/>
        <v>163.5822</v>
      </c>
      <c r="O42" s="17" vm="771">
        <f ca="1"/>
        <v>160.04169999999999</v>
      </c>
      <c r="P42" s="17" vm="772">
        <f ca="1"/>
        <v>156.7413</v>
      </c>
      <c r="Q42" s="17" vm="773">
        <f ca="1"/>
        <v>145.4597</v>
      </c>
      <c r="R42" s="17" vm="774">
        <f ca="1"/>
        <v>150.9205</v>
      </c>
      <c r="S42" s="17" vm="775">
        <f ca="1"/>
        <v>173.6636</v>
      </c>
      <c r="T42" s="17" vm="776">
        <f ca="1"/>
        <v>179.96440000000001</v>
      </c>
      <c r="U42" s="17" vm="777">
        <f ca="1"/>
        <v>183.32490000000001</v>
      </c>
      <c r="V42" s="3">
        <v>1.8461540000000001</v>
      </c>
      <c r="W42" s="3">
        <v>1.769231</v>
      </c>
      <c r="X42" s="3">
        <v>1.769231</v>
      </c>
      <c r="Y42" s="3">
        <v>1.769231</v>
      </c>
      <c r="Z42" s="1">
        <f t="shared" ca="1" si="13"/>
        <v>-1.2326309379286858E-2</v>
      </c>
      <c r="AA42" s="1">
        <f t="shared" ca="1" si="14"/>
        <v>9.0810448422240411E-2</v>
      </c>
      <c r="AB42" s="1">
        <f t="shared" ca="1" si="15"/>
        <v>-4.593783370209132E-2</v>
      </c>
      <c r="AC42" s="1">
        <f t="shared" ca="1" si="16"/>
        <v>0.22643465268137866</v>
      </c>
      <c r="AD42" s="1">
        <f t="shared" ca="1" si="17"/>
        <v>0.25265023944401127</v>
      </c>
      <c r="AE42" s="1">
        <f t="shared" ca="1" si="21"/>
        <v>-5.2880233275417805E-2</v>
      </c>
      <c r="AF42" s="1">
        <f t="shared" ca="1" si="22"/>
        <v>7.8333087996356007E-2</v>
      </c>
      <c r="AG42" s="1">
        <f t="shared" ca="1" si="23"/>
        <v>-3.2935027504634444E-2</v>
      </c>
      <c r="AH42" s="1">
        <f t="shared" ca="1" si="24"/>
        <v>9.5874278094729468E-2</v>
      </c>
      <c r="AI42" s="1">
        <f t="shared" ca="1" si="25"/>
        <v>1.7158556637740369E-2</v>
      </c>
      <c r="AJ42" s="1">
        <f t="shared" ca="1" si="26"/>
        <v>-1.0828005736565522E-2</v>
      </c>
      <c r="AK42" s="1">
        <f t="shared" ca="1" si="27"/>
        <v>-2.0622125358578398E-2</v>
      </c>
      <c r="AL42" s="1">
        <f t="shared" ca="1" si="28"/>
        <v>-6.0688338044918591E-2</v>
      </c>
      <c r="AM42" s="1">
        <f t="shared" ca="1" si="29"/>
        <v>4.970470171463303E-2</v>
      </c>
      <c r="AN42" s="1">
        <f t="shared" ca="1" si="30"/>
        <v>0.15069589618375237</v>
      </c>
      <c r="AO42" s="1">
        <f t="shared" ca="1" si="31"/>
        <v>4.6469329208884351E-2</v>
      </c>
      <c r="AP42" s="1">
        <f t="shared" ca="1" si="32"/>
        <v>2.8504143041623794E-2</v>
      </c>
      <c r="AZ42" s="1"/>
      <c r="BA42">
        <v>-5.2880233275417805E-2</v>
      </c>
      <c r="BB42">
        <v>7.8333087996356007E-2</v>
      </c>
      <c r="BC42">
        <v>-3.2935027504634444E-2</v>
      </c>
      <c r="BD42">
        <v>9.5874278094729468E-2</v>
      </c>
      <c r="BE42">
        <v>1.7158556637740369E-2</v>
      </c>
      <c r="BF42">
        <v>-1.0828005736565522E-2</v>
      </c>
      <c r="BG42">
        <v>-2.0622125358578398E-2</v>
      </c>
      <c r="BH42">
        <v>-6.0688338044918591E-2</v>
      </c>
      <c r="BI42">
        <v>4.970470171463303E-2</v>
      </c>
      <c r="BJ42">
        <v>0.15069589618375237</v>
      </c>
      <c r="BK42">
        <v>4.6469329208884351E-2</v>
      </c>
      <c r="BL42">
        <v>2.8504143041623794E-2</v>
      </c>
    </row>
    <row r="43" spans="1:64" ht="29.4" thickBot="1">
      <c r="A43" s="21" t="s">
        <v>155</v>
      </c>
      <c r="B43" s="22" t="s">
        <v>156</v>
      </c>
      <c r="C43" s="25" t="s">
        <v>359</v>
      </c>
      <c r="D43" s="8">
        <v>3542780</v>
      </c>
      <c r="E43" s="3">
        <v>800000</v>
      </c>
      <c r="F43" s="37">
        <f t="shared" si="34"/>
        <v>3542780</v>
      </c>
      <c r="G43" s="3">
        <v>1358000000</v>
      </c>
      <c r="H43" s="9">
        <f t="shared" si="33"/>
        <v>2.6088217967599409E-3</v>
      </c>
      <c r="I43" s="16" cm="1" vm="566">
        <f t="array" aca="1" ref="I43:U43" ca="1">TRANSPOSE(_xlfn.STOCKHISTORY(A43,"1-1-2015","31-01-2016",2,0,2))</f>
        <v>95.14</v>
      </c>
      <c r="J43" s="17" vm="567">
        <f ca="1"/>
        <v>106.1</v>
      </c>
      <c r="K43" s="17" vm="568">
        <f ca="1"/>
        <v>104.3</v>
      </c>
      <c r="L43" s="17" vm="569">
        <f ca="1"/>
        <v>98.16</v>
      </c>
      <c r="M43" s="17" vm="570">
        <f ca="1"/>
        <v>103.2</v>
      </c>
      <c r="N43" s="17" vm="571">
        <f ca="1"/>
        <v>113.17</v>
      </c>
      <c r="O43" s="17" vm="572">
        <f ca="1"/>
        <v>118.11</v>
      </c>
      <c r="P43" s="17" vm="573">
        <f ca="1"/>
        <v>118.5</v>
      </c>
      <c r="Q43" s="17" vm="574">
        <f ca="1"/>
        <v>102.22</v>
      </c>
      <c r="R43" s="17" vm="575">
        <f ca="1"/>
        <v>98.54</v>
      </c>
      <c r="S43" s="17" vm="576">
        <f ca="1"/>
        <v>108.76</v>
      </c>
      <c r="T43" s="17" vm="577">
        <f ca="1"/>
        <v>106.35</v>
      </c>
      <c r="U43" s="17" vm="578">
        <f ca="1"/>
        <v>99.77</v>
      </c>
      <c r="V43" s="3">
        <v>0.47</v>
      </c>
      <c r="W43" s="3">
        <v>0.47</v>
      </c>
      <c r="X43" s="3">
        <v>0.47</v>
      </c>
      <c r="Y43" s="3">
        <v>0.43</v>
      </c>
      <c r="Z43" s="1">
        <f t="shared" ca="1" si="13"/>
        <v>3.6682783266764725E-2</v>
      </c>
      <c r="AA43" s="1">
        <f t="shared" ca="1" si="14"/>
        <v>0.20802770986145072</v>
      </c>
      <c r="AB43" s="1">
        <f t="shared" ca="1" si="15"/>
        <v>-0.16171365676064681</v>
      </c>
      <c r="AC43" s="1">
        <f t="shared" ca="1" si="16"/>
        <v>1.6845950882890093E-2</v>
      </c>
      <c r="AD43" s="1">
        <f t="shared" ca="1" si="17"/>
        <v>6.8005045196552399E-2</v>
      </c>
      <c r="AE43" s="1">
        <f t="shared" ca="1" si="21"/>
        <v>0.11519865461425262</v>
      </c>
      <c r="AF43" s="1">
        <f t="shared" ca="1" si="22"/>
        <v>-1.6965127238454263E-2</v>
      </c>
      <c r="AG43" s="1">
        <f t="shared" ca="1" si="23"/>
        <v>-5.4362416107382558E-2</v>
      </c>
      <c r="AH43" s="1">
        <f t="shared" ca="1" si="24"/>
        <v>5.1344743276283682E-2</v>
      </c>
      <c r="AI43" s="1">
        <f t="shared" ca="1" si="25"/>
        <v>0.10116279069767441</v>
      </c>
      <c r="AJ43" s="1">
        <f t="shared" ca="1" si="26"/>
        <v>4.7804188389149044E-2</v>
      </c>
      <c r="AK43" s="1">
        <f t="shared" ca="1" si="27"/>
        <v>3.3020066040132128E-3</v>
      </c>
      <c r="AL43" s="1">
        <f t="shared" ca="1" si="28"/>
        <v>-0.13341772151898734</v>
      </c>
      <c r="AM43" s="1">
        <f t="shared" ca="1" si="29"/>
        <v>-3.1402856583838706E-2</v>
      </c>
      <c r="AN43" s="1">
        <f t="shared" ca="1" si="30"/>
        <v>0.1037142277247818</v>
      </c>
      <c r="AO43" s="1">
        <f t="shared" ca="1" si="31"/>
        <v>-1.82052225082752E-2</v>
      </c>
      <c r="AP43" s="1">
        <f t="shared" ca="1" si="32"/>
        <v>-5.7827926657263738E-2</v>
      </c>
      <c r="AZ43" s="1"/>
      <c r="BA43">
        <v>0.11519865461425262</v>
      </c>
      <c r="BB43">
        <v>-1.6965127238454263E-2</v>
      </c>
      <c r="BC43">
        <v>-5.4362416107382558E-2</v>
      </c>
      <c r="BD43">
        <v>5.1344743276283682E-2</v>
      </c>
      <c r="BE43">
        <v>0.10116279069767441</v>
      </c>
      <c r="BF43">
        <v>4.7804188389149044E-2</v>
      </c>
      <c r="BG43">
        <v>3.3020066040132128E-3</v>
      </c>
      <c r="BH43">
        <v>-0.13341772151898734</v>
      </c>
      <c r="BI43">
        <v>-3.1402856583838706E-2</v>
      </c>
      <c r="BJ43">
        <v>0.1037142277247818</v>
      </c>
      <c r="BK43">
        <v>-1.82052225082752E-2</v>
      </c>
      <c r="BL43">
        <v>-5.7827926657263738E-2</v>
      </c>
    </row>
    <row r="44" spans="1:64" ht="29.4" thickBot="1">
      <c r="A44" s="21" t="s">
        <v>158</v>
      </c>
      <c r="B44" s="22" t="s">
        <v>159</v>
      </c>
      <c r="C44" s="25" t="s">
        <v>360</v>
      </c>
      <c r="D44" s="8">
        <v>117478</v>
      </c>
      <c r="E44" s="8">
        <v>19493</v>
      </c>
      <c r="F44" s="37">
        <f t="shared" si="34"/>
        <v>117478</v>
      </c>
      <c r="G44" s="3">
        <v>1570000000</v>
      </c>
      <c r="H44" s="9">
        <f t="shared" si="33"/>
        <v>7.4826751592356689E-5</v>
      </c>
      <c r="I44" s="16" cm="1" vm="3798">
        <f t="array" aca="1" ref="I44:U44" ca="1">TRANSPOSE(_xlfn.STOCKHISTORY(A44,"1-1-2015","31-01-2016",2,0,2))</f>
        <v>35.270000000000003</v>
      </c>
      <c r="J44" s="17" vm="3799">
        <f ca="1"/>
        <v>32.67</v>
      </c>
      <c r="K44" s="17" vm="3800">
        <f ca="1"/>
        <v>37.409999999999997</v>
      </c>
      <c r="L44" s="17" vm="3801">
        <f ca="1"/>
        <v>37.270000000000003</v>
      </c>
      <c r="M44" s="17" vm="3802">
        <f ca="1"/>
        <v>35.17</v>
      </c>
      <c r="N44" s="17" vm="3803">
        <f ca="1"/>
        <v>36.06</v>
      </c>
      <c r="O44" s="17" vm="3804">
        <f ca="1"/>
        <v>33.61</v>
      </c>
      <c r="P44" s="17" vm="3805">
        <f ca="1"/>
        <v>31.79</v>
      </c>
      <c r="Q44" s="17" vm="3806">
        <f ca="1"/>
        <v>29.18</v>
      </c>
      <c r="R44" s="17" vm="3807">
        <f ca="1"/>
        <v>30.29</v>
      </c>
      <c r="S44" s="17" vm="3808">
        <f ca="1"/>
        <v>34.880000000000003</v>
      </c>
      <c r="T44" s="17" vm="3809">
        <f ca="1"/>
        <v>35.950000000000003</v>
      </c>
      <c r="U44" s="17" vm="3486">
        <f ca="1"/>
        <v>33.450000000000003</v>
      </c>
      <c r="V44" s="3">
        <v>0.38</v>
      </c>
      <c r="W44" s="3">
        <v>0.38</v>
      </c>
      <c r="X44" s="3">
        <v>0.38</v>
      </c>
      <c r="Y44" s="3">
        <v>0.38</v>
      </c>
      <c r="Z44" s="1">
        <f t="shared" ca="1" si="13"/>
        <v>6.7479444286929396E-2</v>
      </c>
      <c r="AA44" s="1">
        <f t="shared" ca="1" si="14"/>
        <v>-8.8006439495572936E-2</v>
      </c>
      <c r="AB44" s="1">
        <f t="shared" ca="1" si="15"/>
        <v>-8.7473966081523372E-2</v>
      </c>
      <c r="AC44" s="1">
        <f t="shared" ca="1" si="16"/>
        <v>0.11687025420931013</v>
      </c>
      <c r="AD44" s="1">
        <f t="shared" ca="1" si="17"/>
        <v>-8.505812305075142E-3</v>
      </c>
      <c r="AE44" s="1">
        <f t="shared" ca="1" si="21"/>
        <v>-7.3717039977317864E-2</v>
      </c>
      <c r="AF44" s="1">
        <f t="shared" ca="1" si="22"/>
        <v>0.14508723599632675</v>
      </c>
      <c r="AG44" s="1">
        <f t="shared" ca="1" si="23"/>
        <v>6.4153969526866226E-3</v>
      </c>
      <c r="AH44" s="1">
        <f t="shared" ca="1" si="24"/>
        <v>-5.6345586262409479E-2</v>
      </c>
      <c r="AI44" s="1">
        <f t="shared" ca="1" si="25"/>
        <v>3.6110321296559576E-2</v>
      </c>
      <c r="AJ44" s="1">
        <f t="shared" ca="1" si="26"/>
        <v>-5.7404326123128201E-2</v>
      </c>
      <c r="AK44" s="1">
        <f t="shared" ca="1" si="27"/>
        <v>-5.4150550431419232E-2</v>
      </c>
      <c r="AL44" s="1">
        <f t="shared" ca="1" si="28"/>
        <v>-7.0147845234350414E-2</v>
      </c>
      <c r="AM44" s="1">
        <f t="shared" ca="1" si="29"/>
        <v>5.1062371487320062E-2</v>
      </c>
      <c r="AN44" s="1">
        <f t="shared" ca="1" si="30"/>
        <v>0.15153516011885124</v>
      </c>
      <c r="AO44" s="1">
        <f t="shared" ca="1" si="31"/>
        <v>4.1571100917431193E-2</v>
      </c>
      <c r="AP44" s="1">
        <f t="shared" ca="1" si="32"/>
        <v>-5.8970792767732962E-2</v>
      </c>
      <c r="AZ44" s="1"/>
      <c r="BA44">
        <v>-7.3717039977317864E-2</v>
      </c>
      <c r="BB44">
        <v>0.14508723599632675</v>
      </c>
      <c r="BC44">
        <v>6.4153969526866226E-3</v>
      </c>
      <c r="BD44">
        <v>-5.6345586262409479E-2</v>
      </c>
      <c r="BE44">
        <v>3.6110321296559576E-2</v>
      </c>
      <c r="BF44">
        <v>-5.7404326123128201E-2</v>
      </c>
      <c r="BG44">
        <v>-5.4150550431419232E-2</v>
      </c>
      <c r="BH44">
        <v>-7.0147845234350414E-2</v>
      </c>
      <c r="BI44">
        <v>5.1062371487320062E-2</v>
      </c>
      <c r="BJ44">
        <v>0.15153516011885124</v>
      </c>
      <c r="BK44">
        <v>4.1571100917431193E-2</v>
      </c>
      <c r="BL44">
        <v>-5.8970792767732962E-2</v>
      </c>
    </row>
    <row r="45" spans="1:64" ht="29.4" thickBot="1">
      <c r="A45" s="21" t="s">
        <v>161</v>
      </c>
      <c r="B45" s="22" t="s">
        <v>361</v>
      </c>
      <c r="C45" s="25" t="s">
        <v>163</v>
      </c>
      <c r="D45" s="3">
        <v>20946898</v>
      </c>
      <c r="E45" s="3"/>
      <c r="F45">
        <f>(D45)*20</f>
        <v>418937960</v>
      </c>
      <c r="G45" s="3">
        <v>14951000000</v>
      </c>
      <c r="H45" s="9">
        <f t="shared" si="33"/>
        <v>2.8020731723630527E-2</v>
      </c>
      <c r="I45" s="16" cm="1" vm="367">
        <f t="array" aca="1" ref="I45:U45" ca="1">TRANSPOSE(_xlfn.STOCKHISTORY(A45,"1-1-2015","31-01-2016",2,0,2))</f>
        <v>26.3781</v>
      </c>
      <c r="J45" s="17" vm="368">
        <f ca="1"/>
        <v>26.5137</v>
      </c>
      <c r="K45" s="17" vm="369">
        <f ca="1"/>
        <v>27.9498</v>
      </c>
      <c r="L45" s="17" vm="370">
        <f ca="1"/>
        <v>27.354900000000001</v>
      </c>
      <c r="M45" s="17" vm="371">
        <f ca="1"/>
        <v>26.921500000000002</v>
      </c>
      <c r="N45" s="17" vm="372">
        <f ca="1"/>
        <v>26.839500000000001</v>
      </c>
      <c r="O45" s="17" vm="373">
        <f ca="1"/>
        <v>26.236499999999999</v>
      </c>
      <c r="P45" s="17" vm="374">
        <f ca="1"/>
        <v>31.266999999999999</v>
      </c>
      <c r="Q45" s="17" vm="375">
        <f ca="1"/>
        <v>30.117999999999999</v>
      </c>
      <c r="R45" s="17" vm="376">
        <f ca="1"/>
        <v>30.418500000000002</v>
      </c>
      <c r="S45" s="17" vm="377">
        <f ca="1"/>
        <v>35.552999999999997</v>
      </c>
      <c r="T45" s="17" vm="378">
        <f ca="1"/>
        <v>37.355499999999999</v>
      </c>
      <c r="U45" s="17" vm="379">
        <f ca="1"/>
        <v>37.15</v>
      </c>
      <c r="V45" s="3">
        <v>0</v>
      </c>
      <c r="W45" s="3">
        <v>0</v>
      </c>
      <c r="X45" s="3">
        <v>0</v>
      </c>
      <c r="Y45" s="3">
        <v>0</v>
      </c>
      <c r="Z45" s="1">
        <f t="shared" ca="1" si="13"/>
        <v>3.7030718664346589E-2</v>
      </c>
      <c r="AA45" s="1">
        <f t="shared" ca="1" si="14"/>
        <v>-4.0884814055251566E-2</v>
      </c>
      <c r="AB45" s="1">
        <f t="shared" ca="1" si="15"/>
        <v>0.15939626093419482</v>
      </c>
      <c r="AC45" s="1">
        <f t="shared" ca="1" si="16"/>
        <v>0.2212962506369478</v>
      </c>
      <c r="AD45" s="1">
        <f t="shared" ca="1" si="17"/>
        <v>0.40836527270728362</v>
      </c>
      <c r="AE45" s="1">
        <f t="shared" ca="1" si="21"/>
        <v>5.1406280209719485E-3</v>
      </c>
      <c r="AF45" s="1">
        <f t="shared" ca="1" si="22"/>
        <v>5.416445083107977E-2</v>
      </c>
      <c r="AG45" s="1">
        <f t="shared" ca="1" si="23"/>
        <v>-2.1284588798488688E-2</v>
      </c>
      <c r="AH45" s="1">
        <f t="shared" ca="1" si="24"/>
        <v>-1.5843596576847252E-2</v>
      </c>
      <c r="AI45" s="1">
        <f t="shared" ca="1" si="25"/>
        <v>-3.0458926880003244E-3</v>
      </c>
      <c r="AJ45" s="1">
        <f t="shared" ca="1" si="26"/>
        <v>-2.2466886491924274E-2</v>
      </c>
      <c r="AK45" s="1">
        <f t="shared" ca="1" si="27"/>
        <v>0.19173670268519047</v>
      </c>
      <c r="AL45" s="1">
        <f t="shared" ca="1" si="28"/>
        <v>-3.6748009083058843E-2</v>
      </c>
      <c r="AM45" s="1">
        <f t="shared" ca="1" si="29"/>
        <v>9.9774221395844045E-3</v>
      </c>
      <c r="AN45" s="1">
        <f t="shared" ca="1" si="30"/>
        <v>0.16879530548843616</v>
      </c>
      <c r="AO45" s="1">
        <f t="shared" ca="1" si="31"/>
        <v>5.0698956487497601E-2</v>
      </c>
      <c r="AP45" s="1">
        <f t="shared" ca="1" si="32"/>
        <v>-5.5011979494318294E-3</v>
      </c>
      <c r="AZ45" s="1"/>
      <c r="BA45">
        <v>5.1406280209719485E-3</v>
      </c>
      <c r="BB45">
        <v>5.416445083107977E-2</v>
      </c>
      <c r="BC45">
        <v>-2.1284588798488688E-2</v>
      </c>
      <c r="BD45">
        <v>-1.5843596576847252E-2</v>
      </c>
      <c r="BE45">
        <v>-3.0458926880003244E-3</v>
      </c>
      <c r="BF45">
        <v>-2.2466886491924274E-2</v>
      </c>
      <c r="BG45">
        <v>0.19173670268519047</v>
      </c>
      <c r="BH45">
        <v>-3.6748009083058843E-2</v>
      </c>
      <c r="BI45">
        <v>9.9774221395844045E-3</v>
      </c>
      <c r="BJ45">
        <v>0.16879530548843616</v>
      </c>
      <c r="BK45">
        <v>5.0698956487497601E-2</v>
      </c>
      <c r="BL45">
        <v>-5.5011979494318294E-3</v>
      </c>
    </row>
    <row r="46" spans="1:64" ht="29.4" thickBot="1">
      <c r="A46" s="21" t="s">
        <v>362</v>
      </c>
      <c r="B46" s="22" t="s">
        <v>361</v>
      </c>
      <c r="C46" s="25" t="s">
        <v>163</v>
      </c>
      <c r="D46" s="3">
        <v>20946898</v>
      </c>
      <c r="E46" s="3"/>
      <c r="F46">
        <f>(D46)*20</f>
        <v>418937960</v>
      </c>
      <c r="G46" s="3">
        <v>14951000000</v>
      </c>
      <c r="H46" s="9">
        <f t="shared" si="33"/>
        <v>2.8020731723630527E-2</v>
      </c>
      <c r="I46" s="16" cm="1" vm="380">
        <f t="array" aca="1" ref="I46:U46" ca="1">TRANSPOSE(_xlfn.STOCKHISTORY(A46,"1-1-2015","31-01-2016",2,0,2))</f>
        <v>26.63</v>
      </c>
      <c r="J46" s="17" vm="381">
        <f ca="1"/>
        <v>26.716000000000001</v>
      </c>
      <c r="K46" s="17" vm="382">
        <f ca="1"/>
        <v>28.35</v>
      </c>
      <c r="L46" s="17" vm="383">
        <f ca="1"/>
        <v>27.741499999999998</v>
      </c>
      <c r="M46" s="17" vm="384">
        <f ca="1"/>
        <v>27.525500000000001</v>
      </c>
      <c r="N46" s="17" vm="385">
        <f ca="1"/>
        <v>27.436499999999999</v>
      </c>
      <c r="O46" s="17" vm="386">
        <f ca="1"/>
        <v>27.183</v>
      </c>
      <c r="P46" s="17" vm="387">
        <f ca="1"/>
        <v>32.883000000000003</v>
      </c>
      <c r="Q46" s="17" vm="388">
        <f ca="1"/>
        <v>31.6905</v>
      </c>
      <c r="R46" s="17" vm="389">
        <f ca="1"/>
        <v>31.896999999999998</v>
      </c>
      <c r="S46" s="17" vm="390">
        <f ca="1"/>
        <v>36.893999999999998</v>
      </c>
      <c r="T46" s="17" vm="391">
        <f ca="1"/>
        <v>38.347000000000001</v>
      </c>
      <c r="U46" s="17" vm="392">
        <f ca="1"/>
        <v>38.11</v>
      </c>
      <c r="V46" s="3">
        <v>0</v>
      </c>
      <c r="W46" s="3">
        <v>0</v>
      </c>
      <c r="X46" s="3">
        <v>0</v>
      </c>
      <c r="Y46" s="3">
        <v>0</v>
      </c>
      <c r="Z46" s="1">
        <f t="shared" ca="1" si="13"/>
        <v>4.1738640630867428E-2</v>
      </c>
      <c r="AA46" s="1">
        <f t="shared" ca="1" si="14"/>
        <v>-2.0132292774363271E-2</v>
      </c>
      <c r="AB46" s="1">
        <f t="shared" ca="1" si="15"/>
        <v>0.17341720928521498</v>
      </c>
      <c r="AC46" s="1">
        <f t="shared" ca="1" si="16"/>
        <v>0.19478320845220556</v>
      </c>
      <c r="AD46" s="1">
        <f t="shared" ca="1" si="17"/>
        <v>0.43109275253473528</v>
      </c>
      <c r="AE46" s="1">
        <f t="shared" ca="1" si="21"/>
        <v>3.2294404806609868E-3</v>
      </c>
      <c r="AF46" s="1">
        <f t="shared" ca="1" si="22"/>
        <v>6.1161850576433606E-2</v>
      </c>
      <c r="AG46" s="1">
        <f t="shared" ca="1" si="23"/>
        <v>-2.1463844797178232E-2</v>
      </c>
      <c r="AH46" s="1">
        <f t="shared" ca="1" si="24"/>
        <v>-7.7861687363696098E-3</v>
      </c>
      <c r="AI46" s="1">
        <f t="shared" ca="1" si="25"/>
        <v>-3.2333654247880031E-3</v>
      </c>
      <c r="AJ46" s="1">
        <f t="shared" ca="1" si="26"/>
        <v>-9.239516702203231E-3</v>
      </c>
      <c r="AK46" s="1">
        <f t="shared" ca="1" si="27"/>
        <v>0.20968987970422701</v>
      </c>
      <c r="AL46" s="1">
        <f t="shared" ca="1" si="28"/>
        <v>-3.6264939330353144E-2</v>
      </c>
      <c r="AM46" s="1">
        <f t="shared" ca="1" si="29"/>
        <v>6.5161483725406149E-3</v>
      </c>
      <c r="AN46" s="1">
        <f t="shared" ca="1" si="30"/>
        <v>0.15666050098755369</v>
      </c>
      <c r="AO46" s="1">
        <f t="shared" ca="1" si="31"/>
        <v>3.9383097522632492E-2</v>
      </c>
      <c r="AP46" s="1">
        <f t="shared" ca="1" si="32"/>
        <v>-6.1804052468250933E-3</v>
      </c>
      <c r="AZ46" s="1"/>
      <c r="BA46">
        <v>3.2294404806609868E-3</v>
      </c>
      <c r="BB46">
        <v>6.1161850576433606E-2</v>
      </c>
      <c r="BC46">
        <v>-2.1463844797178232E-2</v>
      </c>
      <c r="BD46">
        <v>-7.7861687363696098E-3</v>
      </c>
      <c r="BE46">
        <v>-3.2333654247880031E-3</v>
      </c>
      <c r="BF46">
        <v>-9.239516702203231E-3</v>
      </c>
      <c r="BG46">
        <v>0.20968987970422701</v>
      </c>
      <c r="BH46">
        <v>-3.6264939330353144E-2</v>
      </c>
      <c r="BI46">
        <v>6.5161483725406149E-3</v>
      </c>
      <c r="BJ46">
        <v>0.15666050098755369</v>
      </c>
      <c r="BK46">
        <v>3.9383097522632492E-2</v>
      </c>
      <c r="BL46">
        <v>-6.1804052468250933E-3</v>
      </c>
    </row>
    <row r="47" spans="1:64" ht="29.4" thickBot="1">
      <c r="A47" s="21" t="s">
        <v>164</v>
      </c>
      <c r="B47" s="22" t="s">
        <v>165</v>
      </c>
      <c r="C47" s="25" t="s">
        <v>166</v>
      </c>
      <c r="D47" s="8">
        <v>2909758</v>
      </c>
      <c r="E47" s="3">
        <v>105778</v>
      </c>
      <c r="F47" s="37">
        <f t="shared" ref="F47:F49" si="35">D47</f>
        <v>2909758</v>
      </c>
      <c r="G47" s="3">
        <v>435000000</v>
      </c>
      <c r="H47" s="9">
        <f t="shared" si="33"/>
        <v>6.6890988505747123E-3</v>
      </c>
      <c r="I47" s="16" cm="1" vm="605">
        <f t="array" aca="1" ref="I47:U47" ca="1">TRANSPOSE(_xlfn.STOCKHISTORY(A47,"1-1-2015","31-01-2016",2,0,2))</f>
        <v>195.3</v>
      </c>
      <c r="J47" s="17" vm="606">
        <f ca="1"/>
        <v>172.99</v>
      </c>
      <c r="K47" s="17" vm="607">
        <f ca="1"/>
        <v>190</v>
      </c>
      <c r="L47" s="17" vm="608">
        <f ca="1"/>
        <v>187.94</v>
      </c>
      <c r="M47" s="17" vm="609">
        <f ca="1"/>
        <v>198.45</v>
      </c>
      <c r="N47" s="17" vm="610">
        <f ca="1"/>
        <v>207.32</v>
      </c>
      <c r="O47" s="17" vm="611">
        <f ca="1"/>
        <v>211.63</v>
      </c>
      <c r="P47" s="17" vm="612">
        <f ca="1"/>
        <v>205.75</v>
      </c>
      <c r="Q47" s="17" vm="613">
        <f ca="1"/>
        <v>184.24</v>
      </c>
      <c r="R47" s="17" vm="614">
        <f ca="1"/>
        <v>174.4</v>
      </c>
      <c r="S47" s="17" vm="615">
        <f ca="1"/>
        <v>188.32</v>
      </c>
      <c r="T47" s="17" vm="616">
        <f ca="1"/>
        <v>191.22</v>
      </c>
      <c r="U47" s="17" vm="617">
        <f ca="1"/>
        <v>175.79</v>
      </c>
      <c r="V47" s="3">
        <v>0</v>
      </c>
      <c r="W47" s="3">
        <v>0</v>
      </c>
      <c r="X47" s="3">
        <v>0</v>
      </c>
      <c r="Y47" s="3">
        <v>0</v>
      </c>
      <c r="Z47" s="1">
        <f t="shared" ca="1" si="13"/>
        <v>-3.7685611879160336E-2</v>
      </c>
      <c r="AA47" s="1">
        <f t="shared" ca="1" si="14"/>
        <v>0.12605086729807385</v>
      </c>
      <c r="AB47" s="1">
        <f t="shared" ca="1" si="15"/>
        <v>-0.17592023815149077</v>
      </c>
      <c r="AC47" s="1">
        <f t="shared" ca="1" si="16"/>
        <v>7.9701834862384545E-3</v>
      </c>
      <c r="AD47" s="1">
        <f t="shared" ca="1" si="17"/>
        <v>-9.9897593445980634E-2</v>
      </c>
      <c r="AE47" s="1">
        <f t="shared" ca="1" si="21"/>
        <v>-0.11423451100870456</v>
      </c>
      <c r="AF47" s="1">
        <f t="shared" ca="1" si="22"/>
        <v>9.8329383201341061E-2</v>
      </c>
      <c r="AG47" s="1">
        <f t="shared" ca="1" si="23"/>
        <v>-1.0842105263157906E-2</v>
      </c>
      <c r="AH47" s="1">
        <f t="shared" ca="1" si="24"/>
        <v>5.5922102798765513E-2</v>
      </c>
      <c r="AI47" s="1">
        <f t="shared" ca="1" si="25"/>
        <v>4.4696397077349487E-2</v>
      </c>
      <c r="AJ47" s="1">
        <f t="shared" ca="1" si="26"/>
        <v>2.0789118271271476E-2</v>
      </c>
      <c r="AK47" s="1">
        <f t="shared" ca="1" si="27"/>
        <v>-2.778434059443366E-2</v>
      </c>
      <c r="AL47" s="1">
        <f t="shared" ca="1" si="28"/>
        <v>-0.10454434993924662</v>
      </c>
      <c r="AM47" s="1">
        <f t="shared" ca="1" si="29"/>
        <v>-5.3408597481545826E-2</v>
      </c>
      <c r="AN47" s="1">
        <f t="shared" ca="1" si="30"/>
        <v>7.9816513761467811E-2</v>
      </c>
      <c r="AO47" s="1">
        <f t="shared" ca="1" si="31"/>
        <v>1.5399320305862392E-2</v>
      </c>
      <c r="AP47" s="1">
        <f t="shared" ca="1" si="32"/>
        <v>-8.0692396192866889E-2</v>
      </c>
      <c r="AZ47" s="1"/>
      <c r="BA47">
        <v>-0.11423451100870456</v>
      </c>
      <c r="BB47">
        <v>9.8329383201341061E-2</v>
      </c>
      <c r="BC47">
        <v>-1.0842105263157906E-2</v>
      </c>
      <c r="BD47">
        <v>5.5922102798765513E-2</v>
      </c>
      <c r="BE47">
        <v>4.4696397077349487E-2</v>
      </c>
      <c r="BF47">
        <v>2.0789118271271476E-2</v>
      </c>
      <c r="BG47">
        <v>-2.778434059443366E-2</v>
      </c>
      <c r="BH47">
        <v>-0.10454434993924662</v>
      </c>
      <c r="BI47">
        <v>-5.3408597481545826E-2</v>
      </c>
      <c r="BJ47">
        <v>7.9816513761467811E-2</v>
      </c>
      <c r="BK47">
        <v>1.5399320305862392E-2</v>
      </c>
      <c r="BL47">
        <v>-8.0692396192866889E-2</v>
      </c>
    </row>
    <row r="48" spans="1:64" ht="29.4" thickBot="1">
      <c r="A48" s="21" t="s">
        <v>167</v>
      </c>
      <c r="B48" s="22" t="s">
        <v>168</v>
      </c>
      <c r="C48" s="25" t="s">
        <v>363</v>
      </c>
      <c r="D48" s="8">
        <v>1192514</v>
      </c>
      <c r="E48" s="3">
        <v>98570</v>
      </c>
      <c r="F48" s="37">
        <f t="shared" si="35"/>
        <v>1192514</v>
      </c>
      <c r="G48" s="3">
        <v>861000000</v>
      </c>
      <c r="H48" s="9">
        <f t="shared" si="33"/>
        <v>1.3850336817653891E-3</v>
      </c>
      <c r="I48" s="16" cm="1" vm="1594">
        <f t="array" aca="1" ref="I48:U48" ca="1">TRANSPOSE(_xlfn.STOCKHISTORY(A48,"1-1-2015","31-01-2016",2,0,2))</f>
        <v>39.17</v>
      </c>
      <c r="J48" s="17" vm="1595">
        <f ca="1"/>
        <v>40.92</v>
      </c>
      <c r="K48" s="17" vm="1596">
        <f ca="1"/>
        <v>42.56</v>
      </c>
      <c r="L48" s="17" vm="1597">
        <f ca="1"/>
        <v>44.29</v>
      </c>
      <c r="M48" s="17" vm="1598">
        <f ca="1"/>
        <v>48.89</v>
      </c>
      <c r="N48" s="17" vm="1599">
        <f ca="1"/>
        <v>45.35</v>
      </c>
      <c r="O48" s="17" vm="882">
        <f ca="1"/>
        <v>43.23</v>
      </c>
      <c r="P48" s="17" vm="1600">
        <f ca="1"/>
        <v>41.3</v>
      </c>
      <c r="Q48" s="17" vm="439">
        <f ca="1"/>
        <v>38.1</v>
      </c>
      <c r="R48" s="17" vm="1601">
        <f ca="1"/>
        <v>35.869999999999997</v>
      </c>
      <c r="S48" s="17" vm="1602">
        <f ca="1"/>
        <v>38.21</v>
      </c>
      <c r="T48" s="17" vm="1603">
        <f ca="1"/>
        <v>39.5</v>
      </c>
      <c r="U48" s="17" vm="1604">
        <f ca="1"/>
        <v>33.86</v>
      </c>
      <c r="V48" s="3">
        <v>0.18</v>
      </c>
      <c r="W48" s="3">
        <v>0.18</v>
      </c>
      <c r="X48" s="3">
        <v>0.18</v>
      </c>
      <c r="Y48" s="3">
        <v>0.18</v>
      </c>
      <c r="Z48" s="1">
        <f t="shared" ca="1" si="13"/>
        <v>0.13530763339290267</v>
      </c>
      <c r="AA48" s="1">
        <f t="shared" ca="1" si="14"/>
        <v>-1.9869044931135751E-2</v>
      </c>
      <c r="AB48" s="1">
        <f t="shared" ca="1" si="15"/>
        <v>-0.16608836456164702</v>
      </c>
      <c r="AC48" s="1">
        <f t="shared" ca="1" si="16"/>
        <v>-5.1017563423473605E-2</v>
      </c>
      <c r="AD48" s="1">
        <f t="shared" ca="1" si="17"/>
        <v>-0.11718151646668375</v>
      </c>
      <c r="AE48" s="1">
        <f t="shared" ca="1" si="21"/>
        <v>4.4677048761807503E-2</v>
      </c>
      <c r="AF48" s="1">
        <f t="shared" ca="1" si="22"/>
        <v>4.0078201368523962E-2</v>
      </c>
      <c r="AG48" s="1">
        <f t="shared" ca="1" si="23"/>
        <v>4.48778195488721E-2</v>
      </c>
      <c r="AH48" s="1">
        <f t="shared" ca="1" si="24"/>
        <v>0.10386091668548209</v>
      </c>
      <c r="AI48" s="1">
        <f t="shared" ca="1" si="25"/>
        <v>-6.8725710779300453E-2</v>
      </c>
      <c r="AJ48" s="1">
        <f t="shared" ca="1" si="26"/>
        <v>-4.2778390297684772E-2</v>
      </c>
      <c r="AK48" s="1">
        <f t="shared" ca="1" si="27"/>
        <v>-4.4644922507517927E-2</v>
      </c>
      <c r="AL48" s="1">
        <f t="shared" ca="1" si="28"/>
        <v>-7.3123486682808617E-2</v>
      </c>
      <c r="AM48" s="1">
        <f t="shared" ca="1" si="29"/>
        <v>-5.3805774278215319E-2</v>
      </c>
      <c r="AN48" s="1">
        <f t="shared" ca="1" si="30"/>
        <v>6.5235572902146738E-2</v>
      </c>
      <c r="AO48" s="1">
        <f t="shared" ca="1" si="31"/>
        <v>3.8471604292070111E-2</v>
      </c>
      <c r="AP48" s="1">
        <f t="shared" ca="1" si="32"/>
        <v>-0.13822784810126584</v>
      </c>
      <c r="AZ48" s="1"/>
      <c r="BA48">
        <v>4.4677048761807503E-2</v>
      </c>
      <c r="BB48">
        <v>4.0078201368523962E-2</v>
      </c>
      <c r="BC48">
        <v>4.48778195488721E-2</v>
      </c>
      <c r="BD48">
        <v>0.10386091668548209</v>
      </c>
      <c r="BE48">
        <v>-6.8725710779300453E-2</v>
      </c>
      <c r="BF48">
        <v>-4.2778390297684772E-2</v>
      </c>
      <c r="BG48">
        <v>-4.4644922507517927E-2</v>
      </c>
      <c r="BH48">
        <v>-7.3123486682808617E-2</v>
      </c>
      <c r="BI48">
        <v>-5.3805774278215319E-2</v>
      </c>
      <c r="BJ48">
        <v>6.5235572902146738E-2</v>
      </c>
      <c r="BK48">
        <v>3.8471604292070111E-2</v>
      </c>
      <c r="BL48">
        <v>-0.13822784810126584</v>
      </c>
    </row>
    <row r="49" spans="1:64" ht="29.4" thickBot="1">
      <c r="A49" s="21" t="s">
        <v>170</v>
      </c>
      <c r="B49" s="22" t="s">
        <v>171</v>
      </c>
      <c r="C49" s="25" t="s">
        <v>172</v>
      </c>
      <c r="D49" s="8">
        <v>877805</v>
      </c>
      <c r="E49" s="3">
        <v>9119</v>
      </c>
      <c r="F49" s="37">
        <f t="shared" si="35"/>
        <v>877805</v>
      </c>
      <c r="G49" s="3">
        <v>1283000000</v>
      </c>
      <c r="H49" s="9">
        <f t="shared" si="33"/>
        <v>6.841816056118472E-4</v>
      </c>
      <c r="I49" s="16" cm="1" vm="2177">
        <f t="array" aca="1" ref="I49:U49" ca="1">TRANSPOSE(_xlfn.STOCKHISTORY(A49,"1-1-2015","31-01-2016",2,0,2))</f>
        <v>105.16</v>
      </c>
      <c r="J49" s="17" vm="2178">
        <f ca="1"/>
        <v>104.78</v>
      </c>
      <c r="K49" s="17" vm="2179">
        <f ca="1"/>
        <v>114.86</v>
      </c>
      <c r="L49" s="17" vm="2180">
        <f ca="1"/>
        <v>113.88</v>
      </c>
      <c r="M49" s="17" vm="1310">
        <f ca="1"/>
        <v>106.98</v>
      </c>
      <c r="N49" s="17" vm="2074">
        <f ca="1"/>
        <v>111.97</v>
      </c>
      <c r="O49" s="17" vm="2181">
        <f ca="1"/>
        <v>112.45</v>
      </c>
      <c r="P49" s="17" vm="2182">
        <f ca="1"/>
        <v>117.62</v>
      </c>
      <c r="Q49" s="17" vm="1524">
        <f ca="1"/>
        <v>113.99</v>
      </c>
      <c r="R49" s="17" vm="2183">
        <f ca="1"/>
        <v>116.23</v>
      </c>
      <c r="S49" s="17" vm="2184">
        <f ca="1"/>
        <v>124.24</v>
      </c>
      <c r="T49" s="17" vm="2185">
        <f ca="1"/>
        <v>133.52000000000001</v>
      </c>
      <c r="U49" s="17" vm="2186">
        <f ca="1"/>
        <v>130.11000000000001</v>
      </c>
      <c r="V49" s="3">
        <v>0.69</v>
      </c>
      <c r="W49" s="3">
        <v>0.69</v>
      </c>
      <c r="X49" s="3">
        <v>0.69</v>
      </c>
      <c r="Y49" s="3">
        <v>0.69</v>
      </c>
      <c r="Z49" s="1">
        <f t="shared" ca="1" si="13"/>
        <v>8.9482693039178385E-2</v>
      </c>
      <c r="AA49" s="1">
        <f t="shared" ca="1" si="14"/>
        <v>-6.4980681419036946E-3</v>
      </c>
      <c r="AB49" s="1">
        <f t="shared" ca="1" si="15"/>
        <v>3.9751000444642068E-2</v>
      </c>
      <c r="AC49" s="1">
        <f t="shared" ca="1" si="16"/>
        <v>0.12535489976770203</v>
      </c>
      <c r="AD49" s="1">
        <f t="shared" ca="1" si="17"/>
        <v>0.26350323316850527</v>
      </c>
      <c r="AE49" s="1">
        <f t="shared" ca="1" si="21"/>
        <v>-3.6135412704449929E-3</v>
      </c>
      <c r="AF49" s="1">
        <f t="shared" ca="1" si="22"/>
        <v>9.6201565184195439E-2</v>
      </c>
      <c r="AG49" s="1">
        <f t="shared" ca="1" si="23"/>
        <v>-2.524812815601637E-3</v>
      </c>
      <c r="AH49" s="1">
        <f t="shared" ca="1" si="24"/>
        <v>-6.0590094836670105E-2</v>
      </c>
      <c r="AI49" s="1">
        <f t="shared" ca="1" si="25"/>
        <v>5.3094036268461341E-2</v>
      </c>
      <c r="AJ49" s="1">
        <f t="shared" ca="1" si="26"/>
        <v>1.0449227471644226E-2</v>
      </c>
      <c r="AK49" s="1">
        <f t="shared" ca="1" si="27"/>
        <v>4.5975989328590497E-2</v>
      </c>
      <c r="AL49" s="1">
        <f t="shared" ca="1" si="28"/>
        <v>-2.4995749022275204E-2</v>
      </c>
      <c r="AM49" s="1">
        <f t="shared" ca="1" si="29"/>
        <v>2.5704009123607416E-2</v>
      </c>
      <c r="AN49" s="1">
        <f t="shared" ca="1" si="30"/>
        <v>6.8915082164673416E-2</v>
      </c>
      <c r="AO49" s="1">
        <f t="shared" ca="1" si="31"/>
        <v>8.0247907276239663E-2</v>
      </c>
      <c r="AP49" s="1">
        <f t="shared" ca="1" si="32"/>
        <v>-2.0371479928100632E-2</v>
      </c>
      <c r="AZ49" s="1"/>
      <c r="BA49">
        <v>-3.6135412704449929E-3</v>
      </c>
      <c r="BB49">
        <v>9.6201565184195439E-2</v>
      </c>
      <c r="BC49">
        <v>-2.524812815601637E-3</v>
      </c>
      <c r="BD49">
        <v>-6.0590094836670105E-2</v>
      </c>
      <c r="BE49">
        <v>5.3094036268461341E-2</v>
      </c>
      <c r="BF49">
        <v>1.0449227471644226E-2</v>
      </c>
      <c r="BG49">
        <v>4.5975989328590497E-2</v>
      </c>
      <c r="BH49">
        <v>-2.4995749022275204E-2</v>
      </c>
      <c r="BI49">
        <v>2.5704009123607416E-2</v>
      </c>
      <c r="BJ49">
        <v>6.8915082164673416E-2</v>
      </c>
      <c r="BK49">
        <v>8.0247907276239663E-2</v>
      </c>
      <c r="BL49">
        <v>-2.0371479928100632E-2</v>
      </c>
    </row>
    <row r="50" spans="1:64" ht="29.4" thickBot="1">
      <c r="A50" s="21" t="s">
        <v>173</v>
      </c>
      <c r="B50" s="22" t="s">
        <v>174</v>
      </c>
      <c r="C50" s="25" t="s">
        <v>175</v>
      </c>
      <c r="D50" s="8">
        <v>6966594</v>
      </c>
      <c r="E50" s="3">
        <v>880695</v>
      </c>
      <c r="F50">
        <f>(D50)*1.3</f>
        <v>9056572.2000000011</v>
      </c>
      <c r="G50" s="3">
        <v>775000000</v>
      </c>
      <c r="H50" s="9">
        <f t="shared" si="33"/>
        <v>1.1685899612903228E-2</v>
      </c>
      <c r="I50" s="16" cm="1" vm="466">
        <f t="array" aca="1" ref="I50:U50" ca="1">TRANSPOSE(_xlfn.STOCKHISTORY(A50,"1-1-2015","31-01-2016",2,0,2))</f>
        <v>95.39</v>
      </c>
      <c r="J50" s="17" vm="467">
        <f ca="1"/>
        <v>93.838200000000001</v>
      </c>
      <c r="K50" s="17" vm="468">
        <f ca="1"/>
        <v>97.636700000000005</v>
      </c>
      <c r="L50" s="17" vm="469">
        <f ca="1"/>
        <v>99.055099999999996</v>
      </c>
      <c r="M50" s="17" vm="470">
        <f ca="1"/>
        <v>96.684700000000007</v>
      </c>
      <c r="N50" s="17" vm="471">
        <f ca="1"/>
        <v>99.226500000000001</v>
      </c>
      <c r="O50" s="17" vm="472">
        <f ca="1"/>
        <v>98.036500000000004</v>
      </c>
      <c r="P50" s="17" vm="473">
        <f ca="1"/>
        <v>99.9786</v>
      </c>
      <c r="Q50" s="17" vm="474">
        <f ca="1"/>
        <v>92.3245</v>
      </c>
      <c r="R50" s="17" vm="475">
        <f ca="1"/>
        <v>90.192099999999996</v>
      </c>
      <c r="S50" s="17" vm="476">
        <f ca="1"/>
        <v>98.312600000000003</v>
      </c>
      <c r="T50" s="17" vm="477">
        <f ca="1"/>
        <v>98.912300000000002</v>
      </c>
      <c r="U50" s="17" vm="478">
        <f ca="1"/>
        <v>96.741799999999998</v>
      </c>
      <c r="V50" s="3">
        <v>0.66500000000000004</v>
      </c>
      <c r="W50" s="3">
        <v>0.59499999999999997</v>
      </c>
      <c r="X50" s="3">
        <v>0.59499999999999997</v>
      </c>
      <c r="Y50" s="3">
        <v>0.59499999999999997</v>
      </c>
      <c r="Z50" s="1">
        <f t="shared" ca="1" si="13"/>
        <v>4.5393647132823102E-2</v>
      </c>
      <c r="AA50" s="1">
        <f t="shared" ca="1" si="14"/>
        <v>-4.2764077770856045E-3</v>
      </c>
      <c r="AB50" s="1">
        <f t="shared" ca="1" si="15"/>
        <v>-7.394592830221404E-2</v>
      </c>
      <c r="AC50" s="1">
        <f t="shared" ca="1" si="16"/>
        <v>7.9216472396141144E-2</v>
      </c>
      <c r="AD50" s="1">
        <f t="shared" ca="1" si="17"/>
        <v>3.9855330747457778E-2</v>
      </c>
      <c r="AE50" s="1">
        <f t="shared" ca="1" si="21"/>
        <v>-1.6267952615578153E-2</v>
      </c>
      <c r="AF50" s="1">
        <f t="shared" ca="1" si="22"/>
        <v>4.0479250454505782E-2</v>
      </c>
      <c r="AG50" s="1">
        <f t="shared" ca="1" si="23"/>
        <v>2.1338287754502059E-2</v>
      </c>
      <c r="AH50" s="1">
        <f t="shared" ca="1" si="24"/>
        <v>-2.3930115662898623E-2</v>
      </c>
      <c r="AI50" s="1">
        <f t="shared" ca="1" si="25"/>
        <v>3.2443602762381167E-2</v>
      </c>
      <c r="AJ50" s="1">
        <f t="shared" ca="1" si="26"/>
        <v>-5.9963820148851137E-3</v>
      </c>
      <c r="AK50" s="1">
        <f t="shared" ca="1" si="27"/>
        <v>1.9809968736133953E-2</v>
      </c>
      <c r="AL50" s="1">
        <f t="shared" ca="1" si="28"/>
        <v>-7.0606109707477396E-2</v>
      </c>
      <c r="AM50" s="1">
        <f t="shared" ca="1" si="29"/>
        <v>-1.6652134590493358E-2</v>
      </c>
      <c r="AN50" s="1">
        <f t="shared" ca="1" si="30"/>
        <v>9.0035601787739811E-2</v>
      </c>
      <c r="AO50" s="1">
        <f t="shared" ca="1" si="31"/>
        <v>1.2152053755062916E-2</v>
      </c>
      <c r="AP50" s="1">
        <f t="shared" ca="1" si="32"/>
        <v>-1.592825159257245E-2</v>
      </c>
      <c r="AZ50" s="1"/>
      <c r="BA50">
        <v>-1.6267952615578153E-2</v>
      </c>
      <c r="BB50">
        <v>4.0479250454505782E-2</v>
      </c>
      <c r="BC50">
        <v>2.1338287754502059E-2</v>
      </c>
      <c r="BD50">
        <v>-2.3930115662898623E-2</v>
      </c>
      <c r="BE50">
        <v>3.2443602762381167E-2</v>
      </c>
      <c r="BF50">
        <v>-5.9963820148851137E-3</v>
      </c>
      <c r="BG50">
        <v>1.9809968736133953E-2</v>
      </c>
      <c r="BH50">
        <v>-7.0606109707477396E-2</v>
      </c>
      <c r="BI50">
        <v>-1.6652134590493358E-2</v>
      </c>
      <c r="BJ50">
        <v>9.0035601787739811E-2</v>
      </c>
      <c r="BK50">
        <v>1.2152053755062916E-2</v>
      </c>
      <c r="BL50">
        <v>-1.592825159257245E-2</v>
      </c>
    </row>
    <row r="51" spans="1:64" ht="58.2" thickBot="1">
      <c r="A51" s="21" t="s">
        <v>179</v>
      </c>
      <c r="B51" s="22" t="s">
        <v>180</v>
      </c>
      <c r="C51" s="25" t="s">
        <v>181</v>
      </c>
      <c r="D51" s="8">
        <v>172521</v>
      </c>
      <c r="E51" s="3">
        <v>216223</v>
      </c>
      <c r="F51">
        <f>(D51)*1.046</f>
        <v>180456.96600000001</v>
      </c>
      <c r="G51" s="3">
        <v>959000000</v>
      </c>
      <c r="H51" s="9">
        <f t="shared" si="33"/>
        <v>1.8817201876955163E-4</v>
      </c>
      <c r="I51" s="16" cm="1" vm="2628">
        <f t="array" aca="1" ref="I51:U51" ca="1">TRANSPOSE(_xlfn.STOCKHISTORY(A51,"1-1-2015","31-01-2016",2,0,2))</f>
        <v>161.31</v>
      </c>
      <c r="J51" s="17" vm="271">
        <f ca="1"/>
        <v>154</v>
      </c>
      <c r="K51" s="17" vm="2629">
        <f ca="1"/>
        <v>161.68</v>
      </c>
      <c r="L51" s="17" vm="2630">
        <f ca="1"/>
        <v>160.22999999999999</v>
      </c>
      <c r="M51" s="17" vm="2631">
        <f ca="1"/>
        <v>173.2</v>
      </c>
      <c r="N51" s="17" vm="2632">
        <f ca="1"/>
        <v>170.21</v>
      </c>
      <c r="O51" s="17" vm="2633">
        <f ca="1"/>
        <v>163.97</v>
      </c>
      <c r="P51" s="17" vm="2634">
        <f ca="1"/>
        <v>161.69999999999999</v>
      </c>
      <c r="Q51" s="17" vm="2635">
        <f ca="1"/>
        <v>144.91</v>
      </c>
      <c r="R51" s="17" vm="2636">
        <f ca="1"/>
        <v>145.31</v>
      </c>
      <c r="S51" s="17" vm="2637">
        <f ca="1"/>
        <v>140.5</v>
      </c>
      <c r="T51" s="17" vm="2638">
        <f ca="1"/>
        <v>139.58000000000001</v>
      </c>
      <c r="U51" s="17" vm="2639">
        <f ca="1"/>
        <v>135.6</v>
      </c>
      <c r="V51" s="3">
        <v>1.4</v>
      </c>
      <c r="W51" s="3">
        <v>1.4</v>
      </c>
      <c r="X51" s="3">
        <v>1.3</v>
      </c>
      <c r="Y51" s="3">
        <v>0</v>
      </c>
      <c r="Z51" s="1">
        <f t="shared" ca="1" si="13"/>
        <v>1.9837579815261755E-3</v>
      </c>
      <c r="AA51" s="1">
        <f t="shared" ca="1" si="14"/>
        <v>3.2078886600511829E-2</v>
      </c>
      <c r="AB51" s="1">
        <f t="shared" ca="1" si="15"/>
        <v>-0.10587302555345487</v>
      </c>
      <c r="AC51" s="1">
        <f t="shared" ca="1" si="16"/>
        <v>-6.6822655013419635E-2</v>
      </c>
      <c r="AD51" s="1">
        <f t="shared" ca="1" si="17"/>
        <v>-0.13396565618994485</v>
      </c>
      <c r="AE51" s="1">
        <f t="shared" ca="1" si="21"/>
        <v>-4.5316471390490373E-2</v>
      </c>
      <c r="AF51" s="1">
        <f t="shared" ca="1" si="22"/>
        <v>4.9870129870129912E-2</v>
      </c>
      <c r="AG51" s="1">
        <f t="shared" ca="1" si="23"/>
        <v>-3.0925284512628117E-4</v>
      </c>
      <c r="AH51" s="1">
        <f t="shared" ca="1" si="24"/>
        <v>8.0946139923859448E-2</v>
      </c>
      <c r="AI51" s="1">
        <f t="shared" ca="1" si="25"/>
        <v>-9.1801385681292199E-3</v>
      </c>
      <c r="AJ51" s="1">
        <f t="shared" ca="1" si="26"/>
        <v>-2.8435462076258789E-2</v>
      </c>
      <c r="AK51" s="1">
        <f t="shared" ca="1" si="27"/>
        <v>-1.3843995852899983E-2</v>
      </c>
      <c r="AL51" s="1">
        <f t="shared" ca="1" si="28"/>
        <v>-9.579468150896718E-2</v>
      </c>
      <c r="AM51" s="1">
        <f t="shared" ca="1" si="29"/>
        <v>1.1731419501759753E-2</v>
      </c>
      <c r="AN51" s="1">
        <f t="shared" ca="1" si="30"/>
        <v>-3.3101644759479749E-2</v>
      </c>
      <c r="AO51" s="1">
        <f t="shared" ca="1" si="31"/>
        <v>-6.5480427046262458E-3</v>
      </c>
      <c r="AP51" s="1">
        <f t="shared" ca="1" si="32"/>
        <v>-2.8514113769881201E-2</v>
      </c>
      <c r="AZ51" s="1"/>
      <c r="BA51">
        <v>-4.5316471390490373E-2</v>
      </c>
      <c r="BB51">
        <v>4.9870129870129912E-2</v>
      </c>
      <c r="BC51">
        <v>-3.0925284512628117E-4</v>
      </c>
      <c r="BD51">
        <v>8.0946139923859448E-2</v>
      </c>
      <c r="BE51">
        <v>-9.1801385681292199E-3</v>
      </c>
      <c r="BF51">
        <v>-2.8435462076258789E-2</v>
      </c>
      <c r="BG51">
        <v>-1.3843995852899983E-2</v>
      </c>
      <c r="BH51">
        <v>-9.579468150896718E-2</v>
      </c>
      <c r="BI51">
        <v>1.1731419501759753E-2</v>
      </c>
      <c r="BJ51">
        <v>-3.3101644759479749E-2</v>
      </c>
      <c r="BK51">
        <v>-6.5480427046262458E-3</v>
      </c>
      <c r="BL51">
        <v>-2.8514113769881201E-2</v>
      </c>
    </row>
    <row r="52" spans="1:64" ht="43.8" thickBot="1">
      <c r="A52" s="21" t="s">
        <v>182</v>
      </c>
      <c r="B52" s="22" t="s">
        <v>183</v>
      </c>
      <c r="C52" s="25" t="s">
        <v>184</v>
      </c>
      <c r="D52" s="8">
        <v>1324538</v>
      </c>
      <c r="E52" s="3">
        <v>908460</v>
      </c>
      <c r="F52" s="37">
        <f t="shared" ref="F52:F102" si="36">D52</f>
        <v>1324538</v>
      </c>
      <c r="G52" s="3">
        <v>4875000000</v>
      </c>
      <c r="H52" s="9">
        <f t="shared" si="33"/>
        <v>2.7170010256410255E-4</v>
      </c>
      <c r="I52" s="16" cm="1" vm="2428">
        <f t="array" aca="1" ref="I52:U52" ca="1">TRANSPOSE(_xlfn.STOCKHISTORY(A52,"1-1-2015","31-01-2016",2,0,2))</f>
        <v>36.67</v>
      </c>
      <c r="J52" s="17" vm="2429">
        <f ca="1"/>
        <v>33.06</v>
      </c>
      <c r="K52" s="17" vm="2430">
        <f ca="1"/>
        <v>33.29</v>
      </c>
      <c r="L52" s="17" vm="2431">
        <f ca="1"/>
        <v>31.13</v>
      </c>
      <c r="M52" s="17" vm="2432">
        <f ca="1"/>
        <v>32.630000000000003</v>
      </c>
      <c r="N52" s="17" vm="2433">
        <f ca="1"/>
        <v>34.369999999999997</v>
      </c>
      <c r="O52" s="17" vm="2434">
        <f ca="1"/>
        <v>30.49</v>
      </c>
      <c r="P52" s="17" vm="502">
        <f ca="1"/>
        <v>29</v>
      </c>
      <c r="Q52" s="17" vm="2435">
        <f ca="1"/>
        <v>27.91</v>
      </c>
      <c r="R52" s="17" vm="2436">
        <f ca="1"/>
        <v>30.21</v>
      </c>
      <c r="S52" s="17" vm="2437">
        <f ca="1"/>
        <v>33.729999999999997</v>
      </c>
      <c r="T52" s="17" vm="2438">
        <f ca="1"/>
        <v>35</v>
      </c>
      <c r="U52" s="17" vm="2439">
        <f ca="1"/>
        <v>33.880000000000003</v>
      </c>
      <c r="V52" s="3">
        <v>0.26</v>
      </c>
      <c r="W52" s="3">
        <v>0.26</v>
      </c>
      <c r="X52" s="3">
        <v>0.26</v>
      </c>
      <c r="Y52" s="3">
        <v>0.26</v>
      </c>
      <c r="Z52" s="1">
        <f t="shared" ca="1" si="13"/>
        <v>-0.14398691028088362</v>
      </c>
      <c r="AA52" s="1">
        <f t="shared" ca="1" si="14"/>
        <v>-1.2206874397687136E-2</v>
      </c>
      <c r="AB52" s="1">
        <f t="shared" ca="1" si="15"/>
        <v>-6.5595277140037967E-4</v>
      </c>
      <c r="AC52" s="1">
        <f t="shared" ca="1" si="16"/>
        <v>0.13008937437934465</v>
      </c>
      <c r="AD52" s="1">
        <f t="shared" ca="1" si="17"/>
        <v>-4.772293427870191E-2</v>
      </c>
      <c r="AE52" s="1">
        <f t="shared" ca="1" si="21"/>
        <v>-9.8445595854922255E-2</v>
      </c>
      <c r="AF52" s="1">
        <f t="shared" ca="1" si="22"/>
        <v>6.957047791893432E-3</v>
      </c>
      <c r="AG52" s="1">
        <f t="shared" ca="1" si="23"/>
        <v>-5.7074196455392016E-2</v>
      </c>
      <c r="AH52" s="1">
        <f t="shared" ca="1" si="24"/>
        <v>4.818503051718611E-2</v>
      </c>
      <c r="AI52" s="1">
        <f t="shared" ca="1" si="25"/>
        <v>6.1293288384921693E-2</v>
      </c>
      <c r="AJ52" s="1">
        <f t="shared" ca="1" si="26"/>
        <v>-0.10532441082339247</v>
      </c>
      <c r="AK52" s="1">
        <f t="shared" ca="1" si="27"/>
        <v>-4.886848146933416E-2</v>
      </c>
      <c r="AL52" s="1">
        <f t="shared" ca="1" si="28"/>
        <v>-2.8620689655172407E-2</v>
      </c>
      <c r="AM52" s="1">
        <f t="shared" ca="1" si="29"/>
        <v>9.1723396632031551E-2</v>
      </c>
      <c r="AN52" s="1">
        <f t="shared" ca="1" si="30"/>
        <v>0.11651770936775889</v>
      </c>
      <c r="AO52" s="1">
        <f t="shared" ca="1" si="31"/>
        <v>4.5360213459828144E-2</v>
      </c>
      <c r="AP52" s="1">
        <f t="shared" ca="1" si="32"/>
        <v>-2.4571428571428498E-2</v>
      </c>
      <c r="AZ52" s="1"/>
      <c r="BA52">
        <v>-9.8445595854922255E-2</v>
      </c>
      <c r="BB52">
        <v>6.957047791893432E-3</v>
      </c>
      <c r="BC52">
        <v>-5.7074196455392016E-2</v>
      </c>
      <c r="BD52">
        <v>4.818503051718611E-2</v>
      </c>
      <c r="BE52">
        <v>6.1293288384921693E-2</v>
      </c>
      <c r="BF52">
        <v>-0.10532441082339247</v>
      </c>
      <c r="BG52">
        <v>-4.886848146933416E-2</v>
      </c>
      <c r="BH52">
        <v>-2.8620689655172407E-2</v>
      </c>
      <c r="BI52">
        <v>9.1723396632031551E-2</v>
      </c>
      <c r="BJ52">
        <v>0.11651770936775889</v>
      </c>
      <c r="BK52">
        <v>4.5360213459828144E-2</v>
      </c>
      <c r="BL52">
        <v>-2.4571428571428498E-2</v>
      </c>
    </row>
    <row r="53" spans="1:64" ht="58.2" thickBot="1">
      <c r="A53" s="21" t="s">
        <v>185</v>
      </c>
      <c r="B53" s="22" t="s">
        <v>186</v>
      </c>
      <c r="C53" s="25" t="s">
        <v>187</v>
      </c>
      <c r="D53" s="8">
        <v>178308</v>
      </c>
      <c r="E53" s="3">
        <v>1044108</v>
      </c>
      <c r="F53" s="37">
        <f t="shared" si="36"/>
        <v>178308</v>
      </c>
      <c r="G53" s="3">
        <v>2789000000</v>
      </c>
      <c r="H53" s="9">
        <f t="shared" si="33"/>
        <v>6.3932592326998929E-5</v>
      </c>
      <c r="I53" s="16" cm="1" vm="3311">
        <f t="array" aca="1" ref="I53:U53" ca="1">TRANSPOSE(_xlfn.STOCKHISTORY(A53,"1-1-2015","31-01-2016",2,0,2))</f>
        <v>105.05</v>
      </c>
      <c r="J53" s="17" vm="3312">
        <f ca="1"/>
        <v>100.49</v>
      </c>
      <c r="K53" s="17" vm="2586">
        <f ca="1"/>
        <v>102.86</v>
      </c>
      <c r="L53" s="17" vm="3313">
        <f ca="1"/>
        <v>100.46</v>
      </c>
      <c r="M53" s="17" vm="3314">
        <f ca="1"/>
        <v>99.62</v>
      </c>
      <c r="N53" s="17" vm="3315">
        <f ca="1"/>
        <v>100.28</v>
      </c>
      <c r="O53" s="17" vm="3316">
        <f ca="1"/>
        <v>98.3</v>
      </c>
      <c r="P53" s="17" vm="3317">
        <f ca="1"/>
        <v>100</v>
      </c>
      <c r="Q53" s="17" vm="3318">
        <f ca="1"/>
        <v>92.29</v>
      </c>
      <c r="R53" s="17" vm="3319">
        <f ca="1"/>
        <v>93.43</v>
      </c>
      <c r="S53" s="17" vm="3320">
        <f ca="1"/>
        <v>101.18</v>
      </c>
      <c r="T53" s="17" vm="3321">
        <f ca="1"/>
        <v>101.73</v>
      </c>
      <c r="U53" s="17" vm="3322">
        <f ca="1"/>
        <v>101.71</v>
      </c>
      <c r="V53" s="3">
        <v>0.8</v>
      </c>
      <c r="W53" s="3">
        <v>0.8</v>
      </c>
      <c r="X53" s="3">
        <v>0.8</v>
      </c>
      <c r="Y53" s="3">
        <v>0.75</v>
      </c>
      <c r="Z53" s="1">
        <f t="shared" ca="1" si="13"/>
        <v>-3.6078058067586898E-2</v>
      </c>
      <c r="AA53" s="1">
        <f t="shared" ca="1" si="14"/>
        <v>-1.3537726458291825E-2</v>
      </c>
      <c r="AB53" s="1">
        <f t="shared" ca="1" si="15"/>
        <v>-4.1403865717192172E-2</v>
      </c>
      <c r="AC53" s="1">
        <f t="shared" ca="1" si="16"/>
        <v>9.6649898319597416E-2</v>
      </c>
      <c r="AD53" s="1">
        <f t="shared" ca="1" si="17"/>
        <v>-1.808662541646864E-3</v>
      </c>
      <c r="AE53" s="1">
        <f t="shared" ca="1" si="21"/>
        <v>-4.340790099952406E-2</v>
      </c>
      <c r="AF53" s="1">
        <f t="shared" ca="1" si="22"/>
        <v>2.3584436262314705E-2</v>
      </c>
      <c r="AG53" s="1">
        <f t="shared" ca="1" si="23"/>
        <v>-1.5555123468792589E-2</v>
      </c>
      <c r="AH53" s="1">
        <f t="shared" ca="1" si="24"/>
        <v>-8.3615369301213351E-3</v>
      </c>
      <c r="AI53" s="1">
        <f t="shared" ca="1" si="25"/>
        <v>1.4655691628187077E-2</v>
      </c>
      <c r="AJ53" s="1">
        <f t="shared" ca="1" si="26"/>
        <v>-1.1767052253689708E-2</v>
      </c>
      <c r="AK53" s="1">
        <f t="shared" ca="1" si="27"/>
        <v>1.7293997965412033E-2</v>
      </c>
      <c r="AL53" s="1">
        <f t="shared" ca="1" si="28"/>
        <v>-6.9099999999999939E-2</v>
      </c>
      <c r="AM53" s="1">
        <f t="shared" ca="1" si="29"/>
        <v>2.1020695633329728E-2</v>
      </c>
      <c r="AN53" s="1">
        <f t="shared" ca="1" si="30"/>
        <v>8.2949801990795241E-2</v>
      </c>
      <c r="AO53" s="1">
        <f t="shared" ca="1" si="31"/>
        <v>1.2848389009685679E-2</v>
      </c>
      <c r="AP53" s="1">
        <f t="shared" ca="1" si="32"/>
        <v>7.1758576624396907E-3</v>
      </c>
      <c r="AZ53" s="1"/>
      <c r="BA53">
        <v>-4.340790099952406E-2</v>
      </c>
      <c r="BB53">
        <v>2.3584436262314705E-2</v>
      </c>
      <c r="BC53">
        <v>-1.5555123468792589E-2</v>
      </c>
      <c r="BD53">
        <v>-8.3615369301213351E-3</v>
      </c>
      <c r="BE53">
        <v>1.4655691628187077E-2</v>
      </c>
      <c r="BF53">
        <v>-1.1767052253689708E-2</v>
      </c>
      <c r="BG53">
        <v>1.7293997965412033E-2</v>
      </c>
      <c r="BH53">
        <v>-6.9099999999999939E-2</v>
      </c>
      <c r="BI53">
        <v>2.1020695633329728E-2</v>
      </c>
      <c r="BJ53">
        <v>8.2949801990795241E-2</v>
      </c>
      <c r="BK53">
        <v>1.2848389009685679E-2</v>
      </c>
      <c r="BL53">
        <v>7.1758576624396907E-3</v>
      </c>
    </row>
    <row r="54" spans="1:64" ht="58.2" thickBot="1">
      <c r="A54" s="21" t="s">
        <v>188</v>
      </c>
      <c r="B54" s="22" t="s">
        <v>189</v>
      </c>
      <c r="C54" s="25" t="s">
        <v>190</v>
      </c>
      <c r="D54" s="3">
        <v>358142</v>
      </c>
      <c r="E54" s="3"/>
      <c r="F54" s="37">
        <f t="shared" si="36"/>
        <v>358142</v>
      </c>
      <c r="G54" s="3">
        <v>3690000000</v>
      </c>
      <c r="H54" s="9">
        <f t="shared" si="33"/>
        <v>9.705745257452575E-5</v>
      </c>
      <c r="I54" s="16" cm="1" vm="1145">
        <f t="array" aca="1" ref="I54:U54" ca="1">TRANSPOSE(_xlfn.STOCKHISTORY(A54,"1-1-2015","31-01-2016",2,0,2))</f>
        <v>62.62</v>
      </c>
      <c r="J54" s="17" vm="1146">
        <f ca="1"/>
        <v>54.53</v>
      </c>
      <c r="K54" s="17" vm="1147">
        <f ca="1"/>
        <v>61.24</v>
      </c>
      <c r="L54" s="17" vm="1148">
        <f ca="1"/>
        <v>60.41</v>
      </c>
      <c r="M54" s="17" vm="1149">
        <f ca="1"/>
        <v>63.7</v>
      </c>
      <c r="N54" s="17" vm="1150">
        <f ca="1"/>
        <v>65.989999999999995</v>
      </c>
      <c r="O54" s="17" vm="1151">
        <f ca="1"/>
        <v>68.12</v>
      </c>
      <c r="P54" s="17" vm="1152">
        <f ca="1"/>
        <v>68.59</v>
      </c>
      <c r="Q54" s="17" vm="453">
        <f ca="1"/>
        <v>62.85</v>
      </c>
      <c r="R54" s="17" vm="1153">
        <f ca="1"/>
        <v>61.12</v>
      </c>
      <c r="S54" s="17" vm="1154">
        <f ca="1"/>
        <v>64.45</v>
      </c>
      <c r="T54" s="17" vm="1155">
        <f ca="1"/>
        <v>67.34</v>
      </c>
      <c r="U54" s="17" vm="1156">
        <f ca="1"/>
        <v>63.95</v>
      </c>
      <c r="V54">
        <v>0.48</v>
      </c>
      <c r="W54">
        <v>0.48</v>
      </c>
      <c r="X54">
        <v>0.44</v>
      </c>
      <c r="Y54">
        <v>0.44</v>
      </c>
      <c r="Z54" s="1">
        <f t="shared" ca="1" si="13"/>
        <v>-2.7626956244011514E-2</v>
      </c>
      <c r="AA54" s="1">
        <f t="shared" ca="1" si="14"/>
        <v>0.13557358053302448</v>
      </c>
      <c r="AB54" s="1">
        <f t="shared" ca="1" si="15"/>
        <v>-9.6300645918966615E-2</v>
      </c>
      <c r="AC54" s="1">
        <f t="shared" ca="1" si="16"/>
        <v>5.3501308900523653E-2</v>
      </c>
      <c r="AD54" s="1">
        <f t="shared" ca="1" si="17"/>
        <v>5.0622804215905551E-2</v>
      </c>
      <c r="AE54" s="1">
        <f t="shared" ca="1" si="21"/>
        <v>-0.12919195145320977</v>
      </c>
      <c r="AF54" s="1">
        <f t="shared" ca="1" si="22"/>
        <v>0.12305153126719238</v>
      </c>
      <c r="AG54" s="1">
        <f t="shared" ca="1" si="23"/>
        <v>-5.7152188112345754E-3</v>
      </c>
      <c r="AH54" s="1">
        <f t="shared" ca="1" si="24"/>
        <v>5.44611819235227E-2</v>
      </c>
      <c r="AI54" s="1">
        <f t="shared" ca="1" si="25"/>
        <v>4.3485086342229071E-2</v>
      </c>
      <c r="AJ54" s="1">
        <f t="shared" ca="1" si="26"/>
        <v>3.9551447188968178E-2</v>
      </c>
      <c r="AK54" s="1">
        <f t="shared" ca="1" si="27"/>
        <v>6.8995889606576462E-3</v>
      </c>
      <c r="AL54" s="1">
        <f t="shared" ca="1" si="28"/>
        <v>-7.7270739174806841E-2</v>
      </c>
      <c r="AM54" s="1">
        <f t="shared" ca="1" si="29"/>
        <v>-2.0525059665871186E-2</v>
      </c>
      <c r="AN54" s="1">
        <f t="shared" ca="1" si="30"/>
        <v>5.4482984293193808E-2</v>
      </c>
      <c r="AO54" s="1">
        <f t="shared" ca="1" si="31"/>
        <v>5.166795965865012E-2</v>
      </c>
      <c r="AP54" s="1">
        <f t="shared" ca="1" si="32"/>
        <v>-4.3807543807543814E-2</v>
      </c>
      <c r="AZ54" s="1"/>
      <c r="BA54">
        <v>-0.12919195145320977</v>
      </c>
      <c r="BB54">
        <v>0.12305153126719238</v>
      </c>
      <c r="BC54">
        <v>-5.7152188112345754E-3</v>
      </c>
      <c r="BD54">
        <v>5.44611819235227E-2</v>
      </c>
      <c r="BE54">
        <v>4.3485086342229071E-2</v>
      </c>
      <c r="BF54">
        <v>3.9551447188968178E-2</v>
      </c>
      <c r="BG54">
        <v>6.8995889606576462E-3</v>
      </c>
      <c r="BH54">
        <v>-7.7270739174806841E-2</v>
      </c>
      <c r="BI54">
        <v>-2.0525059665871186E-2</v>
      </c>
      <c r="BJ54">
        <v>5.4482984293193808E-2</v>
      </c>
      <c r="BK54">
        <v>5.166795965865012E-2</v>
      </c>
      <c r="BL54">
        <v>-4.3807543807543814E-2</v>
      </c>
    </row>
    <row r="55" spans="1:64" ht="29.4" thickBot="1">
      <c r="A55" s="21" t="s">
        <v>364</v>
      </c>
      <c r="B55" s="22" t="s">
        <v>365</v>
      </c>
      <c r="C55" s="25" t="s">
        <v>366</v>
      </c>
      <c r="D55" s="8">
        <v>42692</v>
      </c>
      <c r="E55" s="3"/>
      <c r="F55" s="37">
        <f t="shared" si="36"/>
        <v>42692</v>
      </c>
      <c r="G55" s="3">
        <v>1226000000</v>
      </c>
      <c r="H55" s="9">
        <f t="shared" si="33"/>
        <v>3.4822185970636216E-5</v>
      </c>
      <c r="I55" s="16" cm="1" vm="4192">
        <f t="array" aca="1" ref="I55:O55" ca="1">TRANSPOSE(_xlfn.STOCKHISTORY(A55,"1-1-2015","31-01-2016",2,0,2))</f>
        <v>71</v>
      </c>
      <c r="J55" s="17" vm="4193">
        <f ca="1"/>
        <v>80</v>
      </c>
      <c r="K55" s="17" vm="4194">
        <f ca="1"/>
        <v>71.23</v>
      </c>
      <c r="L55" s="17" vm="4195">
        <f ca="1"/>
        <v>71.27</v>
      </c>
      <c r="M55" s="17" vm="4196">
        <f ca="1"/>
        <v>78.430000000000007</v>
      </c>
      <c r="N55" s="17" vm="4197">
        <f ca="1"/>
        <v>74.23</v>
      </c>
      <c r="O55" s="17" vm="4198">
        <f ca="1"/>
        <v>71.38</v>
      </c>
      <c r="P55" s="16" vm="4192">
        <v>71</v>
      </c>
      <c r="Q55" s="17" vm="4193">
        <v>80</v>
      </c>
      <c r="R55" s="17" vm="4194">
        <v>71.23</v>
      </c>
      <c r="S55" s="17" vm="4195">
        <v>71.27</v>
      </c>
      <c r="T55" s="17" vm="4196">
        <v>78.430000000000007</v>
      </c>
      <c r="U55" s="17" vm="4197">
        <v>74.23</v>
      </c>
      <c r="V55" s="3">
        <v>0.6</v>
      </c>
      <c r="W55" s="3">
        <v>0.6</v>
      </c>
      <c r="X55" s="3">
        <v>0.57499999999999996</v>
      </c>
      <c r="Y55" s="3">
        <v>0.57499999999999996</v>
      </c>
      <c r="Z55" s="1">
        <f t="shared" ca="1" si="13"/>
        <v>1.2253521126760506E-2</v>
      </c>
      <c r="AA55" s="1">
        <f t="shared" ca="1" si="14"/>
        <v>9.9621158972919809E-3</v>
      </c>
      <c r="AB55" s="1">
        <f t="shared" ca="1" si="15"/>
        <v>5.9540487531522628E-3</v>
      </c>
      <c r="AC55" s="1">
        <f t="shared" si="16"/>
        <v>5.0189526884739578E-2</v>
      </c>
      <c r="AD55" s="1">
        <f t="shared" ca="1" si="17"/>
        <v>7.8591549295774693E-2</v>
      </c>
      <c r="AE55" s="1">
        <f t="shared" ca="1" si="21"/>
        <v>0.12676056338028169</v>
      </c>
      <c r="AF55" s="1">
        <f t="shared" ca="1" si="22"/>
        <v>-0.10962499999999994</v>
      </c>
      <c r="AG55" s="1">
        <f t="shared" ca="1" si="23"/>
        <v>8.9849782395057132E-3</v>
      </c>
      <c r="AH55" s="1">
        <f t="shared" ca="1" si="24"/>
        <v>0.10046302792198697</v>
      </c>
      <c r="AI55" s="1">
        <f t="shared" ca="1" si="25"/>
        <v>-4.5900803264057155E-2</v>
      </c>
      <c r="AJ55" s="1">
        <f t="shared" ca="1" si="26"/>
        <v>-3.0311194934662649E-2</v>
      </c>
      <c r="AK55" s="1">
        <f t="shared" ca="1" si="27"/>
        <v>-5.3236200616418533E-3</v>
      </c>
      <c r="AL55" s="1">
        <f t="shared" si="28"/>
        <v>0.13485915492957745</v>
      </c>
      <c r="AM55" s="1">
        <f t="shared" si="29"/>
        <v>-0.10243749999999996</v>
      </c>
      <c r="AN55" s="1">
        <f t="shared" si="30"/>
        <v>5.6156113996900234E-4</v>
      </c>
      <c r="AO55" s="1">
        <f t="shared" si="31"/>
        <v>0.10853093868387836</v>
      </c>
      <c r="AP55" s="1">
        <f t="shared" si="32"/>
        <v>-4.6219558842279768E-2</v>
      </c>
      <c r="AZ55" s="1"/>
      <c r="BA55">
        <v>0.12676056338028169</v>
      </c>
      <c r="BB55">
        <v>-0.10962499999999994</v>
      </c>
      <c r="BC55">
        <v>8.9849782395057132E-3</v>
      </c>
      <c r="BD55">
        <v>0.10046302792198697</v>
      </c>
      <c r="BE55">
        <v>-4.5900803264057155E-2</v>
      </c>
      <c r="BF55">
        <v>-3.0311194934662649E-2</v>
      </c>
      <c r="BG55">
        <v>-5.3236200616418533E-3</v>
      </c>
      <c r="BH55">
        <v>0.13485915492957745</v>
      </c>
      <c r="BI55">
        <v>-0.10243749999999996</v>
      </c>
      <c r="BJ55">
        <v>5.6156113996900234E-4</v>
      </c>
      <c r="BK55">
        <v>0.10853093868387836</v>
      </c>
      <c r="BL55">
        <v>-4.6219558842279768E-2</v>
      </c>
    </row>
    <row r="56" spans="1:64" ht="43.8" thickBot="1">
      <c r="A56" s="21" t="s">
        <v>367</v>
      </c>
      <c r="B56" s="22" t="s">
        <v>368</v>
      </c>
      <c r="C56" s="25" t="s">
        <v>369</v>
      </c>
      <c r="D56" s="8">
        <v>245976293</v>
      </c>
      <c r="E56" s="3">
        <v>630203</v>
      </c>
      <c r="F56" s="37">
        <f t="shared" si="36"/>
        <v>245976293</v>
      </c>
      <c r="G56" s="3">
        <v>2230000000</v>
      </c>
      <c r="H56" s="9">
        <f t="shared" si="33"/>
        <v>0.11030327040358745</v>
      </c>
      <c r="I56" s="16" cm="1" vm="214">
        <f t="array" aca="1" ref="I56:U56" ca="1">TRANSPOSE(_xlfn.STOCKHISTORY(A56,"1-1-2015","31-01-2016",2,0,2))</f>
        <v>42.44</v>
      </c>
      <c r="J56" s="17" vm="215">
        <f ca="1"/>
        <v>41.36</v>
      </c>
      <c r="K56" s="17" vm="216">
        <f ca="1"/>
        <v>41.02</v>
      </c>
      <c r="L56" s="17" vm="217">
        <f ca="1"/>
        <v>42.45</v>
      </c>
      <c r="M56" s="17" vm="218">
        <f ca="1"/>
        <v>43.01</v>
      </c>
      <c r="N56" s="17" vm="219">
        <f ca="1"/>
        <v>41.37</v>
      </c>
      <c r="O56" s="17" vm="220">
        <f ca="1"/>
        <v>38.450000000000003</v>
      </c>
      <c r="P56" s="17" vm="221">
        <f ca="1"/>
        <v>34.35</v>
      </c>
      <c r="Q56" s="17" vm="222">
        <f ca="1"/>
        <v>31.82</v>
      </c>
      <c r="R56" s="17" vm="223">
        <f ca="1"/>
        <v>28.22</v>
      </c>
      <c r="S56" s="17" vm="224">
        <f ca="1"/>
        <v>26.36</v>
      </c>
      <c r="T56" s="17" vm="225">
        <f ca="1"/>
        <v>23.6</v>
      </c>
      <c r="U56" s="17" vm="226">
        <f ca="1"/>
        <v>14.89</v>
      </c>
      <c r="V56" s="3">
        <v>0.125</v>
      </c>
      <c r="W56" s="3">
        <v>0.125</v>
      </c>
      <c r="X56" s="3">
        <v>0.125</v>
      </c>
      <c r="Y56" s="3">
        <v>0.125</v>
      </c>
      <c r="Z56" s="1">
        <f t="shared" ca="1" si="13"/>
        <v>3.1809613572102999E-3</v>
      </c>
      <c r="AA56" s="1">
        <f t="shared" ca="1" si="14"/>
        <v>-9.1283863368669019E-2</v>
      </c>
      <c r="AB56" s="1">
        <f t="shared" ca="1" si="15"/>
        <v>-0.26280884265279592</v>
      </c>
      <c r="AC56" s="1">
        <f t="shared" ca="1" si="16"/>
        <v>-0.46793054571226078</v>
      </c>
      <c r="AD56" s="1">
        <f t="shared" ca="1" si="17"/>
        <v>-0.63737040527803956</v>
      </c>
      <c r="AE56" s="1">
        <f t="shared" ca="1" si="21"/>
        <v>-2.5447690857681393E-2</v>
      </c>
      <c r="AF56" s="1">
        <f t="shared" ca="1" si="22"/>
        <v>-8.2205029013538763E-3</v>
      </c>
      <c r="AG56" s="1">
        <f t="shared" ca="1" si="23"/>
        <v>3.7908337396391996E-2</v>
      </c>
      <c r="AH56" s="1">
        <f t="shared" ca="1" si="24"/>
        <v>1.3191990577149473E-2</v>
      </c>
      <c r="AI56" s="1">
        <f t="shared" ca="1" si="25"/>
        <v>-3.5224366426412475E-2</v>
      </c>
      <c r="AJ56" s="1">
        <f t="shared" ca="1" si="26"/>
        <v>-6.7561034566110581E-2</v>
      </c>
      <c r="AK56" s="1">
        <f t="shared" ca="1" si="27"/>
        <v>-0.1066319895968791</v>
      </c>
      <c r="AL56" s="1">
        <f t="shared" ca="1" si="28"/>
        <v>-7.0014556040756945E-2</v>
      </c>
      <c r="AM56" s="1">
        <f t="shared" ca="1" si="29"/>
        <v>-0.10920804525455692</v>
      </c>
      <c r="AN56" s="1">
        <f t="shared" ca="1" si="30"/>
        <v>-6.5910701630049598E-2</v>
      </c>
      <c r="AO56" s="1">
        <f t="shared" ca="1" si="31"/>
        <v>-9.996206373292861E-2</v>
      </c>
      <c r="AP56" s="1">
        <f t="shared" ca="1" si="32"/>
        <v>-0.36377118644067796</v>
      </c>
      <c r="AZ56" s="1"/>
      <c r="BA56">
        <v>-2.5447690857681393E-2</v>
      </c>
      <c r="BB56">
        <v>-8.2205029013538763E-3</v>
      </c>
      <c r="BC56">
        <v>3.7908337396391996E-2</v>
      </c>
      <c r="BD56">
        <v>1.3191990577149473E-2</v>
      </c>
      <c r="BE56">
        <v>-3.5224366426412475E-2</v>
      </c>
      <c r="BF56">
        <v>-6.7561034566110581E-2</v>
      </c>
      <c r="BG56">
        <v>-0.1066319895968791</v>
      </c>
      <c r="BH56">
        <v>-7.0014556040756945E-2</v>
      </c>
      <c r="BI56">
        <v>-0.10920804525455692</v>
      </c>
      <c r="BJ56">
        <v>-6.5910701630049598E-2</v>
      </c>
      <c r="BK56">
        <v>-9.996206373292861E-2</v>
      </c>
      <c r="BL56">
        <v>-0.36377118644067796</v>
      </c>
    </row>
    <row r="57" spans="1:64" ht="43.8" thickBot="1">
      <c r="A57" s="21" t="s">
        <v>191</v>
      </c>
      <c r="B57" s="22" t="s">
        <v>192</v>
      </c>
      <c r="C57" s="25" t="s">
        <v>193</v>
      </c>
      <c r="D57" s="8">
        <v>13752992</v>
      </c>
      <c r="E57" s="3"/>
      <c r="F57" s="37">
        <f t="shared" si="36"/>
        <v>13752992</v>
      </c>
      <c r="G57" s="3">
        <v>4367000000</v>
      </c>
      <c r="H57" s="9">
        <f t="shared" si="33"/>
        <v>3.149299748110831E-3</v>
      </c>
      <c r="I57" s="16" cm="1" vm="990">
        <f t="array" aca="1" ref="I57:U57" ca="1">TRANSPOSE(_xlfn.STOCKHISTORY(A57,"1-1-2015","31-01-2016",2,0,2))</f>
        <v>42.26</v>
      </c>
      <c r="J57" s="17" vm="991">
        <f ca="1"/>
        <v>41.21</v>
      </c>
      <c r="K57" s="17" vm="992">
        <f ca="1"/>
        <v>43.12</v>
      </c>
      <c r="L57" s="17" vm="887">
        <f ca="1"/>
        <v>40.79</v>
      </c>
      <c r="M57" s="17" vm="993">
        <f ca="1"/>
        <v>40.58</v>
      </c>
      <c r="N57" s="17" vm="215">
        <f ca="1"/>
        <v>41.36</v>
      </c>
      <c r="O57" s="17" vm="994">
        <f ca="1"/>
        <v>39.380000000000003</v>
      </c>
      <c r="P57" s="17" vm="995">
        <f ca="1"/>
        <v>40.85</v>
      </c>
      <c r="Q57" s="17" vm="996">
        <f ca="1"/>
        <v>38.67</v>
      </c>
      <c r="R57" s="17" vm="742">
        <f ca="1"/>
        <v>40.22</v>
      </c>
      <c r="S57" s="17" vm="997">
        <f ca="1"/>
        <v>42.32</v>
      </c>
      <c r="T57" s="17" vm="998">
        <f ca="1"/>
        <v>42.73</v>
      </c>
      <c r="U57" s="17" vm="999">
        <f ca="1"/>
        <v>42.34</v>
      </c>
      <c r="V57" s="3">
        <v>0.35</v>
      </c>
      <c r="W57" s="3">
        <v>0.35</v>
      </c>
      <c r="X57" s="3">
        <v>0.35</v>
      </c>
      <c r="Y57" s="3">
        <v>0.35</v>
      </c>
      <c r="Z57" s="1">
        <f t="shared" ca="1" si="13"/>
        <v>-2.6502602934216725E-2</v>
      </c>
      <c r="AA57" s="1">
        <f t="shared" ca="1" si="14"/>
        <v>-2.5986761461142351E-2</v>
      </c>
      <c r="AB57" s="1">
        <f t="shared" ca="1" si="15"/>
        <v>3.0218384966988227E-2</v>
      </c>
      <c r="AC57" s="1">
        <f t="shared" ca="1" si="16"/>
        <v>6.14122327200399E-2</v>
      </c>
      <c r="AD57" s="1">
        <f t="shared" ca="1" si="17"/>
        <v>3.5021296734500836E-2</v>
      </c>
      <c r="AE57" s="1">
        <f t="shared" ca="1" si="21"/>
        <v>-2.484619025082814E-2</v>
      </c>
      <c r="AF57" s="1">
        <f t="shared" ca="1" si="22"/>
        <v>4.6347973792768664E-2</v>
      </c>
      <c r="AG57" s="1">
        <f t="shared" ca="1" si="23"/>
        <v>-4.5918367346938736E-2</v>
      </c>
      <c r="AH57" s="1">
        <f t="shared" ca="1" si="24"/>
        <v>-5.1483206668301263E-3</v>
      </c>
      <c r="AI57" s="1">
        <f t="shared" ca="1" si="25"/>
        <v>2.7846229669788104E-2</v>
      </c>
      <c r="AJ57" s="1">
        <f t="shared" ca="1" si="26"/>
        <v>-3.9410058027079226E-2</v>
      </c>
      <c r="AK57" s="1">
        <f t="shared" ca="1" si="27"/>
        <v>3.7328593194514953E-2</v>
      </c>
      <c r="AL57" s="1">
        <f t="shared" ca="1" si="28"/>
        <v>-4.4798041615667063E-2</v>
      </c>
      <c r="AM57" s="1">
        <f t="shared" ca="1" si="29"/>
        <v>4.9133695371088623E-2</v>
      </c>
      <c r="AN57" s="1">
        <f t="shared" ca="1" si="30"/>
        <v>5.2212829438090538E-2</v>
      </c>
      <c r="AO57" s="1">
        <f t="shared" ca="1" si="31"/>
        <v>1.7958412098298595E-2</v>
      </c>
      <c r="AP57" s="1">
        <f t="shared" ca="1" si="32"/>
        <v>-9.3611046103424971E-4</v>
      </c>
      <c r="AZ57" s="1"/>
      <c r="BA57">
        <v>-2.484619025082814E-2</v>
      </c>
      <c r="BB57">
        <v>4.6347973792768664E-2</v>
      </c>
      <c r="BC57">
        <v>-4.5918367346938736E-2</v>
      </c>
      <c r="BD57">
        <v>-5.1483206668301263E-3</v>
      </c>
      <c r="BE57">
        <v>2.7846229669788104E-2</v>
      </c>
      <c r="BF57">
        <v>-3.9410058027079226E-2</v>
      </c>
      <c r="BG57">
        <v>3.7328593194514953E-2</v>
      </c>
      <c r="BH57">
        <v>-4.4798041615667063E-2</v>
      </c>
      <c r="BI57">
        <v>4.9133695371088623E-2</v>
      </c>
      <c r="BJ57">
        <v>5.2212829438090538E-2</v>
      </c>
      <c r="BK57">
        <v>1.7958412098298595E-2</v>
      </c>
      <c r="BL57">
        <v>-9.3611046103424971E-4</v>
      </c>
    </row>
    <row r="58" spans="1:64" ht="43.8" thickBot="1">
      <c r="A58" s="21" t="s">
        <v>194</v>
      </c>
      <c r="B58" s="22" t="s">
        <v>195</v>
      </c>
      <c r="C58" s="25" t="s">
        <v>196</v>
      </c>
      <c r="D58" s="8">
        <v>978078</v>
      </c>
      <c r="E58" s="3">
        <v>46097</v>
      </c>
      <c r="F58" s="37">
        <f t="shared" si="36"/>
        <v>978078</v>
      </c>
      <c r="G58" s="3">
        <v>1062000000</v>
      </c>
      <c r="H58" s="9">
        <f t="shared" si="33"/>
        <v>9.2097740112994351E-4</v>
      </c>
      <c r="I58" s="16" cm="1" vm="1825">
        <f t="array" aca="1" ref="I58:U58" ca="1">TRANSPOSE(_xlfn.STOCKHISTORY(A58,"1-1-2015","31-01-2016",2,0,2))</f>
        <v>69.77</v>
      </c>
      <c r="J58" s="17" vm="1826">
        <f ca="1"/>
        <v>71.87</v>
      </c>
      <c r="K58" s="17" vm="1827">
        <f ca="1"/>
        <v>70.16</v>
      </c>
      <c r="L58" s="17" vm="1828">
        <f ca="1"/>
        <v>72.92</v>
      </c>
      <c r="M58" s="17" vm="1829">
        <f ca="1"/>
        <v>72.260000000000005</v>
      </c>
      <c r="N58" s="17" vm="1830">
        <f ca="1"/>
        <v>78.92</v>
      </c>
      <c r="O58" s="17" vm="446">
        <f ca="1"/>
        <v>83.8</v>
      </c>
      <c r="P58" s="17" vm="1831">
        <f ca="1"/>
        <v>84.81</v>
      </c>
      <c r="Q58" s="17" vm="1832">
        <f ca="1"/>
        <v>80.25</v>
      </c>
      <c r="R58" s="17" vm="1833">
        <f ca="1"/>
        <v>83.6</v>
      </c>
      <c r="S58" s="17" vm="1834">
        <f ca="1"/>
        <v>81.14</v>
      </c>
      <c r="T58" s="17" vm="1835">
        <f ca="1"/>
        <v>84.21</v>
      </c>
      <c r="U58" s="17" vm="1836">
        <f ca="1"/>
        <v>83.4</v>
      </c>
      <c r="V58" s="3">
        <v>0.51</v>
      </c>
      <c r="W58" s="3">
        <v>0.51</v>
      </c>
      <c r="X58" s="3">
        <v>0.51</v>
      </c>
      <c r="Y58" s="3">
        <v>0</v>
      </c>
      <c r="Z58" s="1">
        <f t="shared" ca="1" si="13"/>
        <v>5.2458076537193719E-2</v>
      </c>
      <c r="AA58" s="1">
        <f t="shared" ca="1" si="14"/>
        <v>0.15619857377948429</v>
      </c>
      <c r="AB58" s="1">
        <f t="shared" ca="1" si="15"/>
        <v>3.6992840095465057E-3</v>
      </c>
      <c r="AC58" s="1">
        <f t="shared" ca="1" si="16"/>
        <v>-2.3923444976075197E-3</v>
      </c>
      <c r="AD58" s="1">
        <f t="shared" ca="1" si="17"/>
        <v>0.21728536620323935</v>
      </c>
      <c r="AE58" s="1">
        <f t="shared" ca="1" si="21"/>
        <v>3.0098896373799752E-2</v>
      </c>
      <c r="AF58" s="1">
        <f t="shared" ca="1" si="22"/>
        <v>-2.3792959510226908E-2</v>
      </c>
      <c r="AG58" s="1">
        <f t="shared" ca="1" si="23"/>
        <v>4.6607753705815352E-2</v>
      </c>
      <c r="AH58" s="1">
        <f t="shared" ca="1" si="24"/>
        <v>-9.0510148107514621E-3</v>
      </c>
      <c r="AI58" s="1">
        <f t="shared" ca="1" si="25"/>
        <v>9.9225020758372487E-2</v>
      </c>
      <c r="AJ58" s="1">
        <f t="shared" ca="1" si="26"/>
        <v>6.8297009630005012E-2</v>
      </c>
      <c r="AK58" s="1">
        <f t="shared" ca="1" si="27"/>
        <v>1.2052505966587173E-2</v>
      </c>
      <c r="AL58" s="1">
        <f t="shared" ca="1" si="28"/>
        <v>-4.7753802617615873E-2</v>
      </c>
      <c r="AM58" s="1">
        <f t="shared" ca="1" si="29"/>
        <v>4.8099688473520176E-2</v>
      </c>
      <c r="AN58" s="1">
        <f t="shared" ca="1" si="30"/>
        <v>-2.9425837320574091E-2</v>
      </c>
      <c r="AO58" s="1">
        <f t="shared" ca="1" si="31"/>
        <v>3.7835839290115768E-2</v>
      </c>
      <c r="AP58" s="1">
        <f t="shared" ca="1" si="32"/>
        <v>-9.6188101175630931E-3</v>
      </c>
      <c r="AZ58" s="1"/>
      <c r="BA58">
        <v>3.0098896373799752E-2</v>
      </c>
      <c r="BB58">
        <v>-2.3792959510226908E-2</v>
      </c>
      <c r="BC58">
        <v>4.6607753705815352E-2</v>
      </c>
      <c r="BD58">
        <v>-9.0510148107514621E-3</v>
      </c>
      <c r="BE58">
        <v>9.9225020758372487E-2</v>
      </c>
      <c r="BF58">
        <v>6.8297009630005012E-2</v>
      </c>
      <c r="BG58">
        <v>1.2052505966587173E-2</v>
      </c>
      <c r="BH58">
        <v>-4.7753802617615873E-2</v>
      </c>
      <c r="BI58">
        <v>4.8099688473520176E-2</v>
      </c>
      <c r="BJ58">
        <v>-2.9425837320574091E-2</v>
      </c>
      <c r="BK58">
        <v>3.7835839290115768E-2</v>
      </c>
      <c r="BL58">
        <v>-9.6188101175630931E-3</v>
      </c>
    </row>
    <row r="59" spans="1:64" ht="29.4" thickBot="1">
      <c r="A59" s="21" t="s">
        <v>197</v>
      </c>
      <c r="B59" s="22" t="s">
        <v>198</v>
      </c>
      <c r="C59" s="25" t="s">
        <v>199</v>
      </c>
      <c r="D59" s="8">
        <v>235798</v>
      </c>
      <c r="E59" s="3">
        <v>65987</v>
      </c>
      <c r="F59" s="37">
        <f t="shared" si="36"/>
        <v>235798</v>
      </c>
      <c r="G59" s="3">
        <v>303000000</v>
      </c>
      <c r="H59" s="9">
        <f t="shared" si="33"/>
        <v>7.7821122112211216E-4</v>
      </c>
      <c r="I59" s="16" cm="1" vm="1955">
        <f t="array" aca="1" ref="I59:U59" ca="1">TRANSPOSE(_xlfn.STOCKHISTORY(A59,"1-1-2015","31-01-2016",2,0,2))</f>
        <v>192.1</v>
      </c>
      <c r="J59" s="17" vm="1956">
        <f ca="1"/>
        <v>188.41</v>
      </c>
      <c r="K59" s="17" vm="1957">
        <f ca="1"/>
        <v>200.67</v>
      </c>
      <c r="L59" s="17" vm="1958">
        <f ca="1"/>
        <v>202.1</v>
      </c>
      <c r="M59" s="17" vm="1959">
        <f ca="1"/>
        <v>186.8</v>
      </c>
      <c r="N59" s="17" vm="1960">
        <f ca="1"/>
        <v>189.48</v>
      </c>
      <c r="O59" s="17" vm="1961">
        <f ca="1"/>
        <v>186.01</v>
      </c>
      <c r="P59" s="17" vm="1962">
        <f ca="1"/>
        <v>207.27</v>
      </c>
      <c r="Q59" s="17" vm="1963">
        <f ca="1"/>
        <v>197.87</v>
      </c>
      <c r="R59" s="17" vm="1964">
        <f ca="1"/>
        <v>206.31</v>
      </c>
      <c r="S59" s="17" vm="1965">
        <f ca="1"/>
        <v>219.89</v>
      </c>
      <c r="T59" s="17" vm="1966">
        <f ca="1"/>
        <v>220.06</v>
      </c>
      <c r="U59" s="17" vm="1967">
        <f ca="1"/>
        <v>214</v>
      </c>
      <c r="V59" s="3">
        <v>1.82</v>
      </c>
      <c r="W59" s="3">
        <v>1.65</v>
      </c>
      <c r="X59" s="3">
        <v>1.65</v>
      </c>
      <c r="Y59" s="3">
        <v>1.65</v>
      </c>
      <c r="Z59" s="1">
        <f t="shared" ca="1" si="13"/>
        <v>6.1530452889120256E-2</v>
      </c>
      <c r="AA59" s="1">
        <f t="shared" ca="1" si="14"/>
        <v>-7.144977733795152E-2</v>
      </c>
      <c r="AB59" s="1">
        <f t="shared" ca="1" si="15"/>
        <v>0.11800440836514171</v>
      </c>
      <c r="AC59" s="1">
        <f t="shared" ca="1" si="16"/>
        <v>4.5271678541999892E-2</v>
      </c>
      <c r="AD59" s="1">
        <f t="shared" ca="1" si="17"/>
        <v>0.14924518479958357</v>
      </c>
      <c r="AE59" s="1">
        <f t="shared" ca="1" si="21"/>
        <v>-1.9208745445080676E-2</v>
      </c>
      <c r="AF59" s="1">
        <f t="shared" ca="1" si="22"/>
        <v>6.5070856111671307E-2</v>
      </c>
      <c r="AG59" s="1">
        <f t="shared" ca="1" si="23"/>
        <v>1.6195744256739957E-2</v>
      </c>
      <c r="AH59" s="1">
        <f t="shared" ca="1" si="24"/>
        <v>-7.5705096486887599E-2</v>
      </c>
      <c r="AI59" s="1">
        <f t="shared" ca="1" si="25"/>
        <v>2.3179871520342496E-2</v>
      </c>
      <c r="AJ59" s="1">
        <f t="shared" ca="1" si="26"/>
        <v>-9.6052353810428485E-3</v>
      </c>
      <c r="AK59" s="1">
        <f t="shared" ca="1" si="27"/>
        <v>0.1142949303800872</v>
      </c>
      <c r="AL59" s="1">
        <f t="shared" ca="1" si="28"/>
        <v>-3.7390842861967505E-2</v>
      </c>
      <c r="AM59" s="1">
        <f t="shared" ca="1" si="29"/>
        <v>5.0993076262192336E-2</v>
      </c>
      <c r="AN59" s="1">
        <f t="shared" ca="1" si="30"/>
        <v>6.5823275653143248E-2</v>
      </c>
      <c r="AO59" s="1">
        <f t="shared" ca="1" si="31"/>
        <v>8.2768657055801356E-3</v>
      </c>
      <c r="AP59" s="1">
        <f t="shared" ca="1" si="32"/>
        <v>-2.0039989093883496E-2</v>
      </c>
      <c r="AZ59" s="1"/>
      <c r="BA59">
        <v>-1.9208745445080676E-2</v>
      </c>
      <c r="BB59">
        <v>6.5070856111671307E-2</v>
      </c>
      <c r="BC59">
        <v>1.6195744256739957E-2</v>
      </c>
      <c r="BD59">
        <v>-7.5705096486887599E-2</v>
      </c>
      <c r="BE59">
        <v>2.3179871520342496E-2</v>
      </c>
      <c r="BF59">
        <v>-9.6052353810428485E-3</v>
      </c>
      <c r="BG59">
        <v>0.1142949303800872</v>
      </c>
      <c r="BH59">
        <v>-3.7390842861967505E-2</v>
      </c>
      <c r="BI59">
        <v>5.0993076262192336E-2</v>
      </c>
      <c r="BJ59">
        <v>6.5823275653143248E-2</v>
      </c>
      <c r="BK59">
        <v>8.2768657055801356E-3</v>
      </c>
      <c r="BL59">
        <v>-2.0039989093883496E-2</v>
      </c>
    </row>
    <row r="60" spans="1:64" ht="16.2" thickBot="1">
      <c r="A60" s="21" t="s">
        <v>200</v>
      </c>
      <c r="B60" s="22" t="s">
        <v>201</v>
      </c>
      <c r="C60" s="25" t="s">
        <v>202</v>
      </c>
      <c r="D60" s="8">
        <v>1938680</v>
      </c>
      <c r="E60" s="3">
        <f ca="1">31491704/I60</f>
        <v>456401.50724637683</v>
      </c>
      <c r="F60" s="37">
        <f t="shared" si="36"/>
        <v>1938680</v>
      </c>
      <c r="G60" s="3">
        <v>929000000</v>
      </c>
      <c r="H60" s="9">
        <f t="shared" si="33"/>
        <v>2.0868460710441335E-3</v>
      </c>
      <c r="I60" s="16" cm="1" vm="1290">
        <f t="array" aca="1" ref="I60:U60" ca="1">TRANSPOSE(_xlfn.STOCKHISTORY(A60,"1-1-2015","31-01-2016",2,0,2))</f>
        <v>69</v>
      </c>
      <c r="J60" s="17" vm="1291">
        <f ca="1"/>
        <v>67.58</v>
      </c>
      <c r="K60" s="17" vm="1292">
        <f ca="1"/>
        <v>73.52</v>
      </c>
      <c r="L60" s="17" vm="1293">
        <f ca="1"/>
        <v>74.319999999999993</v>
      </c>
      <c r="M60" s="17" vm="454">
        <f ca="1"/>
        <v>67.67</v>
      </c>
      <c r="N60" s="17" vm="1294">
        <f ca="1"/>
        <v>69.959999999999994</v>
      </c>
      <c r="O60" s="17" vm="1295">
        <f ca="1"/>
        <v>67.45</v>
      </c>
      <c r="P60" s="17" vm="816">
        <f ca="1"/>
        <v>69.17</v>
      </c>
      <c r="Q60" s="17" vm="1296">
        <f ca="1"/>
        <v>67.88</v>
      </c>
      <c r="R60" s="17" vm="1297">
        <f ca="1"/>
        <v>69.040000000000006</v>
      </c>
      <c r="S60" s="17" vm="1298">
        <f ca="1"/>
        <v>73.900000000000006</v>
      </c>
      <c r="T60" s="17" vm="1299">
        <f ca="1"/>
        <v>76.91</v>
      </c>
      <c r="U60" s="17" vm="677">
        <f ca="1"/>
        <v>74.69</v>
      </c>
      <c r="V60" s="3">
        <v>0.35</v>
      </c>
      <c r="W60" s="3">
        <v>0.35</v>
      </c>
      <c r="X60" s="3">
        <v>0.28000000000000003</v>
      </c>
      <c r="Y60" s="3">
        <v>0.28000000000000003</v>
      </c>
      <c r="Z60" s="1">
        <f t="shared" ca="1" si="13"/>
        <v>8.2173913043478153E-2</v>
      </c>
      <c r="AA60" s="1">
        <f t="shared" ca="1" si="14"/>
        <v>-8.7728740581270059E-2</v>
      </c>
      <c r="AB60" s="1">
        <f t="shared" ca="1" si="15"/>
        <v>2.7724240177909611E-2</v>
      </c>
      <c r="AC60" s="1">
        <f t="shared" ca="1" si="16"/>
        <v>8.589223638470439E-2</v>
      </c>
      <c r="AD60" s="1">
        <f t="shared" ca="1" si="17"/>
        <v>0.10072463768115938</v>
      </c>
      <c r="AE60" s="1">
        <f t="shared" ca="1" si="21"/>
        <v>-2.0579710144927561E-2</v>
      </c>
      <c r="AF60" s="1">
        <f t="shared" ca="1" si="22"/>
        <v>8.7895827167801088E-2</v>
      </c>
      <c r="AG60" s="1">
        <f t="shared" ca="1" si="23"/>
        <v>1.5642002176278529E-2</v>
      </c>
      <c r="AH60" s="1">
        <f t="shared" ca="1" si="24"/>
        <v>-8.9477933261571482E-2</v>
      </c>
      <c r="AI60" s="1">
        <f t="shared" ca="1" si="25"/>
        <v>3.9012856509531429E-2</v>
      </c>
      <c r="AJ60" s="1">
        <f t="shared" ca="1" si="26"/>
        <v>-3.0874785591766596E-2</v>
      </c>
      <c r="AK60" s="1">
        <f t="shared" ca="1" si="27"/>
        <v>2.5500370644922148E-2</v>
      </c>
      <c r="AL60" s="1">
        <f t="shared" ca="1" si="28"/>
        <v>-1.4601705941882408E-2</v>
      </c>
      <c r="AM60" s="1">
        <f t="shared" ca="1" si="29"/>
        <v>2.12139068945199E-2</v>
      </c>
      <c r="AN60" s="1">
        <f t="shared" ca="1" si="30"/>
        <v>7.0393974507531848E-2</v>
      </c>
      <c r="AO60" s="1">
        <f t="shared" ca="1" si="31"/>
        <v>4.4519621109607457E-2</v>
      </c>
      <c r="AP60" s="1">
        <f t="shared" ca="1" si="32"/>
        <v>-2.5224288128981913E-2</v>
      </c>
      <c r="AZ60" s="1"/>
      <c r="BA60">
        <v>-2.0579710144927561E-2</v>
      </c>
      <c r="BB60">
        <v>8.7895827167801088E-2</v>
      </c>
      <c r="BC60">
        <v>1.5642002176278529E-2</v>
      </c>
      <c r="BD60">
        <v>-8.9477933261571482E-2</v>
      </c>
      <c r="BE60">
        <v>3.9012856509531429E-2</v>
      </c>
      <c r="BF60">
        <v>-3.0874785591766596E-2</v>
      </c>
      <c r="BG60">
        <v>2.5500370644922148E-2</v>
      </c>
      <c r="BH60">
        <v>-1.4601705941882408E-2</v>
      </c>
      <c r="BI60">
        <v>2.12139068945199E-2</v>
      </c>
      <c r="BJ60">
        <v>7.0393974507531848E-2</v>
      </c>
      <c r="BK60">
        <v>4.4519621109607457E-2</v>
      </c>
      <c r="BL60">
        <v>-2.5224288128981913E-2</v>
      </c>
    </row>
    <row r="61" spans="1:64" ht="29.4" thickBot="1">
      <c r="A61" s="21" t="s">
        <v>203</v>
      </c>
      <c r="B61" s="22" t="s">
        <v>204</v>
      </c>
      <c r="C61" s="25" t="s">
        <v>205</v>
      </c>
      <c r="D61" s="8">
        <v>288718</v>
      </c>
      <c r="E61" s="3">
        <v>1143447</v>
      </c>
      <c r="F61" s="37">
        <f t="shared" si="36"/>
        <v>288718</v>
      </c>
      <c r="G61" s="3">
        <v>1101000000</v>
      </c>
      <c r="H61" s="9">
        <f t="shared" si="33"/>
        <v>2.6223251589464124E-4</v>
      </c>
      <c r="I61" s="16" cm="1" vm="1837">
        <f t="array" aca="1" ref="I61:U61" ca="1">TRANSPOSE(_xlfn.STOCKHISTORY(A61,"1-1-2015","31-01-2016",2,0,2))</f>
        <v>86.68</v>
      </c>
      <c r="J61" s="17" vm="1838">
        <f ca="1"/>
        <v>81.709999999999994</v>
      </c>
      <c r="K61" s="17" vm="1839">
        <f ca="1"/>
        <v>89.56</v>
      </c>
      <c r="L61" s="17" vm="1840">
        <f ca="1"/>
        <v>86.73</v>
      </c>
      <c r="M61" s="17" vm="1841">
        <f ca="1"/>
        <v>90.36</v>
      </c>
      <c r="N61" s="17" vm="1842">
        <f ca="1"/>
        <v>92.4</v>
      </c>
      <c r="O61" s="17" vm="1843">
        <f ca="1"/>
        <v>94.47</v>
      </c>
      <c r="P61" s="17" vm="1844">
        <f ca="1"/>
        <v>97.74</v>
      </c>
      <c r="Q61" s="17" vm="1845">
        <f ca="1"/>
        <v>90.06</v>
      </c>
      <c r="R61" s="17" vm="535">
        <f ca="1"/>
        <v>90.57</v>
      </c>
      <c r="S61" s="17" vm="1341">
        <f ca="1"/>
        <v>98.9</v>
      </c>
      <c r="T61" s="17" vm="1846">
        <f ca="1"/>
        <v>98.21</v>
      </c>
      <c r="U61" s="17" vm="1847">
        <f ca="1"/>
        <v>95.37</v>
      </c>
      <c r="V61" s="3">
        <v>0.19</v>
      </c>
      <c r="W61" s="3">
        <v>0.19</v>
      </c>
      <c r="X61" s="3">
        <v>0.19</v>
      </c>
      <c r="Y61" s="3">
        <v>0.19</v>
      </c>
      <c r="Z61" s="1">
        <f t="shared" ca="1" si="13"/>
        <v>2.7688047992616193E-3</v>
      </c>
      <c r="AA61" s="1">
        <f t="shared" ca="1" si="14"/>
        <v>9.1433183442868618E-2</v>
      </c>
      <c r="AB61" s="1">
        <f t="shared" ca="1" si="15"/>
        <v>-3.9271726474012975E-2</v>
      </c>
      <c r="AC61" s="1">
        <f t="shared" ca="1" si="16"/>
        <v>5.5095506238268879E-2</v>
      </c>
      <c r="AD61" s="1">
        <f t="shared" ca="1" si="17"/>
        <v>0.10902168897092751</v>
      </c>
      <c r="AE61" s="1">
        <f t="shared" ca="1" si="21"/>
        <v>-5.7337332718043525E-2</v>
      </c>
      <c r="AF61" s="1">
        <f t="shared" ca="1" si="22"/>
        <v>9.6071472280014794E-2</v>
      </c>
      <c r="AG61" s="1">
        <f t="shared" ca="1" si="23"/>
        <v>-2.9477445288075013E-2</v>
      </c>
      <c r="AH61" s="1">
        <f t="shared" ca="1" si="24"/>
        <v>4.1854029747492166E-2</v>
      </c>
      <c r="AI61" s="1">
        <f t="shared" ca="1" si="25"/>
        <v>2.4679061531651243E-2</v>
      </c>
      <c r="AJ61" s="1">
        <f t="shared" ca="1" si="26"/>
        <v>2.4458874458874381E-2</v>
      </c>
      <c r="AK61" s="1">
        <f t="shared" ca="1" si="27"/>
        <v>3.4614163226421045E-2</v>
      </c>
      <c r="AL61" s="1">
        <f t="shared" ca="1" si="28"/>
        <v>-7.6631880499283739E-2</v>
      </c>
      <c r="AM61" s="1">
        <f t="shared" ca="1" si="29"/>
        <v>7.7725960470796229E-3</v>
      </c>
      <c r="AN61" s="1">
        <f t="shared" ca="1" si="30"/>
        <v>9.1973059511979829E-2</v>
      </c>
      <c r="AO61" s="1">
        <f t="shared" ca="1" si="31"/>
        <v>-5.0556117290193325E-3</v>
      </c>
      <c r="AP61" s="1">
        <f t="shared" ca="1" si="32"/>
        <v>-2.6982995621627016E-2</v>
      </c>
      <c r="AZ61" s="1"/>
      <c r="BA61">
        <v>-5.7337332718043525E-2</v>
      </c>
      <c r="BB61">
        <v>9.6071472280014794E-2</v>
      </c>
      <c r="BC61">
        <v>-2.9477445288075013E-2</v>
      </c>
      <c r="BD61">
        <v>4.1854029747492166E-2</v>
      </c>
      <c r="BE61">
        <v>2.4679061531651243E-2</v>
      </c>
      <c r="BF61">
        <v>2.4458874458874381E-2</v>
      </c>
      <c r="BG61">
        <v>3.4614163226421045E-2</v>
      </c>
      <c r="BH61">
        <v>-7.6631880499283739E-2</v>
      </c>
      <c r="BI61">
        <v>7.7725960470796229E-3</v>
      </c>
      <c r="BJ61">
        <v>9.1973059511979829E-2</v>
      </c>
      <c r="BK61">
        <v>-5.0556117290193325E-3</v>
      </c>
      <c r="BL61">
        <v>-2.6982995621627016E-2</v>
      </c>
    </row>
    <row r="62" spans="1:64" ht="29.4" thickBot="1">
      <c r="A62" s="21" t="s">
        <v>206</v>
      </c>
      <c r="B62" s="22" t="s">
        <v>207</v>
      </c>
      <c r="C62" s="25" t="s">
        <v>208</v>
      </c>
      <c r="D62" s="8">
        <v>89742</v>
      </c>
      <c r="E62" s="3"/>
      <c r="F62" s="37">
        <f t="shared" si="36"/>
        <v>89742</v>
      </c>
      <c r="G62" s="3">
        <v>861000000</v>
      </c>
      <c r="H62" s="9">
        <f t="shared" si="33"/>
        <v>1.0422996515679442E-4</v>
      </c>
      <c r="I62" s="16" cm="1" vm="1080">
        <f t="array" aca="1" ref="I62:U62" ca="1">TRANSPOSE(_xlfn.STOCKHISTORY(A62,"1-1-2015","31-01-2016",2,0,2))</f>
        <v>94.13</v>
      </c>
      <c r="J62" s="17" vm="3755">
        <f ca="1"/>
        <v>92.05</v>
      </c>
      <c r="K62" s="17" vm="3756">
        <f ca="1"/>
        <v>98.62</v>
      </c>
      <c r="L62" s="17" vm="3757">
        <f ca="1"/>
        <v>96.81</v>
      </c>
      <c r="M62" s="17" vm="3758">
        <f ca="1"/>
        <v>96.73</v>
      </c>
      <c r="N62" s="17" vm="3759">
        <f ca="1"/>
        <v>95.84</v>
      </c>
      <c r="O62" s="17" vm="3760">
        <f ca="1"/>
        <v>95.1</v>
      </c>
      <c r="P62" s="17" vm="3317">
        <f ca="1"/>
        <v>100</v>
      </c>
      <c r="Q62" s="17" vm="3761">
        <f ca="1"/>
        <v>92.77</v>
      </c>
      <c r="R62" s="17" vm="3762">
        <f ca="1"/>
        <v>98.5</v>
      </c>
      <c r="S62" s="17" vm="3763">
        <f ca="1"/>
        <v>112.46</v>
      </c>
      <c r="T62" s="17" vm="3764">
        <f ca="1"/>
        <v>114.52</v>
      </c>
      <c r="U62" s="17" vm="3765">
        <f ca="1"/>
        <v>117.25</v>
      </c>
      <c r="V62" s="3">
        <v>0.94</v>
      </c>
      <c r="W62" s="3">
        <v>0.89</v>
      </c>
      <c r="X62" s="3">
        <v>0.89</v>
      </c>
      <c r="Y62" s="3">
        <v>0.89</v>
      </c>
      <c r="Z62" s="1">
        <f t="shared" ca="1" si="13"/>
        <v>3.8457452459364785E-2</v>
      </c>
      <c r="AA62" s="1">
        <f t="shared" ca="1" si="14"/>
        <v>-8.4701993595703746E-3</v>
      </c>
      <c r="AB62" s="1">
        <f t="shared" ca="1" si="15"/>
        <v>4.5110410094637281E-2</v>
      </c>
      <c r="AC62" s="1">
        <f t="shared" ca="1" si="16"/>
        <v>0.19939086294416244</v>
      </c>
      <c r="AD62" s="1">
        <f t="shared" ca="1" si="17"/>
        <v>0.28396897907149693</v>
      </c>
      <c r="AE62" s="1">
        <f t="shared" ca="1" si="21"/>
        <v>-2.2097099755657053E-2</v>
      </c>
      <c r="AF62" s="1">
        <f t="shared" ca="1" si="22"/>
        <v>7.1374253123302631E-2</v>
      </c>
      <c r="AG62" s="1">
        <f t="shared" ca="1" si="23"/>
        <v>-8.8217400121679401E-3</v>
      </c>
      <c r="AH62" s="1">
        <f t="shared" ca="1" si="24"/>
        <v>-8.2636091312879138E-4</v>
      </c>
      <c r="AI62" s="1">
        <f t="shared" ca="1" si="25"/>
        <v>-5.7387730002334149E-18</v>
      </c>
      <c r="AJ62" s="1">
        <f t="shared" ca="1" si="26"/>
        <v>1.5651085141902225E-3</v>
      </c>
      <c r="AK62" s="1">
        <f t="shared" ca="1" si="27"/>
        <v>5.1524710830704583E-2</v>
      </c>
      <c r="AL62" s="1">
        <f t="shared" ca="1" si="28"/>
        <v>-6.340000000000004E-2</v>
      </c>
      <c r="AM62" s="1">
        <f t="shared" ca="1" si="29"/>
        <v>7.1359275627896998E-2</v>
      </c>
      <c r="AN62" s="1">
        <f t="shared" ca="1" si="30"/>
        <v>0.14172588832487304</v>
      </c>
      <c r="AO62" s="1">
        <f t="shared" ca="1" si="31"/>
        <v>2.6231548995198316E-2</v>
      </c>
      <c r="AP62" s="1">
        <f t="shared" ca="1" si="32"/>
        <v>3.1610199091861718E-2</v>
      </c>
      <c r="AZ62" s="1"/>
      <c r="BA62">
        <v>-2.2097099755657053E-2</v>
      </c>
      <c r="BB62">
        <v>7.1374253123302631E-2</v>
      </c>
      <c r="BC62">
        <v>-8.8217400121679401E-3</v>
      </c>
      <c r="BD62">
        <v>-8.2636091312879138E-4</v>
      </c>
      <c r="BE62">
        <v>-5.7387730002334149E-18</v>
      </c>
      <c r="BF62">
        <v>1.5651085141902225E-3</v>
      </c>
      <c r="BG62">
        <v>5.1524710830704583E-2</v>
      </c>
      <c r="BH62">
        <v>-6.340000000000004E-2</v>
      </c>
      <c r="BI62">
        <v>7.1359275627896998E-2</v>
      </c>
      <c r="BJ62">
        <v>0.14172588832487304</v>
      </c>
      <c r="BK62">
        <v>2.6231548995198316E-2</v>
      </c>
      <c r="BL62">
        <v>3.1610199091861718E-2</v>
      </c>
    </row>
    <row r="63" spans="1:64" ht="58.2" thickBot="1">
      <c r="A63" s="21" t="s">
        <v>209</v>
      </c>
      <c r="B63" s="22" t="s">
        <v>210</v>
      </c>
      <c r="C63" s="25" t="s">
        <v>370</v>
      </c>
      <c r="D63" s="8">
        <v>5872607</v>
      </c>
      <c r="E63" s="3"/>
      <c r="F63" s="37">
        <f t="shared" si="36"/>
        <v>5872607</v>
      </c>
      <c r="G63" s="3">
        <v>1573000000</v>
      </c>
      <c r="H63" s="9">
        <f t="shared" si="33"/>
        <v>3.7333801652892564E-3</v>
      </c>
      <c r="I63" s="16" cm="1" vm="892">
        <f t="array" aca="1" ref="I63:U63" ca="1">TRANSPOSE(_xlfn.STOCKHISTORY(A63,"1-1-2015","31-01-2016",2,0,2))</f>
        <v>36.43</v>
      </c>
      <c r="J63" s="17" vm="893">
        <f ca="1"/>
        <v>35.24</v>
      </c>
      <c r="K63" s="17" vm="894">
        <f ca="1"/>
        <v>36.94</v>
      </c>
      <c r="L63" s="17" vm="895">
        <f ca="1"/>
        <v>36.22</v>
      </c>
      <c r="M63" s="17" vm="896">
        <f ca="1"/>
        <v>38.53</v>
      </c>
      <c r="N63" s="17" vm="897">
        <f ca="1"/>
        <v>41.6</v>
      </c>
      <c r="O63" s="17" vm="898">
        <f ca="1"/>
        <v>41.2</v>
      </c>
      <c r="P63" s="17" vm="899">
        <f ca="1"/>
        <v>45.28</v>
      </c>
      <c r="Q63" s="17" vm="900">
        <f ca="1"/>
        <v>41.69</v>
      </c>
      <c r="R63" s="17" vm="901">
        <f ca="1"/>
        <v>42.27</v>
      </c>
      <c r="S63" s="17" vm="902">
        <f ca="1"/>
        <v>46.36</v>
      </c>
      <c r="T63" s="17" vm="903">
        <f ca="1"/>
        <v>44.08</v>
      </c>
      <c r="U63" s="17" vm="904">
        <f ca="1"/>
        <v>44.09</v>
      </c>
      <c r="V63" s="3">
        <v>0.19</v>
      </c>
      <c r="W63" s="3">
        <v>0.19</v>
      </c>
      <c r="X63" s="3">
        <v>0.17</v>
      </c>
      <c r="Y63" s="3">
        <v>0.17</v>
      </c>
      <c r="Z63" s="1">
        <f t="shared" ca="1" si="13"/>
        <v>-5.4899807850674861E-4</v>
      </c>
      <c r="AA63" s="1">
        <f t="shared" ca="1" si="14"/>
        <v>0.14273881833241317</v>
      </c>
      <c r="AB63" s="1">
        <f t="shared" ca="1" si="15"/>
        <v>3.009708737864078E-2</v>
      </c>
      <c r="AC63" s="1">
        <f t="shared" ca="1" si="16"/>
        <v>4.707830612727703E-2</v>
      </c>
      <c r="AD63" s="1">
        <f t="shared" ca="1" si="17"/>
        <v>0.230030194894318</v>
      </c>
      <c r="AE63" s="1">
        <f t="shared" ca="1" si="21"/>
        <v>-3.2665385671150092E-2</v>
      </c>
      <c r="AF63" s="1">
        <f t="shared" ca="1" si="22"/>
        <v>4.8240635641316559E-2</v>
      </c>
      <c r="AG63" s="1">
        <f t="shared" ca="1" si="23"/>
        <v>-1.4347590687601488E-2</v>
      </c>
      <c r="AH63" s="1">
        <f t="shared" ca="1" si="24"/>
        <v>6.3776918829376097E-2</v>
      </c>
      <c r="AI63" s="1">
        <f t="shared" ca="1" si="25"/>
        <v>8.4609395276407998E-2</v>
      </c>
      <c r="AJ63" s="1">
        <f t="shared" ca="1" si="26"/>
        <v>-5.0480769230768887E-3</v>
      </c>
      <c r="AK63" s="1">
        <f t="shared" ca="1" si="27"/>
        <v>9.9029126213592181E-2</v>
      </c>
      <c r="AL63" s="1">
        <f t="shared" ca="1" si="28"/>
        <v>-7.5530035335689125E-2</v>
      </c>
      <c r="AM63" s="1">
        <f t="shared" ca="1" si="29"/>
        <v>1.7989925641640814E-2</v>
      </c>
      <c r="AN63" s="1">
        <f t="shared" ca="1" si="30"/>
        <v>9.6758930683699923E-2</v>
      </c>
      <c r="AO63" s="1">
        <f t="shared" ca="1" si="31"/>
        <v>-4.5513373597929278E-2</v>
      </c>
      <c r="AP63" s="1">
        <f t="shared" ca="1" si="32"/>
        <v>4.083484573502839E-3</v>
      </c>
      <c r="AZ63" s="1"/>
      <c r="BA63">
        <v>-3.2665385671150092E-2</v>
      </c>
      <c r="BB63">
        <v>4.8240635641316559E-2</v>
      </c>
      <c r="BC63">
        <v>-1.4347590687601488E-2</v>
      </c>
      <c r="BD63">
        <v>6.3776918829376097E-2</v>
      </c>
      <c r="BE63">
        <v>8.4609395276407998E-2</v>
      </c>
      <c r="BF63">
        <v>-5.0480769230768887E-3</v>
      </c>
      <c r="BG63">
        <v>9.9029126213592181E-2</v>
      </c>
      <c r="BH63">
        <v>-7.5530035335689125E-2</v>
      </c>
      <c r="BI63">
        <v>1.7989925641640814E-2</v>
      </c>
      <c r="BJ63">
        <v>9.6758930683699923E-2</v>
      </c>
      <c r="BK63">
        <v>-4.5513373597929278E-2</v>
      </c>
      <c r="BL63">
        <v>4.083484573502839E-3</v>
      </c>
    </row>
    <row r="64" spans="1:64" ht="29.4" thickBot="1">
      <c r="A64" s="21" t="s">
        <v>212</v>
      </c>
      <c r="B64" s="22" t="s">
        <v>213</v>
      </c>
      <c r="C64" s="25" t="s">
        <v>214</v>
      </c>
      <c r="D64" s="8">
        <v>847651</v>
      </c>
      <c r="E64" s="3">
        <v>682166</v>
      </c>
      <c r="F64" s="37">
        <f t="shared" si="36"/>
        <v>847651</v>
      </c>
      <c r="G64" s="3">
        <v>1426000000</v>
      </c>
      <c r="H64" s="9">
        <f t="shared" si="33"/>
        <v>5.9442566619915844E-4</v>
      </c>
      <c r="I64" s="16" cm="1" vm="1848">
        <f t="array" aca="1" ref="I64:U64" ca="1">TRANSPOSE(_xlfn.STOCKHISTORY(A64,"1-1-2015","31-01-2016",2,0,2))</f>
        <v>72.13</v>
      </c>
      <c r="J64" s="17" vm="1849">
        <f ca="1"/>
        <v>70.98</v>
      </c>
      <c r="K64" s="17" vm="1850">
        <f ca="1"/>
        <v>77.94</v>
      </c>
      <c r="L64" s="17" vm="1851">
        <f ca="1"/>
        <v>78.62</v>
      </c>
      <c r="M64" s="17" vm="1852">
        <f ca="1"/>
        <v>74.010000000000005</v>
      </c>
      <c r="N64" s="17" vm="1853">
        <f ca="1"/>
        <v>77.069999999999993</v>
      </c>
      <c r="O64" s="17" vm="1854">
        <f ca="1"/>
        <v>74.28</v>
      </c>
      <c r="P64" s="17" vm="1855">
        <f ca="1"/>
        <v>78.09</v>
      </c>
      <c r="Q64" s="17" vm="1856">
        <f ca="1"/>
        <v>70.665000000000006</v>
      </c>
      <c r="R64" s="17" vm="1857">
        <f ca="1"/>
        <v>66.86</v>
      </c>
      <c r="S64" s="17" vm="1858">
        <f ca="1"/>
        <v>74.040000000000006</v>
      </c>
      <c r="T64" s="17" vm="1859">
        <f ca="1"/>
        <v>75.84</v>
      </c>
      <c r="U64" s="17" vm="1860">
        <f ca="1"/>
        <v>75.83</v>
      </c>
      <c r="V64" s="3">
        <v>0.43</v>
      </c>
      <c r="W64" s="3">
        <v>0.43</v>
      </c>
      <c r="X64" s="3">
        <v>0.43</v>
      </c>
      <c r="Y64" s="3">
        <v>0.38</v>
      </c>
      <c r="Z64" s="1">
        <f t="shared" ca="1" si="13"/>
        <v>9.5937889920976141E-2</v>
      </c>
      <c r="AA64" s="1">
        <f t="shared" ca="1" si="14"/>
        <v>-4.9732892393792964E-2</v>
      </c>
      <c r="AB64" s="1">
        <f t="shared" ca="1" si="15"/>
        <v>-9.4103392568659155E-2</v>
      </c>
      <c r="AC64" s="1">
        <f t="shared" ca="1" si="16"/>
        <v>0.13984445109183369</v>
      </c>
      <c r="AD64" s="1">
        <f t="shared" ca="1" si="17"/>
        <v>7.4448911687231431E-2</v>
      </c>
      <c r="AE64" s="1">
        <f t="shared" ca="1" si="21"/>
        <v>-1.5943435463745898E-2</v>
      </c>
      <c r="AF64" s="1">
        <f t="shared" ca="1" si="22"/>
        <v>9.8055790363482581E-2</v>
      </c>
      <c r="AG64" s="1">
        <f t="shared" ca="1" si="23"/>
        <v>1.4241724403387309E-2</v>
      </c>
      <c r="AH64" s="1">
        <f t="shared" ca="1" si="24"/>
        <v>-5.8636479267361985E-2</v>
      </c>
      <c r="AI64" s="1">
        <f t="shared" ca="1" si="25"/>
        <v>4.715578975814063E-2</v>
      </c>
      <c r="AJ64" s="1">
        <f t="shared" ca="1" si="26"/>
        <v>-3.0621512910341146E-2</v>
      </c>
      <c r="AK64" s="1">
        <f t="shared" ca="1" si="27"/>
        <v>5.1292407108239124E-2</v>
      </c>
      <c r="AL64" s="1">
        <f t="shared" ca="1" si="28"/>
        <v>-8.957613010628758E-2</v>
      </c>
      <c r="AM64" s="1">
        <f t="shared" ca="1" si="29"/>
        <v>-4.7760560390575336E-2</v>
      </c>
      <c r="AN64" s="1">
        <f t="shared" ca="1" si="30"/>
        <v>0.10738857313790019</v>
      </c>
      <c r="AO64" s="1">
        <f t="shared" ca="1" si="31"/>
        <v>2.9443544030253874E-2</v>
      </c>
      <c r="AP64" s="1">
        <f t="shared" ca="1" si="32"/>
        <v>4.8786919831222955E-3</v>
      </c>
      <c r="AZ64" s="1"/>
      <c r="BA64">
        <v>-1.5943435463745898E-2</v>
      </c>
      <c r="BB64">
        <v>9.8055790363482581E-2</v>
      </c>
      <c r="BC64">
        <v>1.4241724403387309E-2</v>
      </c>
      <c r="BD64">
        <v>-5.8636479267361985E-2</v>
      </c>
      <c r="BE64">
        <v>4.715578975814063E-2</v>
      </c>
      <c r="BF64">
        <v>-3.0621512910341146E-2</v>
      </c>
      <c r="BG64">
        <v>5.1292407108239124E-2</v>
      </c>
      <c r="BH64">
        <v>-8.957613010628758E-2</v>
      </c>
      <c r="BI64">
        <v>-4.7760560390575336E-2</v>
      </c>
      <c r="BJ64">
        <v>0.10738857313790019</v>
      </c>
      <c r="BK64">
        <v>2.9443544030253874E-2</v>
      </c>
      <c r="BL64">
        <v>4.8786919831222955E-3</v>
      </c>
    </row>
    <row r="65" spans="1:64" ht="29.4" thickBot="1">
      <c r="A65" s="21" t="s">
        <v>215</v>
      </c>
      <c r="B65" s="22" t="s">
        <v>216</v>
      </c>
      <c r="C65" s="25" t="s">
        <v>217</v>
      </c>
      <c r="D65" s="8">
        <v>1375161</v>
      </c>
      <c r="E65" s="3">
        <v>170266</v>
      </c>
      <c r="F65">
        <f>(D65)*1.122</f>
        <v>1542930.6420000002</v>
      </c>
      <c r="G65" s="3">
        <v>1109000000</v>
      </c>
      <c r="H65" s="9">
        <f t="shared" si="33"/>
        <v>1.3912810117222725E-3</v>
      </c>
      <c r="I65" s="16" cm="1" vm="1581">
        <f t="array" aca="1" ref="I65:U65" ca="1">TRANSPOSE(_xlfn.STOCKHISTORY(A65,"1-1-2015","31-01-2016",2,0,2))</f>
        <v>48.549599999999998</v>
      </c>
      <c r="J65" s="17" vm="1582">
        <f ca="1"/>
        <v>41.625399999999999</v>
      </c>
      <c r="K65" s="17" vm="1583">
        <f ca="1"/>
        <v>45.145499999999998</v>
      </c>
      <c r="L65" s="17" vm="1584">
        <f ca="1"/>
        <v>44.780099999999997</v>
      </c>
      <c r="M65" s="17" vm="1585">
        <f ca="1"/>
        <v>46.116799999999998</v>
      </c>
      <c r="N65" s="17" vm="1586">
        <f ca="1"/>
        <v>46.419800000000002</v>
      </c>
      <c r="O65" s="17" vm="1587">
        <f ca="1"/>
        <v>50.795299999999997</v>
      </c>
      <c r="P65" s="17" vm="1588">
        <f ca="1"/>
        <v>49.770499999999998</v>
      </c>
      <c r="Q65" s="17" vm="1589">
        <f ca="1"/>
        <v>43.184899999999999</v>
      </c>
      <c r="R65" s="17" vm="1590">
        <f ca="1"/>
        <v>42.382899999999999</v>
      </c>
      <c r="S65" s="17" vm="1591">
        <f ca="1"/>
        <v>45.091999999999999</v>
      </c>
      <c r="T65" s="17" vm="1592">
        <f ca="1"/>
        <v>45.644500000000001</v>
      </c>
      <c r="U65" s="17" vm="1593">
        <f ca="1"/>
        <v>41.9908</v>
      </c>
      <c r="V65" s="3">
        <v>0.4</v>
      </c>
      <c r="W65" s="3">
        <v>0.4</v>
      </c>
      <c r="X65" s="3">
        <v>0.4</v>
      </c>
      <c r="Y65" s="3">
        <v>0.375</v>
      </c>
      <c r="Z65" s="1">
        <f t="shared" ca="1" si="13"/>
        <v>-6.9403249460345734E-2</v>
      </c>
      <c r="AA65" s="1">
        <f t="shared" ca="1" si="14"/>
        <v>0.14326006418029438</v>
      </c>
      <c r="AB65" s="1">
        <f t="shared" ca="1" si="15"/>
        <v>-0.15773900341173294</v>
      </c>
      <c r="AC65" s="1">
        <f t="shared" ca="1" si="16"/>
        <v>-4.0346460482881602E-4</v>
      </c>
      <c r="AD65" s="1">
        <f t="shared" ca="1" si="17"/>
        <v>-0.10265378087564055</v>
      </c>
      <c r="AE65" s="1">
        <f t="shared" ca="1" si="21"/>
        <v>-0.14262115444823437</v>
      </c>
      <c r="AF65" s="1">
        <f t="shared" ca="1" si="22"/>
        <v>8.4566154319237766E-2</v>
      </c>
      <c r="AG65" s="1">
        <f t="shared" ca="1" si="23"/>
        <v>7.6641082721420667E-4</v>
      </c>
      <c r="AH65" s="1">
        <f t="shared" ca="1" si="24"/>
        <v>2.9850312973843305E-2</v>
      </c>
      <c r="AI65" s="1">
        <f t="shared" ca="1" si="25"/>
        <v>1.5243902439024487E-2</v>
      </c>
      <c r="AJ65" s="1">
        <f t="shared" ca="1" si="26"/>
        <v>0.10287635879516921</v>
      </c>
      <c r="AK65" s="1">
        <f t="shared" ca="1" si="27"/>
        <v>-2.0175094939886153E-2</v>
      </c>
      <c r="AL65" s="1">
        <f t="shared" ca="1" si="28"/>
        <v>-0.12428245647522125</v>
      </c>
      <c r="AM65" s="1">
        <f t="shared" ca="1" si="29"/>
        <v>-9.3088093291868127E-3</v>
      </c>
      <c r="AN65" s="1">
        <f t="shared" ca="1" si="30"/>
        <v>6.3919646838701438E-2</v>
      </c>
      <c r="AO65" s="1">
        <f t="shared" ca="1" si="31"/>
        <v>2.0569058813093278E-2</v>
      </c>
      <c r="AP65" s="1">
        <f t="shared" ca="1" si="32"/>
        <v>-7.1831217342724768E-2</v>
      </c>
      <c r="AZ65" s="1"/>
      <c r="BA65">
        <v>-0.14262115444823437</v>
      </c>
      <c r="BB65">
        <v>8.4566154319237766E-2</v>
      </c>
      <c r="BC65">
        <v>7.6641082721420667E-4</v>
      </c>
      <c r="BD65">
        <v>2.9850312973843305E-2</v>
      </c>
      <c r="BE65">
        <v>1.5243902439024487E-2</v>
      </c>
      <c r="BF65">
        <v>0.10287635879516921</v>
      </c>
      <c r="BG65">
        <v>-2.0175094939886153E-2</v>
      </c>
      <c r="BH65">
        <v>-0.12428245647522125</v>
      </c>
      <c r="BI65">
        <v>-9.3088093291868127E-3</v>
      </c>
      <c r="BJ65">
        <v>6.3919646838701438E-2</v>
      </c>
      <c r="BK65">
        <v>2.0569058813093278E-2</v>
      </c>
      <c r="BL65">
        <v>-7.1831217342724768E-2</v>
      </c>
    </row>
    <row r="66" spans="1:64" ht="29.4" thickBot="1">
      <c r="A66" s="21" t="s">
        <v>218</v>
      </c>
      <c r="B66" s="22" t="s">
        <v>219</v>
      </c>
      <c r="C66" s="25" t="s">
        <v>220</v>
      </c>
      <c r="D66" s="26">
        <v>77600</v>
      </c>
      <c r="E66" s="26">
        <v>41980</v>
      </c>
      <c r="F66" s="37">
        <f t="shared" si="36"/>
        <v>77600</v>
      </c>
      <c r="G66" s="3">
        <v>619000000</v>
      </c>
      <c r="H66" s="9">
        <f t="shared" ref="H66:H97" si="37">F66/G66</f>
        <v>1.2536348949919224E-4</v>
      </c>
      <c r="I66" s="16" cm="1" vm="1652">
        <f t="array" aca="1" ref="I66:U66" ca="1">TRANSPOSE(_xlfn.STOCKHISTORY(A66,"1-1-2015","31-01-2016",2,0,2))</f>
        <v>164.71</v>
      </c>
      <c r="J66" s="17" vm="1653">
        <f ca="1"/>
        <v>162.12</v>
      </c>
      <c r="K66" s="17" vm="1654">
        <f ca="1"/>
        <v>168.16</v>
      </c>
      <c r="L66" s="17" vm="1655">
        <f ca="1"/>
        <v>164.29</v>
      </c>
      <c r="M66" s="17" vm="1656">
        <f ca="1"/>
        <v>156.79</v>
      </c>
      <c r="N66" s="17" vm="1657">
        <f ca="1"/>
        <v>159.1</v>
      </c>
      <c r="O66" s="17" vm="1658">
        <f ca="1"/>
        <v>156.13</v>
      </c>
      <c r="P66" s="17" vm="1659">
        <f ca="1"/>
        <v>150.79</v>
      </c>
      <c r="Q66" s="17" vm="1660">
        <f ca="1"/>
        <v>139.47999999999999</v>
      </c>
      <c r="R66" s="17" vm="1661">
        <f ca="1"/>
        <v>142.21</v>
      </c>
      <c r="S66" s="17" vm="1662">
        <f ca="1"/>
        <v>157.51</v>
      </c>
      <c r="T66" s="17" vm="1663">
        <f ca="1"/>
        <v>156.41</v>
      </c>
      <c r="U66" s="17" vm="1664">
        <f ca="1"/>
        <v>148.05000000000001</v>
      </c>
      <c r="V66" s="3">
        <v>1.1100000000000001</v>
      </c>
      <c r="W66" s="3">
        <v>1.1100000000000001</v>
      </c>
      <c r="X66" s="3">
        <v>1.1100000000000001</v>
      </c>
      <c r="Y66" s="3">
        <v>1.1100000000000001</v>
      </c>
      <c r="Z66" s="1">
        <f t="shared" ca="1" si="13"/>
        <v>4.1891809847609991E-3</v>
      </c>
      <c r="AA66" s="1">
        <f t="shared" ca="1" si="14"/>
        <v>-4.2911924036764235E-2</v>
      </c>
      <c r="AB66" s="1">
        <f t="shared" ca="1" si="15"/>
        <v>-8.2047012105296788E-2</v>
      </c>
      <c r="AC66" s="1">
        <f t="shared" ca="1" si="16"/>
        <v>4.8871387384853408E-2</v>
      </c>
      <c r="AD66" s="1">
        <f t="shared" ca="1" si="17"/>
        <v>-7.4191002367797909E-2</v>
      </c>
      <c r="AE66" s="1">
        <f t="shared" ref="AE66:AE102" ca="1" si="38">(J66-I66)/I66</f>
        <v>-1.5724606884827901E-2</v>
      </c>
      <c r="AF66" s="1">
        <f t="shared" ref="AF66:AF102" ca="1" si="39">(K66-J66)/J66</f>
        <v>3.7256353318529431E-2</v>
      </c>
      <c r="AG66" s="1">
        <f t="shared" ref="AG66:AG102" ca="1" si="40">((L66-K66)+V66)/K66</f>
        <v>-1.6412940057088512E-2</v>
      </c>
      <c r="AH66" s="1">
        <f t="shared" ref="AH66:AH102" ca="1" si="41">(M66-L66)/L66</f>
        <v>-4.5650983017834317E-2</v>
      </c>
      <c r="AI66" s="1">
        <f t="shared" ref="AI66:AI102" ca="1" si="42">((N66-M66)+W66)/M66</f>
        <v>2.1812615600484742E-2</v>
      </c>
      <c r="AJ66" s="1">
        <f t="shared" ref="AJ66:AJ102" ca="1" si="43">((O66-N66)+W66)/N66</f>
        <v>-1.1690760527969824E-2</v>
      </c>
      <c r="AK66" s="1">
        <f t="shared" ref="AK66:AK102" ca="1" si="44">(P66-O66)/O66</f>
        <v>-3.4202267341318156E-2</v>
      </c>
      <c r="AL66" s="1">
        <f t="shared" ref="AL66:AL102" ca="1" si="45">((Q66-P66)+X66)/P66</f>
        <v>-6.76437429537768E-2</v>
      </c>
      <c r="AM66" s="1">
        <f t="shared" ref="AM66:AM102" ca="1" si="46">((R66-Q66)+X66)/Q66</f>
        <v>2.7530828792658581E-2</v>
      </c>
      <c r="AN66" s="1">
        <f t="shared" ref="AN66:AN102" ca="1" si="47">(S66-R66)/R66</f>
        <v>0.10758737078967712</v>
      </c>
      <c r="AO66" s="1">
        <f t="shared" ref="AO66:AO102" ca="1" si="48">((T66-S66)+Y66)/S66</f>
        <v>6.3488032505909354E-5</v>
      </c>
      <c r="AP66" s="1">
        <f t="shared" ref="AP66:AP102" ca="1" si="49">((U66-T66)+Y66)/T66</f>
        <v>-4.6352535004155648E-2</v>
      </c>
      <c r="AZ66" s="1"/>
      <c r="BA66">
        <v>-1.5724606884827901E-2</v>
      </c>
      <c r="BB66">
        <v>3.7256353318529431E-2</v>
      </c>
      <c r="BC66">
        <v>-1.6412940057088512E-2</v>
      </c>
      <c r="BD66">
        <v>-4.5650983017834317E-2</v>
      </c>
      <c r="BE66">
        <v>2.1812615600484742E-2</v>
      </c>
      <c r="BF66">
        <v>-1.1690760527969824E-2</v>
      </c>
      <c r="BG66">
        <v>-3.4202267341318156E-2</v>
      </c>
      <c r="BH66">
        <v>-6.76437429537768E-2</v>
      </c>
      <c r="BI66">
        <v>2.7530828792658581E-2</v>
      </c>
      <c r="BJ66">
        <v>0.10758737078967712</v>
      </c>
      <c r="BK66">
        <v>6.3488032505909354E-5</v>
      </c>
      <c r="BL66">
        <v>-4.6352535004155648E-2</v>
      </c>
    </row>
    <row r="67" spans="1:64" ht="29.4" thickBot="1">
      <c r="A67" s="21" t="s">
        <v>221</v>
      </c>
      <c r="B67" s="22" t="s">
        <v>222</v>
      </c>
      <c r="C67" s="25" t="s">
        <v>223</v>
      </c>
      <c r="D67" s="8">
        <v>636764</v>
      </c>
      <c r="E67" s="3">
        <v>292960</v>
      </c>
      <c r="F67" s="37">
        <f t="shared" si="36"/>
        <v>636764</v>
      </c>
      <c r="G67" s="3">
        <v>1952000000</v>
      </c>
      <c r="H67" s="9">
        <f t="shared" si="37"/>
        <v>3.2621106557377051E-4</v>
      </c>
      <c r="I67" s="16" cm="1" vm="2305">
        <f t="array" aca="1" ref="I67:U67" ca="1">TRANSPOSE(_xlfn.STOCKHISTORY(A67,"1-1-2015","31-01-2016",2,0,2))</f>
        <v>49.3</v>
      </c>
      <c r="J67" s="17" vm="2306">
        <f ca="1"/>
        <v>53.25</v>
      </c>
      <c r="K67" s="17" vm="2307">
        <f ca="1"/>
        <v>56.43</v>
      </c>
      <c r="L67" s="17" vm="2308">
        <f ca="1"/>
        <v>50.16</v>
      </c>
      <c r="M67" s="17" vm="2309">
        <f ca="1"/>
        <v>50.12</v>
      </c>
      <c r="N67" s="17" vm="2310">
        <f ca="1"/>
        <v>51.29</v>
      </c>
      <c r="O67" s="17" vm="2311">
        <f ca="1"/>
        <v>49.09</v>
      </c>
      <c r="P67" s="17" vm="2312">
        <f ca="1"/>
        <v>54.43</v>
      </c>
      <c r="Q67" s="17" vm="2313">
        <f ca="1"/>
        <v>52.72</v>
      </c>
      <c r="R67" s="17" vm="2303">
        <f ca="1"/>
        <v>54.46</v>
      </c>
      <c r="S67" s="17" vm="2314">
        <f ca="1"/>
        <v>60.82</v>
      </c>
      <c r="T67" s="17" vm="2315">
        <f ca="1"/>
        <v>57.66</v>
      </c>
      <c r="U67" s="17" vm="2316">
        <f ca="1"/>
        <v>57.54</v>
      </c>
      <c r="V67" s="3">
        <v>0.52</v>
      </c>
      <c r="W67" s="3">
        <v>0.52</v>
      </c>
      <c r="X67" s="3">
        <v>0.52</v>
      </c>
      <c r="Y67" s="3">
        <v>0.52</v>
      </c>
      <c r="Z67" s="1">
        <f t="shared" ref="Z67:Z102" ca="1" si="50">((L67-I67)+V67)/I67</f>
        <v>2.7991886409736298E-2</v>
      </c>
      <c r="AA67" s="1">
        <f t="shared" ref="AA67:AA102" ca="1" si="51">((O67-L67)+W67)/L67</f>
        <v>-1.0964912280701618E-2</v>
      </c>
      <c r="AB67" s="1">
        <f t="shared" ref="AB67:AB102" ca="1" si="52">((R67-O67)+X67)/O67</f>
        <v>0.11998370340191478</v>
      </c>
      <c r="AC67" s="1">
        <f t="shared" ref="AC67:AC102" ca="1" si="53">((U67-R67)+Y67)/R67</f>
        <v>6.6103562247521078E-2</v>
      </c>
      <c r="AD67" s="1">
        <f t="shared" ref="AD67:AD102" ca="1" si="54">((U67-I67)+SUM(V67:Y67))/I67</f>
        <v>0.20933062880324549</v>
      </c>
      <c r="AE67" s="1">
        <f t="shared" ca="1" si="38"/>
        <v>8.0121703853955437E-2</v>
      </c>
      <c r="AF67" s="1">
        <f t="shared" ca="1" si="39"/>
        <v>5.9718309859154925E-2</v>
      </c>
      <c r="AG67" s="1">
        <f t="shared" ca="1" si="40"/>
        <v>-0.10189615452773354</v>
      </c>
      <c r="AH67" s="1">
        <f t="shared" ca="1" si="41"/>
        <v>-7.9744816586920159E-4</v>
      </c>
      <c r="AI67" s="1">
        <f t="shared" ca="1" si="42"/>
        <v>3.3719074221867554E-2</v>
      </c>
      <c r="AJ67" s="1">
        <f t="shared" ca="1" si="43"/>
        <v>-3.2754922986936941E-2</v>
      </c>
      <c r="AK67" s="1">
        <f t="shared" ca="1" si="44"/>
        <v>0.10877979221837433</v>
      </c>
      <c r="AL67" s="1">
        <f t="shared" ca="1" si="45"/>
        <v>-2.1862943229836503E-2</v>
      </c>
      <c r="AM67" s="1">
        <f t="shared" ca="1" si="46"/>
        <v>4.2867981790591841E-2</v>
      </c>
      <c r="AN67" s="1">
        <f t="shared" ca="1" si="47"/>
        <v>0.11678295997062063</v>
      </c>
      <c r="AO67" s="1">
        <f t="shared" ca="1" si="48"/>
        <v>-4.3406774087471289E-2</v>
      </c>
      <c r="AP67" s="1">
        <f t="shared" ca="1" si="49"/>
        <v>6.9372181755116653E-3</v>
      </c>
      <c r="AZ67" s="1"/>
      <c r="BA67">
        <v>8.0121703853955437E-2</v>
      </c>
      <c r="BB67">
        <v>5.9718309859154925E-2</v>
      </c>
      <c r="BC67">
        <v>-0.10189615452773354</v>
      </c>
      <c r="BD67">
        <v>-7.9744816586920159E-4</v>
      </c>
      <c r="BE67">
        <v>3.3719074221867554E-2</v>
      </c>
      <c r="BF67">
        <v>-3.2754922986936941E-2</v>
      </c>
      <c r="BG67">
        <v>0.10877979221837433</v>
      </c>
      <c r="BH67">
        <v>-2.1862943229836503E-2</v>
      </c>
      <c r="BI67">
        <v>4.2867981790591841E-2</v>
      </c>
      <c r="BJ67">
        <v>0.11678295997062063</v>
      </c>
      <c r="BK67">
        <v>-4.3406774087471289E-2</v>
      </c>
      <c r="BL67">
        <v>6.9372181755116653E-3</v>
      </c>
    </row>
    <row r="68" spans="1:64" ht="29.4" thickBot="1">
      <c r="A68" s="21" t="s">
        <v>224</v>
      </c>
      <c r="B68" s="22" t="s">
        <v>225</v>
      </c>
      <c r="C68" s="25" t="s">
        <v>226</v>
      </c>
      <c r="D68" s="8">
        <v>394623</v>
      </c>
      <c r="E68" s="3">
        <v>1286296</v>
      </c>
      <c r="F68" s="37">
        <f t="shared" si="36"/>
        <v>394623</v>
      </c>
      <c r="G68" s="3">
        <v>3330000000</v>
      </c>
      <c r="H68" s="9">
        <f t="shared" si="37"/>
        <v>1.185054054054054E-4</v>
      </c>
      <c r="I68" s="16" cm="1" vm="2440">
        <f t="array" aca="1" ref="I68:U68" ca="1">TRANSPOSE(_xlfn.STOCKHISTORY(A68,"1-1-2015","31-01-2016",2,0,2))</f>
        <v>0.27610000000000001</v>
      </c>
      <c r="J68" s="17" vm="2441">
        <f ca="1"/>
        <v>0.33</v>
      </c>
      <c r="K68" s="17" vm="2442">
        <f ca="1"/>
        <v>0.34520000000000001</v>
      </c>
      <c r="L68" s="17" vm="2443">
        <f ca="1"/>
        <v>0.35549999999999998</v>
      </c>
      <c r="M68" s="17" vm="2444">
        <f ca="1"/>
        <v>0.33040000000000003</v>
      </c>
      <c r="N68" s="17" vm="2445">
        <f ca="1"/>
        <v>0.31809999999999999</v>
      </c>
      <c r="O68" s="17" vm="2446">
        <f ca="1"/>
        <v>0.29289999999999999</v>
      </c>
      <c r="P68" s="17" vm="2447">
        <f ca="1"/>
        <v>0.31</v>
      </c>
      <c r="Q68" s="17" vm="2448">
        <f ca="1"/>
        <v>0.27960000000000002</v>
      </c>
      <c r="R68" s="17" vm="2449">
        <f ca="1"/>
        <v>0.27500000000000002</v>
      </c>
      <c r="S68" s="17" vm="2450">
        <f ca="1"/>
        <v>0.28499999999999998</v>
      </c>
      <c r="T68" s="17" vm="2451">
        <f ca="1"/>
        <v>0.27300000000000002</v>
      </c>
      <c r="U68" s="17" vm="2452">
        <f ca="1"/>
        <v>0.26179999999999998</v>
      </c>
      <c r="V68" s="3">
        <v>0</v>
      </c>
      <c r="W68" s="3">
        <v>0</v>
      </c>
      <c r="X68" s="3">
        <v>0</v>
      </c>
      <c r="Y68" s="3">
        <v>0</v>
      </c>
      <c r="Z68" s="1">
        <f t="shared" ca="1" si="50"/>
        <v>0.28757696486780138</v>
      </c>
      <c r="AA68" s="1">
        <f t="shared" ca="1" si="51"/>
        <v>-0.1760900140646976</v>
      </c>
      <c r="AB68" s="1">
        <f t="shared" ca="1" si="52"/>
        <v>-6.1113007852509296E-2</v>
      </c>
      <c r="AC68" s="1">
        <f t="shared" ca="1" si="53"/>
        <v>-4.8000000000000161E-2</v>
      </c>
      <c r="AD68" s="1">
        <f t="shared" ca="1" si="54"/>
        <v>-5.1792828685259092E-2</v>
      </c>
      <c r="AE68" s="1">
        <f t="shared" ca="1" si="38"/>
        <v>0.19521912350597609</v>
      </c>
      <c r="AF68" s="1">
        <f t="shared" ca="1" si="39"/>
        <v>4.6060606060606031E-2</v>
      </c>
      <c r="AG68" s="1">
        <f t="shared" ca="1" si="40"/>
        <v>2.9837775202780924E-2</v>
      </c>
      <c r="AH68" s="1">
        <f t="shared" ca="1" si="41"/>
        <v>-7.0604781997186936E-2</v>
      </c>
      <c r="AI68" s="1">
        <f t="shared" ca="1" si="42"/>
        <v>-3.7227602905569104E-2</v>
      </c>
      <c r="AJ68" s="1">
        <f t="shared" ca="1" si="43"/>
        <v>-7.922037095253065E-2</v>
      </c>
      <c r="AK68" s="1">
        <f t="shared" ca="1" si="44"/>
        <v>5.8381700238989434E-2</v>
      </c>
      <c r="AL68" s="1">
        <f t="shared" ca="1" si="45"/>
        <v>-9.8064516129032206E-2</v>
      </c>
      <c r="AM68" s="1">
        <f t="shared" ca="1" si="46"/>
        <v>-1.6452074391988529E-2</v>
      </c>
      <c r="AN68" s="1">
        <f t="shared" ca="1" si="47"/>
        <v>3.6363636363636188E-2</v>
      </c>
      <c r="AO68" s="1">
        <f t="shared" ca="1" si="48"/>
        <v>-4.2105263157894583E-2</v>
      </c>
      <c r="AP68" s="1">
        <f t="shared" ca="1" si="49"/>
        <v>-4.1025641025641178E-2</v>
      </c>
      <c r="AZ68" s="1"/>
      <c r="BA68">
        <v>0.19521912350597609</v>
      </c>
      <c r="BB68">
        <v>4.6060606060606031E-2</v>
      </c>
      <c r="BC68">
        <v>2.9837775202780924E-2</v>
      </c>
      <c r="BD68">
        <v>-7.0604781997186936E-2</v>
      </c>
      <c r="BE68">
        <v>-3.7227602905569104E-2</v>
      </c>
      <c r="BF68">
        <v>-7.922037095253065E-2</v>
      </c>
      <c r="BG68">
        <v>5.8381700238989434E-2</v>
      </c>
      <c r="BH68">
        <v>-9.8064516129032206E-2</v>
      </c>
      <c r="BI68">
        <v>-1.6452074391988529E-2</v>
      </c>
      <c r="BJ68">
        <v>3.6363636363636188E-2</v>
      </c>
      <c r="BK68">
        <v>-4.2105263157894583E-2</v>
      </c>
      <c r="BL68">
        <v>-4.1025641025641178E-2</v>
      </c>
    </row>
    <row r="69" spans="1:64" ht="29.4" thickBot="1">
      <c r="A69" s="21" t="s">
        <v>227</v>
      </c>
      <c r="B69" s="22" t="s">
        <v>228</v>
      </c>
      <c r="C69" s="25" t="s">
        <v>229</v>
      </c>
      <c r="D69" s="8">
        <v>526147</v>
      </c>
      <c r="E69" s="3">
        <v>2818346</v>
      </c>
      <c r="F69">
        <f>(D69)*1.048</f>
        <v>551402.05599999998</v>
      </c>
      <c r="G69" s="3">
        <v>2787000000</v>
      </c>
      <c r="H69" s="9">
        <f t="shared" si="37"/>
        <v>1.9784788518119841E-4</v>
      </c>
      <c r="I69" s="16" cm="1" vm="1861">
        <f t="array" aca="1" ref="I69:U69" ca="1">TRANSPOSE(_xlfn.STOCKHISTORY(A69,"1-1-2015","31-01-2016",2,0,2))</f>
        <v>54.561</v>
      </c>
      <c r="J69" s="17" vm="1862">
        <f ca="1"/>
        <v>57.688600000000001</v>
      </c>
      <c r="K69" s="17" vm="1863">
        <f ca="1"/>
        <v>55.581299999999999</v>
      </c>
      <c r="L69" s="17" vm="1864">
        <f ca="1"/>
        <v>54.5991</v>
      </c>
      <c r="M69" s="17" vm="1865">
        <f ca="1"/>
        <v>56.982999999999997</v>
      </c>
      <c r="N69" s="17" vm="1866">
        <f ca="1"/>
        <v>58.022300000000001</v>
      </c>
      <c r="O69" s="17" vm="1867">
        <f ca="1"/>
        <v>54.284500000000001</v>
      </c>
      <c r="P69" s="17" vm="1868">
        <f ca="1"/>
        <v>56.5443</v>
      </c>
      <c r="Q69" s="17" vm="1869">
        <f ca="1"/>
        <v>50.212899999999998</v>
      </c>
      <c r="R69" s="17" vm="1870">
        <f ca="1"/>
        <v>47.056699999999999</v>
      </c>
      <c r="S69" s="17" vm="1871">
        <f ca="1"/>
        <v>52.148600000000002</v>
      </c>
      <c r="T69" s="17" vm="1872">
        <f ca="1"/>
        <v>51.271299999999997</v>
      </c>
      <c r="U69" s="17" vm="1873">
        <f ca="1"/>
        <v>49.5931</v>
      </c>
      <c r="V69" s="3">
        <v>0.47</v>
      </c>
      <c r="W69" s="3">
        <v>0.46</v>
      </c>
      <c r="X69" s="3">
        <v>0.46</v>
      </c>
      <c r="Y69" s="3">
        <v>0.46</v>
      </c>
      <c r="Z69" s="1">
        <f t="shared" ca="1" si="50"/>
        <v>9.3125126005755027E-3</v>
      </c>
      <c r="AA69" s="1">
        <f t="shared" ca="1" si="51"/>
        <v>2.6630475593920296E-3</v>
      </c>
      <c r="AB69" s="1">
        <f t="shared" ca="1" si="52"/>
        <v>-0.12467278873343222</v>
      </c>
      <c r="AC69" s="1">
        <f t="shared" ca="1" si="53"/>
        <v>6.3676373396349517E-2</v>
      </c>
      <c r="AD69" s="1">
        <f t="shared" ca="1" si="54"/>
        <v>-5.7145213614119984E-2</v>
      </c>
      <c r="AE69" s="1">
        <f t="shared" ca="1" si="38"/>
        <v>5.7322996279393724E-2</v>
      </c>
      <c r="AF69" s="1">
        <f t="shared" ca="1" si="39"/>
        <v>-3.6528880922747337E-2</v>
      </c>
      <c r="AG69" s="1">
        <f t="shared" ca="1" si="40"/>
        <v>-9.2153296162558063E-3</v>
      </c>
      <c r="AH69" s="1">
        <f t="shared" ca="1" si="41"/>
        <v>4.3661891862686326E-2</v>
      </c>
      <c r="AI69" s="1">
        <f t="shared" ca="1" si="42"/>
        <v>2.6311356018461723E-2</v>
      </c>
      <c r="AJ69" s="1">
        <f t="shared" ca="1" si="43"/>
        <v>-5.6492072875428928E-2</v>
      </c>
      <c r="AK69" s="1">
        <f t="shared" ca="1" si="44"/>
        <v>4.1628825907947913E-2</v>
      </c>
      <c r="AL69" s="1">
        <f t="shared" ca="1" si="45"/>
        <v>-0.10383716837948302</v>
      </c>
      <c r="AM69" s="1">
        <f t="shared" ca="1" si="46"/>
        <v>-5.369536513525406E-2</v>
      </c>
      <c r="AN69" s="1">
        <f t="shared" ca="1" si="47"/>
        <v>0.10820775787507417</v>
      </c>
      <c r="AO69" s="1">
        <f t="shared" ca="1" si="48"/>
        <v>-8.002132367887254E-3</v>
      </c>
      <c r="AP69" s="1">
        <f t="shared" ca="1" si="49"/>
        <v>-2.375988125910591E-2</v>
      </c>
      <c r="AZ69" s="1"/>
      <c r="BA69">
        <v>5.7322996279393724E-2</v>
      </c>
      <c r="BB69">
        <v>-3.6528880922747337E-2</v>
      </c>
      <c r="BC69">
        <v>-9.2153296162558063E-3</v>
      </c>
      <c r="BD69">
        <v>4.3661891862686326E-2</v>
      </c>
      <c r="BE69">
        <v>2.6311356018461723E-2</v>
      </c>
      <c r="BF69">
        <v>-5.6492072875428928E-2</v>
      </c>
      <c r="BG69">
        <v>4.1628825907947913E-2</v>
      </c>
      <c r="BH69">
        <v>-0.10383716837948302</v>
      </c>
      <c r="BI69">
        <v>-5.369536513525406E-2</v>
      </c>
      <c r="BJ69">
        <v>0.10820775787507417</v>
      </c>
      <c r="BK69">
        <v>-8.002132367887254E-3</v>
      </c>
      <c r="BL69">
        <v>-2.375988125910591E-2</v>
      </c>
    </row>
    <row r="70" spans="1:64" ht="29.4" thickBot="1">
      <c r="A70" s="21" t="s">
        <v>230</v>
      </c>
      <c r="B70" s="22" t="s">
        <v>231</v>
      </c>
      <c r="C70" s="25" t="s">
        <v>232</v>
      </c>
      <c r="D70" s="8">
        <v>651725</v>
      </c>
      <c r="E70" s="8">
        <f>756355+966330</f>
        <v>1722685</v>
      </c>
      <c r="F70" s="37">
        <f t="shared" si="36"/>
        <v>651725</v>
      </c>
      <c r="G70" s="3">
        <v>1887000000</v>
      </c>
      <c r="H70" s="9">
        <f t="shared" si="37"/>
        <v>3.4537625861155274E-4</v>
      </c>
      <c r="I70" s="16" cm="1" vm="60">
        <f t="array" aca="1" ref="I70:U70" ca="1">TRANSPOSE(_xlfn.STOCKHISTORY(A70,"1-1-2015","31-01-2016",2,0,2))</f>
        <v>39.049999999999997</v>
      </c>
      <c r="J70" s="17" vm="1749">
        <f ca="1"/>
        <v>33.96</v>
      </c>
      <c r="K70" s="17" vm="1750">
        <f ca="1"/>
        <v>35.64</v>
      </c>
      <c r="L70" s="17" vm="1751">
        <f ca="1"/>
        <v>35.72</v>
      </c>
      <c r="M70" s="17" vm="1752">
        <f ca="1"/>
        <v>37.5</v>
      </c>
      <c r="N70" s="17" vm="1753">
        <f ca="1"/>
        <v>38.42</v>
      </c>
      <c r="O70" s="17" vm="1754">
        <f ca="1"/>
        <v>39.46</v>
      </c>
      <c r="P70" s="17" vm="1755">
        <f ca="1"/>
        <v>38.96</v>
      </c>
      <c r="Q70" s="17" vm="1756">
        <f ca="1"/>
        <v>33.42</v>
      </c>
      <c r="R70" s="17" vm="1757">
        <f ca="1"/>
        <v>31.42</v>
      </c>
      <c r="S70" s="17" vm="1758">
        <f ca="1"/>
        <v>33.1</v>
      </c>
      <c r="T70" s="17" vm="1759">
        <f ca="1"/>
        <v>34.6</v>
      </c>
      <c r="U70" s="17" vm="1760">
        <f ca="1"/>
        <v>30.7</v>
      </c>
      <c r="V70" s="3">
        <v>0.2</v>
      </c>
      <c r="W70" s="3">
        <v>0.2</v>
      </c>
      <c r="X70" s="3">
        <v>0.15</v>
      </c>
      <c r="Y70" s="3">
        <v>0.15</v>
      </c>
      <c r="Z70" s="1">
        <f t="shared" ca="1" si="50"/>
        <v>-8.0153649167733626E-2</v>
      </c>
      <c r="AA70" s="1">
        <f t="shared" ca="1" si="51"/>
        <v>0.11030235162374026</v>
      </c>
      <c r="AB70" s="1">
        <f t="shared" ca="1" si="52"/>
        <v>-0.19994931576279773</v>
      </c>
      <c r="AC70" s="1">
        <f t="shared" ca="1" si="53"/>
        <v>-1.8141311266709179E-2</v>
      </c>
      <c r="AD70" s="1">
        <f t="shared" ca="1" si="54"/>
        <v>-0.1959026888604353</v>
      </c>
      <c r="AE70" s="1">
        <f t="shared" ca="1" si="38"/>
        <v>-0.13034571062740069</v>
      </c>
      <c r="AF70" s="1">
        <f t="shared" ca="1" si="39"/>
        <v>4.9469964664310945E-2</v>
      </c>
      <c r="AG70" s="1">
        <f t="shared" ca="1" si="40"/>
        <v>7.8563411896744751E-3</v>
      </c>
      <c r="AH70" s="1">
        <f t="shared" ca="1" si="41"/>
        <v>4.9832026875699924E-2</v>
      </c>
      <c r="AI70" s="1">
        <f t="shared" ca="1" si="42"/>
        <v>2.9866666666666711E-2</v>
      </c>
      <c r="AJ70" s="1">
        <f t="shared" ca="1" si="43"/>
        <v>3.2274856845392996E-2</v>
      </c>
      <c r="AK70" s="1">
        <f t="shared" ca="1" si="44"/>
        <v>-1.2671059300557527E-2</v>
      </c>
      <c r="AL70" s="1">
        <f t="shared" ca="1" si="45"/>
        <v>-0.13834702258726897</v>
      </c>
      <c r="AM70" s="1">
        <f t="shared" ca="1" si="46"/>
        <v>-5.5356074207061637E-2</v>
      </c>
      <c r="AN70" s="1">
        <f t="shared" ca="1" si="47"/>
        <v>5.3469127943984708E-2</v>
      </c>
      <c r="AO70" s="1">
        <f t="shared" ca="1" si="48"/>
        <v>4.9848942598187305E-2</v>
      </c>
      <c r="AP70" s="1">
        <f t="shared" ca="1" si="49"/>
        <v>-0.10838150289017347</v>
      </c>
      <c r="AZ70" s="1"/>
      <c r="BA70">
        <v>-0.13034571062740069</v>
      </c>
      <c r="BB70">
        <v>4.9469964664310945E-2</v>
      </c>
      <c r="BC70">
        <v>7.8563411896744751E-3</v>
      </c>
      <c r="BD70">
        <v>4.9832026875699924E-2</v>
      </c>
      <c r="BE70">
        <v>2.9866666666666711E-2</v>
      </c>
      <c r="BF70">
        <v>3.2274856845392996E-2</v>
      </c>
      <c r="BG70">
        <v>-1.2671059300557527E-2</v>
      </c>
      <c r="BH70">
        <v>-0.13834702258726897</v>
      </c>
      <c r="BI70">
        <v>-5.5356074207061637E-2</v>
      </c>
      <c r="BJ70">
        <v>5.3469127943984708E-2</v>
      </c>
      <c r="BK70">
        <v>4.9848942598187305E-2</v>
      </c>
      <c r="BL70">
        <v>-0.10838150289017347</v>
      </c>
    </row>
    <row r="71" spans="1:64" ht="29.4" thickBot="1">
      <c r="A71" s="21" t="s">
        <v>233</v>
      </c>
      <c r="B71" s="22" t="s">
        <v>234</v>
      </c>
      <c r="C71" s="25" t="s">
        <v>235</v>
      </c>
      <c r="D71" s="8">
        <v>467659</v>
      </c>
      <c r="E71" s="3">
        <v>2504357</v>
      </c>
      <c r="F71" s="37">
        <f t="shared" si="36"/>
        <v>467659</v>
      </c>
      <c r="G71" s="3">
        <v>8013000000</v>
      </c>
      <c r="H71" s="9">
        <f t="shared" si="37"/>
        <v>5.8362535879196304E-5</v>
      </c>
      <c r="I71" s="16" cm="1" vm="2640">
        <f t="array" aca="1" ref="I71:U71" ca="1">TRANSPOSE(_xlfn.STOCKHISTORY(A71,"1-1-2015","31-01-2016",2,0,2))</f>
        <v>46.66</v>
      </c>
      <c r="J71" s="17" vm="2641">
        <f ca="1"/>
        <v>40.590000000000003</v>
      </c>
      <c r="K71" s="17" vm="2642">
        <f ca="1"/>
        <v>43.67</v>
      </c>
      <c r="L71" s="17" vm="888">
        <f ca="1"/>
        <v>40.6</v>
      </c>
      <c r="M71" s="17" vm="2643">
        <f ca="1"/>
        <v>48.58</v>
      </c>
      <c r="N71" s="17" vm="2644">
        <f ca="1"/>
        <v>47.06</v>
      </c>
      <c r="O71" s="17" vm="2645">
        <f ca="1"/>
        <v>44.46</v>
      </c>
      <c r="P71" s="17" vm="1892">
        <f ca="1"/>
        <v>46.98</v>
      </c>
      <c r="Q71" s="17" vm="2646">
        <f ca="1"/>
        <v>42.17</v>
      </c>
      <c r="R71" s="17" vm="1019">
        <f ca="1"/>
        <v>44.75</v>
      </c>
      <c r="S71" s="17" vm="2647">
        <f ca="1"/>
        <v>52.85</v>
      </c>
      <c r="T71" s="17" vm="2648">
        <f ca="1"/>
        <v>54.41</v>
      </c>
      <c r="U71" s="17" vm="2649">
        <f ca="1"/>
        <v>54.32</v>
      </c>
      <c r="V71" s="3">
        <v>0.39</v>
      </c>
      <c r="W71" s="3">
        <v>0.36</v>
      </c>
      <c r="X71" s="3">
        <v>0.36</v>
      </c>
      <c r="Y71" s="3">
        <v>0.36</v>
      </c>
      <c r="Z71" s="1">
        <f t="shared" ca="1" si="50"/>
        <v>-0.12151735962280318</v>
      </c>
      <c r="AA71" s="1">
        <f t="shared" ca="1" si="51"/>
        <v>0.10394088669950738</v>
      </c>
      <c r="AB71" s="1">
        <f t="shared" ca="1" si="52"/>
        <v>1.4619883040935653E-2</v>
      </c>
      <c r="AC71" s="1">
        <f t="shared" ca="1" si="53"/>
        <v>0.22189944134078213</v>
      </c>
      <c r="AD71" s="1">
        <f t="shared" ca="1" si="54"/>
        <v>0.1956708101157309</v>
      </c>
      <c r="AE71" s="1">
        <f t="shared" ca="1" si="38"/>
        <v>-0.13009001285897973</v>
      </c>
      <c r="AF71" s="1">
        <f t="shared" ca="1" si="39"/>
        <v>7.5880758807588031E-2</v>
      </c>
      <c r="AG71" s="1">
        <f t="shared" ca="1" si="40"/>
        <v>-6.1369361117471953E-2</v>
      </c>
      <c r="AH71" s="1">
        <f t="shared" ca="1" si="41"/>
        <v>0.19655172413793096</v>
      </c>
      <c r="AI71" s="1">
        <f t="shared" ca="1" si="42"/>
        <v>-2.387813915191429E-2</v>
      </c>
      <c r="AJ71" s="1">
        <f t="shared" ca="1" si="43"/>
        <v>-4.7598810029749285E-2</v>
      </c>
      <c r="AK71" s="1">
        <f t="shared" ca="1" si="44"/>
        <v>5.6680161943319748E-2</v>
      </c>
      <c r="AL71" s="1">
        <f t="shared" ca="1" si="45"/>
        <v>-9.4721157939548647E-2</v>
      </c>
      <c r="AM71" s="1">
        <f t="shared" ca="1" si="46"/>
        <v>6.971780886886407E-2</v>
      </c>
      <c r="AN71" s="1">
        <f t="shared" ca="1" si="47"/>
        <v>0.1810055865921788</v>
      </c>
      <c r="AO71" s="1">
        <f t="shared" ca="1" si="48"/>
        <v>3.6329233680226961E-2</v>
      </c>
      <c r="AP71" s="1">
        <f t="shared" ca="1" si="49"/>
        <v>4.9623231023709557E-3</v>
      </c>
      <c r="AZ71" s="1"/>
      <c r="BA71">
        <v>-0.13009001285897973</v>
      </c>
      <c r="BB71">
        <v>7.5880758807588031E-2</v>
      </c>
      <c r="BC71">
        <v>-6.1369361117471953E-2</v>
      </c>
      <c r="BD71">
        <v>0.19655172413793096</v>
      </c>
      <c r="BE71">
        <v>-2.387813915191429E-2</v>
      </c>
      <c r="BF71">
        <v>-4.7598810029749285E-2</v>
      </c>
      <c r="BG71">
        <v>5.6680161943319748E-2</v>
      </c>
      <c r="BH71">
        <v>-9.4721157939548647E-2</v>
      </c>
      <c r="BI71">
        <v>6.971780886886407E-2</v>
      </c>
      <c r="BJ71">
        <v>0.1810055865921788</v>
      </c>
      <c r="BK71">
        <v>3.6329233680226961E-2</v>
      </c>
      <c r="BL71">
        <v>4.9623231023709557E-3</v>
      </c>
    </row>
    <row r="72" spans="1:64" ht="29.4" thickBot="1">
      <c r="A72" s="21" t="s">
        <v>371</v>
      </c>
      <c r="B72" s="22" t="s">
        <v>372</v>
      </c>
      <c r="C72" s="25" t="s">
        <v>373</v>
      </c>
      <c r="D72" s="8">
        <v>458085</v>
      </c>
      <c r="E72" s="3">
        <v>628917</v>
      </c>
      <c r="F72">
        <f>(D72)*4</f>
        <v>1832340</v>
      </c>
      <c r="G72" s="3">
        <v>1863000000</v>
      </c>
      <c r="H72" s="9">
        <f t="shared" si="37"/>
        <v>9.835426731078904E-4</v>
      </c>
      <c r="I72" s="16" cm="1" vm="1894">
        <f t="array" aca="1" ref="I72:U72" ca="1">TRANSPOSE(_xlfn.STOCKHISTORY(A72,"1-1-2015","31-01-2016",2,0,2))</f>
        <v>26.657499999999999</v>
      </c>
      <c r="J72" s="17" vm="1895">
        <f ca="1"/>
        <v>27.3825</v>
      </c>
      <c r="K72" s="17" vm="1896">
        <f ca="1"/>
        <v>25.75</v>
      </c>
      <c r="L72" s="17" vm="1897">
        <f ca="1"/>
        <v>25.984999999999999</v>
      </c>
      <c r="M72" s="17" vm="1898">
        <f ca="1"/>
        <v>25.25</v>
      </c>
      <c r="N72" s="17" vm="1899">
        <f ca="1"/>
        <v>25.637499999999999</v>
      </c>
      <c r="O72" s="17" vm="1900">
        <f ca="1"/>
        <v>24.602499999999999</v>
      </c>
      <c r="P72" s="17" vm="1901">
        <f ca="1"/>
        <v>27.12</v>
      </c>
      <c r="Q72" s="17" vm="1902">
        <f ca="1"/>
        <v>24.33</v>
      </c>
      <c r="R72" s="17" vm="1903">
        <f ca="1"/>
        <v>24.447500000000002</v>
      </c>
      <c r="S72" s="17" vm="1904">
        <f ca="1"/>
        <v>25.69</v>
      </c>
      <c r="T72" s="17" vm="1905">
        <f ca="1"/>
        <v>25.0075</v>
      </c>
      <c r="U72" s="17" vm="1906">
        <f ca="1"/>
        <v>25.717500000000001</v>
      </c>
      <c r="V72" s="3">
        <v>0</v>
      </c>
      <c r="W72" s="3">
        <v>0.87</v>
      </c>
      <c r="X72" s="3">
        <v>0.87</v>
      </c>
      <c r="Y72" s="3">
        <v>0.87</v>
      </c>
      <c r="Z72" s="1">
        <f t="shared" ca="1" si="50"/>
        <v>-2.5227421926287141E-2</v>
      </c>
      <c r="AA72" s="1">
        <f t="shared" ca="1" si="51"/>
        <v>-1.9722917067538977E-2</v>
      </c>
      <c r="AB72" s="1">
        <f t="shared" ca="1" si="52"/>
        <v>2.9062087186261659E-2</v>
      </c>
      <c r="AC72" s="1">
        <f t="shared" ca="1" si="53"/>
        <v>8.7534512731363104E-2</v>
      </c>
      <c r="AD72" s="1">
        <f t="shared" ca="1" si="54"/>
        <v>6.2646534746319135E-2</v>
      </c>
      <c r="AE72" s="1">
        <f t="shared" ca="1" si="38"/>
        <v>2.719684891681521E-2</v>
      </c>
      <c r="AF72" s="1">
        <f t="shared" ca="1" si="39"/>
        <v>-5.9618369396512383E-2</v>
      </c>
      <c r="AG72" s="1">
        <f t="shared" ca="1" si="40"/>
        <v>9.1262135922329877E-3</v>
      </c>
      <c r="AH72" s="1">
        <f t="shared" ca="1" si="41"/>
        <v>-2.8285549355397323E-2</v>
      </c>
      <c r="AI72" s="1">
        <f t="shared" ca="1" si="42"/>
        <v>4.9801980198019777E-2</v>
      </c>
      <c r="AJ72" s="1">
        <f t="shared" ca="1" si="43"/>
        <v>-6.4358849341784553E-3</v>
      </c>
      <c r="AK72" s="1">
        <f t="shared" ca="1" si="44"/>
        <v>0.10232699928869025</v>
      </c>
      <c r="AL72" s="1">
        <f t="shared" ca="1" si="45"/>
        <v>-7.0796460176991247E-2</v>
      </c>
      <c r="AM72" s="1">
        <f t="shared" ca="1" si="46"/>
        <v>4.0587751746814768E-2</v>
      </c>
      <c r="AN72" s="1">
        <f t="shared" ca="1" si="47"/>
        <v>5.0823192555476009E-2</v>
      </c>
      <c r="AO72" s="1">
        <f t="shared" ca="1" si="48"/>
        <v>7.2985597508757882E-3</v>
      </c>
      <c r="AP72" s="1">
        <f t="shared" ca="1" si="49"/>
        <v>6.3181045686294152E-2</v>
      </c>
      <c r="AZ72" s="1"/>
      <c r="BA72">
        <v>2.719684891681521E-2</v>
      </c>
      <c r="BB72">
        <v>-5.9618369396512383E-2</v>
      </c>
      <c r="BC72">
        <v>9.1262135922329877E-3</v>
      </c>
      <c r="BD72">
        <v>-2.8285549355397323E-2</v>
      </c>
      <c r="BE72">
        <v>4.9801980198019777E-2</v>
      </c>
      <c r="BF72">
        <v>-6.4358849341784553E-3</v>
      </c>
      <c r="BG72">
        <v>0.10232699928869025</v>
      </c>
      <c r="BH72">
        <v>-7.0796460176991247E-2</v>
      </c>
      <c r="BI72">
        <v>4.0587751746814768E-2</v>
      </c>
      <c r="BJ72">
        <v>5.0823192555476009E-2</v>
      </c>
      <c r="BK72">
        <v>7.2985597508757882E-3</v>
      </c>
      <c r="BL72">
        <v>6.3181045686294152E-2</v>
      </c>
    </row>
    <row r="73" spans="1:64" ht="16.2" thickBot="1">
      <c r="A73" s="21" t="s">
        <v>236</v>
      </c>
      <c r="B73" s="22" t="s">
        <v>237</v>
      </c>
      <c r="C73" s="25" t="s">
        <v>238</v>
      </c>
      <c r="D73" s="8">
        <v>4938660</v>
      </c>
      <c r="E73" s="3"/>
      <c r="F73" s="37">
        <f t="shared" si="36"/>
        <v>4938660</v>
      </c>
      <c r="G73" s="3">
        <v>1743000000</v>
      </c>
      <c r="H73" s="9">
        <f t="shared" si="37"/>
        <v>2.8334251290877796E-3</v>
      </c>
      <c r="I73" s="16" cm="1" vm="965">
        <f t="array" aca="1" ref="I73:U73" ca="1">TRANSPOSE(_xlfn.STOCKHISTORY(A73,"1-1-2015","31-01-2016",2,0,2))</f>
        <v>48.274999999999999</v>
      </c>
      <c r="J73" s="17" vm="966">
        <f ca="1"/>
        <v>46.34</v>
      </c>
      <c r="K73" s="17" vm="967">
        <f ca="1"/>
        <v>48.445</v>
      </c>
      <c r="L73" s="17" vm="685">
        <f ca="1"/>
        <v>50</v>
      </c>
      <c r="M73" s="17" vm="968">
        <f ca="1"/>
        <v>49.94</v>
      </c>
      <c r="N73" s="17" vm="969">
        <f ca="1"/>
        <v>50.884999999999998</v>
      </c>
      <c r="O73" s="17" vm="970">
        <f ca="1"/>
        <v>54.475000000000001</v>
      </c>
      <c r="P73" s="17" vm="971">
        <f ca="1"/>
        <v>57.755000000000003</v>
      </c>
      <c r="Q73" s="17" vm="972">
        <f ca="1"/>
        <v>54.49</v>
      </c>
      <c r="R73" s="17" vm="973">
        <f ca="1"/>
        <v>61.58</v>
      </c>
      <c r="S73" s="17" vm="974">
        <f ca="1"/>
        <v>65.864999999999995</v>
      </c>
      <c r="T73" s="17" vm="975">
        <f ca="1"/>
        <v>66.06</v>
      </c>
      <c r="U73" s="17" vm="976">
        <f ca="1"/>
        <v>61.11</v>
      </c>
      <c r="V73" s="3">
        <v>0.18</v>
      </c>
      <c r="W73" s="3">
        <v>0.16</v>
      </c>
      <c r="X73" s="3">
        <v>0.16</v>
      </c>
      <c r="Y73" s="3">
        <v>0.16</v>
      </c>
      <c r="Z73" s="1">
        <f t="shared" ca="1" si="50"/>
        <v>3.9461418953909921E-2</v>
      </c>
      <c r="AA73" s="1">
        <f t="shared" ca="1" si="51"/>
        <v>9.2700000000000032E-2</v>
      </c>
      <c r="AB73" s="1">
        <f t="shared" ca="1" si="52"/>
        <v>0.13336392840752634</v>
      </c>
      <c r="AC73" s="1">
        <f t="shared" ca="1" si="53"/>
        <v>-5.0341019811626963E-3</v>
      </c>
      <c r="AD73" s="1">
        <f t="shared" ca="1" si="54"/>
        <v>0.27954427757638534</v>
      </c>
      <c r="AE73" s="1">
        <f t="shared" ca="1" si="38"/>
        <v>-4.0082858622475299E-2</v>
      </c>
      <c r="AF73" s="1">
        <f t="shared" ca="1" si="39"/>
        <v>4.5425118687958496E-2</v>
      </c>
      <c r="AG73" s="1">
        <f t="shared" ca="1" si="40"/>
        <v>3.5813809474661978E-2</v>
      </c>
      <c r="AH73" s="1">
        <f t="shared" ca="1" si="41"/>
        <v>-1.2000000000000454E-3</v>
      </c>
      <c r="AI73" s="1">
        <f t="shared" ca="1" si="42"/>
        <v>2.2126551862234688E-2</v>
      </c>
      <c r="AJ73" s="1">
        <f t="shared" ca="1" si="43"/>
        <v>7.3695588090793032E-2</v>
      </c>
      <c r="AK73" s="1">
        <f t="shared" ca="1" si="44"/>
        <v>6.0211106011932101E-2</v>
      </c>
      <c r="AL73" s="1">
        <f t="shared" ca="1" si="45"/>
        <v>-5.376157908406199E-2</v>
      </c>
      <c r="AM73" s="1">
        <f t="shared" ca="1" si="46"/>
        <v>0.13305193613507058</v>
      </c>
      <c r="AN73" s="1">
        <f t="shared" ca="1" si="47"/>
        <v>6.9584280610587801E-2</v>
      </c>
      <c r="AO73" s="1">
        <f t="shared" ca="1" si="48"/>
        <v>5.3898124952555596E-3</v>
      </c>
      <c r="AP73" s="1">
        <f t="shared" ca="1" si="49"/>
        <v>-7.2509839539812326E-2</v>
      </c>
      <c r="AZ73" s="1"/>
      <c r="BA73">
        <v>-4.0082858622475299E-2</v>
      </c>
      <c r="BB73">
        <v>4.5425118687958496E-2</v>
      </c>
      <c r="BC73">
        <v>3.5813809474661978E-2</v>
      </c>
      <c r="BD73">
        <v>-1.2000000000000454E-3</v>
      </c>
      <c r="BE73">
        <v>2.2126551862234688E-2</v>
      </c>
      <c r="BF73">
        <v>7.3695588090793032E-2</v>
      </c>
      <c r="BG73">
        <v>6.0211106011932101E-2</v>
      </c>
      <c r="BH73">
        <v>-5.376157908406199E-2</v>
      </c>
      <c r="BI73">
        <v>0.13305193613507058</v>
      </c>
      <c r="BJ73">
        <v>6.9584280610587801E-2</v>
      </c>
      <c r="BK73">
        <v>5.3898124952555596E-3</v>
      </c>
      <c r="BL73">
        <v>-7.2509839539812326E-2</v>
      </c>
    </row>
    <row r="74" spans="1:64" ht="43.8" thickBot="1">
      <c r="A74" s="21" t="s">
        <v>245</v>
      </c>
      <c r="B74" s="22" t="s">
        <v>246</v>
      </c>
      <c r="C74" s="25" t="s">
        <v>374</v>
      </c>
      <c r="D74" s="8">
        <v>31149360</v>
      </c>
      <c r="E74" s="3">
        <v>498750</v>
      </c>
      <c r="F74" s="37">
        <f t="shared" si="36"/>
        <v>31149360</v>
      </c>
      <c r="G74" s="3">
        <v>4305000000</v>
      </c>
      <c r="H74" s="9">
        <f t="shared" si="37"/>
        <v>7.2356236933797911E-3</v>
      </c>
      <c r="I74" s="16" cm="1" vm="50">
        <f t="array" aca="1" ref="I74:U74" ca="1">TRANSPOSE(_xlfn.STOCKHISTORY(A74,"1-1-2015","31-01-2016",2,0,2))</f>
        <v>45.02</v>
      </c>
      <c r="J74" s="17" vm="51">
        <f ca="1"/>
        <v>42.21</v>
      </c>
      <c r="K74" s="17" vm="52">
        <f ca="1"/>
        <v>43.81</v>
      </c>
      <c r="L74" s="17" vm="53">
        <f ca="1"/>
        <v>42.99</v>
      </c>
      <c r="M74" s="17" vm="54">
        <f ca="1"/>
        <v>43.44</v>
      </c>
      <c r="N74" s="17" vm="55">
        <f ca="1"/>
        <v>43.84</v>
      </c>
      <c r="O74" s="17" vm="56">
        <f ca="1"/>
        <v>40.61</v>
      </c>
      <c r="P74" s="17" vm="57">
        <f ca="1"/>
        <v>39.950000000000003</v>
      </c>
      <c r="Q74" s="17" vm="58">
        <f ca="1"/>
        <v>36.33</v>
      </c>
      <c r="R74" s="17" vm="59">
        <f ca="1"/>
        <v>36.229999999999997</v>
      </c>
      <c r="S74" s="17" vm="60">
        <f ca="1"/>
        <v>39.049999999999997</v>
      </c>
      <c r="T74" s="17" vm="61">
        <f ca="1"/>
        <v>39.090000000000003</v>
      </c>
      <c r="U74" s="17" vm="62">
        <f ca="1"/>
        <v>36.01</v>
      </c>
      <c r="V74" s="3">
        <v>0.15</v>
      </c>
      <c r="W74" s="3">
        <v>0.15</v>
      </c>
      <c r="X74" s="3">
        <v>0.15</v>
      </c>
      <c r="Y74" s="3">
        <v>0.15</v>
      </c>
      <c r="Z74" s="1">
        <f t="shared" ca="1" si="50"/>
        <v>-4.1759218125277678E-2</v>
      </c>
      <c r="AA74" s="1">
        <f t="shared" ca="1" si="51"/>
        <v>-5.1872528494998897E-2</v>
      </c>
      <c r="AB74" s="1">
        <f t="shared" ca="1" si="52"/>
        <v>-0.104161536567348</v>
      </c>
      <c r="AC74" s="1">
        <f t="shared" ca="1" si="53"/>
        <v>-1.9321004692243685E-3</v>
      </c>
      <c r="AD74" s="1">
        <f t="shared" ca="1" si="54"/>
        <v>-0.18680586406041771</v>
      </c>
      <c r="AE74" s="1">
        <f t="shared" ca="1" si="38"/>
        <v>-6.2416703687250157E-2</v>
      </c>
      <c r="AF74" s="1">
        <f t="shared" ca="1" si="39"/>
        <v>3.7905709547500624E-2</v>
      </c>
      <c r="AG74" s="1">
        <f t="shared" ca="1" si="40"/>
        <v>-1.5293312029217078E-2</v>
      </c>
      <c r="AH74" s="1">
        <f t="shared" ca="1" si="41"/>
        <v>1.0467550593161101E-2</v>
      </c>
      <c r="AI74" s="1">
        <f t="shared" ca="1" si="42"/>
        <v>1.2661141804788346E-2</v>
      </c>
      <c r="AJ74" s="1">
        <f t="shared" ca="1" si="43"/>
        <v>-7.0255474452554825E-2</v>
      </c>
      <c r="AK74" s="1">
        <f t="shared" ca="1" si="44"/>
        <v>-1.6252154641713781E-2</v>
      </c>
      <c r="AL74" s="1">
        <f t="shared" ca="1" si="45"/>
        <v>-8.6858573216520754E-2</v>
      </c>
      <c r="AM74" s="1">
        <f t="shared" ca="1" si="46"/>
        <v>1.3762730525735914E-3</v>
      </c>
      <c r="AN74" s="1">
        <f t="shared" ca="1" si="47"/>
        <v>7.7836047474468692E-2</v>
      </c>
      <c r="AO74" s="1">
        <f t="shared" ca="1" si="48"/>
        <v>4.865556978233195E-3</v>
      </c>
      <c r="AP74" s="1">
        <f t="shared" ca="1" si="49"/>
        <v>-7.4955231517012152E-2</v>
      </c>
      <c r="AZ74" s="1"/>
      <c r="BA74">
        <v>-6.2416703687250157E-2</v>
      </c>
      <c r="BB74">
        <v>3.7905709547500624E-2</v>
      </c>
      <c r="BC74">
        <v>-1.5293312029217078E-2</v>
      </c>
      <c r="BD74">
        <v>1.0467550593161101E-2</v>
      </c>
      <c r="BE74">
        <v>1.2661141804788346E-2</v>
      </c>
      <c r="BF74">
        <v>-7.0255474452554825E-2</v>
      </c>
      <c r="BG74">
        <v>-1.6252154641713781E-2</v>
      </c>
      <c r="BH74">
        <v>-8.6858573216520754E-2</v>
      </c>
      <c r="BI74">
        <v>1.3762730525735914E-3</v>
      </c>
      <c r="BJ74">
        <v>7.7836047474468692E-2</v>
      </c>
      <c r="BK74">
        <v>4.865556978233195E-3</v>
      </c>
      <c r="BL74">
        <v>-7.4955231517012152E-2</v>
      </c>
    </row>
    <row r="75" spans="1:64" ht="58.2" thickBot="1">
      <c r="A75" s="21" t="s">
        <v>248</v>
      </c>
      <c r="B75" s="22" t="s">
        <v>249</v>
      </c>
      <c r="C75" s="25" t="s">
        <v>250</v>
      </c>
      <c r="D75" s="8">
        <v>1901627</v>
      </c>
      <c r="E75" s="3">
        <v>162668</v>
      </c>
      <c r="F75" s="37">
        <f t="shared" si="36"/>
        <v>1901627</v>
      </c>
      <c r="G75" s="3">
        <v>764000000</v>
      </c>
      <c r="H75" s="9">
        <f t="shared" si="37"/>
        <v>2.4890405759162302E-3</v>
      </c>
      <c r="I75" s="16" cm="1" vm="1060">
        <f t="array" aca="1" ref="I75:U75" ca="1">TRANSPOSE(_xlfn.STOCKHISTORY(A75,"1-1-2015","31-01-2016",2,0,2))</f>
        <v>79.975399999999993</v>
      </c>
      <c r="J75" s="17" vm="1061">
        <f ca="1"/>
        <v>81.744699999999995</v>
      </c>
      <c r="K75" s="17" vm="1062">
        <f ca="1"/>
        <v>77.826400000000007</v>
      </c>
      <c r="L75" s="17" vm="1063">
        <f ca="1"/>
        <v>74.187899999999999</v>
      </c>
      <c r="M75" s="17" vm="1064">
        <f ca="1"/>
        <v>79.9255</v>
      </c>
      <c r="N75" s="17" vm="1065">
        <f ca="1"/>
        <v>78.855900000000005</v>
      </c>
      <c r="O75" s="17" vm="1066">
        <f ca="1"/>
        <v>77.496499999999997</v>
      </c>
      <c r="P75" s="17" vm="1067">
        <f ca="1"/>
        <v>69.44</v>
      </c>
      <c r="Q75" s="17" vm="1068">
        <f ca="1"/>
        <v>70.939300000000003</v>
      </c>
      <c r="R75" s="17" vm="1069">
        <f ca="1"/>
        <v>67.001000000000005</v>
      </c>
      <c r="S75" s="17" vm="1070">
        <f ca="1"/>
        <v>73.957999999999998</v>
      </c>
      <c r="T75" s="17" vm="1071">
        <f ca="1"/>
        <v>75.647300000000001</v>
      </c>
      <c r="U75" s="17" vm="1072">
        <f ca="1"/>
        <v>67.061000000000007</v>
      </c>
      <c r="V75" s="3">
        <v>0.76</v>
      </c>
      <c r="W75" s="3">
        <v>0.76</v>
      </c>
      <c r="X75" s="3">
        <v>0.75</v>
      </c>
      <c r="Y75" s="3">
        <v>0.75</v>
      </c>
      <c r="Z75" s="1">
        <f t="shared" ca="1" si="50"/>
        <v>-6.2863080397222076E-2</v>
      </c>
      <c r="AA75" s="1">
        <f t="shared" ca="1" si="51"/>
        <v>5.4841827306070103E-2</v>
      </c>
      <c r="AB75" s="1">
        <f t="shared" ca="1" si="52"/>
        <v>-0.12575406631267211</v>
      </c>
      <c r="AC75" s="1">
        <f t="shared" ca="1" si="53"/>
        <v>1.2089371800420922E-2</v>
      </c>
      <c r="AD75" s="1">
        <f t="shared" ca="1" si="54"/>
        <v>-0.12371804329831408</v>
      </c>
      <c r="AE75" s="1">
        <f t="shared" ca="1" si="38"/>
        <v>2.2123052838747933E-2</v>
      </c>
      <c r="AF75" s="1">
        <f t="shared" ca="1" si="39"/>
        <v>-4.7933382837052285E-2</v>
      </c>
      <c r="AG75" s="1">
        <f t="shared" ca="1" si="40"/>
        <v>-3.6986164077999338E-2</v>
      </c>
      <c r="AH75" s="1">
        <f t="shared" ca="1" si="41"/>
        <v>7.7338757398443689E-2</v>
      </c>
      <c r="AI75" s="1">
        <f t="shared" ca="1" si="42"/>
        <v>-3.8736072967950667E-3</v>
      </c>
      <c r="AJ75" s="1">
        <f t="shared" ca="1" si="43"/>
        <v>-7.6012067581500923E-3</v>
      </c>
      <c r="AK75" s="1">
        <f t="shared" ca="1" si="44"/>
        <v>-0.10395953365635867</v>
      </c>
      <c r="AL75" s="1">
        <f t="shared" ca="1" si="45"/>
        <v>3.2391993087557677E-2</v>
      </c>
      <c r="AM75" s="1">
        <f t="shared" ca="1" si="46"/>
        <v>-4.4944057807167509E-2</v>
      </c>
      <c r="AN75" s="1">
        <f t="shared" ca="1" si="47"/>
        <v>0.10383427113028154</v>
      </c>
      <c r="AO75" s="1">
        <f t="shared" ca="1" si="48"/>
        <v>3.298223315936076E-2</v>
      </c>
      <c r="AP75" s="1">
        <f t="shared" ca="1" si="49"/>
        <v>-0.10358994967434389</v>
      </c>
      <c r="AZ75" s="1"/>
      <c r="BA75">
        <v>2.2123052838747933E-2</v>
      </c>
      <c r="BB75">
        <v>-4.7933382837052285E-2</v>
      </c>
      <c r="BC75">
        <v>-3.6986164077999338E-2</v>
      </c>
      <c r="BD75">
        <v>7.7338757398443689E-2</v>
      </c>
      <c r="BE75">
        <v>-3.8736072967950667E-3</v>
      </c>
      <c r="BF75">
        <v>-7.6012067581500923E-3</v>
      </c>
      <c r="BG75">
        <v>-0.10395953365635867</v>
      </c>
      <c r="BH75">
        <v>3.2391993087557677E-2</v>
      </c>
      <c r="BI75">
        <v>-4.4944057807167509E-2</v>
      </c>
      <c r="BJ75">
        <v>0.10383427113028154</v>
      </c>
      <c r="BK75">
        <v>3.298223315936076E-2</v>
      </c>
      <c r="BL75">
        <v>-0.10358994967434389</v>
      </c>
    </row>
    <row r="76" spans="1:64" ht="43.8" thickBot="1">
      <c r="A76" s="21" t="s">
        <v>375</v>
      </c>
      <c r="B76" s="22" t="s">
        <v>376</v>
      </c>
      <c r="C76" s="25" t="s">
        <v>377</v>
      </c>
      <c r="D76" s="8">
        <v>18011</v>
      </c>
      <c r="E76" s="3">
        <v>14024</v>
      </c>
      <c r="F76" s="37">
        <f t="shared" si="36"/>
        <v>18011</v>
      </c>
      <c r="G76" s="3">
        <v>50000000</v>
      </c>
      <c r="H76" s="9">
        <f t="shared" si="37"/>
        <v>3.6022000000000002E-4</v>
      </c>
      <c r="I76" s="16">
        <v>1078</v>
      </c>
      <c r="J76" s="17">
        <v>1084.32</v>
      </c>
      <c r="K76" s="17">
        <v>1295.27</v>
      </c>
      <c r="L76" s="17">
        <v>1299.7</v>
      </c>
      <c r="M76" s="17">
        <v>1365.69</v>
      </c>
      <c r="N76" s="17">
        <v>1278</v>
      </c>
      <c r="O76" s="17">
        <v>1267.3699999999999</v>
      </c>
      <c r="P76" s="17">
        <v>1356.09</v>
      </c>
      <c r="Q76" s="17">
        <v>1416.12</v>
      </c>
      <c r="R76" s="17">
        <v>1474.39</v>
      </c>
      <c r="S76" s="17">
        <v>1503.53</v>
      </c>
      <c r="T76" s="17">
        <v>1466.06</v>
      </c>
      <c r="U76" s="17">
        <v>1466.06</v>
      </c>
      <c r="V76" s="3">
        <v>0.75</v>
      </c>
      <c r="W76" s="3">
        <v>0.75</v>
      </c>
      <c r="X76" s="3">
        <v>0.75</v>
      </c>
      <c r="Y76" s="3">
        <v>0.75</v>
      </c>
      <c r="Z76" s="1">
        <f t="shared" si="50"/>
        <v>0.20635435992578854</v>
      </c>
      <c r="AA76" s="1">
        <f t="shared" si="51"/>
        <v>-2.4297914903439372E-2</v>
      </c>
      <c r="AB76" s="1">
        <f t="shared" si="52"/>
        <v>0.16393791868199517</v>
      </c>
      <c r="AC76" s="1">
        <f t="shared" si="53"/>
        <v>-5.141109204484671E-3</v>
      </c>
      <c r="AD76" s="1">
        <f t="shared" si="54"/>
        <v>0.36276437847866416</v>
      </c>
      <c r="AE76" s="1">
        <f t="shared" si="38"/>
        <v>5.8627087198515181E-3</v>
      </c>
      <c r="AF76" s="1">
        <f t="shared" si="39"/>
        <v>0.19454589051202603</v>
      </c>
      <c r="AG76" s="1">
        <f t="shared" si="40"/>
        <v>3.999166197009167E-3</v>
      </c>
      <c r="AH76" s="1">
        <f t="shared" si="41"/>
        <v>5.0773255366623075E-2</v>
      </c>
      <c r="AI76" s="1">
        <f t="shared" si="42"/>
        <v>-6.3660127847461764E-2</v>
      </c>
      <c r="AJ76" s="1">
        <f t="shared" si="43"/>
        <v>-7.7308294209703513E-3</v>
      </c>
      <c r="AK76" s="1">
        <f t="shared" si="44"/>
        <v>7.0003235045803539E-2</v>
      </c>
      <c r="AL76" s="1">
        <f t="shared" si="45"/>
        <v>4.4820034068535256E-2</v>
      </c>
      <c r="AM76" s="1">
        <f t="shared" si="46"/>
        <v>4.1677258989351339E-2</v>
      </c>
      <c r="AN76" s="1">
        <f t="shared" si="47"/>
        <v>1.9764105833598892E-2</v>
      </c>
      <c r="AO76" s="1">
        <f t="shared" si="48"/>
        <v>-2.4422525656288885E-2</v>
      </c>
      <c r="AP76" s="1">
        <f t="shared" si="49"/>
        <v>5.1157524248666498E-4</v>
      </c>
      <c r="AZ76" s="1"/>
      <c r="BA76">
        <v>5.8627087198515181E-3</v>
      </c>
      <c r="BB76">
        <v>0.19454589051202603</v>
      </c>
      <c r="BC76">
        <v>3.999166197009167E-3</v>
      </c>
      <c r="BD76">
        <v>5.0773255366623075E-2</v>
      </c>
      <c r="BE76">
        <v>-6.3660127847461764E-2</v>
      </c>
      <c r="BF76">
        <v>-7.7308294209703513E-3</v>
      </c>
      <c r="BG76">
        <v>7.0003235045803539E-2</v>
      </c>
      <c r="BH76">
        <v>4.4820034068535256E-2</v>
      </c>
      <c r="BI76">
        <v>4.1677258989351339E-2</v>
      </c>
      <c r="BJ76">
        <v>1.9764105833598892E-2</v>
      </c>
      <c r="BK76">
        <v>-2.4422525656288885E-2</v>
      </c>
      <c r="BL76">
        <v>5.1157524248666498E-4</v>
      </c>
    </row>
    <row r="77" spans="1:64" ht="29.4" thickBot="1">
      <c r="A77" s="21" t="s">
        <v>251</v>
      </c>
      <c r="B77" s="22" t="s">
        <v>252</v>
      </c>
      <c r="C77" s="25" t="s">
        <v>378</v>
      </c>
      <c r="D77" s="8">
        <v>2398877</v>
      </c>
      <c r="E77" s="3">
        <v>51021</v>
      </c>
      <c r="F77" s="37">
        <f t="shared" si="36"/>
        <v>2398877</v>
      </c>
      <c r="G77" s="3">
        <v>1452000000</v>
      </c>
      <c r="H77" s="9">
        <f t="shared" si="37"/>
        <v>1.6521191460055096E-3</v>
      </c>
      <c r="I77" s="16" cm="1" vm="1339">
        <f t="array" aca="1" ref="I77:U77" ca="1">TRANSPOSE(_xlfn.STOCKHISTORY(A77,"1-1-2015","31-01-2016",2,0,2))</f>
        <v>94.93</v>
      </c>
      <c r="J77" s="17" vm="1340">
        <f ca="1"/>
        <v>93.86</v>
      </c>
      <c r="K77" s="17" vm="1341">
        <f ca="1"/>
        <v>98.9</v>
      </c>
      <c r="L77" s="17" vm="1342">
        <f ca="1"/>
        <v>95.16</v>
      </c>
      <c r="M77" s="17" vm="1342">
        <f ca="1"/>
        <v>95.16</v>
      </c>
      <c r="N77" s="17" vm="1343">
        <f ca="1"/>
        <v>96.59</v>
      </c>
      <c r="O77" s="17" vm="1344">
        <f ca="1"/>
        <v>93.8</v>
      </c>
      <c r="P77" s="17" vm="1345">
        <f ca="1"/>
        <v>96.19</v>
      </c>
      <c r="Q77" s="17" vm="1346">
        <f ca="1"/>
        <v>91.12</v>
      </c>
      <c r="R77" s="17" vm="1347">
        <f ca="1"/>
        <v>94.2</v>
      </c>
      <c r="S77" s="17" vm="1348">
        <f ca="1"/>
        <v>102.14</v>
      </c>
      <c r="T77" s="17" vm="1349">
        <f ca="1"/>
        <v>100.11</v>
      </c>
      <c r="U77" s="17" vm="1350">
        <f ca="1"/>
        <v>98.56</v>
      </c>
      <c r="V77" s="3">
        <v>0.75249999999999995</v>
      </c>
      <c r="W77" s="3">
        <v>0.75249999999999995</v>
      </c>
      <c r="X77" s="3">
        <v>0.753</v>
      </c>
      <c r="Y77" s="3">
        <v>0.70250000000000001</v>
      </c>
      <c r="Z77" s="1">
        <f t="shared" ca="1" si="50"/>
        <v>1.0349731381017482E-2</v>
      </c>
      <c r="AA77" s="1">
        <f t="shared" ca="1" si="51"/>
        <v>-6.3839848675914194E-3</v>
      </c>
      <c r="AB77" s="1">
        <f t="shared" ca="1" si="52"/>
        <v>1.2292110874200488E-2</v>
      </c>
      <c r="AC77" s="1">
        <f t="shared" ca="1" si="53"/>
        <v>5.3742038216560498E-2</v>
      </c>
      <c r="AD77" s="1">
        <f t="shared" ca="1" si="54"/>
        <v>6.9424839355314391E-2</v>
      </c>
      <c r="AE77" s="1">
        <f t="shared" ca="1" si="38"/>
        <v>-1.127146318339837E-2</v>
      </c>
      <c r="AF77" s="1">
        <f t="shared" ca="1" si="39"/>
        <v>5.3696995525250438E-2</v>
      </c>
      <c r="AG77" s="1">
        <f t="shared" ca="1" si="40"/>
        <v>-3.0207280080889878E-2</v>
      </c>
      <c r="AH77" s="1">
        <f t="shared" ca="1" si="41"/>
        <v>0</v>
      </c>
      <c r="AI77" s="1">
        <f t="shared" ca="1" si="42"/>
        <v>2.2935056746532227E-2</v>
      </c>
      <c r="AJ77" s="1">
        <f t="shared" ca="1" si="43"/>
        <v>-2.1094316181799421E-2</v>
      </c>
      <c r="AK77" s="1">
        <f t="shared" ca="1" si="44"/>
        <v>2.547974413646056E-2</v>
      </c>
      <c r="AL77" s="1">
        <f t="shared" ca="1" si="45"/>
        <v>-4.4879925148144227E-2</v>
      </c>
      <c r="AM77" s="1">
        <f t="shared" ca="1" si="46"/>
        <v>4.2065408252853362E-2</v>
      </c>
      <c r="AN77" s="1">
        <f t="shared" ca="1" si="47"/>
        <v>8.4288747346072154E-2</v>
      </c>
      <c r="AO77" s="1">
        <f t="shared" ca="1" si="48"/>
        <v>-1.2996867045232044E-2</v>
      </c>
      <c r="AP77" s="1">
        <f t="shared" ca="1" si="49"/>
        <v>-8.4656877434821417E-3</v>
      </c>
      <c r="AZ77" s="1"/>
      <c r="BA77">
        <v>-1.127146318339837E-2</v>
      </c>
      <c r="BB77">
        <v>5.3696995525250438E-2</v>
      </c>
      <c r="BC77">
        <v>-3.0207280080889878E-2</v>
      </c>
      <c r="BD77">
        <v>0</v>
      </c>
      <c r="BE77">
        <v>2.2935056746532227E-2</v>
      </c>
      <c r="BF77">
        <v>-2.1094316181799421E-2</v>
      </c>
      <c r="BG77">
        <v>2.547974413646056E-2</v>
      </c>
      <c r="BH77">
        <v>-4.4879925148144227E-2</v>
      </c>
      <c r="BI77">
        <v>4.2065408252853362E-2</v>
      </c>
      <c r="BJ77">
        <v>8.4288747346072154E-2</v>
      </c>
      <c r="BK77">
        <v>-1.2996867045232044E-2</v>
      </c>
      <c r="BL77">
        <v>-8.4656877434821417E-3</v>
      </c>
    </row>
    <row r="78" spans="1:64" ht="16.2" thickBot="1">
      <c r="A78" s="21" t="s">
        <v>254</v>
      </c>
      <c r="B78" s="22" t="s">
        <v>255</v>
      </c>
      <c r="C78" s="25" t="s">
        <v>379</v>
      </c>
      <c r="D78" s="8">
        <v>1261099</v>
      </c>
      <c r="E78" s="3">
        <v>426108</v>
      </c>
      <c r="F78">
        <f>(D78)*1.054</f>
        <v>1329198.3460000001</v>
      </c>
      <c r="G78" s="3">
        <v>6159000000</v>
      </c>
      <c r="H78" s="9">
        <f t="shared" si="37"/>
        <v>2.1581398701087841E-4</v>
      </c>
      <c r="I78" s="16" cm="1" vm="2923">
        <f t="array" aca="1" ref="I78:U78" ca="1">TRANSPOSE(_xlfn.STOCKHISTORY(A78,"1-1-2015","31-01-2016",2,0,2))</f>
        <v>29.642399999999999</v>
      </c>
      <c r="J78" s="17" vm="2924">
        <f ca="1"/>
        <v>29.8035</v>
      </c>
      <c r="K78" s="17" vm="2925">
        <f ca="1"/>
        <v>32.287199999999999</v>
      </c>
      <c r="L78" s="17" vm="2926">
        <f ca="1"/>
        <v>33.026600000000002</v>
      </c>
      <c r="M78" s="17" vm="2927">
        <f ca="1"/>
        <v>32.0976</v>
      </c>
      <c r="N78" s="17" vm="2928">
        <f ca="1"/>
        <v>32.9602</v>
      </c>
      <c r="O78" s="17" vm="2929">
        <f ca="1"/>
        <v>31.813199999999998</v>
      </c>
      <c r="P78" s="17" vm="2930">
        <f ca="1"/>
        <v>34.4011</v>
      </c>
      <c r="Q78" s="17" vm="2931">
        <f ca="1"/>
        <v>29.822500000000002</v>
      </c>
      <c r="R78" s="17" vm="2932">
        <f ca="1"/>
        <v>29.6708</v>
      </c>
      <c r="S78" s="17" vm="2933">
        <f ca="1"/>
        <v>32.391500000000001</v>
      </c>
      <c r="T78" s="17" vm="2934">
        <f ca="1"/>
        <v>31.282399999999999</v>
      </c>
      <c r="U78" s="17" vm="2935">
        <f ca="1"/>
        <v>30.1922</v>
      </c>
      <c r="V78" s="3">
        <v>0.3</v>
      </c>
      <c r="W78" s="3">
        <v>0.3</v>
      </c>
      <c r="X78" s="3">
        <v>0.3</v>
      </c>
      <c r="Y78" s="3">
        <v>0.3</v>
      </c>
      <c r="Z78" s="1">
        <f t="shared" ca="1" si="50"/>
        <v>0.12428818179364705</v>
      </c>
      <c r="AA78" s="1">
        <f t="shared" ca="1" si="51"/>
        <v>-2.7656495067612273E-2</v>
      </c>
      <c r="AB78" s="1">
        <f t="shared" ca="1" si="52"/>
        <v>-5.791306753171635E-2</v>
      </c>
      <c r="AC78" s="1">
        <f t="shared" ca="1" si="53"/>
        <v>2.7683783382989335E-2</v>
      </c>
      <c r="AD78" s="1">
        <f t="shared" ca="1" si="54"/>
        <v>5.9030307937279071E-2</v>
      </c>
      <c r="AE78" s="1">
        <f t="shared" ca="1" si="38"/>
        <v>5.4347826086956902E-3</v>
      </c>
      <c r="AF78" s="1">
        <f t="shared" ca="1" si="39"/>
        <v>8.3335849816296714E-2</v>
      </c>
      <c r="AG78" s="1">
        <f t="shared" ca="1" si="40"/>
        <v>3.2192323893059899E-2</v>
      </c>
      <c r="AH78" s="1">
        <f t="shared" ca="1" si="41"/>
        <v>-2.8128841600407004E-2</v>
      </c>
      <c r="AI78" s="1">
        <f t="shared" ca="1" si="42"/>
        <v>3.6220776631274626E-2</v>
      </c>
      <c r="AJ78" s="1">
        <f t="shared" ca="1" si="43"/>
        <v>-2.5697659601580148E-2</v>
      </c>
      <c r="AK78" s="1">
        <f t="shared" ca="1" si="44"/>
        <v>8.1346736574755177E-2</v>
      </c>
      <c r="AL78" s="1">
        <f t="shared" ca="1" si="45"/>
        <v>-0.12437392990340421</v>
      </c>
      <c r="AM78" s="1">
        <f t="shared" ca="1" si="46"/>
        <v>4.9727554698632999E-3</v>
      </c>
      <c r="AN78" s="1">
        <f t="shared" ca="1" si="47"/>
        <v>9.1696213111881072E-2</v>
      </c>
      <c r="AO78" s="1">
        <f t="shared" ca="1" si="48"/>
        <v>-2.497877529598819E-2</v>
      </c>
      <c r="AP78" s="1">
        <f t="shared" ca="1" si="49"/>
        <v>-2.5260210214050054E-2</v>
      </c>
      <c r="AZ78" s="1"/>
      <c r="BA78">
        <v>5.4347826086956902E-3</v>
      </c>
      <c r="BB78">
        <v>8.3335849816296714E-2</v>
      </c>
      <c r="BC78">
        <v>3.2192323893059899E-2</v>
      </c>
      <c r="BD78">
        <v>-2.8128841600407004E-2</v>
      </c>
      <c r="BE78">
        <v>3.6220776631274626E-2</v>
      </c>
      <c r="BF78">
        <v>-2.5697659601580148E-2</v>
      </c>
      <c r="BG78">
        <v>8.1346736574755177E-2</v>
      </c>
      <c r="BH78">
        <v>-0.12437392990340421</v>
      </c>
      <c r="BI78">
        <v>4.9727554698632999E-3</v>
      </c>
      <c r="BJ78">
        <v>9.1696213111881072E-2</v>
      </c>
      <c r="BK78">
        <v>-2.497877529598819E-2</v>
      </c>
      <c r="BL78">
        <v>-2.5260210214050054E-2</v>
      </c>
    </row>
    <row r="79" spans="1:64" ht="43.8" thickBot="1">
      <c r="A79" s="21" t="s">
        <v>257</v>
      </c>
      <c r="B79" s="22" t="s">
        <v>258</v>
      </c>
      <c r="C79" s="25" t="s">
        <v>380</v>
      </c>
      <c r="D79" s="8">
        <v>76133</v>
      </c>
      <c r="E79" s="3">
        <v>41019</v>
      </c>
      <c r="F79" s="37">
        <f t="shared" si="36"/>
        <v>76133</v>
      </c>
      <c r="G79" s="3">
        <v>2844000000</v>
      </c>
      <c r="H79" s="9">
        <f t="shared" si="37"/>
        <v>2.6769690576652602E-5</v>
      </c>
      <c r="I79" s="16" cm="1" vm="1874">
        <f t="array" aca="1" ref="I79:U79" ca="1">TRANSPOSE(_xlfn.STOCKHISTORY(A79,"1-1-2015","31-01-2016",2,0,2))</f>
        <v>90.84</v>
      </c>
      <c r="J79" s="17" vm="1875">
        <f ca="1"/>
        <v>84.58</v>
      </c>
      <c r="K79" s="17" vm="1876">
        <f ca="1"/>
        <v>85.02</v>
      </c>
      <c r="L79" s="17" vm="1100">
        <f ca="1"/>
        <v>82.44</v>
      </c>
      <c r="M79" s="17" vm="1877">
        <f ca="1"/>
        <v>79.760000000000005</v>
      </c>
      <c r="N79" s="17" vm="1097">
        <f ca="1"/>
        <v>78.650000000000006</v>
      </c>
      <c r="O79" s="17" vm="1878">
        <f ca="1"/>
        <v>78.39</v>
      </c>
      <c r="P79" s="17" vm="1879">
        <f ca="1"/>
        <v>76.510000000000005</v>
      </c>
      <c r="Q79" s="17" vm="1880">
        <f ca="1"/>
        <v>69.37</v>
      </c>
      <c r="R79" s="17" vm="1881">
        <f ca="1"/>
        <v>71.760000000000005</v>
      </c>
      <c r="S79" s="17" vm="790">
        <f ca="1"/>
        <v>76.569999999999993</v>
      </c>
      <c r="T79" s="17" vm="1882">
        <f ca="1"/>
        <v>74.87</v>
      </c>
      <c r="U79" s="17" vm="1883">
        <f ca="1"/>
        <v>78.36</v>
      </c>
      <c r="V79" s="3">
        <v>0.66949999999999998</v>
      </c>
      <c r="W79" s="3">
        <v>0.66949999999999998</v>
      </c>
      <c r="X79" s="3">
        <v>0.66949999999999998</v>
      </c>
      <c r="Y79" s="3">
        <v>0.66290000000000004</v>
      </c>
      <c r="Z79" s="1">
        <f t="shared" ca="1" si="50"/>
        <v>-8.5100176133861796E-2</v>
      </c>
      <c r="AA79" s="1">
        <f t="shared" ca="1" si="51"/>
        <v>-4.1005579815623451E-2</v>
      </c>
      <c r="AB79" s="1">
        <f t="shared" ca="1" si="52"/>
        <v>-7.6036484245439406E-2</v>
      </c>
      <c r="AC79" s="1">
        <f t="shared" ca="1" si="53"/>
        <v>0.10121098104793749</v>
      </c>
      <c r="AD79" s="1">
        <f t="shared" ca="1" si="54"/>
        <v>-0.10797666226332016</v>
      </c>
      <c r="AE79" s="1">
        <f t="shared" ca="1" si="38"/>
        <v>-6.8912373403786933E-2</v>
      </c>
      <c r="AF79" s="1">
        <f t="shared" ca="1" si="39"/>
        <v>5.2021754551903254E-3</v>
      </c>
      <c r="AG79" s="1">
        <f t="shared" ca="1" si="40"/>
        <v>-2.2471183250999748E-2</v>
      </c>
      <c r="AH79" s="1">
        <f t="shared" ca="1" si="41"/>
        <v>-3.2508491023774781E-2</v>
      </c>
      <c r="AI79" s="1">
        <f t="shared" ca="1" si="42"/>
        <v>-5.5228184553660908E-3</v>
      </c>
      <c r="AJ79" s="1">
        <f t="shared" ca="1" si="43"/>
        <v>5.2066115702478679E-3</v>
      </c>
      <c r="AK79" s="1">
        <f t="shared" ca="1" si="44"/>
        <v>-2.3982650848322431E-2</v>
      </c>
      <c r="AL79" s="1">
        <f t="shared" ca="1" si="45"/>
        <v>-8.4570644360214345E-2</v>
      </c>
      <c r="AM79" s="1">
        <f t="shared" ca="1" si="46"/>
        <v>4.410407957330259E-2</v>
      </c>
      <c r="AN79" s="1">
        <f t="shared" ca="1" si="47"/>
        <v>6.7028985507246203E-2</v>
      </c>
      <c r="AO79" s="1">
        <f t="shared" ca="1" si="48"/>
        <v>-1.3544469113229577E-2</v>
      </c>
      <c r="AP79" s="1">
        <f t="shared" ca="1" si="49"/>
        <v>5.5468144784292711E-2</v>
      </c>
      <c r="AZ79" s="1"/>
      <c r="BA79">
        <v>-6.8912373403786933E-2</v>
      </c>
      <c r="BB79">
        <v>5.2021754551903254E-3</v>
      </c>
      <c r="BC79">
        <v>-2.2471183250999748E-2</v>
      </c>
      <c r="BD79">
        <v>-3.2508491023774781E-2</v>
      </c>
      <c r="BE79">
        <v>-5.5228184553660908E-3</v>
      </c>
      <c r="BF79">
        <v>5.2066115702478679E-3</v>
      </c>
      <c r="BG79">
        <v>-2.3982650848322431E-2</v>
      </c>
      <c r="BH79">
        <v>-8.4570644360214345E-2</v>
      </c>
      <c r="BI79">
        <v>4.410407957330259E-2</v>
      </c>
      <c r="BJ79">
        <v>6.7028985507246203E-2</v>
      </c>
      <c r="BK79">
        <v>-1.3544469113229577E-2</v>
      </c>
      <c r="BL79">
        <v>5.5468144784292711E-2</v>
      </c>
    </row>
    <row r="80" spans="1:64" ht="58.2" thickBot="1">
      <c r="A80" s="21" t="s">
        <v>260</v>
      </c>
      <c r="B80" s="22" t="s">
        <v>261</v>
      </c>
      <c r="C80" s="25" t="s">
        <v>381</v>
      </c>
      <c r="D80" s="8">
        <v>749554</v>
      </c>
      <c r="E80" s="3"/>
      <c r="F80" s="37">
        <f t="shared" si="36"/>
        <v>749554</v>
      </c>
      <c r="G80" s="3">
        <v>1551000000</v>
      </c>
      <c r="H80" s="9">
        <f t="shared" si="37"/>
        <v>4.8327143778207607E-4</v>
      </c>
      <c r="I80" s="16" cm="1" vm="2317">
        <f t="array" aca="1" ref="I80:U80" ca="1">TRANSPOSE(_xlfn.STOCKHISTORY(A80,"1-1-2015","31-01-2016",2,0,2))</f>
        <v>81.599999999999994</v>
      </c>
      <c r="J80" s="17" vm="2318">
        <f ca="1"/>
        <v>80.239999999999995</v>
      </c>
      <c r="K80" s="17" vm="2319">
        <f ca="1"/>
        <v>82.88</v>
      </c>
      <c r="L80" s="17" vm="2320">
        <f ca="1"/>
        <v>75.27</v>
      </c>
      <c r="M80" s="17" vm="2321">
        <f ca="1"/>
        <v>83.47</v>
      </c>
      <c r="N80" s="17" vm="2322">
        <f ca="1"/>
        <v>82.9</v>
      </c>
      <c r="O80" s="17" vm="2323">
        <f ca="1"/>
        <v>80.36</v>
      </c>
      <c r="P80" s="17" vm="2324">
        <f ca="1"/>
        <v>85.5</v>
      </c>
      <c r="Q80" s="17" vm="2325">
        <f ca="1"/>
        <v>78.209999999999994</v>
      </c>
      <c r="R80" s="17" vm="2326">
        <f ca="1"/>
        <v>79.680000000000007</v>
      </c>
      <c r="S80" s="17" vm="2327">
        <f ca="1"/>
        <v>88.73</v>
      </c>
      <c r="T80" s="17" vm="2328">
        <f ca="1"/>
        <v>87.44</v>
      </c>
      <c r="U80" s="17" vm="2329">
        <f ca="1"/>
        <v>86.85</v>
      </c>
      <c r="V80" s="3">
        <v>0</v>
      </c>
      <c r="W80" s="3">
        <v>1.04</v>
      </c>
      <c r="X80" s="3">
        <v>1.04</v>
      </c>
      <c r="Y80" s="3">
        <v>1.02</v>
      </c>
      <c r="Z80" s="1">
        <f t="shared" ca="1" si="50"/>
        <v>-7.7573529411764694E-2</v>
      </c>
      <c r="AA80" s="1">
        <f t="shared" ca="1" si="51"/>
        <v>8.1440148797661802E-2</v>
      </c>
      <c r="AB80" s="1">
        <f t="shared" ca="1" si="52"/>
        <v>4.4798407167746072E-3</v>
      </c>
      <c r="AC80" s="1">
        <f t="shared" ca="1" si="53"/>
        <v>0.10278614457831309</v>
      </c>
      <c r="AD80" s="1">
        <f t="shared" ca="1" si="54"/>
        <v>0.10232843137254902</v>
      </c>
      <c r="AE80" s="1">
        <f t="shared" ca="1" si="38"/>
        <v>-1.6666666666666659E-2</v>
      </c>
      <c r="AF80" s="1">
        <f t="shared" ca="1" si="39"/>
        <v>3.2901296111665014E-2</v>
      </c>
      <c r="AG80" s="1">
        <f t="shared" ca="1" si="40"/>
        <v>-9.1819498069498073E-2</v>
      </c>
      <c r="AH80" s="1">
        <f t="shared" ca="1" si="41"/>
        <v>0.10894114521057531</v>
      </c>
      <c r="AI80" s="1">
        <f t="shared" ca="1" si="42"/>
        <v>5.6307655445070907E-3</v>
      </c>
      <c r="AJ80" s="1">
        <f t="shared" ca="1" si="43"/>
        <v>-1.8094089264173777E-2</v>
      </c>
      <c r="AK80" s="1">
        <f t="shared" ca="1" si="44"/>
        <v>6.3962170233947249E-2</v>
      </c>
      <c r="AL80" s="1">
        <f t="shared" ca="1" si="45"/>
        <v>-7.3099415204678442E-2</v>
      </c>
      <c r="AM80" s="1">
        <f t="shared" ca="1" si="46"/>
        <v>3.2093082725994287E-2</v>
      </c>
      <c r="AN80" s="1">
        <f t="shared" ca="1" si="47"/>
        <v>0.11357931726907626</v>
      </c>
      <c r="AO80" s="1">
        <f t="shared" ca="1" si="48"/>
        <v>-3.0429392539164457E-3</v>
      </c>
      <c r="AP80" s="1">
        <f t="shared" ca="1" si="49"/>
        <v>4.9176578225068228E-3</v>
      </c>
      <c r="AZ80" s="1"/>
      <c r="BA80">
        <v>-1.6666666666666659E-2</v>
      </c>
      <c r="BB80">
        <v>3.2901296111665014E-2</v>
      </c>
      <c r="BC80">
        <v>-9.1819498069498073E-2</v>
      </c>
      <c r="BD80">
        <v>0.10894114521057531</v>
      </c>
      <c r="BE80">
        <v>5.6307655445070907E-3</v>
      </c>
      <c r="BF80">
        <v>-1.8094089264173777E-2</v>
      </c>
      <c r="BG80">
        <v>6.3962170233947249E-2</v>
      </c>
      <c r="BH80">
        <v>-7.3099415204678442E-2</v>
      </c>
      <c r="BI80">
        <v>3.2093082725994287E-2</v>
      </c>
      <c r="BJ80">
        <v>0.11357931726907626</v>
      </c>
      <c r="BK80">
        <v>-3.0429392539164457E-3</v>
      </c>
      <c r="BL80">
        <v>4.9176578225068228E-3</v>
      </c>
    </row>
    <row r="81" spans="1:64" ht="29.4" thickBot="1">
      <c r="A81" s="21" t="s">
        <v>382</v>
      </c>
      <c r="B81" s="22" t="s">
        <v>383</v>
      </c>
      <c r="C81" s="25" t="s">
        <v>384</v>
      </c>
      <c r="D81" s="8">
        <v>242702</v>
      </c>
      <c r="E81" s="3">
        <v>116112</v>
      </c>
      <c r="F81" s="37">
        <f t="shared" si="36"/>
        <v>242702</v>
      </c>
      <c r="G81" s="3">
        <v>1218000000</v>
      </c>
      <c r="H81" s="9">
        <f t="shared" si="37"/>
        <v>1.9926272577996715E-4</v>
      </c>
      <c r="I81" s="16" cm="1" vm="3323">
        <f t="array" aca="1" ref="I81:O81" ca="1">TRANSPOSE(_xlfn.STOCKHISTORY(A81,"1-1-2015","31-01-2016",2,0,2))</f>
        <v>38</v>
      </c>
      <c r="J81" s="17" vm="3324">
        <f ca="1"/>
        <v>39.25</v>
      </c>
      <c r="K81" s="17" vm="3325">
        <f ca="1"/>
        <v>34.15</v>
      </c>
      <c r="L81" s="17" vm="3326">
        <f ca="1"/>
        <v>30.82</v>
      </c>
      <c r="M81" s="17" vm="3327">
        <f ca="1"/>
        <v>35.58</v>
      </c>
      <c r="N81" s="17" vm="3328">
        <f ca="1"/>
        <v>35.409999999999997</v>
      </c>
      <c r="O81" s="17" vm="3329">
        <f ca="1"/>
        <v>35.130000000000003</v>
      </c>
      <c r="P81" s="17">
        <v>34.42</v>
      </c>
      <c r="Q81" s="17">
        <v>33.53</v>
      </c>
      <c r="R81" s="17">
        <v>31.84</v>
      </c>
      <c r="S81" s="17">
        <v>33.51</v>
      </c>
      <c r="T81" s="17">
        <v>34.1</v>
      </c>
      <c r="U81" s="17">
        <v>33.229999999999997</v>
      </c>
      <c r="V81" s="3">
        <v>0.42</v>
      </c>
      <c r="W81" s="3">
        <v>0.42</v>
      </c>
      <c r="X81" s="3">
        <v>0.42</v>
      </c>
      <c r="Y81" s="3">
        <v>0.42</v>
      </c>
      <c r="Z81" s="1">
        <f t="shared" ca="1" si="50"/>
        <v>-0.17789473684210524</v>
      </c>
      <c r="AA81" s="1">
        <f t="shared" ca="1" si="51"/>
        <v>0.15347177157689817</v>
      </c>
      <c r="AB81" s="1">
        <f t="shared" ca="1" si="52"/>
        <v>-8.1696555650441288E-2</v>
      </c>
      <c r="AC81" s="1">
        <f t="shared" si="53"/>
        <v>5.6846733668341615E-2</v>
      </c>
      <c r="AD81" s="1">
        <f t="shared" ca="1" si="54"/>
        <v>-8.13157894736843E-2</v>
      </c>
      <c r="AE81" s="1">
        <f t="shared" ca="1" si="38"/>
        <v>3.2894736842105261E-2</v>
      </c>
      <c r="AF81" s="1">
        <f t="shared" ca="1" si="39"/>
        <v>-0.1299363057324841</v>
      </c>
      <c r="AG81" s="1">
        <f t="shared" ca="1" si="40"/>
        <v>-8.5212298682283999E-2</v>
      </c>
      <c r="AH81" s="1">
        <f t="shared" ca="1" si="41"/>
        <v>0.15444516547696294</v>
      </c>
      <c r="AI81" s="1">
        <f t="shared" ca="1" si="42"/>
        <v>7.0264193367059668E-3</v>
      </c>
      <c r="AJ81" s="1">
        <f t="shared" ca="1" si="43"/>
        <v>3.9536853996048E-3</v>
      </c>
      <c r="AK81" s="1">
        <f t="shared" ca="1" si="44"/>
        <v>-2.021064617136353E-2</v>
      </c>
      <c r="AL81" s="1">
        <f t="shared" si="45"/>
        <v>-1.365485183033122E-2</v>
      </c>
      <c r="AM81" s="1">
        <f t="shared" si="46"/>
        <v>-3.7876528481956495E-2</v>
      </c>
      <c r="AN81" s="1">
        <f t="shared" si="47"/>
        <v>5.2449748743718536E-2</v>
      </c>
      <c r="AO81" s="1">
        <f t="shared" si="48"/>
        <v>3.0140256639809113E-2</v>
      </c>
      <c r="AP81" s="1">
        <f t="shared" si="49"/>
        <v>-1.3196480938416556E-2</v>
      </c>
      <c r="AZ81" s="1"/>
      <c r="BA81">
        <v>3.2894736842105261E-2</v>
      </c>
      <c r="BB81">
        <v>-0.1299363057324841</v>
      </c>
      <c r="BC81">
        <v>-8.5212298682283999E-2</v>
      </c>
      <c r="BD81">
        <v>0.15444516547696294</v>
      </c>
      <c r="BE81">
        <v>7.0264193367059668E-3</v>
      </c>
      <c r="BF81">
        <v>3.9536853996048E-3</v>
      </c>
      <c r="BG81">
        <v>-2.021064617136353E-2</v>
      </c>
      <c r="BH81">
        <v>-1.365485183033122E-2</v>
      </c>
      <c r="BI81">
        <v>-3.7876528481956495E-2</v>
      </c>
      <c r="BJ81">
        <v>5.2449748743718536E-2</v>
      </c>
      <c r="BK81">
        <v>3.0140256639809113E-2</v>
      </c>
      <c r="BL81">
        <v>-1.3196480938416556E-2</v>
      </c>
    </row>
    <row r="82" spans="1:64" ht="29.4" thickBot="1">
      <c r="A82" s="21" t="s">
        <v>263</v>
      </c>
      <c r="B82" s="22" t="s">
        <v>264</v>
      </c>
      <c r="C82" s="25" t="s">
        <v>385</v>
      </c>
      <c r="D82" s="8">
        <v>278881</v>
      </c>
      <c r="E82" s="3">
        <v>86165</v>
      </c>
      <c r="F82" s="37">
        <f t="shared" si="36"/>
        <v>278881</v>
      </c>
      <c r="G82" s="3">
        <v>1484000000</v>
      </c>
      <c r="H82" s="9">
        <f t="shared" si="37"/>
        <v>1.8792520215633424E-4</v>
      </c>
      <c r="I82" s="16" cm="1" vm="1351">
        <f t="array" aca="1" ref="I82:U82" ca="1">TRANSPOSE(_xlfn.STOCKHISTORY(A82,"1-1-2015","31-01-2016",2,0,2))</f>
        <v>74.510000000000005</v>
      </c>
      <c r="J82" s="17" vm="1352">
        <f ca="1"/>
        <v>62.49</v>
      </c>
      <c r="K82" s="17" vm="1353">
        <f ca="1"/>
        <v>71.8</v>
      </c>
      <c r="L82" s="17" vm="1354">
        <f ca="1"/>
        <v>68.47</v>
      </c>
      <c r="M82" s="17" vm="1355">
        <f ca="1"/>
        <v>68.31</v>
      </c>
      <c r="N82" s="17" vm="1356">
        <f ca="1"/>
        <v>69.510000000000005</v>
      </c>
      <c r="O82" s="17" vm="1357">
        <f ca="1"/>
        <v>63.1</v>
      </c>
      <c r="P82" s="17" vm="1358">
        <f ca="1"/>
        <v>64.349999999999994</v>
      </c>
      <c r="Q82" s="17" vm="1359">
        <f ca="1"/>
        <v>55.25</v>
      </c>
      <c r="R82" s="17" vm="1360">
        <f ca="1"/>
        <v>53.6</v>
      </c>
      <c r="S82" s="17" vm="1361">
        <f ca="1"/>
        <v>59.7</v>
      </c>
      <c r="T82" s="17" vm="1006">
        <f ca="1"/>
        <v>48.75</v>
      </c>
      <c r="U82" s="17" vm="1362">
        <f ca="1"/>
        <v>49.43</v>
      </c>
      <c r="V82" s="3">
        <v>0.53</v>
      </c>
      <c r="W82" s="3">
        <v>0.53</v>
      </c>
      <c r="X82" s="3">
        <v>0.53</v>
      </c>
      <c r="Y82" s="3">
        <v>0.48</v>
      </c>
      <c r="Z82" s="1">
        <f t="shared" ca="1" si="50"/>
        <v>-7.3949805395249035E-2</v>
      </c>
      <c r="AA82" s="1">
        <f t="shared" ca="1" si="51"/>
        <v>-7.0687892507667549E-2</v>
      </c>
      <c r="AB82" s="1">
        <f t="shared" ca="1" si="52"/>
        <v>-0.14215530903328052</v>
      </c>
      <c r="AC82" s="1">
        <f t="shared" ca="1" si="53"/>
        <v>-6.8843283582089576E-2</v>
      </c>
      <c r="AD82" s="1">
        <f t="shared" ca="1" si="54"/>
        <v>-0.30881760837471484</v>
      </c>
      <c r="AE82" s="1">
        <f t="shared" ca="1" si="38"/>
        <v>-0.16132062810361028</v>
      </c>
      <c r="AF82" s="1">
        <f t="shared" ca="1" si="39"/>
        <v>0.14898383741398616</v>
      </c>
      <c r="AG82" s="1">
        <f t="shared" ca="1" si="40"/>
        <v>-3.8997214484679639E-2</v>
      </c>
      <c r="AH82" s="1">
        <f t="shared" ca="1" si="41"/>
        <v>-2.3367898349641683E-3</v>
      </c>
      <c r="AI82" s="1">
        <f t="shared" ca="1" si="42"/>
        <v>2.5325720977894931E-2</v>
      </c>
      <c r="AJ82" s="1">
        <f t="shared" ca="1" si="43"/>
        <v>-8.4592145015105785E-2</v>
      </c>
      <c r="AK82" s="1">
        <f t="shared" ca="1" si="44"/>
        <v>1.9809825673533961E-2</v>
      </c>
      <c r="AL82" s="1">
        <f t="shared" ca="1" si="45"/>
        <v>-0.13317793317793311</v>
      </c>
      <c r="AM82" s="1">
        <f t="shared" ca="1" si="46"/>
        <v>-2.0271493212669658E-2</v>
      </c>
      <c r="AN82" s="1">
        <f t="shared" ca="1" si="47"/>
        <v>0.11380597014925375</v>
      </c>
      <c r="AO82" s="1">
        <f t="shared" ca="1" si="48"/>
        <v>-0.17537688442211058</v>
      </c>
      <c r="AP82" s="1">
        <f t="shared" ca="1" si="49"/>
        <v>2.3794871794871789E-2</v>
      </c>
      <c r="AZ82" s="1"/>
      <c r="BA82">
        <v>-0.16132062810361028</v>
      </c>
      <c r="BB82">
        <v>0.14898383741398616</v>
      </c>
      <c r="BC82">
        <v>-3.8997214484679639E-2</v>
      </c>
      <c r="BD82">
        <v>-2.3367898349641683E-3</v>
      </c>
      <c r="BE82">
        <v>2.5325720977894931E-2</v>
      </c>
      <c r="BF82">
        <v>-8.4592145015105785E-2</v>
      </c>
      <c r="BG82">
        <v>1.9809825673533961E-2</v>
      </c>
      <c r="BH82">
        <v>-0.13317793317793311</v>
      </c>
      <c r="BI82">
        <v>-2.0271493212669658E-2</v>
      </c>
      <c r="BJ82">
        <v>0.11380597014925375</v>
      </c>
      <c r="BK82">
        <v>-0.17537688442211058</v>
      </c>
      <c r="BL82">
        <v>2.3794871794871789E-2</v>
      </c>
    </row>
    <row r="83" spans="1:64" ht="29.4" thickBot="1">
      <c r="A83" s="21" t="s">
        <v>266</v>
      </c>
      <c r="B83" s="22" t="s">
        <v>386</v>
      </c>
      <c r="C83" s="25" t="s">
        <v>268</v>
      </c>
      <c r="D83" s="8">
        <v>362541</v>
      </c>
      <c r="E83" s="3"/>
      <c r="F83">
        <f>(D83)*1.589</f>
        <v>576077.64899999998</v>
      </c>
      <c r="G83" s="3">
        <v>826000000</v>
      </c>
      <c r="H83" s="9">
        <f t="shared" si="37"/>
        <v>6.9743056779661015E-4</v>
      </c>
      <c r="I83" s="16" cm="1" vm="866">
        <f t="array" aca="1" ref="I83:U83" ca="1">TRANSPOSE(_xlfn.STOCKHISTORY(A83,"1-1-2015","31-01-2016",2,0,2))</f>
        <v>659</v>
      </c>
      <c r="J83" s="17" vm="867">
        <f ca="1"/>
        <v>725</v>
      </c>
      <c r="K83" s="17" vm="868">
        <f ca="1"/>
        <v>740.5</v>
      </c>
      <c r="L83" s="17" vm="869">
        <f ca="1"/>
        <v>678.5</v>
      </c>
      <c r="M83" s="17" vm="870">
        <f ca="1"/>
        <v>680</v>
      </c>
      <c r="N83" s="17" vm="871">
        <f ca="1"/>
        <v>688</v>
      </c>
      <c r="O83" s="17" vm="872">
        <f ca="1"/>
        <v>696.5</v>
      </c>
      <c r="P83" s="17" vm="873">
        <f ca="1"/>
        <v>674</v>
      </c>
      <c r="Q83" s="17" vm="874">
        <f ca="1"/>
        <v>670.5</v>
      </c>
      <c r="R83" s="17" vm="875">
        <f ca="1"/>
        <v>677.5</v>
      </c>
      <c r="S83" s="17" vm="876">
        <f ca="1"/>
        <v>717.5</v>
      </c>
      <c r="T83" s="17" vm="877">
        <f ca="1"/>
        <v>657</v>
      </c>
      <c r="U83" s="17" vm="878">
        <f ca="1"/>
        <v>682.5</v>
      </c>
      <c r="V83" s="3">
        <v>0.73250000000000004</v>
      </c>
      <c r="W83" s="3">
        <v>0.73250000000000004</v>
      </c>
      <c r="X83" s="3">
        <v>0.73250000000000004</v>
      </c>
      <c r="Y83" s="3">
        <v>0.73250000000000004</v>
      </c>
      <c r="Z83" s="1">
        <f t="shared" ca="1" si="50"/>
        <v>3.0701820940819427E-2</v>
      </c>
      <c r="AA83" s="1">
        <f t="shared" ca="1" si="51"/>
        <v>2.7608695652173915E-2</v>
      </c>
      <c r="AB83" s="1">
        <f t="shared" ca="1" si="52"/>
        <v>-2.6227566403445798E-2</v>
      </c>
      <c r="AC83" s="1">
        <f t="shared" ca="1" si="53"/>
        <v>8.4612546125461246E-3</v>
      </c>
      <c r="AD83" s="1">
        <f t="shared" ca="1" si="54"/>
        <v>4.0106221547799699E-2</v>
      </c>
      <c r="AE83" s="1">
        <f t="shared" ca="1" si="38"/>
        <v>0.10015174506828528</v>
      </c>
      <c r="AF83" s="1">
        <f t="shared" ca="1" si="39"/>
        <v>2.1379310344827585E-2</v>
      </c>
      <c r="AG83" s="1">
        <f t="shared" ca="1" si="40"/>
        <v>-8.2738014854827818E-2</v>
      </c>
      <c r="AH83" s="1">
        <f t="shared" ca="1" si="41"/>
        <v>2.2107590272660281E-3</v>
      </c>
      <c r="AI83" s="1">
        <f t="shared" ca="1" si="42"/>
        <v>1.2841911764705883E-2</v>
      </c>
      <c r="AJ83" s="1">
        <f t="shared" ca="1" si="43"/>
        <v>1.3419331395348837E-2</v>
      </c>
      <c r="AK83" s="1">
        <f t="shared" ca="1" si="44"/>
        <v>-3.2304379038047379E-2</v>
      </c>
      <c r="AL83" s="1">
        <f t="shared" ca="1" si="45"/>
        <v>-4.1060830860534126E-3</v>
      </c>
      <c r="AM83" s="1">
        <f t="shared" ca="1" si="46"/>
        <v>1.1532438478747204E-2</v>
      </c>
      <c r="AN83" s="1">
        <f t="shared" ca="1" si="47"/>
        <v>5.9040590405904057E-2</v>
      </c>
      <c r="AO83" s="1">
        <f t="shared" ca="1" si="48"/>
        <v>-8.329965156794425E-2</v>
      </c>
      <c r="AP83" s="1">
        <f t="shared" ca="1" si="49"/>
        <v>3.9927701674277019E-2</v>
      </c>
      <c r="AZ83" s="1"/>
      <c r="BA83">
        <v>0.10015174506828528</v>
      </c>
      <c r="BB83">
        <v>2.1379310344827585E-2</v>
      </c>
      <c r="BC83">
        <v>-8.2738014854827818E-2</v>
      </c>
      <c r="BD83">
        <v>2.2107590272660281E-3</v>
      </c>
      <c r="BE83">
        <v>1.2841911764705883E-2</v>
      </c>
      <c r="BF83">
        <v>1.3419331395348837E-2</v>
      </c>
      <c r="BG83">
        <v>-3.2304379038047379E-2</v>
      </c>
      <c r="BH83">
        <v>-4.1060830860534126E-3</v>
      </c>
      <c r="BI83">
        <v>1.1532438478747204E-2</v>
      </c>
      <c r="BJ83">
        <v>5.9040590405904057E-2</v>
      </c>
      <c r="BK83">
        <v>-8.329965156794425E-2</v>
      </c>
      <c r="BL83">
        <v>3.9927701674277019E-2</v>
      </c>
    </row>
    <row r="84" spans="1:64" ht="43.8" thickBot="1">
      <c r="A84" s="21" t="s">
        <v>269</v>
      </c>
      <c r="B84" s="22" t="s">
        <v>270</v>
      </c>
      <c r="C84" s="25" t="s">
        <v>271</v>
      </c>
      <c r="D84" s="8">
        <v>39464486</v>
      </c>
      <c r="E84" s="3">
        <v>4961622</v>
      </c>
      <c r="F84" s="37">
        <f t="shared" si="36"/>
        <v>39464486</v>
      </c>
      <c r="G84" s="3">
        <v>1487000000</v>
      </c>
      <c r="H84" s="9">
        <f t="shared" si="37"/>
        <v>2.6539667787491592E-2</v>
      </c>
      <c r="I84" s="16" cm="1" vm="355">
        <f t="array" aca="1" ref="I84:U84" ca="1">TRANSPOSE(_xlfn.STOCKHISTORY(A84,"1-1-2015","31-01-2016",2,0,2))</f>
        <v>41.064999999999998</v>
      </c>
      <c r="J84" s="17" vm="55">
        <f ca="1"/>
        <v>43.84</v>
      </c>
      <c r="K84" s="17" vm="356">
        <f ca="1"/>
        <v>46.664999999999999</v>
      </c>
      <c r="L84" s="17" vm="357">
        <f ca="1"/>
        <v>47.14</v>
      </c>
      <c r="M84" s="17" vm="358">
        <f ca="1"/>
        <v>49.95</v>
      </c>
      <c r="N84" s="17" vm="359">
        <f ca="1"/>
        <v>51.96</v>
      </c>
      <c r="O84" s="17" vm="360">
        <f ca="1"/>
        <v>53.86</v>
      </c>
      <c r="P84" s="17" vm="361">
        <f ca="1"/>
        <v>58.62</v>
      </c>
      <c r="Q84" s="17" vm="362">
        <f ca="1"/>
        <v>53</v>
      </c>
      <c r="R84" s="17" vm="363">
        <f ca="1"/>
        <v>56.99</v>
      </c>
      <c r="S84" s="17" vm="364">
        <f ca="1"/>
        <v>63.01</v>
      </c>
      <c r="T84" s="17" vm="365">
        <f ca="1"/>
        <v>61.08</v>
      </c>
      <c r="U84" s="17" vm="366">
        <f ca="1"/>
        <v>58.77</v>
      </c>
      <c r="V84" s="3">
        <v>0.25</v>
      </c>
      <c r="W84" s="3">
        <v>0.2</v>
      </c>
      <c r="X84" s="3">
        <v>0.2</v>
      </c>
      <c r="Y84" s="3">
        <v>0.2</v>
      </c>
      <c r="Z84" s="1">
        <f t="shared" ca="1" si="50"/>
        <v>0.15402410812127124</v>
      </c>
      <c r="AA84" s="1">
        <f t="shared" ca="1" si="51"/>
        <v>0.14679677556215526</v>
      </c>
      <c r="AB84" s="1">
        <f t="shared" ca="1" si="52"/>
        <v>6.1826958782027527E-2</v>
      </c>
      <c r="AC84" s="1">
        <f t="shared" ca="1" si="53"/>
        <v>3.4742937357431149E-2</v>
      </c>
      <c r="AD84" s="1">
        <f t="shared" ca="1" si="54"/>
        <v>0.45184463655180829</v>
      </c>
      <c r="AE84" s="1">
        <f t="shared" ca="1" si="38"/>
        <v>6.7575794472178402E-2</v>
      </c>
      <c r="AF84" s="1">
        <f t="shared" ca="1" si="39"/>
        <v>6.4438868613138578E-2</v>
      </c>
      <c r="AG84" s="1">
        <f t="shared" ca="1" si="40"/>
        <v>1.5536269152469763E-2</v>
      </c>
      <c r="AH84" s="1">
        <f t="shared" ca="1" si="41"/>
        <v>5.9609673313534201E-2</v>
      </c>
      <c r="AI84" s="1">
        <f t="shared" ca="1" si="42"/>
        <v>4.4244244244244203E-2</v>
      </c>
      <c r="AJ84" s="1">
        <f t="shared" ca="1" si="43"/>
        <v>4.041570438799074E-2</v>
      </c>
      <c r="AK84" s="1">
        <f t="shared" ca="1" si="44"/>
        <v>8.837727441515035E-2</v>
      </c>
      <c r="AL84" s="1">
        <f t="shared" ca="1" si="45"/>
        <v>-9.2459911293073987E-2</v>
      </c>
      <c r="AM84" s="1">
        <f t="shared" ca="1" si="46"/>
        <v>7.9056603773584949E-2</v>
      </c>
      <c r="AN84" s="1">
        <f t="shared" ca="1" si="47"/>
        <v>0.105632567117038</v>
      </c>
      <c r="AO84" s="1">
        <f t="shared" ca="1" si="48"/>
        <v>-2.7455959371528327E-2</v>
      </c>
      <c r="AP84" s="1">
        <f t="shared" ca="1" si="49"/>
        <v>-3.4544859201047724E-2</v>
      </c>
      <c r="AZ84" s="1"/>
      <c r="BA84">
        <v>6.7575794472178402E-2</v>
      </c>
      <c r="BB84">
        <v>6.4438868613138578E-2</v>
      </c>
      <c r="BC84">
        <v>1.5536269152469763E-2</v>
      </c>
      <c r="BD84">
        <v>5.9609673313534201E-2</v>
      </c>
      <c r="BE84">
        <v>4.4244244244244203E-2</v>
      </c>
      <c r="BF84">
        <v>4.041570438799074E-2</v>
      </c>
      <c r="BG84">
        <v>8.837727441515035E-2</v>
      </c>
      <c r="BH84">
        <v>-9.2459911293073987E-2</v>
      </c>
      <c r="BI84">
        <v>7.9056603773584949E-2</v>
      </c>
      <c r="BJ84">
        <v>0.105632567117038</v>
      </c>
      <c r="BK84">
        <v>-2.7455959371528327E-2</v>
      </c>
      <c r="BL84">
        <v>-3.4544859201047724E-2</v>
      </c>
    </row>
    <row r="85" spans="1:64" ht="29.4" thickBot="1">
      <c r="A85" s="21" t="s">
        <v>272</v>
      </c>
      <c r="B85" s="22" t="s">
        <v>273</v>
      </c>
      <c r="C85" s="25" t="s">
        <v>274</v>
      </c>
      <c r="D85" s="8">
        <v>919257</v>
      </c>
      <c r="E85" s="3">
        <v>52990</v>
      </c>
      <c r="F85" s="37">
        <f t="shared" si="36"/>
        <v>919257</v>
      </c>
      <c r="G85" s="3">
        <v>1357000000</v>
      </c>
      <c r="H85" s="9">
        <f t="shared" si="37"/>
        <v>6.7741857037582909E-4</v>
      </c>
      <c r="I85" s="16" cm="1" vm="1831">
        <f t="array" aca="1" ref="I85:U85" ca="1">TRANSPOSE(_xlfn.STOCKHISTORY(A85,"1-1-2015","31-01-2016",2,0,2))</f>
        <v>84.81</v>
      </c>
      <c r="J85" s="17" vm="2187">
        <f ca="1"/>
        <v>83.99</v>
      </c>
      <c r="K85" s="17" vm="2188">
        <f ca="1"/>
        <v>83.69</v>
      </c>
      <c r="L85" s="17" vm="718">
        <f ca="1"/>
        <v>84</v>
      </c>
      <c r="M85" s="17" vm="2189">
        <f ca="1"/>
        <v>94.48</v>
      </c>
      <c r="N85" s="17" vm="2190">
        <f ca="1"/>
        <v>90.19</v>
      </c>
      <c r="O85" s="17" vm="2191">
        <f ca="1"/>
        <v>86.42</v>
      </c>
      <c r="P85" s="17" vm="2192">
        <f ca="1"/>
        <v>82.04</v>
      </c>
      <c r="Q85" s="17" vm="2193">
        <f ca="1"/>
        <v>75.3</v>
      </c>
      <c r="R85" s="17" vm="2194">
        <f ca="1"/>
        <v>70.11</v>
      </c>
      <c r="S85" s="17" vm="2195">
        <f ca="1"/>
        <v>77.650000000000006</v>
      </c>
      <c r="T85" s="17" vm="2196">
        <f ca="1"/>
        <v>76.81</v>
      </c>
      <c r="U85" s="17" vm="2197">
        <f ca="1"/>
        <v>69.45</v>
      </c>
      <c r="V85" s="3">
        <v>0.5</v>
      </c>
      <c r="W85" s="3">
        <v>0.5</v>
      </c>
      <c r="X85" s="3">
        <v>0.5</v>
      </c>
      <c r="Y85" s="3">
        <v>0.5</v>
      </c>
      <c r="Z85" s="1">
        <f t="shared" ca="1" si="50"/>
        <v>-3.6552293361632152E-3</v>
      </c>
      <c r="AA85" s="1">
        <f t="shared" ca="1" si="51"/>
        <v>3.4761904761904786E-2</v>
      </c>
      <c r="AB85" s="1">
        <f t="shared" ca="1" si="52"/>
        <v>-0.18294376301781998</v>
      </c>
      <c r="AC85" s="1">
        <f t="shared" ca="1" si="53"/>
        <v>-2.2821280844386904E-3</v>
      </c>
      <c r="AD85" s="1">
        <f t="shared" ca="1" si="54"/>
        <v>-0.15752859332625868</v>
      </c>
      <c r="AE85" s="1">
        <f t="shared" ca="1" si="38"/>
        <v>-9.6686711472704565E-3</v>
      </c>
      <c r="AF85" s="1">
        <f t="shared" ca="1" si="39"/>
        <v>-3.5718537921180758E-3</v>
      </c>
      <c r="AG85" s="1">
        <f t="shared" ca="1" si="40"/>
        <v>9.6785756960210568E-3</v>
      </c>
      <c r="AH85" s="1">
        <f t="shared" ca="1" si="41"/>
        <v>0.12476190476190481</v>
      </c>
      <c r="AI85" s="1">
        <f t="shared" ca="1" si="42"/>
        <v>-4.0114309906858658E-2</v>
      </c>
      <c r="AJ85" s="1">
        <f t="shared" ca="1" si="43"/>
        <v>-3.62567912185386E-2</v>
      </c>
      <c r="AK85" s="1">
        <f t="shared" ca="1" si="44"/>
        <v>-5.0682712335107558E-2</v>
      </c>
      <c r="AL85" s="1">
        <f t="shared" ca="1" si="45"/>
        <v>-7.6060458313018151E-2</v>
      </c>
      <c r="AM85" s="1">
        <f t="shared" ca="1" si="46"/>
        <v>-6.2284196547144725E-2</v>
      </c>
      <c r="AN85" s="1">
        <f t="shared" ca="1" si="47"/>
        <v>0.10754528597917568</v>
      </c>
      <c r="AO85" s="1">
        <f t="shared" ca="1" si="48"/>
        <v>-4.3786220218931535E-3</v>
      </c>
      <c r="AP85" s="1">
        <f t="shared" ca="1" si="49"/>
        <v>-8.9311287592761343E-2</v>
      </c>
      <c r="AZ85" s="1"/>
      <c r="BA85">
        <v>-9.6686711472704565E-3</v>
      </c>
      <c r="BB85">
        <v>-3.5718537921180758E-3</v>
      </c>
      <c r="BC85">
        <v>9.6785756960210568E-3</v>
      </c>
      <c r="BD85">
        <v>0.12476190476190481</v>
      </c>
      <c r="BE85">
        <v>-4.0114309906858658E-2</v>
      </c>
      <c r="BF85">
        <v>-3.62567912185386E-2</v>
      </c>
      <c r="BG85">
        <v>-5.0682712335107558E-2</v>
      </c>
      <c r="BH85">
        <v>-7.6060458313018151E-2</v>
      </c>
      <c r="BI85">
        <v>-6.2284196547144725E-2</v>
      </c>
      <c r="BJ85">
        <v>0.10754528597917568</v>
      </c>
      <c r="BK85">
        <v>-4.3786220218931535E-3</v>
      </c>
      <c r="BL85">
        <v>-8.9311287592761343E-2</v>
      </c>
    </row>
    <row r="86" spans="1:64" ht="29.4" thickBot="1">
      <c r="A86" s="21" t="s">
        <v>275</v>
      </c>
      <c r="B86" s="22" t="s">
        <v>276</v>
      </c>
      <c r="C86" s="25" t="s">
        <v>277</v>
      </c>
      <c r="D86" s="8">
        <v>77049</v>
      </c>
      <c r="E86" s="3">
        <v>1995278</v>
      </c>
      <c r="F86" s="37">
        <f t="shared" si="36"/>
        <v>77049</v>
      </c>
      <c r="G86" s="3">
        <v>958000000</v>
      </c>
      <c r="H86" s="9">
        <f t="shared" si="37"/>
        <v>8.042693110647181E-5</v>
      </c>
      <c r="I86" s="16" cm="1" vm="1012">
        <f t="array" aca="1" ref="I86:U86" ca="1">TRANSPOSE(_xlfn.STOCKHISTORY(A86,"1-1-2015","31-01-2016",2,0,2))</f>
        <v>49.19</v>
      </c>
      <c r="J86" s="17" vm="1013">
        <f ca="1"/>
        <v>50.65</v>
      </c>
      <c r="K86" s="17" vm="1014">
        <f ca="1"/>
        <v>45.8</v>
      </c>
      <c r="L86" s="17" vm="1015">
        <f ca="1"/>
        <v>44.35</v>
      </c>
      <c r="M86" s="17" vm="1016">
        <f ca="1"/>
        <v>44.24</v>
      </c>
      <c r="N86" s="17" vm="1017">
        <f ca="1"/>
        <v>43.77</v>
      </c>
      <c r="O86" s="17" vm="1018">
        <f ca="1"/>
        <v>42.01</v>
      </c>
      <c r="P86" s="17" vm="1019">
        <f ca="1"/>
        <v>44.75</v>
      </c>
      <c r="Q86" s="17" vm="1020">
        <f ca="1"/>
        <v>42.94</v>
      </c>
      <c r="R86" s="17" vm="1021">
        <f ca="1"/>
        <v>44.83</v>
      </c>
      <c r="S86" s="17" vm="1022">
        <f ca="1"/>
        <v>45.1</v>
      </c>
      <c r="T86" s="17" vm="1023">
        <f ca="1"/>
        <v>44.84</v>
      </c>
      <c r="U86" s="17" vm="1024">
        <f ca="1"/>
        <v>46.42</v>
      </c>
      <c r="V86" s="3">
        <v>0.56000000000000005</v>
      </c>
      <c r="W86" s="3">
        <v>0.56000000000000005</v>
      </c>
      <c r="X86" s="3">
        <v>0.56000000000000005</v>
      </c>
      <c r="Y86" s="3">
        <v>0.54249999999999998</v>
      </c>
      <c r="Z86" s="1">
        <f t="shared" ca="1" si="50"/>
        <v>-8.7009554787558369E-2</v>
      </c>
      <c r="AA86" s="1">
        <f t="shared" ca="1" si="51"/>
        <v>-4.0135287485907625E-2</v>
      </c>
      <c r="AB86" s="1">
        <f t="shared" ca="1" si="52"/>
        <v>8.0457034039514416E-2</v>
      </c>
      <c r="AC86" s="1">
        <f t="shared" ca="1" si="53"/>
        <v>4.7568592460406053E-2</v>
      </c>
      <c r="AD86" s="1">
        <f t="shared" ca="1" si="54"/>
        <v>-1.1130311038828947E-2</v>
      </c>
      <c r="AE86" s="1">
        <f t="shared" ca="1" si="38"/>
        <v>2.9680829436877432E-2</v>
      </c>
      <c r="AF86" s="1">
        <f t="shared" ca="1" si="39"/>
        <v>-9.5755182625863799E-2</v>
      </c>
      <c r="AG86" s="1">
        <f t="shared" ca="1" si="40"/>
        <v>-1.9432314410480257E-2</v>
      </c>
      <c r="AH86" s="1">
        <f t="shared" ca="1" si="41"/>
        <v>-2.4802705749718021E-3</v>
      </c>
      <c r="AI86" s="1">
        <f t="shared" ca="1" si="42"/>
        <v>2.0343580470163019E-3</v>
      </c>
      <c r="AJ86" s="1">
        <f t="shared" ca="1" si="43"/>
        <v>-2.741603838245385E-2</v>
      </c>
      <c r="AK86" s="1">
        <f t="shared" ca="1" si="44"/>
        <v>6.5222566055701078E-2</v>
      </c>
      <c r="AL86" s="1">
        <f t="shared" ca="1" si="45"/>
        <v>-2.7932960893854799E-2</v>
      </c>
      <c r="AM86" s="1">
        <f t="shared" ca="1" si="46"/>
        <v>5.7056357708430386E-2</v>
      </c>
      <c r="AN86" s="1">
        <f t="shared" ca="1" si="47"/>
        <v>6.0227526210127847E-3</v>
      </c>
      <c r="AO86" s="1">
        <f t="shared" ca="1" si="48"/>
        <v>6.2638580931264291E-3</v>
      </c>
      <c r="AP86" s="1">
        <f t="shared" ca="1" si="49"/>
        <v>4.7334968777876851E-2</v>
      </c>
      <c r="AZ86" s="1"/>
      <c r="BA86">
        <v>2.9680829436877432E-2</v>
      </c>
      <c r="BB86">
        <v>-9.5755182625863799E-2</v>
      </c>
      <c r="BC86">
        <v>-1.9432314410480257E-2</v>
      </c>
      <c r="BD86">
        <v>-2.4802705749718021E-3</v>
      </c>
      <c r="BE86">
        <v>2.0343580470163019E-3</v>
      </c>
      <c r="BF86">
        <v>-2.741603838245385E-2</v>
      </c>
      <c r="BG86">
        <v>6.5222566055701078E-2</v>
      </c>
      <c r="BH86">
        <v>-2.7932960893854799E-2</v>
      </c>
      <c r="BI86">
        <v>5.7056357708430386E-2</v>
      </c>
      <c r="BJ86">
        <v>6.0227526210127847E-3</v>
      </c>
      <c r="BK86">
        <v>6.2638580931264291E-3</v>
      </c>
      <c r="BL86">
        <v>4.7334968777876851E-2</v>
      </c>
    </row>
    <row r="87" spans="1:64" ht="58.2" thickBot="1">
      <c r="A87" s="21" t="s">
        <v>278</v>
      </c>
      <c r="B87" s="22" t="s">
        <v>279</v>
      </c>
      <c r="C87" s="25" t="s">
        <v>280</v>
      </c>
      <c r="D87" s="8">
        <v>26973313</v>
      </c>
      <c r="E87" s="3"/>
      <c r="F87" s="37">
        <f t="shared" si="36"/>
        <v>26973313</v>
      </c>
      <c r="G87" s="3">
        <v>313000000</v>
      </c>
      <c r="H87" s="9">
        <f t="shared" si="37"/>
        <v>8.6176718849840253E-2</v>
      </c>
      <c r="I87" s="16" cm="1" vm="279">
        <f t="array" aca="1" ref="I87:U87" ca="1">TRANSPOSE(_xlfn.STOCKHISTORY(A87,"1-1-2015","31-01-2016",2,0,2))</f>
        <v>183.15</v>
      </c>
      <c r="J87" s="17" vm="280">
        <f ca="1"/>
        <v>199.04</v>
      </c>
      <c r="K87" s="17" vm="281">
        <f ca="1"/>
        <v>190.49</v>
      </c>
      <c r="L87" s="17" vm="282">
        <f ca="1"/>
        <v>195.82</v>
      </c>
      <c r="M87" s="17" vm="283">
        <f ca="1"/>
        <v>181.76</v>
      </c>
      <c r="N87" s="17" vm="284">
        <f ca="1"/>
        <v>181.64</v>
      </c>
      <c r="O87" s="17" vm="285">
        <f ca="1"/>
        <v>171.87</v>
      </c>
      <c r="P87" s="17" vm="286">
        <f ca="1"/>
        <v>187.15</v>
      </c>
      <c r="Q87" s="17" vm="287">
        <f ca="1"/>
        <v>176.64</v>
      </c>
      <c r="R87" s="17" vm="288">
        <f ca="1"/>
        <v>184.68</v>
      </c>
      <c r="S87" s="17" vm="289">
        <f ca="1"/>
        <v>201.59</v>
      </c>
      <c r="T87" s="17" vm="290">
        <f ca="1"/>
        <v>187.04</v>
      </c>
      <c r="U87" s="17" vm="291">
        <f ca="1"/>
        <v>192.31</v>
      </c>
      <c r="V87" s="3">
        <v>1.65</v>
      </c>
      <c r="W87" s="3">
        <v>1.65</v>
      </c>
      <c r="X87" s="3">
        <v>1.6</v>
      </c>
      <c r="Y87" s="3">
        <v>1.6</v>
      </c>
      <c r="Z87" s="1">
        <f t="shared" ca="1" si="50"/>
        <v>7.8187278187278123E-2</v>
      </c>
      <c r="AA87" s="1">
        <f t="shared" ca="1" si="51"/>
        <v>-0.1138800939638443</v>
      </c>
      <c r="AB87" s="1">
        <f t="shared" ca="1" si="52"/>
        <v>8.3842439052772458E-2</v>
      </c>
      <c r="AC87" s="1">
        <f t="shared" ca="1" si="53"/>
        <v>4.9978340914013403E-2</v>
      </c>
      <c r="AD87" s="1">
        <f t="shared" ca="1" si="54"/>
        <v>8.5503685503685478E-2</v>
      </c>
      <c r="AE87" s="1">
        <f t="shared" ca="1" si="38"/>
        <v>8.6759486759486679E-2</v>
      </c>
      <c r="AF87" s="1">
        <f t="shared" ca="1" si="39"/>
        <v>-4.2956189710610847E-2</v>
      </c>
      <c r="AG87" s="1">
        <f t="shared" ca="1" si="40"/>
        <v>3.6642343430101233E-2</v>
      </c>
      <c r="AH87" s="1">
        <f t="shared" ca="1" si="41"/>
        <v>-7.1800633234603214E-2</v>
      </c>
      <c r="AI87" s="1">
        <f t="shared" ca="1" si="42"/>
        <v>8.4176936619718059E-3</v>
      </c>
      <c r="AJ87" s="1">
        <f t="shared" ca="1" si="43"/>
        <v>-4.4703809733538769E-2</v>
      </c>
      <c r="AK87" s="1">
        <f t="shared" ca="1" si="44"/>
        <v>8.8904404491767036E-2</v>
      </c>
      <c r="AL87" s="1">
        <f t="shared" ca="1" si="45"/>
        <v>-4.7608869890462299E-2</v>
      </c>
      <c r="AM87" s="1">
        <f t="shared" ca="1" si="46"/>
        <v>5.4574275362318958E-2</v>
      </c>
      <c r="AN87" s="1">
        <f t="shared" ca="1" si="47"/>
        <v>9.1563786008230424E-2</v>
      </c>
      <c r="AO87" s="1">
        <f t="shared" ca="1" si="48"/>
        <v>-6.4239297584205629E-2</v>
      </c>
      <c r="AP87" s="1">
        <f t="shared" ca="1" si="49"/>
        <v>3.6730111206159162E-2</v>
      </c>
      <c r="AZ87" s="1"/>
      <c r="BA87">
        <v>8.6759486759486679E-2</v>
      </c>
      <c r="BB87">
        <v>-4.2956189710610847E-2</v>
      </c>
      <c r="BC87">
        <v>3.6642343430101233E-2</v>
      </c>
      <c r="BD87">
        <v>-7.1800633234603214E-2</v>
      </c>
      <c r="BE87">
        <v>8.4176936619718059E-3</v>
      </c>
      <c r="BF87">
        <v>-4.4703809733538769E-2</v>
      </c>
      <c r="BG87">
        <v>8.8904404491767036E-2</v>
      </c>
      <c r="BH87">
        <v>-4.7608869890462299E-2</v>
      </c>
      <c r="BI87">
        <v>5.4574275362318958E-2</v>
      </c>
      <c r="BJ87">
        <v>9.1563786008230424E-2</v>
      </c>
      <c r="BK87">
        <v>-6.4239297584205629E-2</v>
      </c>
      <c r="BL87">
        <v>3.6730111206159162E-2</v>
      </c>
    </row>
    <row r="88" spans="1:64" ht="16.2" thickBot="1">
      <c r="A88" s="21" t="s">
        <v>281</v>
      </c>
      <c r="B88" s="22" t="s">
        <v>282</v>
      </c>
      <c r="C88" s="25" t="s">
        <v>283</v>
      </c>
      <c r="D88" s="8">
        <v>1975568</v>
      </c>
      <c r="E88" s="3">
        <v>195875</v>
      </c>
      <c r="F88">
        <f>(D88)*0.1324</f>
        <v>261565.20319999999</v>
      </c>
      <c r="G88" s="3">
        <v>6189000000</v>
      </c>
      <c r="H88" s="9">
        <f t="shared" si="37"/>
        <v>4.2262918597511712E-5</v>
      </c>
      <c r="I88" s="16" cm="1" vm="2453">
        <f t="array" aca="1" ref="I88:U88" ca="1">TRANSPOSE(_xlfn.STOCKHISTORY(A88,"1-1-2015","31-01-2016",2,0,2))</f>
        <v>25.494900000000001</v>
      </c>
      <c r="J88" s="17" vm="2454">
        <f ca="1"/>
        <v>25.155000000000001</v>
      </c>
      <c r="K88" s="17" vm="2455">
        <f ca="1"/>
        <v>25.955500000000001</v>
      </c>
      <c r="L88" s="17" vm="2456">
        <f ca="1"/>
        <v>24.634</v>
      </c>
      <c r="M88" s="17" vm="2457">
        <f ca="1"/>
        <v>26.099</v>
      </c>
      <c r="N88" s="17" vm="2458">
        <f ca="1"/>
        <v>26.0764</v>
      </c>
      <c r="O88" s="17" vm="2459">
        <f ca="1"/>
        <v>26.876899999999999</v>
      </c>
      <c r="P88" s="17" vm="2460">
        <f ca="1"/>
        <v>26.3935</v>
      </c>
      <c r="Q88" s="17" vm="2461">
        <f ca="1"/>
        <v>24.6189</v>
      </c>
      <c r="R88" s="17" vm="258">
        <f ca="1"/>
        <v>24.528199999999998</v>
      </c>
      <c r="S88" s="17" vm="2462">
        <f ca="1"/>
        <v>25.442</v>
      </c>
      <c r="T88" s="17" vm="2463">
        <f ca="1"/>
        <v>25.51</v>
      </c>
      <c r="U88" s="17" vm="2464">
        <f ca="1"/>
        <v>25.736499999999999</v>
      </c>
      <c r="V88" s="3">
        <v>0.48</v>
      </c>
      <c r="W88" s="3">
        <v>0.48</v>
      </c>
      <c r="X88" s="3">
        <v>0.48</v>
      </c>
      <c r="Y88" s="3">
        <v>0.48</v>
      </c>
      <c r="Z88" s="1">
        <f t="shared" ca="1" si="50"/>
        <v>-1.4940242950550929E-2</v>
      </c>
      <c r="AA88" s="1">
        <f t="shared" ca="1" si="51"/>
        <v>0.1105342209953722</v>
      </c>
      <c r="AB88" s="1">
        <f t="shared" ca="1" si="52"/>
        <v>-6.9528107780287202E-2</v>
      </c>
      <c r="AC88" s="1">
        <f t="shared" ca="1" si="53"/>
        <v>6.8830978220986508E-2</v>
      </c>
      <c r="AD88" s="1">
        <f t="shared" ca="1" si="54"/>
        <v>8.4785584567893896E-2</v>
      </c>
      <c r="AE88" s="1">
        <f t="shared" ca="1" si="38"/>
        <v>-1.3332078180341954E-2</v>
      </c>
      <c r="AF88" s="1">
        <f t="shared" ca="1" si="39"/>
        <v>3.182269926455971E-2</v>
      </c>
      <c r="AG88" s="1">
        <f t="shared" ca="1" si="40"/>
        <v>-3.242087418851497E-2</v>
      </c>
      <c r="AH88" s="1">
        <f t="shared" ca="1" si="41"/>
        <v>5.947065032069497E-2</v>
      </c>
      <c r="AI88" s="1">
        <f t="shared" ca="1" si="42"/>
        <v>1.7525575692555247E-2</v>
      </c>
      <c r="AJ88" s="1">
        <f t="shared" ca="1" si="43"/>
        <v>4.9105704775199016E-2</v>
      </c>
      <c r="AK88" s="1">
        <f t="shared" ca="1" si="44"/>
        <v>-1.7985705196655849E-2</v>
      </c>
      <c r="AL88" s="1">
        <f t="shared" ca="1" si="45"/>
        <v>-4.9049955481463223E-2</v>
      </c>
      <c r="AM88" s="1">
        <f t="shared" ca="1" si="46"/>
        <v>1.5813054198197247E-2</v>
      </c>
      <c r="AN88" s="1">
        <f t="shared" ca="1" si="47"/>
        <v>3.7255077828784906E-2</v>
      </c>
      <c r="AO88" s="1">
        <f t="shared" ca="1" si="48"/>
        <v>2.1539187170819957E-2</v>
      </c>
      <c r="AP88" s="1">
        <f t="shared" ca="1" si="49"/>
        <v>2.7695021560172398E-2</v>
      </c>
      <c r="AZ88" s="1"/>
      <c r="BA88">
        <v>-1.3332078180341954E-2</v>
      </c>
      <c r="BB88">
        <v>3.182269926455971E-2</v>
      </c>
      <c r="BC88">
        <v>-3.242087418851497E-2</v>
      </c>
      <c r="BD88">
        <v>5.947065032069497E-2</v>
      </c>
      <c r="BE88">
        <v>1.7525575692555247E-2</v>
      </c>
      <c r="BF88">
        <v>4.9105704775199016E-2</v>
      </c>
      <c r="BG88">
        <v>-1.7985705196655849E-2</v>
      </c>
      <c r="BH88">
        <v>-4.9049955481463223E-2</v>
      </c>
      <c r="BI88">
        <v>1.5813054198197247E-2</v>
      </c>
      <c r="BJ88">
        <v>3.7255077828784906E-2</v>
      </c>
      <c r="BK88">
        <v>2.1539187170819957E-2</v>
      </c>
      <c r="BL88">
        <v>2.7695021560172398E-2</v>
      </c>
    </row>
    <row r="89" spans="1:64" ht="29.4" thickBot="1">
      <c r="A89" s="21" t="s">
        <v>284</v>
      </c>
      <c r="B89" s="22" t="s">
        <v>285</v>
      </c>
      <c r="C89" s="25" t="s">
        <v>286</v>
      </c>
      <c r="D89" s="8">
        <v>68085</v>
      </c>
      <c r="E89" s="3">
        <v>132484</v>
      </c>
      <c r="F89" s="37">
        <f t="shared" si="36"/>
        <v>68085</v>
      </c>
      <c r="G89" s="3">
        <v>633000000</v>
      </c>
      <c r="H89" s="9">
        <f t="shared" si="37"/>
        <v>1.0755924170616114E-4</v>
      </c>
      <c r="I89" s="16" cm="1" vm="188">
        <f t="array" aca="1" ref="I89:U89" ca="1">TRANSPOSE(_xlfn.STOCKHISTORY(A89,"1-1-2015","31-01-2016",2,0,2))</f>
        <v>76.11</v>
      </c>
      <c r="J89" s="17" vm="2936">
        <f ca="1"/>
        <v>73.19</v>
      </c>
      <c r="K89" s="17" vm="1101">
        <f ca="1"/>
        <v>76.84</v>
      </c>
      <c r="L89" s="17" vm="1073">
        <f ca="1"/>
        <v>81.83</v>
      </c>
      <c r="M89" s="17" vm="2666">
        <f ca="1"/>
        <v>78.7</v>
      </c>
      <c r="N89" s="17" vm="2937">
        <f ca="1"/>
        <v>79.5</v>
      </c>
      <c r="O89" s="17" vm="2938">
        <f ca="1"/>
        <v>82.1</v>
      </c>
      <c r="P89" s="17" vm="2939">
        <f ca="1"/>
        <v>81.180000000000007</v>
      </c>
      <c r="Q89" s="17" vm="2940">
        <f ca="1"/>
        <v>76.42</v>
      </c>
      <c r="R89" s="17" vm="2941">
        <f ca="1"/>
        <v>78.349999999999994</v>
      </c>
      <c r="S89" s="17" vm="2942">
        <f ca="1"/>
        <v>77</v>
      </c>
      <c r="T89" s="17" vm="2943">
        <f ca="1"/>
        <v>73.069999999999993</v>
      </c>
      <c r="U89" s="17" vm="2944">
        <f ca="1"/>
        <v>71.84</v>
      </c>
      <c r="V89" s="16">
        <v>0.6</v>
      </c>
      <c r="W89" s="3">
        <v>0.6</v>
      </c>
      <c r="X89" s="3">
        <v>0.56000000000000005</v>
      </c>
      <c r="Y89" s="3">
        <v>0.56000000000000005</v>
      </c>
      <c r="Z89" s="1">
        <f t="shared" ca="1" si="50"/>
        <v>8.3037708579687272E-2</v>
      </c>
      <c r="AA89" s="1">
        <f t="shared" ca="1" si="51"/>
        <v>1.0631797629231285E-2</v>
      </c>
      <c r="AB89" s="1">
        <f t="shared" ca="1" si="52"/>
        <v>-3.8855054811205846E-2</v>
      </c>
      <c r="AC89" s="1">
        <f t="shared" ca="1" si="53"/>
        <v>-7.5941289087428088E-2</v>
      </c>
      <c r="AD89" s="1">
        <f t="shared" ca="1" si="54"/>
        <v>-2.5620811982656626E-2</v>
      </c>
      <c r="AE89" s="1">
        <f t="shared" ca="1" si="38"/>
        <v>-3.8365523584285924E-2</v>
      </c>
      <c r="AF89" s="1">
        <f t="shared" ca="1" si="39"/>
        <v>4.9870200847110344E-2</v>
      </c>
      <c r="AG89" s="1">
        <f t="shared" ca="1" si="40"/>
        <v>7.2748568453930171E-2</v>
      </c>
      <c r="AH89" s="1">
        <f t="shared" ca="1" si="41"/>
        <v>-3.825003055114256E-2</v>
      </c>
      <c r="AI89" s="1">
        <f t="shared" ca="1" si="42"/>
        <v>1.7789072426937703E-2</v>
      </c>
      <c r="AJ89" s="1">
        <f t="shared" ca="1" si="43"/>
        <v>4.0251572327043954E-2</v>
      </c>
      <c r="AK89" s="1">
        <f t="shared" ca="1" si="44"/>
        <v>-1.1205846528623479E-2</v>
      </c>
      <c r="AL89" s="1">
        <f t="shared" ca="1" si="45"/>
        <v>-5.1736881005173742E-2</v>
      </c>
      <c r="AM89" s="1">
        <f t="shared" ca="1" si="46"/>
        <v>3.2583093431038899E-2</v>
      </c>
      <c r="AN89" s="1">
        <f t="shared" ca="1" si="47"/>
        <v>-1.7230376515634901E-2</v>
      </c>
      <c r="AO89" s="1">
        <f t="shared" ca="1" si="48"/>
        <v>-4.3766233766233856E-2</v>
      </c>
      <c r="AP89" s="1">
        <f t="shared" ca="1" si="49"/>
        <v>-9.1692897221840666E-3</v>
      </c>
      <c r="AZ89" s="1"/>
      <c r="BA89">
        <v>-3.8365523584285924E-2</v>
      </c>
      <c r="BB89">
        <v>4.9870200847110344E-2</v>
      </c>
      <c r="BC89">
        <v>7.2748568453930171E-2</v>
      </c>
      <c r="BD89">
        <v>-3.825003055114256E-2</v>
      </c>
      <c r="BE89">
        <v>1.7789072426937703E-2</v>
      </c>
      <c r="BF89">
        <v>4.0251572327043954E-2</v>
      </c>
      <c r="BG89">
        <v>-1.1205846528623479E-2</v>
      </c>
      <c r="BH89">
        <v>-5.1736881005173742E-2</v>
      </c>
      <c r="BI89">
        <v>3.2583093431038899E-2</v>
      </c>
      <c r="BJ89">
        <v>-1.7230376515634901E-2</v>
      </c>
      <c r="BK89">
        <v>-4.3766233766233856E-2</v>
      </c>
      <c r="BL89">
        <v>-9.1692897221840666E-3</v>
      </c>
    </row>
    <row r="90" spans="1:64" ht="43.8" thickBot="1">
      <c r="A90" s="21" t="s">
        <v>287</v>
      </c>
      <c r="B90" s="22" t="s">
        <v>288</v>
      </c>
      <c r="C90" s="25" t="s">
        <v>387</v>
      </c>
      <c r="D90" s="8">
        <v>658335</v>
      </c>
      <c r="E90" s="3"/>
      <c r="F90" s="37">
        <f t="shared" si="36"/>
        <v>658335</v>
      </c>
      <c r="G90" s="3">
        <v>610000000</v>
      </c>
      <c r="H90" s="9">
        <f t="shared" si="37"/>
        <v>1.0792377049180328E-3</v>
      </c>
      <c r="I90" s="16">
        <v>71.930000000000007</v>
      </c>
      <c r="J90" s="17">
        <v>72.349999999999994</v>
      </c>
      <c r="K90" s="17">
        <v>66.8</v>
      </c>
      <c r="L90" s="17">
        <v>72.55</v>
      </c>
      <c r="M90" s="17">
        <v>75.14</v>
      </c>
      <c r="N90" s="17">
        <v>76.11</v>
      </c>
      <c r="O90" s="17">
        <v>74.31</v>
      </c>
      <c r="P90" s="17">
        <v>76.739999999999995</v>
      </c>
      <c r="Q90" s="17">
        <v>78.41</v>
      </c>
      <c r="R90" s="17">
        <v>79.41</v>
      </c>
      <c r="S90" s="17">
        <v>88.99</v>
      </c>
      <c r="T90" s="17">
        <v>96.69</v>
      </c>
      <c r="U90" s="17">
        <v>96.7</v>
      </c>
      <c r="V90" s="3">
        <v>0.40250000000000002</v>
      </c>
      <c r="W90" s="3">
        <v>0.40250000000000002</v>
      </c>
      <c r="X90" s="3">
        <v>0.40250000000000002</v>
      </c>
      <c r="Y90" s="3">
        <v>0.40250000000000002</v>
      </c>
      <c r="Z90" s="1">
        <f t="shared" si="50"/>
        <v>1.4215209231196863E-2</v>
      </c>
      <c r="AA90" s="1">
        <f t="shared" si="51"/>
        <v>2.9807029634734736E-2</v>
      </c>
      <c r="AB90" s="1">
        <f t="shared" si="52"/>
        <v>7.4047907414883513E-2</v>
      </c>
      <c r="AC90" s="1">
        <f t="shared" si="53"/>
        <v>0.22279939554212325</v>
      </c>
      <c r="AD90" s="1">
        <f t="shared" si="54"/>
        <v>0.36674544696232436</v>
      </c>
      <c r="AE90" s="1">
        <f t="shared" si="38"/>
        <v>5.8390101487555603E-3</v>
      </c>
      <c r="AF90" s="1">
        <f t="shared" si="39"/>
        <v>-7.6710435383552142E-2</v>
      </c>
      <c r="AG90" s="1">
        <f t="shared" si="40"/>
        <v>9.2103293413173651E-2</v>
      </c>
      <c r="AH90" s="1">
        <f t="shared" si="41"/>
        <v>3.5699517574086882E-2</v>
      </c>
      <c r="AI90" s="1">
        <f t="shared" si="42"/>
        <v>1.8265903646526471E-2</v>
      </c>
      <c r="AJ90" s="1">
        <f t="shared" si="43"/>
        <v>-1.8361581920903917E-2</v>
      </c>
      <c r="AK90" s="1">
        <f t="shared" si="44"/>
        <v>3.2700847799757668E-2</v>
      </c>
      <c r="AL90" s="1">
        <f t="shared" si="45"/>
        <v>2.7006776127182715E-2</v>
      </c>
      <c r="AM90" s="1">
        <f t="shared" si="46"/>
        <v>1.7886749139140418E-2</v>
      </c>
      <c r="AN90" s="1">
        <f t="shared" si="47"/>
        <v>0.12063971791965745</v>
      </c>
      <c r="AO90" s="1">
        <f t="shared" si="48"/>
        <v>9.1049556129902273E-2</v>
      </c>
      <c r="AP90" s="1">
        <f t="shared" si="49"/>
        <v>4.2662116040956162E-3</v>
      </c>
      <c r="AZ90" s="1"/>
      <c r="BA90">
        <v>5.8390101487555603E-3</v>
      </c>
      <c r="BB90">
        <v>-7.6710435383552142E-2</v>
      </c>
      <c r="BC90">
        <v>9.2103293413173651E-2</v>
      </c>
      <c r="BD90">
        <v>3.5699517574086882E-2</v>
      </c>
      <c r="BE90">
        <v>1.8265903646526471E-2</v>
      </c>
      <c r="BF90">
        <v>-1.8361581920903917E-2</v>
      </c>
      <c r="BG90">
        <v>3.2700847799757668E-2</v>
      </c>
      <c r="BH90">
        <v>2.7006776127182715E-2</v>
      </c>
      <c r="BI90">
        <v>1.7886749139140418E-2</v>
      </c>
      <c r="BJ90">
        <v>0.12063971791965745</v>
      </c>
      <c r="BK90">
        <v>9.1049556129902273E-2</v>
      </c>
      <c r="BL90">
        <v>4.2662116040956162E-3</v>
      </c>
    </row>
    <row r="91" spans="1:64" ht="43.8" thickBot="1">
      <c r="A91" s="21" t="s">
        <v>290</v>
      </c>
      <c r="B91" s="22" t="s">
        <v>291</v>
      </c>
      <c r="C91" s="25" t="s">
        <v>292</v>
      </c>
      <c r="D91" s="8">
        <v>4303565</v>
      </c>
      <c r="E91" s="3">
        <v>90842</v>
      </c>
      <c r="F91" s="37">
        <f t="shared" si="36"/>
        <v>4303565</v>
      </c>
      <c r="G91" s="3">
        <v>1021000000</v>
      </c>
      <c r="H91" s="9">
        <f t="shared" si="37"/>
        <v>4.2150489715964742E-3</v>
      </c>
      <c r="I91" s="16" cm="1" vm="829">
        <f t="array" aca="1" ref="I91:U91" ca="1">TRANSPOSE(_xlfn.STOCKHISTORY(A91,"1-1-2015","31-01-2016",2,0,2))</f>
        <v>53.56</v>
      </c>
      <c r="J91" s="17" vm="830">
        <f ca="1"/>
        <v>53.5</v>
      </c>
      <c r="K91" s="17" vm="831">
        <f ca="1"/>
        <v>59.07</v>
      </c>
      <c r="L91" s="17" vm="832">
        <f ca="1"/>
        <v>57.05</v>
      </c>
      <c r="M91" s="17" vm="833">
        <f ca="1"/>
        <v>54.71</v>
      </c>
      <c r="N91" s="17" vm="834">
        <f ca="1"/>
        <v>55.7</v>
      </c>
      <c r="O91" s="17" vm="835">
        <f ca="1"/>
        <v>52.15</v>
      </c>
      <c r="P91" s="17" vm="836">
        <f ca="1"/>
        <v>50.08</v>
      </c>
      <c r="Q91" s="17" vm="837">
        <f ca="1"/>
        <v>46.4</v>
      </c>
      <c r="R91" s="17" vm="838">
        <f ca="1"/>
        <v>49.84</v>
      </c>
      <c r="S91" s="17" vm="839">
        <f ca="1"/>
        <v>56.9</v>
      </c>
      <c r="T91" s="17" vm="840">
        <f ca="1"/>
        <v>57.47</v>
      </c>
      <c r="U91" s="17" vm="841">
        <f ca="1"/>
        <v>53.55</v>
      </c>
      <c r="V91" s="3">
        <v>0.5</v>
      </c>
      <c r="W91" s="3">
        <v>0.38</v>
      </c>
      <c r="X91" s="3">
        <v>0.38</v>
      </c>
      <c r="Y91" s="3">
        <v>0.38</v>
      </c>
      <c r="Z91" s="1">
        <f t="shared" ca="1" si="50"/>
        <v>7.4495892457057414E-2</v>
      </c>
      <c r="AA91" s="1">
        <f t="shared" ca="1" si="51"/>
        <v>-7.9228746713409265E-2</v>
      </c>
      <c r="AB91" s="1">
        <f t="shared" ca="1" si="52"/>
        <v>-3.7008628954937589E-2</v>
      </c>
      <c r="AC91" s="1">
        <f t="shared" ca="1" si="53"/>
        <v>8.2062600321027149E-2</v>
      </c>
      <c r="AD91" s="1">
        <f t="shared" ca="1" si="54"/>
        <v>3.0433159073935678E-2</v>
      </c>
      <c r="AE91" s="1">
        <f t="shared" ca="1" si="38"/>
        <v>-1.1202389843166967E-3</v>
      </c>
      <c r="AF91" s="1">
        <f t="shared" ca="1" si="39"/>
        <v>0.10411214953271028</v>
      </c>
      <c r="AG91" s="1">
        <f t="shared" ca="1" si="40"/>
        <v>-2.5732182156763216E-2</v>
      </c>
      <c r="AH91" s="1">
        <f t="shared" ca="1" si="41"/>
        <v>-4.101665205959678E-2</v>
      </c>
      <c r="AI91" s="1">
        <f t="shared" ca="1" si="42"/>
        <v>2.5041125936757481E-2</v>
      </c>
      <c r="AJ91" s="1">
        <f t="shared" ca="1" si="43"/>
        <v>-5.6912028725314256E-2</v>
      </c>
      <c r="AK91" s="1">
        <f t="shared" ca="1" si="44"/>
        <v>-3.9693192713326948E-2</v>
      </c>
      <c r="AL91" s="1">
        <f t="shared" ca="1" si="45"/>
        <v>-6.5894568690095842E-2</v>
      </c>
      <c r="AM91" s="1">
        <f t="shared" ca="1" si="46"/>
        <v>8.2327586206896661E-2</v>
      </c>
      <c r="AN91" s="1">
        <f t="shared" ca="1" si="47"/>
        <v>0.14165329052969491</v>
      </c>
      <c r="AO91" s="1">
        <f t="shared" ca="1" si="48"/>
        <v>1.6695957820738141E-2</v>
      </c>
      <c r="AP91" s="1">
        <f t="shared" ca="1" si="49"/>
        <v>-6.1597355141813151E-2</v>
      </c>
      <c r="AZ91" s="1"/>
      <c r="BA91">
        <v>-1.1202389843166967E-3</v>
      </c>
      <c r="BB91">
        <v>0.10411214953271028</v>
      </c>
      <c r="BC91">
        <v>-2.5732182156763216E-2</v>
      </c>
      <c r="BD91">
        <v>-4.101665205959678E-2</v>
      </c>
      <c r="BE91">
        <v>2.5041125936757481E-2</v>
      </c>
      <c r="BF91">
        <v>-5.6912028725314256E-2</v>
      </c>
      <c r="BG91">
        <v>-3.9693192713326948E-2</v>
      </c>
      <c r="BH91">
        <v>-6.5894568690095842E-2</v>
      </c>
      <c r="BI91">
        <v>8.2327586206896661E-2</v>
      </c>
      <c r="BJ91">
        <v>0.14165329052969491</v>
      </c>
      <c r="BK91">
        <v>1.6695957820738141E-2</v>
      </c>
      <c r="BL91">
        <v>-6.1597355141813151E-2</v>
      </c>
    </row>
    <row r="92" spans="1:64" ht="58.2" thickBot="1">
      <c r="A92" s="21" t="s">
        <v>293</v>
      </c>
      <c r="B92" s="22" t="s">
        <v>294</v>
      </c>
      <c r="C92" s="25" t="s">
        <v>295</v>
      </c>
      <c r="D92" s="8">
        <v>3060886</v>
      </c>
      <c r="E92" s="14">
        <v>142362</v>
      </c>
      <c r="F92" s="37">
        <f t="shared" si="36"/>
        <v>3060886</v>
      </c>
      <c r="G92" s="3">
        <v>968000000</v>
      </c>
      <c r="H92" s="9">
        <f t="shared" si="37"/>
        <v>3.1620723140495868E-3</v>
      </c>
      <c r="I92" s="16" cm="1" vm="977">
        <f t="array" aca="1" ref="I92:U92" ca="1">TRANSPOSE(_xlfn.STOCKHISTORY(A92,"1-1-2015","31-01-2016",2,0,2))</f>
        <v>101.5</v>
      </c>
      <c r="J92" s="17" vm="978">
        <f ca="1"/>
        <v>106.73</v>
      </c>
      <c r="K92" s="17" vm="979">
        <f ca="1"/>
        <v>113.77</v>
      </c>
      <c r="L92" s="17" vm="980">
        <f ca="1"/>
        <v>119.52</v>
      </c>
      <c r="M92" s="17" vm="981">
        <f ca="1"/>
        <v>112.29</v>
      </c>
      <c r="N92" s="17" vm="982">
        <f ca="1"/>
        <v>120.54</v>
      </c>
      <c r="O92" s="17" vm="983">
        <f ca="1"/>
        <v>122.95</v>
      </c>
      <c r="P92" s="17" vm="984">
        <f ca="1"/>
        <v>121.61</v>
      </c>
      <c r="Q92" s="17" vm="985">
        <f ca="1"/>
        <v>113.36</v>
      </c>
      <c r="R92" s="17" vm="986">
        <f ca="1"/>
        <v>115.94</v>
      </c>
      <c r="S92" s="17" vm="987">
        <f ca="1"/>
        <v>118.64</v>
      </c>
      <c r="T92" s="17" vm="988">
        <f ca="1"/>
        <v>113.53</v>
      </c>
      <c r="U92" s="17" vm="989">
        <f ca="1"/>
        <v>116.91</v>
      </c>
      <c r="V92" s="3">
        <v>0.625</v>
      </c>
      <c r="W92" s="3">
        <v>0.625</v>
      </c>
      <c r="X92" s="3">
        <v>0.625</v>
      </c>
      <c r="Y92" s="3">
        <v>0.5</v>
      </c>
      <c r="Z92" s="1">
        <f t="shared" ca="1" si="50"/>
        <v>0.18369458128078814</v>
      </c>
      <c r="AA92" s="1">
        <f t="shared" ca="1" si="51"/>
        <v>3.3927376171352136E-2</v>
      </c>
      <c r="AB92" s="1">
        <f t="shared" ca="1" si="52"/>
        <v>-5.1931679544530339E-2</v>
      </c>
      <c r="AC92" s="1">
        <f t="shared" ca="1" si="53"/>
        <v>1.2678971882007926E-2</v>
      </c>
      <c r="AD92" s="1">
        <f t="shared" ca="1" si="54"/>
        <v>0.17522167487684726</v>
      </c>
      <c r="AE92" s="1">
        <f t="shared" ca="1" si="38"/>
        <v>5.1527093596059149E-2</v>
      </c>
      <c r="AF92" s="1">
        <f t="shared" ca="1" si="39"/>
        <v>6.5960835753771124E-2</v>
      </c>
      <c r="AG92" s="1">
        <f t="shared" ca="1" si="40"/>
        <v>5.6034103893820866E-2</v>
      </c>
      <c r="AH92" s="1">
        <f t="shared" ca="1" si="41"/>
        <v>-6.0491967871485863E-2</v>
      </c>
      <c r="AI92" s="1">
        <f t="shared" ca="1" si="42"/>
        <v>7.9036423546175072E-2</v>
      </c>
      <c r="AJ92" s="1">
        <f t="shared" ca="1" si="43"/>
        <v>2.5178364028538215E-2</v>
      </c>
      <c r="AK92" s="1">
        <f t="shared" ca="1" si="44"/>
        <v>-1.0898739324928861E-2</v>
      </c>
      <c r="AL92" s="1">
        <f t="shared" ca="1" si="45"/>
        <v>-6.2700435819422751E-2</v>
      </c>
      <c r="AM92" s="1">
        <f t="shared" ca="1" si="46"/>
        <v>2.8272759350740986E-2</v>
      </c>
      <c r="AN92" s="1">
        <f t="shared" ca="1" si="47"/>
        <v>2.3287907538381947E-2</v>
      </c>
      <c r="AO92" s="1">
        <f t="shared" ca="1" si="48"/>
        <v>-3.8857046527309501E-2</v>
      </c>
      <c r="AP92" s="1">
        <f t="shared" ca="1" si="49"/>
        <v>3.4175988725446978E-2</v>
      </c>
      <c r="AZ92" s="1"/>
      <c r="BA92">
        <v>5.1527093596059149E-2</v>
      </c>
      <c r="BB92">
        <v>6.5960835753771124E-2</v>
      </c>
      <c r="BC92">
        <v>5.6034103893820866E-2</v>
      </c>
      <c r="BD92">
        <v>-6.0491967871485863E-2</v>
      </c>
      <c r="BE92">
        <v>7.9036423546175072E-2</v>
      </c>
      <c r="BF92">
        <v>2.5178364028538215E-2</v>
      </c>
      <c r="BG92">
        <v>-1.0898739324928861E-2</v>
      </c>
      <c r="BH92">
        <v>-6.2700435819422751E-2</v>
      </c>
      <c r="BI92">
        <v>2.8272759350740986E-2</v>
      </c>
      <c r="BJ92">
        <v>2.3287907538381947E-2</v>
      </c>
      <c r="BK92">
        <v>-3.8857046527309501E-2</v>
      </c>
      <c r="BL92">
        <v>3.4175988725446978E-2</v>
      </c>
    </row>
    <row r="93" spans="1:64" ht="43.8" thickBot="1">
      <c r="A93" s="21" t="s">
        <v>296</v>
      </c>
      <c r="B93" s="22" t="s">
        <v>297</v>
      </c>
      <c r="C93" s="25" t="s">
        <v>388</v>
      </c>
      <c r="D93" s="8">
        <v>319181</v>
      </c>
      <c r="E93" s="3">
        <v>177070</v>
      </c>
      <c r="F93" s="37">
        <f t="shared" si="36"/>
        <v>319181</v>
      </c>
      <c r="G93" s="3">
        <v>835000000</v>
      </c>
      <c r="H93" s="9">
        <f t="shared" si="37"/>
        <v>3.8225269461077843E-4</v>
      </c>
      <c r="I93" s="16" cm="1" vm="1665">
        <f t="array" aca="1" ref="I93:U93" ca="1">TRANSPOSE(_xlfn.STOCKHISTORY(A93,"1-1-2015","31-01-2016",2,0,2))</f>
        <v>119.93</v>
      </c>
      <c r="J93" s="17" vm="1666">
        <f ca="1"/>
        <v>118.13</v>
      </c>
      <c r="K93" s="17" vm="1667">
        <f ca="1"/>
        <v>120.26</v>
      </c>
      <c r="L93" s="17" vm="1668">
        <f ca="1"/>
        <v>107.76</v>
      </c>
      <c r="M93" s="17" vm="1669">
        <f ca="1"/>
        <v>106.66</v>
      </c>
      <c r="N93" s="17" vm="1670">
        <f ca="1"/>
        <v>101.16</v>
      </c>
      <c r="O93" s="17" vm="1671">
        <f ca="1"/>
        <v>96.34</v>
      </c>
      <c r="P93" s="17" vm="1672">
        <f ca="1"/>
        <v>97.56</v>
      </c>
      <c r="Q93" s="17" vm="1673">
        <f ca="1"/>
        <v>83.63</v>
      </c>
      <c r="R93" s="17" vm="1674">
        <f ca="1"/>
        <v>89.24</v>
      </c>
      <c r="S93" s="17" vm="1675">
        <f ca="1"/>
        <v>89.36</v>
      </c>
      <c r="T93" s="17" vm="1676">
        <f ca="1"/>
        <v>83.95</v>
      </c>
      <c r="U93" s="17" vm="1677">
        <f ca="1"/>
        <v>76.87</v>
      </c>
      <c r="V93" s="3">
        <v>0.60499999999999998</v>
      </c>
      <c r="W93" s="3">
        <v>0.55000000000000004</v>
      </c>
      <c r="X93" s="3">
        <v>0.55000000000000004</v>
      </c>
      <c r="Y93" s="3">
        <v>0.55000000000000004</v>
      </c>
      <c r="Z93" s="1">
        <f t="shared" ca="1" si="50"/>
        <v>-9.6431251563411993E-2</v>
      </c>
      <c r="AA93" s="1">
        <f t="shared" ca="1" si="51"/>
        <v>-0.10087230883444692</v>
      </c>
      <c r="AB93" s="1">
        <f t="shared" ca="1" si="52"/>
        <v>-6.7988374506954621E-2</v>
      </c>
      <c r="AC93" s="1">
        <f t="shared" ca="1" si="53"/>
        <v>-0.13245181532944858</v>
      </c>
      <c r="AD93" s="1">
        <f t="shared" ca="1" si="54"/>
        <v>-0.34024014008171433</v>
      </c>
      <c r="AE93" s="1">
        <f t="shared" ca="1" si="38"/>
        <v>-1.500875510714593E-2</v>
      </c>
      <c r="AF93" s="1">
        <f t="shared" ca="1" si="39"/>
        <v>1.803098281554228E-2</v>
      </c>
      <c r="AG93" s="1">
        <f t="shared" ca="1" si="40"/>
        <v>-9.891069349742225E-2</v>
      </c>
      <c r="AH93" s="1">
        <f t="shared" ca="1" si="41"/>
        <v>-1.0207869339272537E-2</v>
      </c>
      <c r="AI93" s="1">
        <f t="shared" ca="1" si="42"/>
        <v>-4.6409150571910744E-2</v>
      </c>
      <c r="AJ93" s="1">
        <f t="shared" ca="1" si="43"/>
        <v>-4.2210359826018125E-2</v>
      </c>
      <c r="AK93" s="1">
        <f t="shared" ca="1" si="44"/>
        <v>1.2663483495951824E-2</v>
      </c>
      <c r="AL93" s="1">
        <f t="shared" ca="1" si="45"/>
        <v>-0.13714637146371469</v>
      </c>
      <c r="AM93" s="1">
        <f t="shared" ca="1" si="46"/>
        <v>7.3657778309219171E-2</v>
      </c>
      <c r="AN93" s="1">
        <f t="shared" ca="1" si="47"/>
        <v>1.3446884805020682E-3</v>
      </c>
      <c r="AO93" s="1">
        <f t="shared" ca="1" si="48"/>
        <v>-5.438675022381375E-2</v>
      </c>
      <c r="AP93" s="1">
        <f t="shared" ca="1" si="49"/>
        <v>-7.778439547349611E-2</v>
      </c>
      <c r="AZ93" s="1"/>
      <c r="BA93">
        <v>-1.500875510714593E-2</v>
      </c>
      <c r="BB93">
        <v>1.803098281554228E-2</v>
      </c>
      <c r="BC93">
        <v>-9.891069349742225E-2</v>
      </c>
      <c r="BD93">
        <v>-1.0207869339272537E-2</v>
      </c>
      <c r="BE93">
        <v>-4.6409150571910744E-2</v>
      </c>
      <c r="BF93">
        <v>-4.2210359826018125E-2</v>
      </c>
      <c r="BG93">
        <v>1.2663483495951824E-2</v>
      </c>
      <c r="BH93">
        <v>-0.13714637146371469</v>
      </c>
      <c r="BI93">
        <v>7.3657778309219171E-2</v>
      </c>
      <c r="BJ93">
        <v>1.3446884805020682E-3</v>
      </c>
      <c r="BK93">
        <v>-5.438675022381375E-2</v>
      </c>
      <c r="BL93">
        <v>-7.778439547349611E-2</v>
      </c>
    </row>
    <row r="94" spans="1:64" ht="58.2" thickBot="1">
      <c r="A94" s="21" t="s">
        <v>299</v>
      </c>
      <c r="B94" s="22" t="s">
        <v>300</v>
      </c>
      <c r="C94" s="25" t="s">
        <v>389</v>
      </c>
      <c r="D94" s="8">
        <v>270163</v>
      </c>
      <c r="E94" s="3">
        <v>60072</v>
      </c>
      <c r="F94" s="37">
        <f t="shared" si="36"/>
        <v>270163</v>
      </c>
      <c r="G94" s="3">
        <v>887000000</v>
      </c>
      <c r="H94" s="9">
        <f t="shared" si="37"/>
        <v>3.0458060879368657E-4</v>
      </c>
      <c r="I94" s="16" cm="1" vm="2650">
        <f t="array" aca="1" ref="I94:U94" ca="1">TRANSPOSE(_xlfn.STOCKHISTORY(A94,"1-1-2015","31-01-2016",2,0,2))</f>
        <v>111.27</v>
      </c>
      <c r="J94" s="17" vm="2651">
        <f ca="1"/>
        <v>99</v>
      </c>
      <c r="K94" s="17" vm="2652">
        <f ca="1"/>
        <v>101.67</v>
      </c>
      <c r="L94" s="17" vm="1165">
        <f ca="1"/>
        <v>96.49</v>
      </c>
      <c r="M94" s="17" vm="2653">
        <f ca="1"/>
        <v>100.95</v>
      </c>
      <c r="N94" s="17" vm="578">
        <f ca="1"/>
        <v>99.77</v>
      </c>
      <c r="O94" s="17" vm="2654">
        <f ca="1"/>
        <v>97.52</v>
      </c>
      <c r="P94" s="17" vm="2655">
        <f ca="1"/>
        <v>102.49</v>
      </c>
      <c r="Q94" s="17" vm="2656">
        <f ca="1"/>
        <v>95.81</v>
      </c>
      <c r="R94" s="17" vm="2651">
        <f ca="1"/>
        <v>99</v>
      </c>
      <c r="S94" s="17" vm="2657">
        <f ca="1"/>
        <v>103.01</v>
      </c>
      <c r="T94" s="17" vm="2658">
        <f ca="1"/>
        <v>103.46</v>
      </c>
      <c r="U94" s="17" vm="2659">
        <f ca="1"/>
        <v>95.34</v>
      </c>
      <c r="V94" s="3">
        <v>0.78</v>
      </c>
      <c r="W94" s="3">
        <v>0.78</v>
      </c>
      <c r="X94" s="3">
        <v>0.78</v>
      </c>
      <c r="Y94" s="3">
        <v>0.78</v>
      </c>
      <c r="Z94" s="1">
        <f t="shared" ca="1" si="50"/>
        <v>-0.12582007728947606</v>
      </c>
      <c r="AA94" s="1">
        <f t="shared" ca="1" si="51"/>
        <v>1.8758420561716255E-2</v>
      </c>
      <c r="AB94" s="1">
        <f t="shared" ca="1" si="52"/>
        <v>2.3174733388023012E-2</v>
      </c>
      <c r="AC94" s="1">
        <f t="shared" ca="1" si="53"/>
        <v>-2.9090909090909053E-2</v>
      </c>
      <c r="AD94" s="1">
        <f t="shared" ca="1" si="54"/>
        <v>-0.11512537071987052</v>
      </c>
      <c r="AE94" s="1">
        <f t="shared" ca="1" si="38"/>
        <v>-0.11027231059584791</v>
      </c>
      <c r="AF94" s="1">
        <f t="shared" ca="1" si="39"/>
        <v>2.6969696969696987E-2</v>
      </c>
      <c r="AG94" s="1">
        <f t="shared" ca="1" si="40"/>
        <v>-4.3277269597718174E-2</v>
      </c>
      <c r="AH94" s="1">
        <f t="shared" ca="1" si="41"/>
        <v>4.6222406466991481E-2</v>
      </c>
      <c r="AI94" s="1">
        <f t="shared" ca="1" si="42"/>
        <v>-3.9623576027737178E-3</v>
      </c>
      <c r="AJ94" s="1">
        <f t="shared" ca="1" si="43"/>
        <v>-1.4733887942267215E-2</v>
      </c>
      <c r="AK94" s="1">
        <f t="shared" ca="1" si="44"/>
        <v>5.0963904840032805E-2</v>
      </c>
      <c r="AL94" s="1">
        <f t="shared" ca="1" si="45"/>
        <v>-5.756659186262067E-2</v>
      </c>
      <c r="AM94" s="1">
        <f t="shared" ca="1" si="46"/>
        <v>4.1436175764533949E-2</v>
      </c>
      <c r="AN94" s="1">
        <f t="shared" ca="1" si="47"/>
        <v>4.0505050505050558E-2</v>
      </c>
      <c r="AO94" s="1">
        <f t="shared" ca="1" si="48"/>
        <v>1.1940588292398685E-2</v>
      </c>
      <c r="AP94" s="1">
        <f t="shared" ca="1" si="49"/>
        <v>-7.094529286680834E-2</v>
      </c>
      <c r="AZ94" s="1"/>
      <c r="BA94">
        <v>-0.11027231059584791</v>
      </c>
      <c r="BB94">
        <v>2.6969696969696987E-2</v>
      </c>
      <c r="BC94">
        <v>-4.3277269597718174E-2</v>
      </c>
      <c r="BD94">
        <v>4.6222406466991481E-2</v>
      </c>
      <c r="BE94">
        <v>-3.9623576027737178E-3</v>
      </c>
      <c r="BF94">
        <v>-1.4733887942267215E-2</v>
      </c>
      <c r="BG94">
        <v>5.0963904840032805E-2</v>
      </c>
      <c r="BH94">
        <v>-5.756659186262067E-2</v>
      </c>
      <c r="BI94">
        <v>4.1436175764533949E-2</v>
      </c>
      <c r="BJ94">
        <v>4.0505050505050558E-2</v>
      </c>
      <c r="BK94">
        <v>1.1940588292398685E-2</v>
      </c>
      <c r="BL94">
        <v>-7.094529286680834E-2</v>
      </c>
    </row>
    <row r="95" spans="1:64" ht="29.4" thickBot="1">
      <c r="A95" s="21" t="s">
        <v>302</v>
      </c>
      <c r="B95" s="22" t="s">
        <v>303</v>
      </c>
      <c r="C95" s="25" t="s">
        <v>304</v>
      </c>
      <c r="D95" s="8">
        <v>1182773</v>
      </c>
      <c r="E95" s="3"/>
      <c r="F95" s="37">
        <f t="shared" si="36"/>
        <v>1182773</v>
      </c>
      <c r="G95" s="3">
        <v>1724000000</v>
      </c>
      <c r="H95" s="9">
        <f t="shared" si="37"/>
        <v>6.8606322505800467E-4</v>
      </c>
      <c r="I95" s="16" cm="1" vm="1121">
        <f t="array" aca="1" ref="I95:U95" ca="1">TRANSPOSE(_xlfn.STOCKHISTORY(A95,"1-1-2015","31-01-2016",2,0,2))</f>
        <v>45.43</v>
      </c>
      <c r="J95" s="17" vm="1122">
        <f ca="1"/>
        <v>42.2</v>
      </c>
      <c r="K95" s="17" vm="1123">
        <f ca="1"/>
        <v>44.56</v>
      </c>
      <c r="L95" s="17" vm="1124">
        <f ca="1"/>
        <v>43.54</v>
      </c>
      <c r="M95" s="17" vm="1125">
        <f ca="1"/>
        <v>43</v>
      </c>
      <c r="N95" s="17" vm="1126">
        <f ca="1"/>
        <v>43.25</v>
      </c>
      <c r="O95" s="17" vm="1127">
        <f ca="1"/>
        <v>43.92</v>
      </c>
      <c r="P95" s="17" vm="1128">
        <f ca="1"/>
        <v>45.13</v>
      </c>
      <c r="Q95" s="17" vm="1009">
        <f ca="1"/>
        <v>41.34</v>
      </c>
      <c r="R95" s="17" vm="216">
        <f ca="1"/>
        <v>41.02</v>
      </c>
      <c r="S95" s="17" vm="1129">
        <f ca="1"/>
        <v>42.24</v>
      </c>
      <c r="T95" s="17" vm="1130">
        <f ca="1"/>
        <v>44.14</v>
      </c>
      <c r="U95" s="17" vm="1131">
        <f ca="1"/>
        <v>41.75</v>
      </c>
      <c r="V95" s="3">
        <v>0.28000000000000003</v>
      </c>
      <c r="W95" s="3">
        <v>0.28000000000000003</v>
      </c>
      <c r="X95" s="3">
        <v>0.255</v>
      </c>
      <c r="Y95" s="3">
        <v>0.255</v>
      </c>
      <c r="Z95" s="1">
        <f t="shared" ca="1" si="50"/>
        <v>-3.5439137134052404E-2</v>
      </c>
      <c r="AA95" s="1">
        <f t="shared" ca="1" si="51"/>
        <v>1.5158474965548981E-2</v>
      </c>
      <c r="AB95" s="1">
        <f t="shared" ca="1" si="52"/>
        <v>-6.0223132969034573E-2</v>
      </c>
      <c r="AC95" s="1">
        <f t="shared" ca="1" si="53"/>
        <v>2.4012676743052092E-2</v>
      </c>
      <c r="AD95" s="1">
        <f t="shared" ca="1" si="54"/>
        <v>-5.7451023552718458E-2</v>
      </c>
      <c r="AE95" s="1">
        <f t="shared" ca="1" si="38"/>
        <v>-7.1098393132291368E-2</v>
      </c>
      <c r="AF95" s="1">
        <f t="shared" ca="1" si="39"/>
        <v>5.5924170616113725E-2</v>
      </c>
      <c r="AG95" s="1">
        <f t="shared" ca="1" si="40"/>
        <v>-1.660682226211856E-2</v>
      </c>
      <c r="AH95" s="1">
        <f t="shared" ca="1" si="41"/>
        <v>-1.2402388608176371E-2</v>
      </c>
      <c r="AI95" s="1">
        <f t="shared" ca="1" si="42"/>
        <v>1.2325581395348837E-2</v>
      </c>
      <c r="AJ95" s="1">
        <f t="shared" ca="1" si="43"/>
        <v>2.1965317919075186E-2</v>
      </c>
      <c r="AK95" s="1">
        <f t="shared" ca="1" si="44"/>
        <v>2.7550091074681256E-2</v>
      </c>
      <c r="AL95" s="1">
        <f t="shared" ca="1" si="45"/>
        <v>-7.8329270994903596E-2</v>
      </c>
      <c r="AM95" s="1">
        <f t="shared" ca="1" si="46"/>
        <v>-1.5723270440251638E-3</v>
      </c>
      <c r="AN95" s="1">
        <f t="shared" ca="1" si="47"/>
        <v>2.9741589468551898E-2</v>
      </c>
      <c r="AO95" s="1">
        <f t="shared" ca="1" si="48"/>
        <v>5.1017992424242382E-2</v>
      </c>
      <c r="AP95" s="1">
        <f t="shared" ca="1" si="49"/>
        <v>-4.8368826461259645E-2</v>
      </c>
      <c r="AZ95" s="1"/>
      <c r="BA95">
        <v>-7.1098393132291368E-2</v>
      </c>
      <c r="BB95">
        <v>5.5924170616113725E-2</v>
      </c>
      <c r="BC95">
        <v>-1.660682226211856E-2</v>
      </c>
      <c r="BD95">
        <v>-1.2402388608176371E-2</v>
      </c>
      <c r="BE95">
        <v>1.2325581395348837E-2</v>
      </c>
      <c r="BF95">
        <v>2.1965317919075186E-2</v>
      </c>
      <c r="BG95">
        <v>2.7550091074681256E-2</v>
      </c>
      <c r="BH95">
        <v>-7.8329270994903596E-2</v>
      </c>
      <c r="BI95">
        <v>-1.5723270440251638E-3</v>
      </c>
      <c r="BJ95">
        <v>2.9741589468551898E-2</v>
      </c>
      <c r="BK95">
        <v>5.1017992424242382E-2</v>
      </c>
      <c r="BL95">
        <v>-4.8368826461259645E-2</v>
      </c>
    </row>
    <row r="96" spans="1:64" ht="43.8" thickBot="1">
      <c r="A96" s="21" t="s">
        <v>305</v>
      </c>
      <c r="B96" s="22" t="s">
        <v>306</v>
      </c>
      <c r="C96" s="25" t="s">
        <v>390</v>
      </c>
      <c r="D96" s="8">
        <v>419474</v>
      </c>
      <c r="E96" s="3"/>
      <c r="F96" s="37">
        <f t="shared" si="36"/>
        <v>419474</v>
      </c>
      <c r="G96" s="3">
        <v>376000000</v>
      </c>
      <c r="H96" s="9">
        <f t="shared" si="37"/>
        <v>1.1156223404255319E-3</v>
      </c>
      <c r="I96" s="16">
        <v>50.49</v>
      </c>
      <c r="J96" s="17">
        <v>51.64</v>
      </c>
      <c r="K96" s="17">
        <v>56.06</v>
      </c>
      <c r="L96" s="17">
        <v>59.04</v>
      </c>
      <c r="M96" s="17">
        <v>61.56</v>
      </c>
      <c r="N96" s="17">
        <v>59.19</v>
      </c>
      <c r="O96" s="17">
        <v>60.59</v>
      </c>
      <c r="P96" s="17">
        <v>63.07</v>
      </c>
      <c r="Q96" s="17">
        <v>62.77</v>
      </c>
      <c r="R96" s="17">
        <v>60.41</v>
      </c>
      <c r="S96" s="17">
        <v>60.17</v>
      </c>
      <c r="T96" s="17">
        <v>64.66</v>
      </c>
      <c r="U96" s="17">
        <v>64.66</v>
      </c>
      <c r="V96" s="3">
        <v>0.66</v>
      </c>
      <c r="W96" s="3">
        <v>0.66</v>
      </c>
      <c r="X96" s="3">
        <v>0.66</v>
      </c>
      <c r="Y96" s="3">
        <v>0.64</v>
      </c>
      <c r="Z96" s="1">
        <f t="shared" si="50"/>
        <v>0.18241235888294705</v>
      </c>
      <c r="AA96" s="1">
        <f t="shared" si="51"/>
        <v>3.7432249322493297E-2</v>
      </c>
      <c r="AB96" s="1">
        <f t="shared" si="52"/>
        <v>7.9220993563293152E-3</v>
      </c>
      <c r="AC96" s="1">
        <f t="shared" si="53"/>
        <v>8.0946863102135405E-2</v>
      </c>
      <c r="AD96" s="1">
        <f t="shared" si="54"/>
        <v>0.3325410972469795</v>
      </c>
      <c r="AE96" s="1">
        <f t="shared" si="38"/>
        <v>2.2776787482669807E-2</v>
      </c>
      <c r="AF96" s="1">
        <f t="shared" si="39"/>
        <v>8.5592563903950453E-2</v>
      </c>
      <c r="AG96" s="1">
        <f t="shared" si="40"/>
        <v>6.4930431680342432E-2</v>
      </c>
      <c r="AH96" s="1">
        <f t="shared" si="41"/>
        <v>4.2682926829268344E-2</v>
      </c>
      <c r="AI96" s="1">
        <f t="shared" si="42"/>
        <v>-2.7777777777777849E-2</v>
      </c>
      <c r="AJ96" s="1">
        <f t="shared" si="43"/>
        <v>3.4803176212198104E-2</v>
      </c>
      <c r="AK96" s="1">
        <f t="shared" si="44"/>
        <v>4.0930846674368651E-2</v>
      </c>
      <c r="AL96" s="1">
        <f t="shared" si="45"/>
        <v>5.7079435547804482E-3</v>
      </c>
      <c r="AM96" s="1">
        <f t="shared" si="46"/>
        <v>-2.7083001433806059E-2</v>
      </c>
      <c r="AN96" s="1">
        <f t="shared" si="47"/>
        <v>-3.9728521767918371E-3</v>
      </c>
      <c r="AO96" s="1">
        <f t="shared" si="48"/>
        <v>8.5258434435765237E-2</v>
      </c>
      <c r="AP96" s="1">
        <f t="shared" si="49"/>
        <v>9.8979276214042691E-3</v>
      </c>
      <c r="AZ96" s="1"/>
      <c r="BA96">
        <v>2.2776787482669807E-2</v>
      </c>
      <c r="BB96">
        <v>8.5592563903950453E-2</v>
      </c>
      <c r="BC96">
        <v>6.4930431680342432E-2</v>
      </c>
      <c r="BD96">
        <v>4.2682926829268344E-2</v>
      </c>
      <c r="BE96">
        <v>-2.7777777777777849E-2</v>
      </c>
      <c r="BF96">
        <v>3.4803176212198104E-2</v>
      </c>
      <c r="BG96">
        <v>4.0930846674368651E-2</v>
      </c>
      <c r="BH96">
        <v>5.7079435547804482E-3</v>
      </c>
      <c r="BI96">
        <v>-2.7083001433806059E-2</v>
      </c>
      <c r="BJ96">
        <v>-3.9728521767918371E-3</v>
      </c>
      <c r="BK96">
        <v>8.5258434435765237E-2</v>
      </c>
      <c r="BL96">
        <v>9.8979276214042691E-3</v>
      </c>
    </row>
    <row r="97" spans="1:64" ht="16.2" thickBot="1">
      <c r="A97" s="21" t="s">
        <v>308</v>
      </c>
      <c r="B97" s="22" t="s">
        <v>309</v>
      </c>
      <c r="C97" s="25" t="s">
        <v>310</v>
      </c>
      <c r="D97" s="8">
        <v>272940</v>
      </c>
      <c r="E97" s="3">
        <v>171804</v>
      </c>
      <c r="F97" s="37">
        <f t="shared" si="36"/>
        <v>272940</v>
      </c>
      <c r="G97" s="3">
        <v>2678000000</v>
      </c>
      <c r="H97" s="9">
        <f t="shared" si="37"/>
        <v>1.0191934279312921E-4</v>
      </c>
      <c r="I97" s="16" cm="1" vm="1536">
        <f t="array" aca="1" ref="I97:U97" ca="1">TRANSPOSE(_xlfn.STOCKHISTORY(A97,"1-1-2015","31-01-2016",2,0,2))</f>
        <v>65.844999999999999</v>
      </c>
      <c r="J97" s="17" vm="1537">
        <f ca="1"/>
        <v>64.077500000000001</v>
      </c>
      <c r="K97" s="17" vm="1538">
        <f ca="1"/>
        <v>69.177499999999995</v>
      </c>
      <c r="L97" s="17" vm="1539">
        <f ca="1"/>
        <v>65.45</v>
      </c>
      <c r="M97" s="17" vm="1540">
        <f ca="1"/>
        <v>65.22</v>
      </c>
      <c r="N97" s="17" vm="1541">
        <f ca="1"/>
        <v>69.13</v>
      </c>
      <c r="O97" s="17" vm="1542">
        <f ca="1"/>
        <v>67.94</v>
      </c>
      <c r="P97" s="17" vm="1543">
        <f ca="1"/>
        <v>75.59</v>
      </c>
      <c r="Q97" s="17" vm="1544">
        <f ca="1"/>
        <v>69.41</v>
      </c>
      <c r="R97" s="17" vm="1545">
        <f ca="1"/>
        <v>70.09</v>
      </c>
      <c r="S97" s="17" vm="1546">
        <f ca="1"/>
        <v>75.19</v>
      </c>
      <c r="T97" s="17" vm="1547">
        <f ca="1"/>
        <v>79.53</v>
      </c>
      <c r="U97" s="17" vm="1548">
        <f ca="1"/>
        <v>76.06</v>
      </c>
      <c r="V97" s="3">
        <v>0.16500000000000001</v>
      </c>
      <c r="W97" s="3">
        <v>0.14000000000000001</v>
      </c>
      <c r="X97" s="3">
        <v>0.14000000000000001</v>
      </c>
      <c r="Y97" s="3">
        <v>0.14000000000000001</v>
      </c>
      <c r="Z97" s="1">
        <f t="shared" ca="1" si="50"/>
        <v>-3.4930518642265324E-3</v>
      </c>
      <c r="AA97" s="1">
        <f t="shared" ca="1" si="51"/>
        <v>4.0183346065698927E-2</v>
      </c>
      <c r="AB97" s="1">
        <f t="shared" ca="1" si="52"/>
        <v>3.3706211362967413E-2</v>
      </c>
      <c r="AC97" s="1">
        <f t="shared" ca="1" si="53"/>
        <v>8.7173633899272338E-2</v>
      </c>
      <c r="AD97" s="1">
        <f t="shared" ca="1" si="54"/>
        <v>0.16402156579846616</v>
      </c>
      <c r="AE97" s="1">
        <f t="shared" ca="1" si="38"/>
        <v>-2.6843344217480421E-2</v>
      </c>
      <c r="AF97" s="1">
        <f t="shared" ca="1" si="39"/>
        <v>7.9591120127969942E-2</v>
      </c>
      <c r="AG97" s="1">
        <f t="shared" ca="1" si="40"/>
        <v>-5.1497958151132846E-2</v>
      </c>
      <c r="AH97" s="1">
        <f t="shared" ca="1" si="41"/>
        <v>-3.5141329258976924E-3</v>
      </c>
      <c r="AI97" s="1">
        <f t="shared" ca="1" si="42"/>
        <v>6.2097516099355966E-2</v>
      </c>
      <c r="AJ97" s="1">
        <f t="shared" ca="1" si="43"/>
        <v>-1.5188774772168345E-2</v>
      </c>
      <c r="AK97" s="1">
        <f t="shared" ca="1" si="44"/>
        <v>0.11259935236973809</v>
      </c>
      <c r="AL97" s="1">
        <f t="shared" ca="1" si="45"/>
        <v>-7.9904749305463776E-2</v>
      </c>
      <c r="AM97" s="1">
        <f t="shared" ca="1" si="46"/>
        <v>1.1813859674398601E-2</v>
      </c>
      <c r="AN97" s="1">
        <f t="shared" ca="1" si="47"/>
        <v>7.2763589670423651E-2</v>
      </c>
      <c r="AO97" s="1">
        <f t="shared" ca="1" si="48"/>
        <v>5.9582391275435603E-2</v>
      </c>
      <c r="AP97" s="1">
        <f t="shared" ca="1" si="49"/>
        <v>-4.1870992078460942E-2</v>
      </c>
      <c r="AZ97" s="1"/>
      <c r="BA97">
        <v>-2.6843344217480421E-2</v>
      </c>
      <c r="BB97">
        <v>7.9591120127969942E-2</v>
      </c>
      <c r="BC97">
        <v>-5.1497958151132846E-2</v>
      </c>
      <c r="BD97">
        <v>-3.5141329258976924E-3</v>
      </c>
      <c r="BE97">
        <v>6.2097516099355966E-2</v>
      </c>
      <c r="BF97">
        <v>-1.5188774772168345E-2</v>
      </c>
      <c r="BG97">
        <v>0.11259935236973809</v>
      </c>
      <c r="BH97">
        <v>-7.9904749305463776E-2</v>
      </c>
      <c r="BI97">
        <v>1.1813859674398601E-2</v>
      </c>
      <c r="BJ97">
        <v>7.2763589670423651E-2</v>
      </c>
      <c r="BK97">
        <v>5.9582391275435603E-2</v>
      </c>
      <c r="BL97">
        <v>-4.1870992078460942E-2</v>
      </c>
    </row>
    <row r="98" spans="1:64" ht="58.2" thickBot="1">
      <c r="A98" s="21" t="s">
        <v>311</v>
      </c>
      <c r="B98" s="22" t="s">
        <v>312</v>
      </c>
      <c r="C98" s="25" t="s">
        <v>313</v>
      </c>
      <c r="D98" s="8">
        <v>99400</v>
      </c>
      <c r="E98" s="3">
        <v>101481</v>
      </c>
      <c r="F98" s="37">
        <f t="shared" si="36"/>
        <v>99400</v>
      </c>
      <c r="G98" s="16">
        <v>4086000000</v>
      </c>
      <c r="H98" s="9">
        <f t="shared" ref="H98:H102" si="55">F98/G98</f>
        <v>2.4326970141948116E-5</v>
      </c>
      <c r="I98" s="16" cm="1" vm="3810">
        <f t="array" aca="1" ref="I98:U98" ca="1">TRANSPOSE(_xlfn.STOCKHISTORY(A98,"1-1-2015","31-01-2016",2,0,2))</f>
        <v>47</v>
      </c>
      <c r="J98" s="17" vm="3811">
        <f ca="1"/>
        <v>46.2</v>
      </c>
      <c r="K98" s="17" vm="3812">
        <f ca="1"/>
        <v>49.12</v>
      </c>
      <c r="L98" s="17" vm="3813">
        <f ca="1"/>
        <v>48.45</v>
      </c>
      <c r="M98" s="17" vm="3310">
        <f ca="1"/>
        <v>50.75</v>
      </c>
      <c r="N98" s="17" vm="353">
        <f ca="1"/>
        <v>49.44</v>
      </c>
      <c r="O98" s="17" vm="3814">
        <f ca="1"/>
        <v>46.64</v>
      </c>
      <c r="P98" s="17" vm="3815">
        <f ca="1"/>
        <v>47.18</v>
      </c>
      <c r="Q98" s="17" vm="3816">
        <f ca="1"/>
        <v>45.09</v>
      </c>
      <c r="R98" s="17" vm="957">
        <f ca="1"/>
        <v>43.49</v>
      </c>
      <c r="S98" s="17" vm="3817">
        <f ca="1"/>
        <v>47.02</v>
      </c>
      <c r="T98" s="17" vm="3818">
        <f ca="1"/>
        <v>45.51</v>
      </c>
      <c r="U98" s="17" vm="3819">
        <f ca="1"/>
        <v>45.67</v>
      </c>
      <c r="V98" s="16">
        <v>0.57750000000000001</v>
      </c>
      <c r="W98" s="16">
        <v>0.56499999999999995</v>
      </c>
      <c r="X98" s="3">
        <v>0.56499999999999995</v>
      </c>
      <c r="Y98" s="3">
        <v>0.56499999999999995</v>
      </c>
      <c r="Z98" s="1">
        <f t="shared" ca="1" si="50"/>
        <v>4.3138297872340491E-2</v>
      </c>
      <c r="AA98" s="1">
        <f t="shared" ca="1" si="51"/>
        <v>-2.5696594427244628E-2</v>
      </c>
      <c r="AB98" s="1">
        <f t="shared" ca="1" si="52"/>
        <v>-5.5424528301886759E-2</v>
      </c>
      <c r="AC98" s="1">
        <f t="shared" ca="1" si="53"/>
        <v>6.3117958151299142E-2</v>
      </c>
      <c r="AD98" s="1">
        <f t="shared" ca="1" si="54"/>
        <v>2.0053191489361737E-2</v>
      </c>
      <c r="AE98" s="1">
        <f t="shared" ca="1" si="38"/>
        <v>-1.7021276595744619E-2</v>
      </c>
      <c r="AF98" s="1">
        <f t="shared" ca="1" si="39"/>
        <v>6.3203463203463081E-2</v>
      </c>
      <c r="AG98" s="1">
        <f t="shared" ca="1" si="40"/>
        <v>-1.8831433224754598E-3</v>
      </c>
      <c r="AH98" s="1">
        <f t="shared" ca="1" si="41"/>
        <v>4.7471620227038124E-2</v>
      </c>
      <c r="AI98" s="1">
        <f t="shared" ca="1" si="42"/>
        <v>-1.467980295566507E-2</v>
      </c>
      <c r="AJ98" s="1">
        <f t="shared" ca="1" si="43"/>
        <v>-4.5206310679611596E-2</v>
      </c>
      <c r="AK98" s="1">
        <f t="shared" ca="1" si="44"/>
        <v>1.1578044596912503E-2</v>
      </c>
      <c r="AL98" s="1">
        <f t="shared" ca="1" si="45"/>
        <v>-3.2323018228062661E-2</v>
      </c>
      <c r="AM98" s="1">
        <f t="shared" ca="1" si="46"/>
        <v>-2.2954091816367296E-2</v>
      </c>
      <c r="AN98" s="1">
        <f t="shared" ca="1" si="47"/>
        <v>8.1168084617153385E-2</v>
      </c>
      <c r="AO98" s="1">
        <f t="shared" ca="1" si="48"/>
        <v>-2.0097830710336134E-2</v>
      </c>
      <c r="AP98" s="1">
        <f t="shared" ca="1" si="49"/>
        <v>1.5930564711052596E-2</v>
      </c>
      <c r="AZ98" s="1"/>
      <c r="BA98">
        <v>-1.7021276595744619E-2</v>
      </c>
      <c r="BB98">
        <v>6.3203463203463081E-2</v>
      </c>
      <c r="BC98">
        <v>-1.8831433224754598E-3</v>
      </c>
      <c r="BD98">
        <v>4.7471620227038124E-2</v>
      </c>
      <c r="BE98">
        <v>-1.467980295566507E-2</v>
      </c>
      <c r="BF98">
        <v>-4.5206310679611596E-2</v>
      </c>
      <c r="BG98">
        <v>1.1578044596912503E-2</v>
      </c>
      <c r="BH98">
        <v>-3.2323018228062661E-2</v>
      </c>
      <c r="BI98">
        <v>-2.2954091816367296E-2</v>
      </c>
      <c r="BJ98">
        <v>8.1168084617153385E-2</v>
      </c>
      <c r="BK98">
        <v>-2.0097830710336134E-2</v>
      </c>
      <c r="BL98">
        <v>1.5930564711052596E-2</v>
      </c>
    </row>
    <row r="99" spans="1:64" ht="43.8" thickBot="1">
      <c r="A99" s="21" t="s">
        <v>314</v>
      </c>
      <c r="B99" s="22" t="s">
        <v>315</v>
      </c>
      <c r="C99" s="25" t="s">
        <v>391</v>
      </c>
      <c r="D99" s="8">
        <v>142992525</v>
      </c>
      <c r="E99" s="3">
        <v>96931</v>
      </c>
      <c r="F99" s="37">
        <f t="shared" si="36"/>
        <v>142992525</v>
      </c>
      <c r="G99" s="16">
        <v>1091000000</v>
      </c>
      <c r="H99" s="9">
        <f t="shared" si="55"/>
        <v>0.13106555912007334</v>
      </c>
      <c r="I99" s="16" cm="1" vm="188">
        <f t="array" aca="1" ref="I99:U99" ca="1">TRANSPOSE(_xlfn.STOCKHISTORY(A99,"1-1-2015","31-01-2016",2,0,2))</f>
        <v>76.11</v>
      </c>
      <c r="J99" s="17" vm="189">
        <f ca="1"/>
        <v>73.06</v>
      </c>
      <c r="K99" s="17" vm="190">
        <f ca="1"/>
        <v>83.24</v>
      </c>
      <c r="L99" s="17" vm="191">
        <f ca="1"/>
        <v>84.72</v>
      </c>
      <c r="M99" s="17" vm="192">
        <f ca="1"/>
        <v>82.53</v>
      </c>
      <c r="N99" s="17" vm="193">
        <f ca="1"/>
        <v>86.17</v>
      </c>
      <c r="O99" s="17" vm="194">
        <f ca="1"/>
        <v>85.08</v>
      </c>
      <c r="P99" s="17" vm="195">
        <f ca="1"/>
        <v>96.12</v>
      </c>
      <c r="Q99" s="17" vm="196">
        <f ca="1"/>
        <v>84.34</v>
      </c>
      <c r="R99" s="17" vm="197">
        <f ca="1"/>
        <v>83.57</v>
      </c>
      <c r="S99" s="17" vm="198">
        <f ca="1"/>
        <v>84.3</v>
      </c>
      <c r="T99" s="17" vm="199">
        <f ca="1"/>
        <v>84.43</v>
      </c>
      <c r="U99" s="17" vm="200">
        <f ca="1"/>
        <v>83.7</v>
      </c>
      <c r="V99" s="16">
        <v>0.375</v>
      </c>
      <c r="W99" s="16">
        <v>0.375</v>
      </c>
      <c r="X99" s="3">
        <v>0.36</v>
      </c>
      <c r="Y99" s="3">
        <v>0.36</v>
      </c>
      <c r="Z99" s="1">
        <f t="shared" ca="1" si="50"/>
        <v>0.11805281828931809</v>
      </c>
      <c r="AA99" s="1">
        <f t="shared" ca="1" si="51"/>
        <v>8.6756373937676989E-3</v>
      </c>
      <c r="AB99" s="1">
        <f t="shared" ca="1" si="52"/>
        <v>-1.3516690173953988E-2</v>
      </c>
      <c r="AC99" s="1">
        <f t="shared" ca="1" si="53"/>
        <v>5.8633480914204823E-3</v>
      </c>
      <c r="AD99" s="1">
        <f t="shared" ca="1" si="54"/>
        <v>0.11903823413480492</v>
      </c>
      <c r="AE99" s="1">
        <f t="shared" ca="1" si="38"/>
        <v>-4.0073577716462978E-2</v>
      </c>
      <c r="AF99" s="1">
        <f t="shared" ca="1" si="39"/>
        <v>0.13933753079660544</v>
      </c>
      <c r="AG99" s="1">
        <f t="shared" ca="1" si="40"/>
        <v>2.2284959154252812E-2</v>
      </c>
      <c r="AH99" s="1">
        <f t="shared" ca="1" si="41"/>
        <v>-2.5849858356940484E-2</v>
      </c>
      <c r="AI99" s="1">
        <f t="shared" ca="1" si="42"/>
        <v>4.864897612989217E-2</v>
      </c>
      <c r="AJ99" s="1">
        <f t="shared" ca="1" si="43"/>
        <v>-8.297551351978686E-3</v>
      </c>
      <c r="AK99" s="1">
        <f t="shared" ca="1" si="44"/>
        <v>0.12976022566995776</v>
      </c>
      <c r="AL99" s="1">
        <f t="shared" ca="1" si="45"/>
        <v>-0.11880982105701209</v>
      </c>
      <c r="AM99" s="1">
        <f t="shared" ca="1" si="46"/>
        <v>-4.8612757884753405E-3</v>
      </c>
      <c r="AN99" s="1">
        <f t="shared" ca="1" si="47"/>
        <v>8.7351920545650844E-3</v>
      </c>
      <c r="AO99" s="1">
        <f t="shared" ca="1" si="48"/>
        <v>5.8125741399763899E-3</v>
      </c>
      <c r="AP99" s="1">
        <f t="shared" ca="1" si="49"/>
        <v>-4.3823285562004499E-3</v>
      </c>
      <c r="AZ99" s="1"/>
      <c r="BA99">
        <v>-4.0073577716462978E-2</v>
      </c>
      <c r="BB99">
        <v>0.13933753079660544</v>
      </c>
      <c r="BC99">
        <v>2.2284959154252812E-2</v>
      </c>
      <c r="BD99">
        <v>-2.5849858356940484E-2</v>
      </c>
      <c r="BE99">
        <v>4.864897612989217E-2</v>
      </c>
      <c r="BF99">
        <v>-8.297551351978686E-3</v>
      </c>
      <c r="BG99">
        <v>0.12976022566995776</v>
      </c>
      <c r="BH99">
        <v>-0.11880982105701209</v>
      </c>
      <c r="BI99">
        <v>-4.8612757884753405E-3</v>
      </c>
      <c r="BJ99">
        <v>8.7351920545650844E-3</v>
      </c>
      <c r="BK99">
        <v>5.8125741399763899E-3</v>
      </c>
      <c r="BL99">
        <v>-4.3823285562004499E-3</v>
      </c>
    </row>
    <row r="100" spans="1:64" ht="29.4" thickBot="1">
      <c r="A100" s="21" t="s">
        <v>317</v>
      </c>
      <c r="B100" s="22" t="s">
        <v>318</v>
      </c>
      <c r="C100" s="25" t="s">
        <v>392</v>
      </c>
      <c r="D100" s="8">
        <v>1618474</v>
      </c>
      <c r="E100" s="3">
        <v>3777328</v>
      </c>
      <c r="F100" s="37">
        <f t="shared" si="36"/>
        <v>1618474</v>
      </c>
      <c r="G100" s="16">
        <v>5108000000</v>
      </c>
      <c r="H100" s="9">
        <f t="shared" si="55"/>
        <v>3.1685082223962413E-4</v>
      </c>
      <c r="I100" s="16" cm="1" vm="2881">
        <f t="array" aca="1" ref="I100:U100" ca="1">TRANSPOSE(_xlfn.STOCKHISTORY(A100,"1-1-2015","31-01-2016",2,0,2))</f>
        <v>55.11</v>
      </c>
      <c r="J100" s="17" vm="2882">
        <f ca="1"/>
        <v>52.19</v>
      </c>
      <c r="K100" s="17" vm="2883">
        <f ca="1"/>
        <v>54.79</v>
      </c>
      <c r="L100" s="17" vm="2884">
        <f ca="1"/>
        <v>54.42</v>
      </c>
      <c r="M100" s="17" vm="110">
        <f ca="1"/>
        <v>55.26</v>
      </c>
      <c r="N100" s="17" vm="2885">
        <f ca="1"/>
        <v>56.24</v>
      </c>
      <c r="O100" s="17" vm="2886">
        <f ca="1"/>
        <v>57.09</v>
      </c>
      <c r="P100" s="17" vm="2887">
        <f ca="1"/>
        <v>58.07</v>
      </c>
      <c r="Q100" s="17" vm="2888">
        <f ca="1"/>
        <v>52.11</v>
      </c>
      <c r="R100" s="17" vm="2889">
        <f ca="1"/>
        <v>51.51</v>
      </c>
      <c r="S100" s="17" vm="2395">
        <f ca="1"/>
        <v>54.21</v>
      </c>
      <c r="T100" s="17" vm="2890">
        <f ca="1"/>
        <v>55.51</v>
      </c>
      <c r="U100" s="17" vm="2891">
        <f ca="1"/>
        <v>53.09</v>
      </c>
      <c r="V100" s="16">
        <v>0.38</v>
      </c>
      <c r="W100" s="16">
        <v>0.38</v>
      </c>
      <c r="X100" s="3">
        <v>0.38</v>
      </c>
      <c r="Y100" s="3">
        <v>0.375</v>
      </c>
      <c r="Z100" s="1">
        <f t="shared" ca="1" si="50"/>
        <v>-5.6251134095445061E-3</v>
      </c>
      <c r="AA100" s="1">
        <f t="shared" ca="1" si="51"/>
        <v>5.6045571481073163E-2</v>
      </c>
      <c r="AB100" s="1">
        <f t="shared" ca="1" si="52"/>
        <v>-9.1084252933964008E-2</v>
      </c>
      <c r="AC100" s="1">
        <f t="shared" ca="1" si="53"/>
        <v>3.7953795379538059E-2</v>
      </c>
      <c r="AD100" s="1">
        <f t="shared" ca="1" si="54"/>
        <v>-9.1634911994192686E-3</v>
      </c>
      <c r="AE100" s="1">
        <f t="shared" ca="1" si="38"/>
        <v>-5.2984939212484157E-2</v>
      </c>
      <c r="AF100" s="1">
        <f t="shared" ca="1" si="39"/>
        <v>4.9817972791722578E-2</v>
      </c>
      <c r="AG100" s="1">
        <f t="shared" ca="1" si="40"/>
        <v>1.8251505749228988E-4</v>
      </c>
      <c r="AH100" s="1">
        <f t="shared" ca="1" si="41"/>
        <v>1.543550165380368E-2</v>
      </c>
      <c r="AI100" s="1">
        <f t="shared" ca="1" si="42"/>
        <v>2.4610930148389502E-2</v>
      </c>
      <c r="AJ100" s="1">
        <f t="shared" ca="1" si="43"/>
        <v>2.1870554765291629E-2</v>
      </c>
      <c r="AK100" s="1">
        <f t="shared" ca="1" si="44"/>
        <v>1.7165878437554682E-2</v>
      </c>
      <c r="AL100" s="1">
        <f t="shared" ca="1" si="45"/>
        <v>-9.6090924745996231E-2</v>
      </c>
      <c r="AM100" s="1">
        <f t="shared" ca="1" si="46"/>
        <v>-4.2218384187296381E-3</v>
      </c>
      <c r="AN100" s="1">
        <f t="shared" ca="1" si="47"/>
        <v>5.241700640652306E-2</v>
      </c>
      <c r="AO100" s="1">
        <f t="shared" ca="1" si="48"/>
        <v>3.0898358236487681E-2</v>
      </c>
      <c r="AP100" s="1">
        <f t="shared" ca="1" si="49"/>
        <v>-3.6840208971356418E-2</v>
      </c>
      <c r="AZ100" s="1"/>
      <c r="BA100">
        <v>-5.2984939212484157E-2</v>
      </c>
      <c r="BB100">
        <v>4.9817972791722578E-2</v>
      </c>
      <c r="BC100">
        <v>1.8251505749228988E-4</v>
      </c>
      <c r="BD100">
        <v>1.543550165380368E-2</v>
      </c>
      <c r="BE100">
        <v>2.4610930148389502E-2</v>
      </c>
      <c r="BF100">
        <v>2.1870554765291629E-2</v>
      </c>
      <c r="BG100">
        <v>1.7165878437554682E-2</v>
      </c>
      <c r="BH100">
        <v>-9.6090924745996231E-2</v>
      </c>
      <c r="BI100">
        <v>-4.2218384187296381E-3</v>
      </c>
      <c r="BJ100">
        <v>5.241700640652306E-2</v>
      </c>
      <c r="BK100">
        <v>3.0898358236487681E-2</v>
      </c>
      <c r="BL100">
        <v>-3.6840208971356418E-2</v>
      </c>
    </row>
    <row r="101" spans="1:64" ht="29.4" thickBot="1">
      <c r="A101" s="21" t="s">
        <v>320</v>
      </c>
      <c r="B101" s="22" t="s">
        <v>321</v>
      </c>
      <c r="C101" s="25" t="s">
        <v>393</v>
      </c>
      <c r="D101" s="8">
        <v>868775</v>
      </c>
      <c r="E101" s="3">
        <v>158263</v>
      </c>
      <c r="F101" s="37">
        <f t="shared" si="36"/>
        <v>868775</v>
      </c>
      <c r="G101" s="16">
        <v>3217000000</v>
      </c>
      <c r="H101" s="9">
        <f t="shared" si="55"/>
        <v>2.7005750699409388E-4</v>
      </c>
      <c r="I101" s="16" cm="1" vm="2945">
        <f t="array" aca="1" ref="I101:U101" ca="1">TRANSPOSE(_xlfn.STOCKHISTORY(A101,"1-1-2015","31-01-2016",2,0,2))</f>
        <v>86.27</v>
      </c>
      <c r="J101" s="17" vm="2946">
        <f ca="1"/>
        <v>84.79</v>
      </c>
      <c r="K101" s="17" vm="2947">
        <f ca="1"/>
        <v>83.89</v>
      </c>
      <c r="L101" s="17" vm="2948">
        <f ca="1"/>
        <v>82.28</v>
      </c>
      <c r="M101" s="17" vm="2949">
        <f ca="1"/>
        <v>78.2</v>
      </c>
      <c r="N101" s="17" vm="677">
        <f ca="1"/>
        <v>74.69</v>
      </c>
      <c r="O101" s="17" vm="2950">
        <f ca="1"/>
        <v>71.599999999999994</v>
      </c>
      <c r="P101" s="17" vm="2944">
        <f ca="1"/>
        <v>71.84</v>
      </c>
      <c r="Q101" s="17" vm="2951">
        <f ca="1"/>
        <v>63.8</v>
      </c>
      <c r="R101" s="17" vm="2952">
        <f ca="1"/>
        <v>64.760000000000005</v>
      </c>
      <c r="S101" s="17" vm="2953">
        <f ca="1"/>
        <v>57.29</v>
      </c>
      <c r="T101" s="17" vm="2954">
        <f ca="1"/>
        <v>59.13</v>
      </c>
      <c r="U101" s="17" vm="2955">
        <f ca="1"/>
        <v>60.5</v>
      </c>
      <c r="V101" s="16">
        <v>0.5</v>
      </c>
      <c r="W101" s="16">
        <v>0.5</v>
      </c>
      <c r="X101" s="3">
        <v>0.5</v>
      </c>
      <c r="Y101" s="3">
        <v>0.5</v>
      </c>
      <c r="Z101" s="1">
        <f t="shared" ca="1" si="50"/>
        <v>-4.0454387388431608E-2</v>
      </c>
      <c r="AA101" s="1">
        <f t="shared" ca="1" si="51"/>
        <v>-0.1237238697131746</v>
      </c>
      <c r="AB101" s="1">
        <f t="shared" ca="1" si="52"/>
        <v>-8.8547486033519404E-2</v>
      </c>
      <c r="AC101" s="1">
        <f t="shared" ca="1" si="53"/>
        <v>-5.8060531192093957E-2</v>
      </c>
      <c r="AD101" s="1">
        <f t="shared" ca="1" si="54"/>
        <v>-0.27553031181175375</v>
      </c>
      <c r="AE101" s="1">
        <f t="shared" ca="1" si="38"/>
        <v>-1.7155442216297553E-2</v>
      </c>
      <c r="AF101" s="1">
        <f t="shared" ca="1" si="39"/>
        <v>-1.0614459252270381E-2</v>
      </c>
      <c r="AG101" s="1">
        <f t="shared" ca="1" si="40"/>
        <v>-1.3231612826320174E-2</v>
      </c>
      <c r="AH101" s="1">
        <f t="shared" ca="1" si="41"/>
        <v>-4.9586776859504113E-2</v>
      </c>
      <c r="AI101" s="1">
        <f t="shared" ca="1" si="42"/>
        <v>-3.8491048593350445E-2</v>
      </c>
      <c r="AJ101" s="1">
        <f t="shared" ca="1" si="43"/>
        <v>-3.4676663542642969E-2</v>
      </c>
      <c r="AK101" s="1">
        <f t="shared" ca="1" si="44"/>
        <v>3.3519553072626973E-3</v>
      </c>
      <c r="AL101" s="1">
        <f t="shared" ca="1" si="45"/>
        <v>-0.10495545657015598</v>
      </c>
      <c r="AM101" s="1">
        <f t="shared" ca="1" si="46"/>
        <v>2.2884012539185077E-2</v>
      </c>
      <c r="AN101" s="1">
        <f t="shared" ca="1" si="47"/>
        <v>-0.11534898085237809</v>
      </c>
      <c r="AO101" s="1">
        <f t="shared" ca="1" si="48"/>
        <v>4.0844824576715018E-2</v>
      </c>
      <c r="AP101" s="1">
        <f t="shared" ca="1" si="49"/>
        <v>3.1625232538474504E-2</v>
      </c>
      <c r="AZ101" s="1"/>
      <c r="BA101">
        <v>-1.7155442216297553E-2</v>
      </c>
      <c r="BB101">
        <v>-1.0614459252270381E-2</v>
      </c>
      <c r="BC101">
        <v>-1.3231612826320174E-2</v>
      </c>
      <c r="BD101">
        <v>-4.9586776859504113E-2</v>
      </c>
      <c r="BE101">
        <v>-3.8491048593350445E-2</v>
      </c>
      <c r="BF101">
        <v>-3.4676663542642969E-2</v>
      </c>
      <c r="BG101">
        <v>3.3519553072626973E-3</v>
      </c>
      <c r="BH101">
        <v>-0.10495545657015598</v>
      </c>
      <c r="BI101">
        <v>2.2884012539185077E-2</v>
      </c>
      <c r="BJ101">
        <v>-0.11534898085237809</v>
      </c>
      <c r="BK101">
        <v>4.0844824576715018E-2</v>
      </c>
      <c r="BL101">
        <v>3.1625232538474504E-2</v>
      </c>
    </row>
    <row r="102" spans="1:64" ht="43.8" thickBot="1">
      <c r="A102" s="21" t="s">
        <v>323</v>
      </c>
      <c r="B102" s="22" t="s">
        <v>324</v>
      </c>
      <c r="C102" s="25" t="s">
        <v>394</v>
      </c>
      <c r="D102">
        <f>1809121*0.23</f>
        <v>416097.83</v>
      </c>
      <c r="E102">
        <f>1809121*0.77</f>
        <v>1393023.17</v>
      </c>
      <c r="F102" s="37">
        <f t="shared" si="36"/>
        <v>416097.83</v>
      </c>
      <c r="G102" s="17">
        <v>4177000000</v>
      </c>
      <c r="H102" s="9">
        <f t="shared" si="55"/>
        <v>9.9616430452477864E-5</v>
      </c>
      <c r="I102" s="16" cm="1" vm="2660">
        <f t="array" aca="1" ref="I102:U102" ca="1">TRANSPOSE(_xlfn.STOCKHISTORY(A102,"1-1-2015","31-01-2016",2,0,2))</f>
        <v>92.25</v>
      </c>
      <c r="J102" s="17" vm="2661">
        <f ca="1"/>
        <v>87.85</v>
      </c>
      <c r="K102" s="17" vm="2662">
        <f ca="1"/>
        <v>88.34</v>
      </c>
      <c r="L102" s="17" vm="2663">
        <f ca="1"/>
        <v>85.7</v>
      </c>
      <c r="M102" s="17" vm="2661">
        <f ca="1"/>
        <v>87.85</v>
      </c>
      <c r="N102" s="17" vm="2664">
        <f ca="1"/>
        <v>85.25</v>
      </c>
      <c r="O102" s="17" vm="2665">
        <f ca="1"/>
        <v>83.28</v>
      </c>
      <c r="P102" s="17" vm="2666">
        <f ca="1"/>
        <v>78.7</v>
      </c>
      <c r="Q102" s="17" vm="2667">
        <f ca="1"/>
        <v>73.3</v>
      </c>
      <c r="R102" s="17" vm="2668">
        <f ca="1"/>
        <v>75.2</v>
      </c>
      <c r="S102" s="17" vm="2669">
        <f ca="1"/>
        <v>82.3</v>
      </c>
      <c r="T102" s="17" vm="2670">
        <f ca="1"/>
        <v>81.760000000000005</v>
      </c>
      <c r="U102" s="17" vm="2671">
        <f ca="1"/>
        <v>77.5</v>
      </c>
      <c r="V102" s="17">
        <v>0.75</v>
      </c>
      <c r="W102" s="17">
        <v>0.75</v>
      </c>
      <c r="X102">
        <v>0.75</v>
      </c>
      <c r="Y102">
        <v>0.73</v>
      </c>
      <c r="Z102" s="1">
        <f t="shared" ca="1" si="50"/>
        <v>-6.2872628726287239E-2</v>
      </c>
      <c r="AA102" s="1">
        <f t="shared" ca="1" si="51"/>
        <v>-1.9486581096849493E-2</v>
      </c>
      <c r="AB102" s="1">
        <f t="shared" ca="1" si="52"/>
        <v>-8.8016330451488933E-2</v>
      </c>
      <c r="AC102" s="1">
        <f t="shared" ca="1" si="53"/>
        <v>4.0292553191489319E-2</v>
      </c>
      <c r="AD102" s="1">
        <f t="shared" ca="1" si="54"/>
        <v>-0.12758807588075879</v>
      </c>
      <c r="AE102" s="1">
        <f t="shared" ca="1" si="38"/>
        <v>-4.769647696476971E-2</v>
      </c>
      <c r="AF102" s="1">
        <f t="shared" ca="1" si="39"/>
        <v>5.5776892430279921E-3</v>
      </c>
      <c r="AG102" s="1">
        <f t="shared" ca="1" si="40"/>
        <v>-2.1394611727416805E-2</v>
      </c>
      <c r="AH102" s="1">
        <f t="shared" ca="1" si="41"/>
        <v>2.5087514585764192E-2</v>
      </c>
      <c r="AI102" s="1">
        <f t="shared" ca="1" si="42"/>
        <v>-2.1058622652248088E-2</v>
      </c>
      <c r="AJ102" s="1">
        <f t="shared" ca="1" si="43"/>
        <v>-1.4310850439882684E-2</v>
      </c>
      <c r="AK102" s="1">
        <f t="shared" ca="1" si="44"/>
        <v>-5.4995196926032643E-2</v>
      </c>
      <c r="AL102" s="1">
        <f t="shared" ca="1" si="45"/>
        <v>-5.9085133418043272E-2</v>
      </c>
      <c r="AM102" s="1">
        <f t="shared" ca="1" si="46"/>
        <v>3.6152796725784524E-2</v>
      </c>
      <c r="AN102" s="1">
        <f t="shared" ca="1" si="47"/>
        <v>9.4414893617021198E-2</v>
      </c>
      <c r="AO102" s="1">
        <f t="shared" ca="1" si="48"/>
        <v>2.3086269744836932E-3</v>
      </c>
      <c r="AP102" s="1">
        <f t="shared" ca="1" si="49"/>
        <v>-4.3175146771037246E-2</v>
      </c>
      <c r="BA102">
        <v>-4.769647696476971E-2</v>
      </c>
      <c r="BB102">
        <v>5.5776892430279921E-3</v>
      </c>
      <c r="BC102">
        <v>-2.1394611727416805E-2</v>
      </c>
      <c r="BD102">
        <v>2.5087514585764192E-2</v>
      </c>
      <c r="BE102">
        <v>-2.1058622652248088E-2</v>
      </c>
      <c r="BF102">
        <v>-1.4310850439882684E-2</v>
      </c>
      <c r="BG102">
        <v>-5.4995196926032643E-2</v>
      </c>
      <c r="BH102">
        <v>-5.9085133418043272E-2</v>
      </c>
      <c r="BI102">
        <v>3.6152796725784524E-2</v>
      </c>
      <c r="BJ102">
        <v>9.4414893617021198E-2</v>
      </c>
      <c r="BK102">
        <v>2.3086269744836932E-3</v>
      </c>
      <c r="BL102">
        <v>-4.3175146771037246E-2</v>
      </c>
    </row>
    <row r="103" spans="1:64" ht="15" thickBot="1">
      <c r="A103" s="21"/>
      <c r="B103" s="22"/>
      <c r="G103" s="17"/>
      <c r="H103" s="17"/>
      <c r="I103" s="16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64"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</row>
    <row r="105" spans="1:64"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</row>
    <row r="106" spans="1:64"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</row>
    <row r="107" spans="1:64"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</row>
  </sheetData>
  <hyperlinks>
    <hyperlink ref="B2" r:id="rId1" tooltip="Apple Inc." display="https://web.archive.org/web/20161213092225/https:/en.wikipedia.org/wiki/Apple_Inc." xr:uid="{B274CB15-6C34-4BA2-9DFA-C565F70762B2}"/>
    <hyperlink ref="B3" r:id="rId2" tooltip="AbbVie Inc." display="https://web.archive.org/web/20161213092225/https:/en.wikipedia.org/wiki/AbbVie_Inc." xr:uid="{0CA221BF-651F-4B33-B293-2BF649D7AAB5}"/>
    <hyperlink ref="B4" r:id="rId3" tooltip="Abbott Laboratories" display="https://web.archive.org/web/20161213092225/https:/en.wikipedia.org/wiki/Abbott_Laboratories" xr:uid="{30559A18-D210-4153-B9D1-ACC1892AA1F3}"/>
    <hyperlink ref="B5" r:id="rId4" tooltip="Accenture" display="https://web.archive.org/web/20161213092225/https:/en.wikipedia.org/wiki/Accenture" xr:uid="{C6141A32-A149-4595-B69C-620F6B1D2D42}"/>
    <hyperlink ref="B6" r:id="rId5" tooltip="Allergan" display="https://web.archive.org/web/20161213092225/https:/en.wikipedia.org/wiki/Allergan" xr:uid="{E75B6B3C-3FE8-4E87-9B43-AE47F8B3339E}"/>
    <hyperlink ref="B7" r:id="rId6" tooltip="American International Group" display="https://web.archive.org/web/20161213092225/https:/en.wikipedia.org/wiki/American_International_Group" xr:uid="{14EF68FB-9999-401D-90D9-1FDCFFC8F104}"/>
    <hyperlink ref="B8" r:id="rId7" tooltip="Allstate" display="https://web.archive.org/web/20161213092225/https:/en.wikipedia.org/wiki/Allstate" xr:uid="{E7D2E8E9-55B1-43A3-9348-6DF46600AAAB}"/>
    <hyperlink ref="B9" r:id="rId8" tooltip="Amgen" display="https://web.archive.org/web/20161213092225/https:/en.wikipedia.org/wiki/Amgen" xr:uid="{F07547A0-EE23-46DB-A468-2AFEE90C44B7}"/>
    <hyperlink ref="B10" r:id="rId9" tooltip="Amazon.com" display="https://web.archive.org/web/20161213092225/https:/en.wikipedia.org/wiki/Amazon.com" xr:uid="{D22F14F5-2BC1-45CB-95FE-82869085BFB4}"/>
    <hyperlink ref="B11" r:id="rId10" tooltip="American Express" display="https://web.archive.org/web/20161213092225/https:/en.wikipedia.org/wiki/American_Express" xr:uid="{2629B430-1DCB-4C52-AC2F-D33951AB3A5E}"/>
    <hyperlink ref="B12" r:id="rId11" tooltip="Boeing" display="https://web.archive.org/web/20161213092225/https:/en.wikipedia.org/wiki/Boeing" xr:uid="{FB24E3DF-BB99-489D-9F73-EE4F52CDF697}"/>
    <hyperlink ref="B13" r:id="rId12" tooltip="Bank of America" display="https://web.archive.org/web/20161213092225/https:/en.wikipedia.org/wiki/Bank_of_America" xr:uid="{BEA82986-607C-47CA-810A-80982E574675}"/>
    <hyperlink ref="B14" r:id="rId13" tooltip="Biogen Idec" display="https://web.archive.org/web/20161213092225/https:/en.wikipedia.org/wiki/Biogen_Idec" xr:uid="{A4C1F73E-31F6-417C-A822-0CF241450E2D}"/>
    <hyperlink ref="B15" r:id="rId14" tooltip="The Bank of New York Mellon" display="https://web.archive.org/web/20161213092225/https:/en.wikipedia.org/wiki/The_Bank_of_New_York_Mellon" xr:uid="{6A5ADCEC-8C2D-410C-A5B5-89AA5EBEFC5C}"/>
    <hyperlink ref="B16" r:id="rId15" tooltip="BlackRock" display="https://web.archive.org/web/20161213092225/https:/en.wikipedia.org/wiki/BlackRock" xr:uid="{0651C099-64E3-45B2-AE64-2891071484F7}"/>
    <hyperlink ref="B17" r:id="rId16" tooltip="Bristol-Myers Squibb" display="https://web.archive.org/web/20161213092225/https:/en.wikipedia.org/wiki/Bristol-Myers_Squibb" xr:uid="{68609FD3-8556-4B23-A39C-68914A94FCD8}"/>
    <hyperlink ref="B18" r:id="rId17" tooltip="Berkshire Hathaway" display="https://web.archive.org/web/20161213092225/https:/en.wikipedia.org/wiki/Berkshire_Hathaway" xr:uid="{1E6FCF39-1CE5-4A26-AD24-47BF1BA65765}"/>
    <hyperlink ref="B19" r:id="rId18" tooltip="Citigroup" display="https://web.archive.org/web/20161213092225/https:/en.wikipedia.org/wiki/Citigroup" xr:uid="{CEBA9BB8-CFB0-4DEF-A86F-6DA24AD5B196}"/>
    <hyperlink ref="B20" r:id="rId19" tooltip="Caterpillar Inc" display="https://web.archive.org/web/20161213092225/https:/en.wikipedia.org/wiki/Caterpillar_Inc" xr:uid="{903FE6A8-242C-49CA-9E79-8740A1921089}"/>
    <hyperlink ref="B21" r:id="rId20" tooltip="Celgene" display="https://web.archive.org/web/20161213092225/https:/en.wikipedia.org/wiki/Celgene" xr:uid="{50126997-4EA4-4E21-9468-32498AD99C2C}"/>
    <hyperlink ref="B22" r:id="rId21" tooltip="Colgate-Palmolive" display="https://web.archive.org/web/20161213092225/https:/en.wikipedia.org/wiki/Colgate-Palmolive" xr:uid="{21A83E77-F408-43A6-86C2-690F35A1633D}"/>
    <hyperlink ref="B23" r:id="rId22" tooltip="Comcast" display="https://web.archive.org/web/20161213092225/https:/en.wikipedia.org/wiki/Comcast" xr:uid="{8872AF3F-5EFD-4733-9C4C-0365A1DAA051}"/>
    <hyperlink ref="B24" r:id="rId23" tooltip="Capital one" display="https://web.archive.org/web/20161213092225/https:/en.wikipedia.org/wiki/Capital_one" xr:uid="{D7A3702E-4666-44BD-945A-50351409A6A9}"/>
    <hyperlink ref="B25" r:id="rId24" tooltip="Conoco Phillips" display="https://web.archive.org/web/20161213092225/https:/en.wikipedia.org/wiki/Conoco_Phillips" xr:uid="{B343493A-C027-4A6F-A96B-AEA082341E65}"/>
    <hyperlink ref="B26" r:id="rId25" tooltip="Costco" display="https://web.archive.org/web/20161213092225/https:/en.wikipedia.org/wiki/Costco" xr:uid="{2E5A0AF9-31B8-488D-AB00-B4F052212D70}"/>
    <hyperlink ref="B27" r:id="rId26" tooltip="Cisco Systems" display="https://web.archive.org/web/20161213092225/https:/en.wikipedia.org/wiki/Cisco_Systems" xr:uid="{14BCC425-622F-4A7C-8035-03A161E58577}"/>
    <hyperlink ref="B28" r:id="rId27" tooltip="CVS Health" display="https://web.archive.org/web/20161213092225/https:/en.wikipedia.org/wiki/CVS_Health" xr:uid="{CD37FD01-20A5-4F18-BF1D-7F8C8774BCD5}"/>
    <hyperlink ref="B29" r:id="rId28" tooltip="Chevron (company)" display="https://web.archive.org/web/20161213092225/https:/en.wikipedia.org/wiki/Chevron_(company)" xr:uid="{71DFCEE9-9F61-4357-AA2A-18B7E21102E1}"/>
    <hyperlink ref="B30" r:id="rId29" tooltip="DuPont" display="https://web.archive.org/web/20161213092225/https:/en.wikipedia.org/wiki/DuPont" xr:uid="{3206ED44-997F-4BD5-86DE-96C59C5FE8F1}"/>
    <hyperlink ref="B31" r:id="rId30" tooltip="Danaher Corporation" display="https://web.archive.org/web/20161213092225/https:/en.wikipedia.org/wiki/Danaher_Corporation" xr:uid="{4025B638-AE9C-40CB-BE8A-3BCBA66453A5}"/>
    <hyperlink ref="B32" r:id="rId31" tooltip="The Walt Disney Company" display="https://web.archive.org/web/20161213092225/https:/en.wikipedia.org/wiki/The_Walt_Disney_Company" xr:uid="{CC562987-8CB1-41CF-AE25-4EC5BFCD7CE5}"/>
    <hyperlink ref="B33" r:id="rId32" tooltip="Dow Chemical" display="https://web.archive.org/web/20161213092225/https:/en.wikipedia.org/wiki/Dow_Chemical" xr:uid="{1B1B0F80-ACA8-4FEE-8FAE-9735FA025021}"/>
    <hyperlink ref="B34" r:id="rId33" tooltip="Duke Energy" display="https://web.archive.org/web/20161213092225/https:/en.wikipedia.org/wiki/Duke_Energy" xr:uid="{07A9D281-378F-45C0-A38C-BC0DDC232B26}"/>
    <hyperlink ref="B35" r:id="rId34" tooltip="Emerson Electric" display="https://web.archive.org/web/20161213092225/https:/en.wikipedia.org/wiki/Emerson_Electric" xr:uid="{83C7E9CE-3D5B-4082-88B6-CDEBEF5EF34E}"/>
    <hyperlink ref="B36" r:id="rId35" tooltip="Exelon" display="https://web.archive.org/web/20161213092225/https:/en.wikipedia.org/wiki/Exelon" xr:uid="{FC1F19F5-BA93-4715-87B2-E1911AD2C40D}"/>
    <hyperlink ref="B37" r:id="rId36" tooltip="Ford Motor" display="https://web.archive.org/web/20161213092225/https:/en.wikipedia.org/wiki/Ford_Motor" xr:uid="{FAE37801-49BE-45A7-A8B8-8763E0F795B8}"/>
    <hyperlink ref="B38" r:id="rId37" tooltip="Facebook" display="https://web.archive.org/web/20161213092225/https:/en.wikipedia.org/wiki/Facebook" xr:uid="{954BA903-5E0E-43C1-9347-C5C515C86170}"/>
    <hyperlink ref="B39" r:id="rId38" tooltip="FedEx" display="https://web.archive.org/web/20161213092225/https:/en.wikipedia.org/wiki/FedEx" xr:uid="{14A399B3-29F9-4B06-B6F8-7533B94E0D72}"/>
    <hyperlink ref="B40" r:id="rId39" tooltip="21st Century Fox" display="https://web.archive.org/web/20161213092225/https:/en.wikipedia.org/wiki/21st_Century_Fox" xr:uid="{96E9C32C-2132-4B8F-92E3-5FE919A5D361}"/>
    <hyperlink ref="B41" r:id="rId40" tooltip="General Dynamics" display="https://web.archive.org/web/20161213092225/https:/en.wikipedia.org/wiki/General_Dynamics" xr:uid="{6201015A-3354-45C4-8CF3-F2F5FB044E8B}"/>
    <hyperlink ref="B42" r:id="rId41" tooltip="General Electric" display="https://web.archive.org/web/20161213092225/https:/en.wikipedia.org/wiki/General_Electric" xr:uid="{9E661D07-7078-4CAF-9598-C6D87BA355D4}"/>
    <hyperlink ref="B43" r:id="rId42" tooltip="Gilead Sciences" display="https://web.archive.org/web/20161213092225/https:/en.wikipedia.org/wiki/Gilead_Sciences" xr:uid="{4F0385F3-338C-4647-81D4-FF51669FB674}"/>
    <hyperlink ref="B44" r:id="rId43" tooltip="General Motors" display="https://web.archive.org/web/20161213092225/https:/en.wikipedia.org/wiki/General_Motors" xr:uid="{FB06CB06-23B7-497F-A8FD-8C2539638B62}"/>
    <hyperlink ref="B45" r:id="rId44" tooltip="Alphabet Inc" display="https://web.archive.org/web/20161213092225/https:/en.wikipedia.org/wiki/Alphabet_Inc" xr:uid="{6860600E-F0B3-4835-8EB3-2E749901ACCA}"/>
    <hyperlink ref="B46" r:id="rId45" tooltip="Alphabet Inc" display="https://web.archive.org/web/20161213092225/https:/en.wikipedia.org/wiki/Alphabet_Inc" xr:uid="{03B128F9-2D39-456D-A7E7-C80F04345972}"/>
    <hyperlink ref="B47" r:id="rId46" tooltip="Goldman Sachs" display="https://web.archive.org/web/20161213092225/https:/en.wikipedia.org/wiki/Goldman_Sachs" xr:uid="{CAA54B02-116F-49CD-B36C-4553E7A1B3B3}"/>
    <hyperlink ref="B48" r:id="rId47" tooltip="Halliburton" display="https://web.archive.org/web/20161213092225/https:/en.wikipedia.org/wiki/Halliburton" xr:uid="{B604A538-849F-44E8-8690-3EB632AD8FC1}"/>
    <hyperlink ref="B49" r:id="rId48" tooltip="Home Depot" display="https://web.archive.org/web/20161213092225/https:/en.wikipedia.org/wiki/Home_Depot" xr:uid="{BE847361-B59D-432A-8D3A-F9F75E54FB7F}"/>
    <hyperlink ref="B50" r:id="rId49" tooltip="Honeywell" display="https://web.archive.org/web/20161213092225/https:/en.wikipedia.org/wiki/Honeywell" xr:uid="{A0FD21AC-4131-4165-993F-93A658260DD1}"/>
    <hyperlink ref="B51" r:id="rId50" tooltip="IBM" display="https://web.archive.org/web/20161213092225/https:/en.wikipedia.org/wiki/IBM" xr:uid="{FC72F4C1-86D3-4064-A107-D98D1AD7836C}"/>
    <hyperlink ref="B52" r:id="rId51" tooltip="Intel" display="https://web.archive.org/web/20161213092225/https:/en.wikipedia.org/wiki/Intel" xr:uid="{1DECFFA6-3ADB-4DA9-B800-DC850A8D348E}"/>
    <hyperlink ref="B53" r:id="rId52" tooltip="Johnson &amp; Johnson" display="https://web.archive.org/web/20161213092225/https:/en.wikipedia.org/wiki/Johnson_%26_Johnson" xr:uid="{53305859-6341-4838-BC07-D8F3542FF47C}"/>
    <hyperlink ref="B54" r:id="rId53" tooltip="JPMorgan Chase &amp; Co" display="https://web.archive.org/web/20161213092225/https:/en.wikipedia.org/wiki/JPMorgan_Chase_%26_Co" xr:uid="{F4264880-414B-4DAF-9CA7-2A642136D557}"/>
    <hyperlink ref="B55" r:id="rId54" tooltip="Kraft Heinz" display="https://web.archive.org/web/20161213092225/https:/en.wikipedia.org/wiki/Kraft_Heinz" xr:uid="{3812C8F5-2863-44F6-9F24-20F5DE5E3E67}"/>
    <hyperlink ref="B56" r:id="rId55" tooltip="Kinder Morgan" display="https://web.archive.org/web/20161213092225/https:/en.wikipedia.org/wiki/Kinder_Morgan" xr:uid="{5FFDDD36-0F21-4E5D-8674-6B08D3628970}"/>
    <hyperlink ref="B57" r:id="rId56" tooltip="The Coca-Cola Company" display="https://web.archive.org/web/20161213092225/https:/en.wikipedia.org/wiki/The_Coca-Cola_Company" xr:uid="{BA004BD5-FB31-4B4B-AEF5-4988E654DAD9}"/>
    <hyperlink ref="B58" r:id="rId57" tooltip="Eli Lilly and Company" display="https://web.archive.org/web/20161213092225/https:/en.wikipedia.org/wiki/Eli_Lilly_and_Company" xr:uid="{D6B1F399-3980-4C91-9708-3253B98B1567}"/>
    <hyperlink ref="B59" r:id="rId58" tooltip="Lockheed-Martin" display="https://web.archive.org/web/20161213092225/https:/en.wikipedia.org/wiki/Lockheed-Martin" xr:uid="{2D4EEAE3-3A6D-4C90-A4EB-6EA4D6B15B0D}"/>
    <hyperlink ref="B60" r:id="rId59" tooltip="Lowe's" display="https://web.archive.org/web/20161213092225/https:/en.wikipedia.org/wiki/Lowe%27s" xr:uid="{0214E9FF-40CD-432F-A6CE-C7534E54BD20}"/>
    <hyperlink ref="B61" r:id="rId60" tooltip="Mastercard" display="https://web.archive.org/web/20161213092225/https:/en.wikipedia.org/wiki/Mastercard" xr:uid="{CFBC1892-7A16-4049-8066-EFFF0721F63C}"/>
    <hyperlink ref="B62" r:id="rId61" tooltip="McDonald's" display="https://web.archive.org/web/20161213092225/https:/en.wikipedia.org/wiki/McDonald%27s" xr:uid="{B8832A13-8291-46FE-BE3D-B8382A82D28A}"/>
    <hyperlink ref="B63" r:id="rId62" tooltip="Mondelēz International" display="https://web.archive.org/web/20161213092225/https:/en.wikipedia.org/wiki/Mondel%C4%93z_International" xr:uid="{4F076464-6DD9-43A1-9949-A4EC16C5BB4D}"/>
    <hyperlink ref="B64" r:id="rId63" tooltip="Medtronic" display="https://web.archive.org/web/20161213092225/https:/en.wikipedia.org/wiki/Medtronic" xr:uid="{FCAF8895-61D1-4FEA-A4B9-965AF113FE46}"/>
    <hyperlink ref="B65" r:id="rId64" tooltip="Metlife" display="https://web.archive.org/web/20161213092225/https:/en.wikipedia.org/wiki/Metlife" xr:uid="{CABC4C7A-0D22-407E-80BC-7C92D0EEAB0C}"/>
    <hyperlink ref="B66" r:id="rId65" tooltip="3M" display="https://web.archive.org/web/20161213092225/https:/en.wikipedia.org/wiki/3M" xr:uid="{4FEB8E12-7D0A-419D-B8AD-93CA41A44BF0}"/>
    <hyperlink ref="B67" r:id="rId66" tooltip="Altria" display="https://web.archive.org/web/20161213092225/https:/en.wikipedia.org/wiki/Altria" xr:uid="{2F23F64E-23F6-486B-BD4E-6043BBAEEF3A}"/>
    <hyperlink ref="B68" r:id="rId67" tooltip="Monsanto" display="https://web.archive.org/web/20161213092225/https:/en.wikipedia.org/wiki/Monsanto" xr:uid="{EDC5A528-DF44-442B-8CCE-3EF6154AFD0D}"/>
    <hyperlink ref="B69" r:id="rId68" tooltip="Merck &amp; Co." display="https://web.archive.org/web/20161213092225/https:/en.wikipedia.org/wiki/Merck_%26_Co." xr:uid="{077197BE-6002-4E9D-B961-9461367E7222}"/>
    <hyperlink ref="B70" r:id="rId69" tooltip="Morgan Stanley" display="https://web.archive.org/web/20161213092225/https:/en.wikipedia.org/wiki/Morgan_Stanley" xr:uid="{2C375EA6-5AB1-4986-9A99-2F7D0F5A4AE0}"/>
    <hyperlink ref="B71" r:id="rId70" tooltip="Microsoft" display="https://web.archive.org/web/20161213092225/https:/en.wikipedia.org/wiki/Microsoft" xr:uid="{6B27E313-3507-455E-9F8C-B8F59DBC936D}"/>
    <hyperlink ref="B72" r:id="rId71" tooltip="NextEra Energy" display="https://web.archive.org/web/20161213092225/https:/en.wikipedia.org/wiki/NextEra_Energy" xr:uid="{C9457C1B-D3AC-44BD-9957-1BACE9C27B6F}"/>
    <hyperlink ref="B73" r:id="rId72" tooltip="Nike (company)" display="https://web.archive.org/web/20161213092225/https:/en.wikipedia.org/wiki/Nike_(company)" xr:uid="{914CEE42-31E5-4B3C-A8F5-9FA3F440A72C}"/>
    <hyperlink ref="B74" r:id="rId73" tooltip="Oracle Corporation" display="https://web.archive.org/web/20161213092225/https:/en.wikipedia.org/wiki/Oracle_Corporation" xr:uid="{CB6FCF6A-9720-4028-9796-F13B1578F084}"/>
    <hyperlink ref="B75" r:id="rId74" tooltip="Occidental Petroleum" display="https://web.archive.org/web/20161213092225/https:/en.wikipedia.org/wiki/Occidental_Petroleum" xr:uid="{04160235-4732-44EB-B32C-0D73C2EA421B}"/>
    <hyperlink ref="B76" r:id="rId75" tooltip="Priceline Group" display="https://web.archive.org/web/20161213092225/https:/en.wikipedia.org/wiki/Priceline_Group" xr:uid="{54236AD9-0952-4C13-89CB-8FAEEEDF03FD}"/>
    <hyperlink ref="B77" r:id="rId76" tooltip="Pepsico" display="https://web.archive.org/web/20161213092225/https:/en.wikipedia.org/wiki/Pepsico" xr:uid="{F895EF05-76A0-443D-884E-E9B9A9BE05FD}"/>
    <hyperlink ref="B78" r:id="rId77" tooltip="Pfizer Inc" display="https://web.archive.org/web/20161213092225/https:/en.wikipedia.org/wiki/Pfizer_Inc" xr:uid="{881C2C47-1530-4D0C-B152-5253B7B83DF9}"/>
    <hyperlink ref="B79" r:id="rId78" tooltip="Procter &amp; Gamble" display="https://web.archive.org/web/20161213092225/https:/en.wikipedia.org/wiki/Procter_%26_Gamble" xr:uid="{869AF8A3-6DCA-4840-B2AF-EF16CCF4D5E9}"/>
    <hyperlink ref="B80" r:id="rId79" tooltip="Phillip Morris International" display="https://web.archive.org/web/20161213092225/https:/en.wikipedia.org/wiki/Phillip_Morris_International" xr:uid="{F3484424-1D09-4B63-9C3B-492DA590A85D}"/>
    <hyperlink ref="B81" r:id="rId80" tooltip="PayPal" display="https://web.archive.org/web/20161213092225/https:/en.wikipedia.org/wiki/PayPal" xr:uid="{D9521640-B871-471E-864E-EC26D064BBD8}"/>
    <hyperlink ref="B82" r:id="rId81" tooltip="Qualcomm" display="https://web.archive.org/web/20161213092225/https:/en.wikipedia.org/wiki/Qualcomm" xr:uid="{27C04221-472D-4B8B-A333-9D4D1631FBD3}"/>
    <hyperlink ref="B83" r:id="rId82" tooltip="Raytheon" display="https://web.archive.org/web/20161213092225/https:/en.wikipedia.org/wiki/Raytheon" xr:uid="{6B11294A-433C-4D61-9BCD-19B190AA918F}"/>
    <hyperlink ref="B84" r:id="rId83" tooltip="Starbucks" display="https://web.archive.org/web/20161213092225/https:/en.wikipedia.org/wiki/Starbucks" xr:uid="{A5C51EDC-D206-435D-ABC7-574788863FC5}"/>
    <hyperlink ref="B85" r:id="rId84" tooltip="Schlumberger" display="https://web.archive.org/web/20161213092225/https:/en.wikipedia.org/wiki/Schlumberger" xr:uid="{A9650BAF-F0BA-468B-B938-540E06AC5DBA}"/>
    <hyperlink ref="B86" r:id="rId85" tooltip="Southern Company" display="https://web.archive.org/web/20161213092225/https:/en.wikipedia.org/wiki/Southern_Company" xr:uid="{A5A1928F-186A-4F89-B107-13D37E012F08}"/>
    <hyperlink ref="B87" r:id="rId86" tooltip="Simon Property Group" display="https://web.archive.org/web/20161213092225/https:/en.wikipedia.org/wiki/Simon_Property_Group" xr:uid="{BD2915F2-8C03-46F9-A333-C72124E01910}"/>
    <hyperlink ref="B88" r:id="rId87" tooltip="AT&amp;T" display="https://web.archive.org/web/20161213092225/https:/en.wikipedia.org/wiki/AT%26T" xr:uid="{10A4949E-B73D-4EF8-90E2-172EF07E3164}"/>
    <hyperlink ref="B89" r:id="rId88" tooltip="Target Corporation" display="https://web.archive.org/web/20161213092225/https:/en.wikipedia.org/wiki/Target_Corporation" xr:uid="{FF4E182D-2C00-48E8-9523-728270988FEC}"/>
    <hyperlink ref="B90" r:id="rId89" tooltip="Time Warner" display="https://web.archive.org/web/20161213092225/https:/en.wikipedia.org/wiki/Time_Warner" xr:uid="{6DE12F42-77D1-45DD-BD89-4DBC358AB176}"/>
    <hyperlink ref="B91" r:id="rId90" tooltip="Texas Instruments" display="https://web.archive.org/web/20161213092225/https:/en.wikipedia.org/wiki/Texas_Instruments" xr:uid="{D13597B5-0DAF-4702-B725-7DE3BDFB4285}"/>
    <hyperlink ref="B92" r:id="rId91" tooltip="UnitedHealth Group" display="https://web.archive.org/web/20161213092225/https:/en.wikipedia.org/wiki/UnitedHealth_Group" xr:uid="{7FBAA90B-CC1D-4B5C-841E-688B121A8E35}"/>
    <hyperlink ref="B93" r:id="rId92" location="Union_Pacific_Corporation" tooltip="Union Pacific" display="https://web.archive.org/web/20161213092225/https:/en.wikipedia.org/wiki/Union_Pacific - Union_Pacific_Corporation" xr:uid="{0AF0F1DE-955E-41A2-964C-16E93414E5A4}"/>
    <hyperlink ref="B94" r:id="rId93" tooltip="United Parcel Service" display="https://web.archive.org/web/20161213092225/https:/en.wikipedia.org/wiki/United_Parcel_Service" xr:uid="{3FEB3AF6-193F-4A18-B403-7BF9398496C2}"/>
    <hyperlink ref="B95" r:id="rId94" tooltip="U.S. Bancorp" display="https://web.archive.org/web/20161213092225/https:/en.wikipedia.org/wiki/U.S._Bancorp" xr:uid="{9A3B412A-A4B9-4A44-88B7-6587B21A3D96}"/>
    <hyperlink ref="B96" r:id="rId95" tooltip="United Technologies Corporation" display="https://web.archive.org/web/20161213092225/https:/en.wikipedia.org/wiki/United_Technologies_Corporation" xr:uid="{49C1DBB3-3FDA-4144-A0A5-36F93CC83E86}"/>
    <hyperlink ref="B97" r:id="rId96" tooltip="Visa Inc." display="https://web.archive.org/web/20161213092225/https:/en.wikipedia.org/wiki/Visa_Inc." xr:uid="{ABF1A0C0-449D-4439-9522-69B426DEA3F2}"/>
    <hyperlink ref="B98" r:id="rId97" tooltip="Verizon Communications" display="https://web.archive.org/web/20161213092225/https:/en.wikipedia.org/wiki/Verizon_Communications" xr:uid="{B12A458F-1EAF-4375-9A2A-47083B33043E}"/>
    <hyperlink ref="B99" r:id="rId98" tooltip="Walgreens Boots Alliance" display="https://web.archive.org/web/20161213092225/https:/en.wikipedia.org/wiki/Walgreens_Boots_Alliance" xr:uid="{F32B245A-BDC2-4A42-B645-9A496A3CA842}"/>
    <hyperlink ref="B100" r:id="rId99" tooltip="Wells Fargo" display="https://web.archive.org/web/20161213092225/https:/en.wikipedia.org/wiki/Wells_Fargo" xr:uid="{F2F4EA03-B332-4F70-98A3-AD35E5586505}"/>
    <hyperlink ref="B101" r:id="rId100" tooltip="Wal-Mart" display="https://web.archive.org/web/20161213092225/https:/en.wikipedia.org/wiki/Wal-Mart" xr:uid="{E5A1478A-4988-44C2-8C1D-E29BA49807A1}"/>
    <hyperlink ref="B102" r:id="rId101" tooltip="ExxonMobil" display="https://web.archive.org/web/20161213092225/https:/en.wikipedia.org/wiki/ExxonMobil" xr:uid="{1FA49182-728D-47D7-9598-4FC4E9F810D0}"/>
  </hyperlinks>
  <pageMargins left="0.7" right="0.7" top="0.75" bottom="0.75" header="0.3" footer="0.3"/>
  <pageSetup paperSize="9" orientation="portrait" r:id="rId1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Y W s w V h J Q m N K l A A A A 9 g A A A B I A H A B D b 2 5 m a W c v U G F j a 2 F n Z S 5 4 b W w g o h g A K K A U A A A A A A A A A A A A A A A A A A A A A A A A A A A A h Y 9 N C s I w G E S v U r J v / g S R k q a g C z c W B E H c h j S 2 w f a r N K n p 3 V x 4 J K 9 g R a v u X M 6 b t 5 i 5 X 2 8 i G 5 o 6 u p j O 2 R Z S x D B F k Q H d F h b K F P X + G C 9 Q J s V W 6 Z M q T T T K 4 J L B F S m q v D 8 n h I Q Q c J j h t i s J p 5 S R Q 7 7 Z 6 c o 0 C n 1 k + 1 + O L T i v Q B s k x f 4 1 R n L M G M N z y j E V Z I I i t / A V + L j 3 2 f 5 A s e p r 3 3 d G G o j X S 0 G m K M j 7 g 3 w A U E s D B B Q A A g A I A G F r M F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h a z B W K I p H u A 4 A A A A R A A A A E w A c A E Z v c m 1 1 b G F z L 1 N l Y 3 R p b 2 4 x L m 0 g o h g A K K A U A A A A A A A A A A A A A A A A A A A A A A A A A A A A K 0 5 N L s n M z 1 M I h t C G 1 g B Q S w E C L Q A U A A I A C A B h a z B W E l C Y 0 q U A A A D 2 A A A A E g A A A A A A A A A A A A A A A A A A A A A A Q 2 9 u Z m l n L 1 B h Y 2 t h Z 2 U u e G 1 s U E s B A i 0 A F A A C A A g A Y W s w V g / K 6 a u k A A A A 6 Q A A A B M A A A A A A A A A A A A A A A A A 8 Q A A A F t D b 2 5 0 Z W 5 0 X 1 R 5 c G V z X S 5 4 b W x Q S w E C L Q A U A A I A C A B h a z B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W 3 E z 0 f C t w 0 O n o 1 5 k b 8 1 y V Q A A A A A C A A A A A A A Q Z g A A A A E A A C A A A A B + K j E X K P v 1 8 Z g v / t y U 1 P z P T G + Z 5 U N o F T 4 b M 5 z j T e j q q g A A A A A O g A A A A A I A A C A A A A B 3 6 b 1 w 6 U T I O E L O Z Q f d h H q p V I t o U m w x h z v A J F s Y V x U d j V A A A A A X k B x v S Q Q r v x n J F k t f 9 V / M 9 n 2 4 V 3 / k C U E t p u b z V + f z G U 9 n 7 v r p 0 n G 6 9 S Y l N 4 G 0 9 1 e c M + z + o x K b x 6 U k x W N 3 w B Z n f h s q 6 L g k m Z P e 9 q l g b I K I K k A A A A D R C i E z s N E v G L W P f M G F c J E Q 5 k 9 V Y Z 4 b o 0 M I 3 A w i r u B 6 Y g T t h 7 c q N q l g y M z O M L I k B W 1 m / X 9 + I n K R m K S p e g G p F C T J < / D a t a M a s h u p > 
</file>

<file path=customXml/itemProps1.xml><?xml version="1.0" encoding="utf-8"?>
<ds:datastoreItem xmlns:ds="http://schemas.openxmlformats.org/officeDocument/2006/customXml" ds:itemID="{EAC02095-9F22-4AE3-ACC0-84D73F113B0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Rekneark</vt:lpstr>
      </vt:variant>
      <vt:variant>
        <vt:i4>12</vt:i4>
      </vt:variant>
    </vt:vector>
  </HeadingPairs>
  <TitlesOfParts>
    <vt:vector size="12" baseType="lpstr">
      <vt:lpstr>Alle År Piviot</vt:lpstr>
      <vt:lpstr>2015 pivot</vt:lpstr>
      <vt:lpstr>2016 pivot</vt:lpstr>
      <vt:lpstr>2017 pivot</vt:lpstr>
      <vt:lpstr>2018 pivot</vt:lpstr>
      <vt:lpstr>2019 pivot</vt:lpstr>
      <vt:lpstr>Alle år</vt:lpstr>
      <vt:lpstr>2015</vt:lpstr>
      <vt:lpstr>2016</vt:lpstr>
      <vt:lpstr>2017</vt:lpstr>
      <vt:lpstr>2018</vt:lpstr>
      <vt:lpstr>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Eirik Bruland</dc:creator>
  <cp:keywords/>
  <dc:description/>
  <cp:lastModifiedBy>Eirik Bruland</cp:lastModifiedBy>
  <cp:revision/>
  <dcterms:created xsi:type="dcterms:W3CDTF">2023-01-16T12:24:30Z</dcterms:created>
  <dcterms:modified xsi:type="dcterms:W3CDTF">2023-05-11T13:10:44Z</dcterms:modified>
  <cp:category/>
  <cp:contentStatus/>
</cp:coreProperties>
</file>