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7e6d4cedab8d68d/Dokumenter/QGIS/Masteroppgaven/"/>
    </mc:Choice>
  </mc:AlternateContent>
  <xr:revisionPtr revIDLastSave="460" documentId="8_{542417D2-FE75-4260-990F-94EEBA090E50}" xr6:coauthVersionLast="47" xr6:coauthVersionMax="47" xr10:uidLastSave="{1BEBF07C-8DE9-468C-B6B8-DB8DEEB278D8}"/>
  <bookViews>
    <workbookView xWindow="-108" yWindow="-108" windowWidth="23256" windowHeight="12576" activeTab="3" xr2:uid="{00000000-000D-0000-FFFF-FFFF00000000}"/>
  </bookViews>
  <sheets>
    <sheet name="Butikker" sheetId="1" r:id="rId1"/>
    <sheet name="Ark1" sheetId="2" r:id="rId2"/>
    <sheet name="Ark2" sheetId="3" r:id="rId3"/>
    <sheet name="Ark3" sheetId="4" r:id="rId4"/>
  </sheets>
  <definedNames>
    <definedName name="_xlnm._FilterDatabase" localSheetId="0" hidden="1">Butikker!$A$1:$P$176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76" i="1" l="1"/>
  <c r="U70" i="1"/>
  <c r="U52" i="1"/>
  <c r="U173" i="1"/>
  <c r="U171" i="1"/>
  <c r="U163" i="1"/>
  <c r="U162" i="1"/>
  <c r="U160" i="1"/>
  <c r="U144" i="1"/>
  <c r="U136" i="1"/>
  <c r="U134" i="1"/>
  <c r="U131" i="1"/>
  <c r="U109" i="1"/>
  <c r="U119" i="1"/>
  <c r="U108" i="1"/>
  <c r="U94" i="1"/>
  <c r="U82" i="1"/>
  <c r="U79" i="1"/>
  <c r="U167" i="1"/>
  <c r="U74" i="1"/>
  <c r="U32" i="1"/>
  <c r="U39" i="1"/>
  <c r="U104" i="1"/>
  <c r="U172" i="1"/>
  <c r="U145" i="1"/>
  <c r="U105" i="1"/>
  <c r="U55" i="1"/>
  <c r="U25" i="1"/>
  <c r="U26" i="1"/>
  <c r="U40" i="1"/>
  <c r="U36" i="1"/>
  <c r="U174" i="1"/>
  <c r="U72" i="1"/>
  <c r="U89" i="1"/>
  <c r="U56" i="1"/>
  <c r="U153" i="1"/>
  <c r="U68" i="1"/>
  <c r="U75" i="1"/>
  <c r="U92" i="1"/>
  <c r="U3" i="1"/>
  <c r="U118" i="1"/>
  <c r="U61" i="1"/>
  <c r="U147" i="1"/>
  <c r="U103" i="1"/>
  <c r="U69" i="1"/>
  <c r="U139" i="1"/>
  <c r="U99" i="1"/>
  <c r="U110" i="1"/>
  <c r="U100" i="1"/>
  <c r="U47" i="1"/>
  <c r="U59" i="1"/>
  <c r="U31" i="1"/>
  <c r="U142" i="1"/>
  <c r="U54" i="1"/>
  <c r="U143" i="1"/>
  <c r="U128" i="1"/>
  <c r="U30" i="1"/>
  <c r="U34" i="1"/>
  <c r="U126" i="1"/>
  <c r="U168" i="1"/>
  <c r="U41" i="1"/>
  <c r="U5" i="1"/>
  <c r="U124" i="1"/>
  <c r="U132" i="1"/>
  <c r="U121" i="1"/>
  <c r="U111" i="1"/>
  <c r="U106" i="1"/>
  <c r="U65" i="1"/>
  <c r="U50" i="1"/>
  <c r="U95" i="1"/>
  <c r="U4" i="1"/>
  <c r="U122" i="1"/>
  <c r="U151" i="1"/>
  <c r="U8" i="1"/>
  <c r="U175" i="1"/>
  <c r="U83" i="1"/>
  <c r="U76" i="1"/>
  <c r="U93" i="1"/>
  <c r="U60" i="1"/>
  <c r="U37" i="1"/>
  <c r="U81" i="1"/>
  <c r="U138" i="1"/>
  <c r="U127" i="1"/>
  <c r="U141" i="1"/>
  <c r="U15" i="1"/>
  <c r="U21" i="1"/>
  <c r="U125" i="1"/>
  <c r="U90" i="1"/>
  <c r="U71" i="1"/>
  <c r="U35" i="1"/>
  <c r="U51" i="1"/>
  <c r="U107" i="1"/>
  <c r="U114" i="1"/>
  <c r="U16" i="1"/>
  <c r="U27" i="1"/>
  <c r="U49" i="1"/>
  <c r="U150" i="1"/>
  <c r="U53" i="1"/>
  <c r="U46" i="1"/>
  <c r="U63" i="1"/>
  <c r="U152" i="1"/>
  <c r="U78" i="1"/>
  <c r="U73" i="1"/>
  <c r="U62" i="1"/>
  <c r="U23" i="1"/>
  <c r="U28" i="1"/>
  <c r="U19" i="1"/>
  <c r="U170" i="1"/>
  <c r="U45" i="1"/>
  <c r="U84" i="1"/>
  <c r="U7" i="1"/>
  <c r="U2" i="1"/>
  <c r="U158" i="1"/>
  <c r="U43" i="1"/>
  <c r="U12" i="1"/>
  <c r="U57" i="1"/>
  <c r="U159" i="1"/>
  <c r="U148" i="1"/>
  <c r="U44" i="1"/>
  <c r="U10" i="1"/>
  <c r="U161" i="1"/>
  <c r="U42" i="1"/>
  <c r="U165" i="1"/>
  <c r="U64" i="1"/>
  <c r="U130" i="1"/>
  <c r="U140" i="1"/>
  <c r="U88" i="1"/>
  <c r="U18" i="1"/>
  <c r="U9" i="1"/>
  <c r="U24" i="1"/>
  <c r="U96" i="1"/>
  <c r="U155" i="1"/>
  <c r="U14" i="1"/>
  <c r="U123" i="1"/>
  <c r="U48" i="1"/>
  <c r="U157" i="1"/>
  <c r="U116" i="1"/>
  <c r="U156" i="1"/>
  <c r="U149" i="1"/>
  <c r="U85" i="1"/>
  <c r="U13" i="1"/>
  <c r="U98" i="1"/>
  <c r="U164" i="1"/>
  <c r="U17" i="1"/>
  <c r="U117" i="1"/>
  <c r="U146" i="1"/>
  <c r="U20" i="1"/>
  <c r="U137" i="1"/>
  <c r="U120" i="1"/>
  <c r="U133" i="1"/>
  <c r="U86" i="1"/>
  <c r="U102" i="1"/>
  <c r="U154" i="1"/>
  <c r="U77" i="1"/>
  <c r="U169" i="1"/>
  <c r="U22" i="1"/>
  <c r="U80" i="1"/>
  <c r="U6" i="1"/>
  <c r="U101" i="1"/>
  <c r="U66" i="1"/>
  <c r="U87" i="1"/>
  <c r="U112" i="1"/>
  <c r="U135" i="1"/>
  <c r="U38" i="1"/>
  <c r="U29" i="1"/>
  <c r="U166" i="1"/>
  <c r="U91" i="1"/>
  <c r="U67" i="1"/>
  <c r="U58" i="1"/>
  <c r="U113" i="1"/>
  <c r="U11" i="1"/>
  <c r="U33" i="1"/>
  <c r="U129" i="1"/>
  <c r="U97" i="1"/>
  <c r="U115" i="1"/>
  <c r="S80" i="1"/>
  <c r="Q80" i="1"/>
  <c r="S117" i="1"/>
  <c r="S128" i="1"/>
  <c r="Q117" i="1"/>
  <c r="Q128" i="1"/>
  <c r="Q88" i="1"/>
  <c r="Q46" i="1"/>
  <c r="S58" i="1"/>
  <c r="S67" i="1"/>
  <c r="S29" i="1"/>
  <c r="S38" i="1"/>
  <c r="S112" i="1"/>
  <c r="S22" i="1"/>
  <c r="S86" i="1"/>
  <c r="S133" i="1"/>
  <c r="S120" i="1"/>
  <c r="S98" i="1"/>
  <c r="S85" i="1"/>
  <c r="S149" i="1"/>
  <c r="S156" i="1"/>
  <c r="S116" i="1"/>
  <c r="S48" i="1"/>
  <c r="S123" i="1"/>
  <c r="S155" i="1"/>
  <c r="S24" i="1"/>
  <c r="S9" i="1"/>
  <c r="S64" i="1"/>
  <c r="S42" i="1"/>
  <c r="S161" i="1"/>
  <c r="S10" i="1"/>
  <c r="S44" i="1"/>
  <c r="S148" i="1"/>
  <c r="S159" i="1"/>
  <c r="S57" i="1"/>
  <c r="S43" i="1"/>
  <c r="S2" i="1"/>
  <c r="S7" i="1"/>
  <c r="S84" i="1"/>
  <c r="S45" i="1"/>
  <c r="S170" i="1"/>
  <c r="S19" i="1"/>
  <c r="S62" i="1"/>
  <c r="S73" i="1"/>
  <c r="S78" i="1"/>
  <c r="S152" i="1"/>
  <c r="S63" i="1"/>
  <c r="S53" i="1"/>
  <c r="S150" i="1"/>
  <c r="S49" i="1"/>
  <c r="S27" i="1"/>
  <c r="S16" i="1"/>
  <c r="S71" i="1"/>
  <c r="S90" i="1"/>
  <c r="S125" i="1"/>
  <c r="S21" i="1"/>
  <c r="S15" i="1"/>
  <c r="S141" i="1"/>
  <c r="S127" i="1"/>
  <c r="S138" i="1"/>
  <c r="S81" i="1"/>
  <c r="S60" i="1"/>
  <c r="S93" i="1"/>
  <c r="S76" i="1"/>
  <c r="S83" i="1"/>
  <c r="S8" i="1"/>
  <c r="S122" i="1"/>
  <c r="S4" i="1"/>
  <c r="S106" i="1"/>
  <c r="S111" i="1"/>
  <c r="S121" i="1"/>
  <c r="S124" i="1"/>
  <c r="S5" i="1"/>
  <c r="S168" i="1"/>
  <c r="S126" i="1"/>
  <c r="S142" i="1"/>
  <c r="S31" i="1"/>
  <c r="S100" i="1"/>
  <c r="S110" i="1"/>
  <c r="S103" i="1"/>
  <c r="S61" i="1"/>
  <c r="S3" i="1"/>
  <c r="S92" i="1"/>
  <c r="S75" i="1"/>
  <c r="S153" i="1"/>
  <c r="S56" i="1"/>
  <c r="S89" i="1"/>
  <c r="S174" i="1"/>
  <c r="S36" i="1"/>
  <c r="S40" i="1"/>
  <c r="S26" i="1"/>
  <c r="S25" i="1"/>
  <c r="S145" i="1"/>
  <c r="S172" i="1"/>
  <c r="S104" i="1"/>
  <c r="S39" i="1"/>
  <c r="S32" i="1"/>
  <c r="Q58" i="1"/>
  <c r="Q67" i="1"/>
  <c r="Q29" i="1"/>
  <c r="Q38" i="1"/>
  <c r="Q112" i="1"/>
  <c r="Q22" i="1"/>
  <c r="Q86" i="1"/>
  <c r="Q133" i="1"/>
  <c r="Q120" i="1"/>
  <c r="Q98" i="1"/>
  <c r="Q85" i="1"/>
  <c r="Q149" i="1"/>
  <c r="Q156" i="1"/>
  <c r="Q116" i="1"/>
  <c r="Q48" i="1"/>
  <c r="Q123" i="1"/>
  <c r="Q155" i="1"/>
  <c r="Q24" i="1"/>
  <c r="Q9" i="1"/>
  <c r="Q64" i="1"/>
  <c r="Q42" i="1"/>
  <c r="Q161" i="1"/>
  <c r="Q10" i="1"/>
  <c r="Q44" i="1"/>
  <c r="Q148" i="1"/>
  <c r="Q159" i="1"/>
  <c r="Q57" i="1"/>
  <c r="Q43" i="1"/>
  <c r="Q2" i="1"/>
  <c r="Q7" i="1"/>
  <c r="Q84" i="1"/>
  <c r="Q45" i="1"/>
  <c r="Q170" i="1"/>
  <c r="Q19" i="1"/>
  <c r="Q62" i="1"/>
  <c r="Q73" i="1"/>
  <c r="Q78" i="1"/>
  <c r="Q152" i="1"/>
  <c r="Q63" i="1"/>
  <c r="Q53" i="1"/>
  <c r="Q150" i="1"/>
  <c r="Q49" i="1"/>
  <c r="Q27" i="1"/>
  <c r="Q16" i="1"/>
  <c r="Q71" i="1"/>
  <c r="Q90" i="1"/>
  <c r="Q125" i="1"/>
  <c r="Q21" i="1"/>
  <c r="Q15" i="1"/>
  <c r="Q141" i="1"/>
  <c r="Q127" i="1"/>
  <c r="Q138" i="1"/>
  <c r="Q81" i="1"/>
  <c r="Q60" i="1"/>
  <c r="Q93" i="1"/>
  <c r="Q76" i="1"/>
  <c r="Q83" i="1"/>
  <c r="Q8" i="1"/>
  <c r="Q122" i="1"/>
  <c r="Q4" i="1"/>
  <c r="Q106" i="1"/>
  <c r="Q111" i="1"/>
  <c r="Q121" i="1"/>
  <c r="Q132" i="1"/>
  <c r="Q124" i="1"/>
  <c r="Q5" i="1"/>
  <c r="Q168" i="1"/>
  <c r="Q126" i="1"/>
  <c r="Q34" i="1"/>
  <c r="Q142" i="1"/>
  <c r="Q31" i="1"/>
  <c r="Q100" i="1"/>
  <c r="Q110" i="1"/>
  <c r="Q103" i="1"/>
  <c r="Q61" i="1"/>
  <c r="Q118" i="1"/>
  <c r="Q3" i="1"/>
  <c r="Q92" i="1"/>
  <c r="Q75" i="1"/>
  <c r="Q153" i="1"/>
  <c r="Q56" i="1"/>
  <c r="Q89" i="1"/>
  <c r="Q174" i="1"/>
  <c r="Q36" i="1"/>
  <c r="Q40" i="1"/>
  <c r="Q26" i="1"/>
  <c r="Q25" i="1"/>
  <c r="Q145" i="1"/>
  <c r="Q172" i="1"/>
  <c r="Q104" i="1"/>
  <c r="Q39" i="1"/>
  <c r="Q32" i="1"/>
  <c r="Q109" i="1"/>
  <c r="S11" i="1"/>
  <c r="S146" i="1"/>
  <c r="S140" i="1"/>
  <c r="S147" i="1"/>
  <c r="S105" i="1"/>
  <c r="S167" i="1"/>
  <c r="S94" i="1"/>
  <c r="Q11" i="1"/>
  <c r="Q146" i="1"/>
  <c r="Q17" i="1"/>
  <c r="Q14" i="1"/>
  <c r="Q140" i="1"/>
  <c r="Q147" i="1"/>
  <c r="Q105" i="1"/>
  <c r="Q167" i="1"/>
  <c r="Q163" i="1"/>
  <c r="Q52" i="1"/>
  <c r="Q70" i="1"/>
  <c r="Q169" i="1"/>
  <c r="Q13" i="1"/>
  <c r="Q18" i="1"/>
  <c r="Q23" i="1"/>
  <c r="Q114" i="1"/>
  <c r="Q51" i="1"/>
  <c r="Q175" i="1"/>
  <c r="Q30" i="1"/>
  <c r="Q99" i="1"/>
  <c r="Q79" i="1"/>
  <c r="Q162" i="1"/>
  <c r="Q173" i="1"/>
  <c r="Q66" i="1"/>
  <c r="Q6" i="1"/>
  <c r="Q77" i="1"/>
  <c r="Q20" i="1"/>
  <c r="Q131" i="1"/>
  <c r="Q171" i="1"/>
  <c r="Q55" i="1"/>
  <c r="S55" i="1"/>
  <c r="S164" i="1"/>
  <c r="S102" i="1"/>
  <c r="S107" i="1"/>
  <c r="S151" i="1"/>
  <c r="S143" i="1"/>
  <c r="Q113" i="1"/>
  <c r="Q87" i="1"/>
  <c r="Q101" i="1"/>
  <c r="Q154" i="1"/>
  <c r="Q102" i="1"/>
  <c r="Q107" i="1"/>
  <c r="Q151" i="1"/>
  <c r="Q143" i="1"/>
  <c r="S137" i="1"/>
  <c r="S130" i="1"/>
  <c r="S28" i="1"/>
  <c r="S35" i="1"/>
  <c r="S82" i="1"/>
  <c r="Q129" i="1"/>
  <c r="Q91" i="1"/>
  <c r="Q135" i="1"/>
  <c r="Q137" i="1"/>
  <c r="Q130" i="1"/>
  <c r="Q28" i="1"/>
  <c r="Q35" i="1"/>
  <c r="Q82" i="1"/>
  <c r="Q108" i="1"/>
  <c r="Q144" i="1"/>
  <c r="S95" i="1"/>
  <c r="S59" i="1"/>
  <c r="S139" i="1"/>
  <c r="S68" i="1"/>
  <c r="S74" i="1"/>
  <c r="Q95" i="1"/>
  <c r="Q50" i="1"/>
  <c r="Q41" i="1"/>
  <c r="Q59" i="1"/>
  <c r="Q68" i="1"/>
  <c r="Q74" i="1"/>
  <c r="Q119" i="1"/>
  <c r="Q160" i="1"/>
  <c r="S165" i="1"/>
  <c r="Q165" i="1"/>
  <c r="Q12" i="1"/>
  <c r="Q134" i="1"/>
  <c r="S158" i="1"/>
  <c r="Q158" i="1"/>
  <c r="S72" i="1"/>
  <c r="Q72" i="1"/>
  <c r="S157" i="1"/>
  <c r="S65" i="1"/>
  <c r="S47" i="1"/>
  <c r="Q157" i="1"/>
  <c r="Q65" i="1"/>
  <c r="Q47" i="1"/>
  <c r="Q136" i="1"/>
  <c r="Q69" i="1"/>
  <c r="S37" i="1"/>
  <c r="Q37" i="1"/>
  <c r="R176" i="1"/>
  <c r="R70" i="1"/>
  <c r="R52" i="1"/>
  <c r="R173" i="1"/>
  <c r="R171" i="1"/>
  <c r="R163" i="1"/>
  <c r="R162" i="1"/>
  <c r="R160" i="1"/>
  <c r="R144" i="1"/>
  <c r="R136" i="1"/>
  <c r="R134" i="1"/>
  <c r="R131" i="1"/>
  <c r="R109" i="1"/>
  <c r="R119" i="1"/>
  <c r="R108" i="1"/>
  <c r="R94" i="1"/>
  <c r="R82" i="1"/>
  <c r="R79" i="1"/>
  <c r="R167" i="1"/>
  <c r="R74" i="1"/>
  <c r="R32" i="1"/>
  <c r="R39" i="1"/>
  <c r="R104" i="1"/>
  <c r="R172" i="1"/>
  <c r="R145" i="1"/>
  <c r="R105" i="1"/>
  <c r="R55" i="1"/>
  <c r="R25" i="1"/>
  <c r="R26" i="1"/>
  <c r="R40" i="1"/>
  <c r="R36" i="1"/>
  <c r="R174" i="1"/>
  <c r="R72" i="1"/>
  <c r="R89" i="1"/>
  <c r="R56" i="1"/>
  <c r="R153" i="1"/>
  <c r="R68" i="1"/>
  <c r="R75" i="1"/>
  <c r="R92" i="1"/>
  <c r="R3" i="1"/>
  <c r="R118" i="1"/>
  <c r="R61" i="1"/>
  <c r="R147" i="1"/>
  <c r="R103" i="1"/>
  <c r="R69" i="1"/>
  <c r="R139" i="1"/>
  <c r="R99" i="1"/>
  <c r="R110" i="1"/>
  <c r="R100" i="1"/>
  <c r="R47" i="1"/>
  <c r="R59" i="1"/>
  <c r="R31" i="1"/>
  <c r="R142" i="1"/>
  <c r="R54" i="1"/>
  <c r="R143" i="1"/>
  <c r="R128" i="1"/>
  <c r="R30" i="1"/>
  <c r="R34" i="1"/>
  <c r="R126" i="1"/>
  <c r="R168" i="1"/>
  <c r="R41" i="1"/>
  <c r="R5" i="1"/>
  <c r="R124" i="1"/>
  <c r="R132" i="1"/>
  <c r="R121" i="1"/>
  <c r="R111" i="1"/>
  <c r="R106" i="1"/>
  <c r="R65" i="1"/>
  <c r="R50" i="1"/>
  <c r="R95" i="1"/>
  <c r="R4" i="1"/>
  <c r="R122" i="1"/>
  <c r="R151" i="1"/>
  <c r="R8" i="1"/>
  <c r="R175" i="1"/>
  <c r="R83" i="1"/>
  <c r="R76" i="1"/>
  <c r="R93" i="1"/>
  <c r="R60" i="1"/>
  <c r="R37" i="1"/>
  <c r="R81" i="1"/>
  <c r="R138" i="1"/>
  <c r="R127" i="1"/>
  <c r="R141" i="1"/>
  <c r="R15" i="1"/>
  <c r="R21" i="1"/>
  <c r="R125" i="1"/>
  <c r="R90" i="1"/>
  <c r="R71" i="1"/>
  <c r="R35" i="1"/>
  <c r="R51" i="1"/>
  <c r="R107" i="1"/>
  <c r="R114" i="1"/>
  <c r="R16" i="1"/>
  <c r="R27" i="1"/>
  <c r="R49" i="1"/>
  <c r="R150" i="1"/>
  <c r="R53" i="1"/>
  <c r="R46" i="1"/>
  <c r="R63" i="1"/>
  <c r="R152" i="1"/>
  <c r="R78" i="1"/>
  <c r="R73" i="1"/>
  <c r="R62" i="1"/>
  <c r="R23" i="1"/>
  <c r="R28" i="1"/>
  <c r="R19" i="1"/>
  <c r="R170" i="1"/>
  <c r="R45" i="1"/>
  <c r="R84" i="1"/>
  <c r="R7" i="1"/>
  <c r="R2" i="1"/>
  <c r="R158" i="1"/>
  <c r="R43" i="1"/>
  <c r="R12" i="1"/>
  <c r="R57" i="1"/>
  <c r="R159" i="1"/>
  <c r="R148" i="1"/>
  <c r="R44" i="1"/>
  <c r="R10" i="1"/>
  <c r="R161" i="1"/>
  <c r="R42" i="1"/>
  <c r="R165" i="1"/>
  <c r="R64" i="1"/>
  <c r="R130" i="1"/>
  <c r="R140" i="1"/>
  <c r="R88" i="1"/>
  <c r="R18" i="1"/>
  <c r="R9" i="1"/>
  <c r="R24" i="1"/>
  <c r="R96" i="1"/>
  <c r="R155" i="1"/>
  <c r="R14" i="1"/>
  <c r="R123" i="1"/>
  <c r="R48" i="1"/>
  <c r="R157" i="1"/>
  <c r="R116" i="1"/>
  <c r="R156" i="1"/>
  <c r="R149" i="1"/>
  <c r="R85" i="1"/>
  <c r="R13" i="1"/>
  <c r="R98" i="1"/>
  <c r="R164" i="1"/>
  <c r="R17" i="1"/>
  <c r="R117" i="1"/>
  <c r="R146" i="1"/>
  <c r="R20" i="1"/>
  <c r="R137" i="1"/>
  <c r="R120" i="1"/>
  <c r="R133" i="1"/>
  <c r="R86" i="1"/>
  <c r="R102" i="1"/>
  <c r="R154" i="1"/>
  <c r="R77" i="1"/>
  <c r="R169" i="1"/>
  <c r="R22" i="1"/>
  <c r="R80" i="1"/>
  <c r="R6" i="1"/>
  <c r="R101" i="1"/>
  <c r="R66" i="1"/>
  <c r="R87" i="1"/>
  <c r="R112" i="1"/>
  <c r="R135" i="1"/>
  <c r="R38" i="1"/>
  <c r="R29" i="1"/>
  <c r="R166" i="1"/>
  <c r="R91" i="1"/>
  <c r="R67" i="1"/>
  <c r="R58" i="1"/>
  <c r="R113" i="1"/>
  <c r="R11" i="1"/>
  <c r="R33" i="1"/>
  <c r="R129" i="1"/>
  <c r="R97" i="1"/>
  <c r="R115" i="1"/>
  <c r="U177" i="1" l="1"/>
</calcChain>
</file>

<file path=xl/sharedStrings.xml><?xml version="1.0" encoding="utf-8"?>
<sst xmlns="http://schemas.openxmlformats.org/spreadsheetml/2006/main" count="2489" uniqueCount="779">
  <si>
    <t>full_id</t>
  </si>
  <si>
    <t>osm_id</t>
  </si>
  <si>
    <t>osm_type</t>
  </si>
  <si>
    <t>service:rikstoto</t>
  </si>
  <si>
    <t>service:tipping</t>
  </si>
  <si>
    <t>service:postnord</t>
  </si>
  <si>
    <t>service:posten</t>
  </si>
  <si>
    <t>opening_hours</t>
  </si>
  <si>
    <t>name</t>
  </si>
  <si>
    <t>brand</t>
  </si>
  <si>
    <t>branch</t>
  </si>
  <si>
    <t>n29763917</t>
  </si>
  <si>
    <t>29763917</t>
  </si>
  <si>
    <t>node</t>
  </si>
  <si>
    <t>supermarket</t>
  </si>
  <si>
    <t>yes</t>
  </si>
  <si>
    <t>Mo-Sa 07:00-23:00</t>
  </si>
  <si>
    <t>Extra Sædalen</t>
  </si>
  <si>
    <t>Extra</t>
  </si>
  <si>
    <t>Sædalen</t>
  </si>
  <si>
    <t>n171451018</t>
  </si>
  <si>
    <t>171451018</t>
  </si>
  <si>
    <t>Mo-Fr 10:00-20:00, Sa 09:00-18:00</t>
  </si>
  <si>
    <t>Joker Brønndalen</t>
  </si>
  <si>
    <t>Joker</t>
  </si>
  <si>
    <t>Brønndalen</t>
  </si>
  <si>
    <t>n197492272</t>
  </si>
  <si>
    <t>197492272</t>
  </si>
  <si>
    <t>Rema 1000 Drotningsvik</t>
  </si>
  <si>
    <t>Rema 1000</t>
  </si>
  <si>
    <t>Drotningsvik</t>
  </si>
  <si>
    <t>n252288149</t>
  </si>
  <si>
    <t>252288149</t>
  </si>
  <si>
    <t>Extra Lone</t>
  </si>
  <si>
    <t>Lone</t>
  </si>
  <si>
    <t>n252288150</t>
  </si>
  <si>
    <t>252288150</t>
  </si>
  <si>
    <t>Mo-Fr 06:00-23:00, Sa 08:00-21:00</t>
  </si>
  <si>
    <t>Spar Lone</t>
  </si>
  <si>
    <t>Spar</t>
  </si>
  <si>
    <t>n258171007</t>
  </si>
  <si>
    <t>258171007</t>
  </si>
  <si>
    <t>Kiwi Godvik</t>
  </si>
  <si>
    <t>Kiwi</t>
  </si>
  <si>
    <t>Godvik</t>
  </si>
  <si>
    <t>n258171008</t>
  </si>
  <si>
    <t>258171008</t>
  </si>
  <si>
    <t>Rema 1000 Godvik</t>
  </si>
  <si>
    <t>n258417885</t>
  </si>
  <si>
    <t>258417885</t>
  </si>
  <si>
    <t>Kiwi Hetlevikåsen</t>
  </si>
  <si>
    <t>Hetlevikåsen</t>
  </si>
  <si>
    <t>n266867271</t>
  </si>
  <si>
    <t>266867271</t>
  </si>
  <si>
    <t>Mo-Sa 07:00-23:00, Su 09:00-21:00</t>
  </si>
  <si>
    <t>Extra Nyborg</t>
  </si>
  <si>
    <t>Nyborg</t>
  </si>
  <si>
    <t>n282763146</t>
  </si>
  <si>
    <t>282763146</t>
  </si>
  <si>
    <t>Rema 1000 Danmarksplass</t>
  </si>
  <si>
    <t>Danmarksplass</t>
  </si>
  <si>
    <t>n283093676</t>
  </si>
  <si>
    <t>283093676</t>
  </si>
  <si>
    <t>Mo-Fr 07:00-23:00, Sa 08:00-20:00</t>
  </si>
  <si>
    <t>Coop Prix Marken</t>
  </si>
  <si>
    <t>Coop Prix</t>
  </si>
  <si>
    <t>Marken</t>
  </si>
  <si>
    <t>n285686388</t>
  </si>
  <si>
    <t>285686388</t>
  </si>
  <si>
    <t>Kiwi Sandsli</t>
  </si>
  <si>
    <t>Sandsli</t>
  </si>
  <si>
    <t>n286491372</t>
  </si>
  <si>
    <t>286491372</t>
  </si>
  <si>
    <t>Mo-Fr 07:00-23:00, Sa 08:00-23:00</t>
  </si>
  <si>
    <t>Matkroken Blekenberg</t>
  </si>
  <si>
    <t>Matkroken</t>
  </si>
  <si>
    <t>Blekenberg</t>
  </si>
  <si>
    <t>n286502505</t>
  </si>
  <si>
    <t>286502505</t>
  </si>
  <si>
    <t>Extra Øvregaten</t>
  </si>
  <si>
    <t>Øvregaten</t>
  </si>
  <si>
    <t>n286502510</t>
  </si>
  <si>
    <t>286502510</t>
  </si>
  <si>
    <t>Kiwi Strandgaten Bergen</t>
  </si>
  <si>
    <t>Strandgaten Bergen</t>
  </si>
  <si>
    <t>n287159656</t>
  </si>
  <si>
    <t>287159656</t>
  </si>
  <si>
    <t>Mo-Sa 06:30-23:00</t>
  </si>
  <si>
    <t>Rema 1000 Haukelandsveien</t>
  </si>
  <si>
    <t>Haukelandsveien</t>
  </si>
  <si>
    <t>n287406301</t>
  </si>
  <si>
    <t>287406301</t>
  </si>
  <si>
    <t>Kiwi Sørås</t>
  </si>
  <si>
    <t>Sørås</t>
  </si>
  <si>
    <t>n287468334</t>
  </si>
  <si>
    <t>287468334</t>
  </si>
  <si>
    <t>Mo-Fr 08:00-22:00, Sa 09:00-20:00</t>
  </si>
  <si>
    <t>Spar Eikeviken</t>
  </si>
  <si>
    <t>Eikeviken</t>
  </si>
  <si>
    <t>n287468344</t>
  </si>
  <si>
    <t>287468344</t>
  </si>
  <si>
    <t>Extra Helleveien</t>
  </si>
  <si>
    <t>Helleveien</t>
  </si>
  <si>
    <t>n287469597</t>
  </si>
  <si>
    <t>287469597</t>
  </si>
  <si>
    <t>Rema 1000 Eidsvåg</t>
  </si>
  <si>
    <t>Eidsvåg</t>
  </si>
  <si>
    <t>n287776658</t>
  </si>
  <si>
    <t>287776658</t>
  </si>
  <si>
    <t>Kiwi Nesttun sentrum</t>
  </si>
  <si>
    <t>Nesttun sentrum</t>
  </si>
  <si>
    <t>n289518556</t>
  </si>
  <si>
    <t>289518556</t>
  </si>
  <si>
    <t>Rema 1000 Kjerreidviken</t>
  </si>
  <si>
    <t>Kjerreidviken</t>
  </si>
  <si>
    <t>n289525263</t>
  </si>
  <si>
    <t>289525263</t>
  </si>
  <si>
    <t>Rema 1000 Myrholtet</t>
  </si>
  <si>
    <t>Myrholtet</t>
  </si>
  <si>
    <t>n289529135</t>
  </si>
  <si>
    <t>289529135</t>
  </si>
  <si>
    <t>Mo-Fr 06:30-24:00, Sa 07:00-23:00</t>
  </si>
  <si>
    <t>Extra Minde</t>
  </si>
  <si>
    <t>Minde</t>
  </si>
  <si>
    <t>n289529136</t>
  </si>
  <si>
    <t>289529136</t>
  </si>
  <si>
    <t>Mo-Sa 06:00-23:00, Su 09:00-21:00</t>
  </si>
  <si>
    <t>Rema 1000 Wergeland</t>
  </si>
  <si>
    <t>Wergeland</t>
  </si>
  <si>
    <t>n289531526</t>
  </si>
  <si>
    <t>289531526</t>
  </si>
  <si>
    <t>Mo-Fr 07:00-22:00, Sa 09:00-20:00</t>
  </si>
  <si>
    <t>Meny Fantoft</t>
  </si>
  <si>
    <t>Meny</t>
  </si>
  <si>
    <t>Fantoft</t>
  </si>
  <si>
    <t>n292669143</t>
  </si>
  <si>
    <t>292669143</t>
  </si>
  <si>
    <t>Mo-Fr 08:00-21:00, Sa 09:00-20:00</t>
  </si>
  <si>
    <t>Spar Valle-Osveien</t>
  </si>
  <si>
    <t>Valle-Osveien</t>
  </si>
  <si>
    <t>n294168549</t>
  </si>
  <si>
    <t>294168549</t>
  </si>
  <si>
    <t>Kiwi Rolland</t>
  </si>
  <si>
    <t>Rolland</t>
  </si>
  <si>
    <t>n294170502</t>
  </si>
  <si>
    <t>294170502</t>
  </si>
  <si>
    <t>Coop Prix Prestestien</t>
  </si>
  <si>
    <t>Prestestien</t>
  </si>
  <si>
    <t>n296251601</t>
  </si>
  <si>
    <t>296251601</t>
  </si>
  <si>
    <t>Extra Fana</t>
  </si>
  <si>
    <t>Fana</t>
  </si>
  <si>
    <t>n299508269</t>
  </si>
  <si>
    <t>299508269</t>
  </si>
  <si>
    <t>Bunnpris</t>
  </si>
  <si>
    <t>Mo-Fr 09:00-21:00, Sa 09:00-20:00</t>
  </si>
  <si>
    <t>Bunnpris Montana</t>
  </si>
  <si>
    <t>Montana</t>
  </si>
  <si>
    <t>n299612756</t>
  </si>
  <si>
    <t>299612756</t>
  </si>
  <si>
    <t>Mo-Fr 09:00-22:00, Sa 09:00-20:00</t>
  </si>
  <si>
    <t>Bunnpris Lindvik</t>
  </si>
  <si>
    <t>Lindvik</t>
  </si>
  <si>
    <t>n299612777</t>
  </si>
  <si>
    <t>299612777</t>
  </si>
  <si>
    <t>Mo-Su 10:00-23:00</t>
  </si>
  <si>
    <t>Matkroken Landåstorget</t>
  </si>
  <si>
    <t>Landåstorget</t>
  </si>
  <si>
    <t>n299612922</t>
  </si>
  <si>
    <t>299612922</t>
  </si>
  <si>
    <t>Rema 1000 Nattland</t>
  </si>
  <si>
    <t>Nattland</t>
  </si>
  <si>
    <t>n304862319</t>
  </si>
  <si>
    <t>304862319</t>
  </si>
  <si>
    <t>Extra Vadmyra</t>
  </si>
  <si>
    <t>Vadmyra</t>
  </si>
  <si>
    <t>n307110637</t>
  </si>
  <si>
    <t>307110637</t>
  </si>
  <si>
    <t>Mo-Fr 07:00-22:00, Sa 08:00-21:00</t>
  </si>
  <si>
    <t>Spar Karensfryd</t>
  </si>
  <si>
    <t>Karensfryd</t>
  </si>
  <si>
    <t>n309055486</t>
  </si>
  <si>
    <t>309055486</t>
  </si>
  <si>
    <t>Kiwi Vaskerelven</t>
  </si>
  <si>
    <t>Vaskerelven</t>
  </si>
  <si>
    <t>n309494000</t>
  </si>
  <si>
    <t>309494000</t>
  </si>
  <si>
    <t>Kiwi Hamrehjørnet</t>
  </si>
  <si>
    <t>Hamrehjørnet</t>
  </si>
  <si>
    <t>n339701244</t>
  </si>
  <si>
    <t>339701244</t>
  </si>
  <si>
    <t>Kiwi Søreide</t>
  </si>
  <si>
    <t>Søreide</t>
  </si>
  <si>
    <t>n343270608</t>
  </si>
  <si>
    <t>343270608</t>
  </si>
  <si>
    <t>Meny Dolviken</t>
  </si>
  <si>
    <t>Dolviken</t>
  </si>
  <si>
    <t>n346879044</t>
  </si>
  <si>
    <t>346879044</t>
  </si>
  <si>
    <t>Spar Skjoldtun</t>
  </si>
  <si>
    <t>Skjoldtun</t>
  </si>
  <si>
    <t>n356764440</t>
  </si>
  <si>
    <t>356764440</t>
  </si>
  <si>
    <t>Kiwi Oasen</t>
  </si>
  <si>
    <t>Oasen</t>
  </si>
  <si>
    <t>n387620718</t>
  </si>
  <si>
    <t>387620718</t>
  </si>
  <si>
    <t>Obs Lagunen</t>
  </si>
  <si>
    <t>Obs</t>
  </si>
  <si>
    <t>Lagunen</t>
  </si>
  <si>
    <t>n390044183</t>
  </si>
  <si>
    <t>390044183</t>
  </si>
  <si>
    <t>Kiwi Nyborg</t>
  </si>
  <si>
    <t>n391254962</t>
  </si>
  <si>
    <t>391254962</t>
  </si>
  <si>
    <t>Rema 1000 Fjøsanger</t>
  </si>
  <si>
    <t>Fjøsanger</t>
  </si>
  <si>
    <t>n391255128</t>
  </si>
  <si>
    <t>391255128</t>
  </si>
  <si>
    <t>Spar Fjøsanger</t>
  </si>
  <si>
    <t>n418491454</t>
  </si>
  <si>
    <t>418491454</t>
  </si>
  <si>
    <t>Mo-Fr 07:00-22:00, Sa 09:00-21:00</t>
  </si>
  <si>
    <t>Coop Prix Melkeplassen</t>
  </si>
  <si>
    <t>Melkeplassen</t>
  </si>
  <si>
    <t>n506226650</t>
  </si>
  <si>
    <t>506226650</t>
  </si>
  <si>
    <t>Mo-Sa 08:00-22:00, Su 10:00-22:00</t>
  </si>
  <si>
    <t>Bunnpris Welhavens gate</t>
  </si>
  <si>
    <t>Welhavens gate</t>
  </si>
  <si>
    <t>n506321915</t>
  </si>
  <si>
    <t>506321915</t>
  </si>
  <si>
    <t>Mo-Fr 07:00-23:00, Sa 09:00-21:00</t>
  </si>
  <si>
    <t>Kiwi Tertnes</t>
  </si>
  <si>
    <t>Tertnes</t>
  </si>
  <si>
    <t>n549393110</t>
  </si>
  <si>
    <t>549393110</t>
  </si>
  <si>
    <t>Mo-Fr 05:30-24:00, Sa 07:00-24:00</t>
  </si>
  <si>
    <t>Spar Øyjorden</t>
  </si>
  <si>
    <t>Øyjorden</t>
  </si>
  <si>
    <t>n560517961</t>
  </si>
  <si>
    <t>560517961</t>
  </si>
  <si>
    <t>Kiwi Toppe</t>
  </si>
  <si>
    <t>Toppe</t>
  </si>
  <si>
    <t>n560517963</t>
  </si>
  <si>
    <t>560517963</t>
  </si>
  <si>
    <t>Rema 1000 Marikollen</t>
  </si>
  <si>
    <t>Marikollen</t>
  </si>
  <si>
    <t>n606174637</t>
  </si>
  <si>
    <t>606174637</t>
  </si>
  <si>
    <t>Mo-Fr 06:00-23:00, Sa 07:00-23:00</t>
  </si>
  <si>
    <t>Rema 1000 Helleveien</t>
  </si>
  <si>
    <t>n653967334</t>
  </si>
  <si>
    <t>653967334</t>
  </si>
  <si>
    <t>Extra Løvås</t>
  </si>
  <si>
    <t>Løvås</t>
  </si>
  <si>
    <t>n656525095</t>
  </si>
  <si>
    <t>656525095</t>
  </si>
  <si>
    <t>Kiwi Bjørgeveien</t>
  </si>
  <si>
    <t>Bjørgeveien</t>
  </si>
  <si>
    <t>n691538511</t>
  </si>
  <si>
    <t>691538511</t>
  </si>
  <si>
    <t>Mo-Fr 06:00-22:00, Sa 09:00-21:00</t>
  </si>
  <si>
    <t>Spar Hylkje</t>
  </si>
  <si>
    <t>Hylkje</t>
  </si>
  <si>
    <t>n741322172</t>
  </si>
  <si>
    <t>741322172</t>
  </si>
  <si>
    <t>Mo-Fr 07:00-21:00, Sa 08:00-20:00, Su 10:00-23:00</t>
  </si>
  <si>
    <t>Matkroken Nygårdsgaten</t>
  </si>
  <si>
    <t>Nygårdsgaten</t>
  </si>
  <si>
    <t>n760705398</t>
  </si>
  <si>
    <t>760705398</t>
  </si>
  <si>
    <t>Mo-Fr 07:00-24:00, Sa 08:00-24:00, Su 09:00-24:00</t>
  </si>
  <si>
    <t>Bunnpris Nordnes</t>
  </si>
  <si>
    <t>Nordnes</t>
  </si>
  <si>
    <t>n763643436</t>
  </si>
  <si>
    <t>763643436</t>
  </si>
  <si>
    <t>Mo-Fr 07:00-21:00, Sa 09:00-21:00</t>
  </si>
  <si>
    <t>Bunnpris Bønes</t>
  </si>
  <si>
    <t>Bønes</t>
  </si>
  <si>
    <t>n768510658</t>
  </si>
  <si>
    <t>768510658</t>
  </si>
  <si>
    <t>Kiwi Skjoldskiftet</t>
  </si>
  <si>
    <t>Skjoldskiftet</t>
  </si>
  <si>
    <t>n822174688</t>
  </si>
  <si>
    <t>822174688</t>
  </si>
  <si>
    <t>Rema 1000 Nygård</t>
  </si>
  <si>
    <t>Nygård</t>
  </si>
  <si>
    <t>n848779622</t>
  </si>
  <si>
    <t>848779622</t>
  </si>
  <si>
    <t>Coop Prix Ytre Arna</t>
  </si>
  <si>
    <t>Ytre Arna</t>
  </si>
  <si>
    <t>n886557225</t>
  </si>
  <si>
    <t>886557225</t>
  </si>
  <si>
    <t>Mo-Fr 06:30-22:00, Sa 09:00-20:00</t>
  </si>
  <si>
    <t>Extra Blomsterdalen</t>
  </si>
  <si>
    <t>Blomsterdalen</t>
  </si>
  <si>
    <t>n999701269</t>
  </si>
  <si>
    <t>999701269</t>
  </si>
  <si>
    <t>Rema 1000 Kokstad</t>
  </si>
  <si>
    <t>Kokstad</t>
  </si>
  <si>
    <t>n1198695662</t>
  </si>
  <si>
    <t>1198695662</t>
  </si>
  <si>
    <t>Kiwi Nøstet</t>
  </si>
  <si>
    <t>Nøstet</t>
  </si>
  <si>
    <t>n1206294394</t>
  </si>
  <si>
    <t>1206294394</t>
  </si>
  <si>
    <t>Rema 1000 Kalmarhuset</t>
  </si>
  <si>
    <t>Kalmarhuset</t>
  </si>
  <si>
    <t>n1237659093</t>
  </si>
  <si>
    <t>1237659093</t>
  </si>
  <si>
    <t>Rema 1000 Skjold</t>
  </si>
  <si>
    <t>Skjold</t>
  </si>
  <si>
    <t>n1384216355</t>
  </si>
  <si>
    <t>1384216355</t>
  </si>
  <si>
    <t>Meny Sletten</t>
  </si>
  <si>
    <t>Sletten</t>
  </si>
  <si>
    <t>n1424647231</t>
  </si>
  <si>
    <t>1424647231</t>
  </si>
  <si>
    <t>Rema 1000 Fanatorget</t>
  </si>
  <si>
    <t>Fanatorget</t>
  </si>
  <si>
    <t>n1688807299</t>
  </si>
  <si>
    <t>1688807299</t>
  </si>
  <si>
    <t>Mo-Fr 08:00-23:00, Sa 08:00-22:00, Su 08:00-23:00</t>
  </si>
  <si>
    <t>Bunnpris Møllendalsbakken</t>
  </si>
  <si>
    <t>Møllendalsbakken</t>
  </si>
  <si>
    <t>n1706528898</t>
  </si>
  <si>
    <t>1706528898</t>
  </si>
  <si>
    <t>Mo-Fr 08:00-22:00, Sa 08:00-20:00</t>
  </si>
  <si>
    <t>Spar Sikthaugen</t>
  </si>
  <si>
    <t>Sikthaugen</t>
  </si>
  <si>
    <t>n1715933279</t>
  </si>
  <si>
    <t>1715933279</t>
  </si>
  <si>
    <t>Kiwi Strømgaten</t>
  </si>
  <si>
    <t>Strømgaten</t>
  </si>
  <si>
    <t>n1727566202</t>
  </si>
  <si>
    <t>1727566202</t>
  </si>
  <si>
    <t>Kiwi Birkeveien</t>
  </si>
  <si>
    <t>Birkeveien</t>
  </si>
  <si>
    <t>n1727574664</t>
  </si>
  <si>
    <t>1727574664</t>
  </si>
  <si>
    <t>Rema 1000 Landås</t>
  </si>
  <si>
    <t>Landås</t>
  </si>
  <si>
    <t>n1925271890</t>
  </si>
  <si>
    <t>1925271890</t>
  </si>
  <si>
    <t>Rema 1000 Ulset</t>
  </si>
  <si>
    <t>Ulset</t>
  </si>
  <si>
    <t>n1975651376</t>
  </si>
  <si>
    <t>1975651376</t>
  </si>
  <si>
    <t>Kiwi Birkebeinersenteret</t>
  </si>
  <si>
    <t>Birkebeinersenteret</t>
  </si>
  <si>
    <t>n2300565411</t>
  </si>
  <si>
    <t>2300565411</t>
  </si>
  <si>
    <t>Mo-Fr 07:00-24:00, Sa 07:00-23:00</t>
  </si>
  <si>
    <t>Extra Håkonsgaten</t>
  </si>
  <si>
    <t>Håkonsgaten</t>
  </si>
  <si>
    <t>n2328000381</t>
  </si>
  <si>
    <t>2328000381</t>
  </si>
  <si>
    <t>Kiwi Spelhaugen</t>
  </si>
  <si>
    <t>Spelhaugen</t>
  </si>
  <si>
    <t>n2328009314</t>
  </si>
  <si>
    <t>2328009314</t>
  </si>
  <si>
    <t>Kiwi Ulset</t>
  </si>
  <si>
    <t>n2328065316</t>
  </si>
  <si>
    <t>2328065316</t>
  </si>
  <si>
    <t>Kiwi Arnatveit</t>
  </si>
  <si>
    <t>Arnatveit</t>
  </si>
  <si>
    <t>n2328072244</t>
  </si>
  <si>
    <t>2328072244</t>
  </si>
  <si>
    <t>Kiwi Indre Arna</t>
  </si>
  <si>
    <t>Indre Arna</t>
  </si>
  <si>
    <t>n2328097817</t>
  </si>
  <si>
    <t>2328097817</t>
  </si>
  <si>
    <t>Extra Damsgård</t>
  </si>
  <si>
    <t>Damsgård</t>
  </si>
  <si>
    <t>n2328104155</t>
  </si>
  <si>
    <t>2328104155</t>
  </si>
  <si>
    <t>Extra Gågaten</t>
  </si>
  <si>
    <t>Gågaten</t>
  </si>
  <si>
    <t>n2328110524</t>
  </si>
  <si>
    <t>2328110524</t>
  </si>
  <si>
    <t>Extra Kalfarveien</t>
  </si>
  <si>
    <t>Kalfarveien</t>
  </si>
  <si>
    <t>n2328144015</t>
  </si>
  <si>
    <t>2328144015</t>
  </si>
  <si>
    <t>Extra Olsvik</t>
  </si>
  <si>
    <t>Olsvik</t>
  </si>
  <si>
    <t>n2429147842</t>
  </si>
  <si>
    <t>2429147842</t>
  </si>
  <si>
    <t>Kiwi Allehelgens gate</t>
  </si>
  <si>
    <t>Allehelgens gate</t>
  </si>
  <si>
    <t>n2475286453</t>
  </si>
  <si>
    <t>2475286453</t>
  </si>
  <si>
    <t>Rema 1000 Dreggen</t>
  </si>
  <si>
    <t>Dreggen</t>
  </si>
  <si>
    <t>n2488665146</t>
  </si>
  <si>
    <t>2488665146</t>
  </si>
  <si>
    <t>Mo-Fr 08:00-21:00, Sa-Su 09:00-20:00</t>
  </si>
  <si>
    <t>Joker Spilde</t>
  </si>
  <si>
    <t>Spilde</t>
  </si>
  <si>
    <t>n2752578477</t>
  </si>
  <si>
    <t>2752578477</t>
  </si>
  <si>
    <t>Mo-Fr 08:00-21:00, Sa 08:00-20:00</t>
  </si>
  <si>
    <t>Meny Støletorget</t>
  </si>
  <si>
    <t>Støletorget</t>
  </si>
  <si>
    <t>n3125949057</t>
  </si>
  <si>
    <t>3125949057</t>
  </si>
  <si>
    <t>Joker Sandviken</t>
  </si>
  <si>
    <t>Sandviken</t>
  </si>
  <si>
    <t>n3126065080</t>
  </si>
  <si>
    <t>3126065080</t>
  </si>
  <si>
    <t>Bunnpris Mulen</t>
  </si>
  <si>
    <t>Mulen</t>
  </si>
  <si>
    <t>n3533310905</t>
  </si>
  <si>
    <t>3533310905</t>
  </si>
  <si>
    <t>Extra Apeltun</t>
  </si>
  <si>
    <t>Apeltun</t>
  </si>
  <si>
    <t>n3575013097</t>
  </si>
  <si>
    <t>3575013097</t>
  </si>
  <si>
    <t>Obs Horisont</t>
  </si>
  <si>
    <t>Horisont</t>
  </si>
  <si>
    <t>n3684651176</t>
  </si>
  <si>
    <t>3684651176</t>
  </si>
  <si>
    <t>Kiwi Paradis</t>
  </si>
  <si>
    <t>Paradis</t>
  </si>
  <si>
    <t>n3827722522</t>
  </si>
  <si>
    <t>3827722522</t>
  </si>
  <si>
    <t>Rema 1000 Garnesveien</t>
  </si>
  <si>
    <t>Garnesveien</t>
  </si>
  <si>
    <t>n3929119642</t>
  </si>
  <si>
    <t>3929119642</t>
  </si>
  <si>
    <t>Extra Maaseskjæret</t>
  </si>
  <si>
    <t>Maaseskjæret</t>
  </si>
  <si>
    <t>n3930752683</t>
  </si>
  <si>
    <t>3930752683</t>
  </si>
  <si>
    <t>Mo-Fr 07:00-23:00, Sa 08:00-22:00</t>
  </si>
  <si>
    <t>Bunnpris Damsgård</t>
  </si>
  <si>
    <t>n3930752684</t>
  </si>
  <si>
    <t>3930752684</t>
  </si>
  <si>
    <t>Bunnpris Hope</t>
  </si>
  <si>
    <t>Hope</t>
  </si>
  <si>
    <t>n3930752685</t>
  </si>
  <si>
    <t>3930752685</t>
  </si>
  <si>
    <t>Mo-Fr 07:00-23:00, Sa-Su 09:00-22:00</t>
  </si>
  <si>
    <t>Bunnpris Nygårdsgaten</t>
  </si>
  <si>
    <t>n3930752686</t>
  </si>
  <si>
    <t>3930752686</t>
  </si>
  <si>
    <t>Mo-Fr 07:00-22:00, Sa 08:00-21:00, Su 10:00-22:00</t>
  </si>
  <si>
    <t>Bunnpris Smiberget</t>
  </si>
  <si>
    <t>Smiberget</t>
  </si>
  <si>
    <t>n3930752687</t>
  </si>
  <si>
    <t>3930752687</t>
  </si>
  <si>
    <t>Mo-Sa 09:00-22:00, Su 11:00-22:00</t>
  </si>
  <si>
    <t>Matkroken Strønen</t>
  </si>
  <si>
    <t>Strønen</t>
  </si>
  <si>
    <t>n3934152270</t>
  </si>
  <si>
    <t>3934152270</t>
  </si>
  <si>
    <t>Rema 1000 Kløverhuset</t>
  </si>
  <si>
    <t>Kløverhuset</t>
  </si>
  <si>
    <t>n3946010561</t>
  </si>
  <si>
    <t>3946010561</t>
  </si>
  <si>
    <t>Rema 1000 Nygårdsgaten</t>
  </si>
  <si>
    <t>n3946150091</t>
  </si>
  <si>
    <t>3946150091</t>
  </si>
  <si>
    <t>Mo-Fr 09:00-21:00, Sa 09:00-18:00</t>
  </si>
  <si>
    <t>Lerøy mat</t>
  </si>
  <si>
    <t>n3959784445</t>
  </si>
  <si>
    <t>3959784445</t>
  </si>
  <si>
    <t>Mo-Fr 08:00-23:00, Sa 08:00-01:00, Su 09:00-24:00</t>
  </si>
  <si>
    <t>Bunnpris Kong Oscar</t>
  </si>
  <si>
    <t>Kong Oscar</t>
  </si>
  <si>
    <t>n3962005255</t>
  </si>
  <si>
    <t>3962005255</t>
  </si>
  <si>
    <t>Mo-Fr 07:00-23:00, Sa 08:00-23:00, Su 09:00-23:00</t>
  </si>
  <si>
    <t>Bunnpris Markeveien</t>
  </si>
  <si>
    <t>Markeveien</t>
  </si>
  <si>
    <t>n3962005399</t>
  </si>
  <si>
    <t>3962005399</t>
  </si>
  <si>
    <t>Rema 1000 Marken</t>
  </si>
  <si>
    <t>n3975976566</t>
  </si>
  <si>
    <t>3975976566</t>
  </si>
  <si>
    <t>Extra Bergen storsenter</t>
  </si>
  <si>
    <t>Bergen storsenter</t>
  </si>
  <si>
    <t>n3975976571</t>
  </si>
  <si>
    <t>3975976571</t>
  </si>
  <si>
    <t>Mo-Fr 06:00-23:00, Sa 07:00-21:00</t>
  </si>
  <si>
    <t>Meny Bergen storsenter</t>
  </si>
  <si>
    <t>n4087857442</t>
  </si>
  <si>
    <t>4087857442</t>
  </si>
  <si>
    <t>Bunnpris Nøstet</t>
  </si>
  <si>
    <t>n4143195279</t>
  </si>
  <si>
    <t>4143195279</t>
  </si>
  <si>
    <t>Mo-Fr 06:30-23:00, Sa 09:00-21:00</t>
  </si>
  <si>
    <t>Spar Kronstadparken</t>
  </si>
  <si>
    <t>Kronstadparken</t>
  </si>
  <si>
    <t>n4235820770</t>
  </si>
  <si>
    <t>4235820770</t>
  </si>
  <si>
    <t>Mo-Fr 07:00-22:00, Sa 07:00-20:00</t>
  </si>
  <si>
    <t>Meny Oasen Bergen</t>
  </si>
  <si>
    <t>Oasen Bergen</t>
  </si>
  <si>
    <t>n4241784694</t>
  </si>
  <si>
    <t>4241784694</t>
  </si>
  <si>
    <t>Mo-Fr 06:00-23:00, Sa-Su 09:00-23:00</t>
  </si>
  <si>
    <t>Joker Vestkanten</t>
  </si>
  <si>
    <t>Vestkanten</t>
  </si>
  <si>
    <t>n4319138390</t>
  </si>
  <si>
    <t>4319138390</t>
  </si>
  <si>
    <t>Joker Sandvikstorget</t>
  </si>
  <si>
    <t>Sandvikstorget</t>
  </si>
  <si>
    <t>n4614985253</t>
  </si>
  <si>
    <t>4614985253</t>
  </si>
  <si>
    <t>Mo-Fr 06:30-23:00, Sa 07:00-23:00</t>
  </si>
  <si>
    <t>Rema 1000 Viken</t>
  </si>
  <si>
    <t>Viken</t>
  </si>
  <si>
    <t>n4809443448</t>
  </si>
  <si>
    <t>4809443448</t>
  </si>
  <si>
    <t>Rema 1000 Korskirkekvartalet</t>
  </si>
  <si>
    <t>Korskirkekvartalet</t>
  </si>
  <si>
    <t>n4815300417</t>
  </si>
  <si>
    <t>4815300417</t>
  </si>
  <si>
    <t>Mo-Fr 06:00-02:00, Sa 06:00-06:00, Su 06:00-02:00</t>
  </si>
  <si>
    <t>Bunnpris Torggaten</t>
  </si>
  <si>
    <t>Torggaten</t>
  </si>
  <si>
    <t>n4836710457</t>
  </si>
  <si>
    <t>4836710457</t>
  </si>
  <si>
    <t>Rema 1000 Tollboden</t>
  </si>
  <si>
    <t>Tollboden</t>
  </si>
  <si>
    <t>n4922450923</t>
  </si>
  <si>
    <t>4922450923</t>
  </si>
  <si>
    <t>Mo-Fr 06:30-24:00, Sa 08:00-24:00</t>
  </si>
  <si>
    <t>Bunnpris Sletten</t>
  </si>
  <si>
    <t>n5318783336</t>
  </si>
  <si>
    <t>5318783336</t>
  </si>
  <si>
    <t>Rema 1000 Lars Hilles gate</t>
  </si>
  <si>
    <t>Lars Hilles gate</t>
  </si>
  <si>
    <t>n5528581006</t>
  </si>
  <si>
    <t>5528581006</t>
  </si>
  <si>
    <t>Extra Nesttun</t>
  </si>
  <si>
    <t>Nesttun</t>
  </si>
  <si>
    <t>n5530363674</t>
  </si>
  <si>
    <t>5530363674</t>
  </si>
  <si>
    <t>Extra Mathopen</t>
  </si>
  <si>
    <t>Mathopen</t>
  </si>
  <si>
    <t>n5678299821</t>
  </si>
  <si>
    <t>5678299821</t>
  </si>
  <si>
    <t>Rema 1000 Midtun</t>
  </si>
  <si>
    <t>Midtun</t>
  </si>
  <si>
    <t>n5992864173</t>
  </si>
  <si>
    <t>5992864173</t>
  </si>
  <si>
    <t>Rema 1000 Råstølen</t>
  </si>
  <si>
    <t>Råstølen</t>
  </si>
  <si>
    <t>n6005437697</t>
  </si>
  <si>
    <t>6005437697</t>
  </si>
  <si>
    <t>Rema 1000 Minde</t>
  </si>
  <si>
    <t>n6016459887</t>
  </si>
  <si>
    <t>6016459887</t>
  </si>
  <si>
    <t>Mo-Fr 07:00-22:00, Sa 09:00-21:00, Su 09:00-22:00</t>
  </si>
  <si>
    <t>Joker Møllendal</t>
  </si>
  <si>
    <t>Møllendal</t>
  </si>
  <si>
    <t>n6029970293</t>
  </si>
  <si>
    <t>6029970293</t>
  </si>
  <si>
    <t>Mo-Fr 07:00-22:00, Sa 08:00-20:00</t>
  </si>
  <si>
    <t>Spar Bønes</t>
  </si>
  <si>
    <t>n6029984911</t>
  </si>
  <si>
    <t>6029984911</t>
  </si>
  <si>
    <t>Mo-Fr 07:00-22:00, Sa-Su 09:00-23:00</t>
  </si>
  <si>
    <t>Joker Ervik</t>
  </si>
  <si>
    <t>Ervik</t>
  </si>
  <si>
    <t>n6029984913</t>
  </si>
  <si>
    <t>6029984913</t>
  </si>
  <si>
    <t>Mo-Fr 07:00-23:00, Sa 08:00-21:00</t>
  </si>
  <si>
    <t>Bunnpris Steinsviken</t>
  </si>
  <si>
    <t>Steinsviken</t>
  </si>
  <si>
    <t>n6029984925</t>
  </si>
  <si>
    <t>6029984925</t>
  </si>
  <si>
    <t>Rema 1000 Morvik</t>
  </si>
  <si>
    <t>Morvik</t>
  </si>
  <si>
    <t>n6029984930</t>
  </si>
  <si>
    <t>6029984930</t>
  </si>
  <si>
    <t>Mo-Fr 06:30-23:00, Sa 08:00-23:00</t>
  </si>
  <si>
    <t>Kiwi Kronstad</t>
  </si>
  <si>
    <t>Kronstad</t>
  </si>
  <si>
    <t>n6029984931</t>
  </si>
  <si>
    <t>6029984931</t>
  </si>
  <si>
    <t>Kiwi Bøhmergaten</t>
  </si>
  <si>
    <t>Bøhmergaten</t>
  </si>
  <si>
    <t>n6029984962</t>
  </si>
  <si>
    <t>6029984962</t>
  </si>
  <si>
    <t>Obs Vestkanten</t>
  </si>
  <si>
    <t>n6029984971</t>
  </si>
  <si>
    <t>6029984971</t>
  </si>
  <si>
    <t>Coop Mega Nordås</t>
  </si>
  <si>
    <t>Coop Mega</t>
  </si>
  <si>
    <t>Nordås</t>
  </si>
  <si>
    <t>n6029984976</t>
  </si>
  <si>
    <t>6029984976</t>
  </si>
  <si>
    <t>Extra Bønes</t>
  </si>
  <si>
    <t>n6029985603</t>
  </si>
  <si>
    <t>6029985603</t>
  </si>
  <si>
    <t>Mo-Fr 08:00-22:00, Sa 08:00-21:00, Su 10:00-22:00</t>
  </si>
  <si>
    <t>Bunnpris Fana</t>
  </si>
  <si>
    <t>n6029985604</t>
  </si>
  <si>
    <t>6029985604</t>
  </si>
  <si>
    <t>Kiwi Birkelundstoppen</t>
  </si>
  <si>
    <t>Birkelundstoppen</t>
  </si>
  <si>
    <t>n6055752697</t>
  </si>
  <si>
    <t>6055752697</t>
  </si>
  <si>
    <t>Kiwi Åsane storsenter</t>
  </si>
  <si>
    <t>Åsane storsenter</t>
  </si>
  <si>
    <t>n6055752699</t>
  </si>
  <si>
    <t>6055752699</t>
  </si>
  <si>
    <t>Kiwi Laksevåg senter</t>
  </si>
  <si>
    <t>Laksevåg senter</t>
  </si>
  <si>
    <t>n6055752701</t>
  </si>
  <si>
    <t>6055752701</t>
  </si>
  <si>
    <t>Kiwi Hylkje</t>
  </si>
  <si>
    <t>n6058177231</t>
  </si>
  <si>
    <t>6058177231</t>
  </si>
  <si>
    <t>Rema 1000 Åsane senter</t>
  </si>
  <si>
    <t>Åsane senter</t>
  </si>
  <si>
    <t>n6058177232</t>
  </si>
  <si>
    <t>6058177232</t>
  </si>
  <si>
    <t>Mo-Sa 06:00-23:00</t>
  </si>
  <si>
    <t>Rema 1000 Søreide</t>
  </si>
  <si>
    <t>n6058177519</t>
  </si>
  <si>
    <t>6058177519</t>
  </si>
  <si>
    <t>Rema 1000 Øyrane torg</t>
  </si>
  <si>
    <t>Øyrane torg</t>
  </si>
  <si>
    <t>n6058177522</t>
  </si>
  <si>
    <t>6058177522</t>
  </si>
  <si>
    <t>Rema 1000 Melkeplassen</t>
  </si>
  <si>
    <t>n6058769699</t>
  </si>
  <si>
    <t>6058769699</t>
  </si>
  <si>
    <t>Meny Gullgruven</t>
  </si>
  <si>
    <t>Gullgruven</t>
  </si>
  <si>
    <t>n6058770042</t>
  </si>
  <si>
    <t>6058770042</t>
  </si>
  <si>
    <t>Meny Lagunen</t>
  </si>
  <si>
    <t>n6058770043</t>
  </si>
  <si>
    <t>6058770043</t>
  </si>
  <si>
    <t>Meny Åsane storsenter</t>
  </si>
  <si>
    <t>n6058770044</t>
  </si>
  <si>
    <t>6058770044</t>
  </si>
  <si>
    <t>Meny Midtun</t>
  </si>
  <si>
    <t>n6058770047</t>
  </si>
  <si>
    <t>6058770047</t>
  </si>
  <si>
    <t>Meny Vestkanten</t>
  </si>
  <si>
    <t>n6058851190</t>
  </si>
  <si>
    <t>6058851190</t>
  </si>
  <si>
    <t>Mo-Fr 08:00-22:00, Sa 08:00-20:00, Su 10:00-20:00</t>
  </si>
  <si>
    <t>Nærbutikken Sandviken</t>
  </si>
  <si>
    <t>Nærbutikken</t>
  </si>
  <si>
    <t>n6058927645</t>
  </si>
  <si>
    <t>6058927645</t>
  </si>
  <si>
    <t>Spar Øyrane torg</t>
  </si>
  <si>
    <t>n6058927648</t>
  </si>
  <si>
    <t>6058927648</t>
  </si>
  <si>
    <t>Spar Blomsterdalen</t>
  </si>
  <si>
    <t>n6059064291</t>
  </si>
  <si>
    <t>6059064291</t>
  </si>
  <si>
    <t>Mo-Fr 09:00-21:00, Sa 09:00-20:00, Su 10:00-20:00</t>
  </si>
  <si>
    <t>Joker Søndre skogvei</t>
  </si>
  <si>
    <t>Søndre skogvei</t>
  </si>
  <si>
    <t>n6098838852</t>
  </si>
  <si>
    <t>6098838852</t>
  </si>
  <si>
    <t>Mo-Sa 08:00-21:00, Su 10:00-21:00</t>
  </si>
  <si>
    <t>Bunnpris Ulvedalen</t>
  </si>
  <si>
    <t>Ulvedalen</t>
  </si>
  <si>
    <t>n6098838855</t>
  </si>
  <si>
    <t>6098838855</t>
  </si>
  <si>
    <t>Mo-Fr 08:00-21:00, Sa 09:00-20:00, Su 11:00-21:00</t>
  </si>
  <si>
    <t>Bunnpris Hjellestad</t>
  </si>
  <si>
    <t>Hjellestad</t>
  </si>
  <si>
    <t>n6223190693</t>
  </si>
  <si>
    <t>6223190693</t>
  </si>
  <si>
    <t>Extra Haukedalen</t>
  </si>
  <si>
    <t>Haukedalen</t>
  </si>
  <si>
    <t>n6365979414</t>
  </si>
  <si>
    <t>6365979414</t>
  </si>
  <si>
    <t>Kiwi Damsgårdssundet</t>
  </si>
  <si>
    <t>Damsgårdssundet</t>
  </si>
  <si>
    <t>n6449138729</t>
  </si>
  <si>
    <t>6449138729</t>
  </si>
  <si>
    <t>Kiwi Midtun</t>
  </si>
  <si>
    <t>n6763705112</t>
  </si>
  <si>
    <t>6763705112</t>
  </si>
  <si>
    <t>Rema 1000 Gyldenpris</t>
  </si>
  <si>
    <t>Gyldenpris</t>
  </si>
  <si>
    <t>n6952663187</t>
  </si>
  <si>
    <t>6952663187</t>
  </si>
  <si>
    <t>Rema 1000 Sandsli</t>
  </si>
  <si>
    <t>n7501524739</t>
  </si>
  <si>
    <t>7501524739</t>
  </si>
  <si>
    <t>Extra Ulset</t>
  </si>
  <si>
    <t>n7725795104</t>
  </si>
  <si>
    <t>7725795104</t>
  </si>
  <si>
    <t>Extra Søreide</t>
  </si>
  <si>
    <t>n7884917400</t>
  </si>
  <si>
    <t>7884917400</t>
  </si>
  <si>
    <t>n7935391573</t>
  </si>
  <si>
    <t>7935391573</t>
  </si>
  <si>
    <t>Rema 1000 Paradis</t>
  </si>
  <si>
    <t>n8266607732</t>
  </si>
  <si>
    <t>8266607732</t>
  </si>
  <si>
    <t>Rema 1000 Knudsenkvartalet</t>
  </si>
  <si>
    <t>Knudsenkvartalet</t>
  </si>
  <si>
    <t>n8332226351</t>
  </si>
  <si>
    <t>8332226351</t>
  </si>
  <si>
    <t>n8359649288</t>
  </si>
  <si>
    <t>8359649288</t>
  </si>
  <si>
    <t>Mo-Fr 07:00-22:00, Sa-Su 09:00-22:00</t>
  </si>
  <si>
    <t>Joker Nyhavn</t>
  </si>
  <si>
    <t>Nyhavn</t>
  </si>
  <si>
    <t>n8637215025</t>
  </si>
  <si>
    <t>8637215025</t>
  </si>
  <si>
    <t>Rema 1000 Lagunen</t>
  </si>
  <si>
    <t>n8887724475</t>
  </si>
  <si>
    <t>8887724475</t>
  </si>
  <si>
    <t>Rema 1000 Xhibition</t>
  </si>
  <si>
    <t>Xhibition</t>
  </si>
  <si>
    <t>n9168854304</t>
  </si>
  <si>
    <t>9168854304</t>
  </si>
  <si>
    <t>Mo-Fr 07:00-21:00, Sa 09:00-20:00</t>
  </si>
  <si>
    <t>Meny Laksevåg</t>
  </si>
  <si>
    <t>Laksevåg</t>
  </si>
  <si>
    <t>n9170106234</t>
  </si>
  <si>
    <t>9170106234</t>
  </si>
  <si>
    <t>Rema 1000 Laksevåg</t>
  </si>
  <si>
    <t>n9426528367</t>
  </si>
  <si>
    <t>9426528367</t>
  </si>
  <si>
    <t>Extra Eidsvåg Bergen</t>
  </si>
  <si>
    <t>Eidsvåg Bergen</t>
  </si>
  <si>
    <t>Type butikk</t>
  </si>
  <si>
    <t>Building size</t>
  </si>
  <si>
    <t>Scale</t>
  </si>
  <si>
    <t>Density of residens</t>
  </si>
  <si>
    <t>Stand alone or center/mall</t>
  </si>
  <si>
    <t>stand alone</t>
  </si>
  <si>
    <t>center/mall</t>
  </si>
  <si>
    <t>KOMBINERT BYGG</t>
  </si>
  <si>
    <t>Stor</t>
  </si>
  <si>
    <t>Liten</t>
  </si>
  <si>
    <t>Medium</t>
  </si>
  <si>
    <t>Lavpris</t>
  </si>
  <si>
    <t>Kiwi Valle</t>
  </si>
  <si>
    <t>Extra Danmarksplass</t>
  </si>
  <si>
    <t>n249912344</t>
  </si>
  <si>
    <t>Rema 1000 Kjøkkelvik</t>
  </si>
  <si>
    <t>Kjøkkelvik</t>
  </si>
  <si>
    <t>n783758423</t>
  </si>
  <si>
    <t>Rema 1000 Elveneset</t>
  </si>
  <si>
    <t>Elveneset</t>
  </si>
  <si>
    <t>n923456789</t>
  </si>
  <si>
    <t>Rema 1000 Lynghaugparken</t>
  </si>
  <si>
    <t>Lynghaugparken</t>
  </si>
  <si>
    <t>Nærbutikk</t>
  </si>
  <si>
    <t>Hypermarked</t>
  </si>
  <si>
    <t>Åpningstid</t>
  </si>
  <si>
    <t>man-fre</t>
  </si>
  <si>
    <t>lørdag</t>
  </si>
  <si>
    <t>sum</t>
  </si>
  <si>
    <t>Søndag</t>
  </si>
  <si>
    <t>Verdi</t>
  </si>
  <si>
    <t>NG</t>
  </si>
  <si>
    <t xml:space="preserve">Type </t>
  </si>
  <si>
    <t>Enslig bygg</t>
  </si>
  <si>
    <t>Kjøpesenter</t>
  </si>
  <si>
    <t>Kombinert bygg</t>
  </si>
  <si>
    <t>Åpning</t>
  </si>
  <si>
    <t>Paraplykjede</t>
  </si>
  <si>
    <t>Coop</t>
  </si>
  <si>
    <t xml:space="preserve">Rema </t>
  </si>
  <si>
    <t xml:space="preserve"> </t>
  </si>
  <si>
    <t>Senter/kjøpesenter</t>
  </si>
  <si>
    <t>Enslig bygg or Senter/kjøpesenter</t>
  </si>
  <si>
    <t xml:space="preserve">verdi </t>
  </si>
  <si>
    <t>Nær, joker</t>
  </si>
  <si>
    <t>åpning klass</t>
  </si>
  <si>
    <t>Rema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</si>
</sst>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0" xfId="0" quotePrefix="1" applyNumberFormat="1"/>
    <xf numFmtId="1" fontId="0" fillId="0" borderId="0" xfId="0" applyNumberFormat="1"/>
    <xf numFmtId="0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2DB8408-985F-44E8-82E7-A8BA9DF10D86}" name="Tabell1" displayName="Tabell1" ref="A1:U177" totalsRowCount="1">
  <autoFilter ref="A1:U176" xr:uid="{22DB8408-985F-44E8-82E7-A8BA9DF10D86}">
    <filterColumn colId="3">
      <filters>
        <filter val="Lavpris"/>
      </filters>
    </filterColumn>
  </autoFilter>
  <sortState xmlns:xlrd2="http://schemas.microsoft.com/office/spreadsheetml/2017/richdata2" ref="A6:U176">
    <sortCondition ref="J1:J176"/>
  </sortState>
  <tableColumns count="21">
    <tableColumn id="1" xr3:uid="{68DBBD5B-FE9A-47C9-BBA8-910FB5AA3B4A}" name="full_id"/>
    <tableColumn id="2" xr3:uid="{A1133C73-CBFB-4FE6-B17D-FAB288DE8C5E}" name="osm_id"/>
    <tableColumn id="3" xr3:uid="{50D5D8CE-672B-479C-AD4D-63B97781D318}" name="osm_type"/>
    <tableColumn id="4" xr3:uid="{A087BD66-311F-4991-9A00-D6F9B296F569}" name="Type butikk"/>
    <tableColumn id="5" xr3:uid="{65874B6C-9767-46A9-B43F-93CB63CCF0F7}" name="service:rikstoto"/>
    <tableColumn id="6" xr3:uid="{8B081E19-287E-40AA-8823-E0FB76978243}" name="service:tipping"/>
    <tableColumn id="7" xr3:uid="{86639AB0-EFA6-4205-9475-3C1FAC982F30}" name="service:postnord"/>
    <tableColumn id="8" xr3:uid="{1AE55535-8473-43DF-8EB6-AB5D5A011D9A}" name="service:posten"/>
    <tableColumn id="9" xr3:uid="{022ADD46-51A0-4822-98B5-D11EE74F6B14}" name="Density of residens"/>
    <tableColumn id="10" xr3:uid="{62B4432A-98E5-49A4-A18A-0479D25C6982}" name="Scale"/>
    <tableColumn id="11" xr3:uid="{5BA3D094-F222-4747-95E1-54439134930D}" name="Stand alone or center/mall"/>
    <tableColumn id="12" xr3:uid="{6892B5A4-66B4-4521-BD5D-5B62C21CD806}" name="Building size"/>
    <tableColumn id="13" xr3:uid="{D7131614-F66F-45AD-9523-0BDE205FCBBA}" name="opening_hours"/>
    <tableColumn id="14" xr3:uid="{14056F23-8EBA-4F0F-87B9-0F07CBFDC751}" name="name"/>
    <tableColumn id="15" xr3:uid="{02024426-EEE9-4BB9-A47D-3AD15AEB6AE8}" name="brand"/>
    <tableColumn id="16" xr3:uid="{4889BCF6-16BF-42FE-B07F-C938B0220D34}" name="branch"/>
    <tableColumn id="17" xr3:uid="{6259549A-90E4-45F9-9AE5-8E6EFB6FC990}" name="Åpningstid"/>
    <tableColumn id="18" xr3:uid="{DB8ACA4A-D3E0-47B1-9869-D167E0155200}" name="man-fre" dataDxfId="3" totalsRowDxfId="1">
      <calculatedColumnFormula>5</calculatedColumnFormula>
    </tableColumn>
    <tableColumn id="19" xr3:uid="{5543D63D-E7F1-450A-A60D-0ACA60842DC0}" name="lørdag"/>
    <tableColumn id="20" xr3:uid="{FAF1EECF-EFC1-43D7-802B-8CFF9670224E}" name="Søndag"/>
    <tableColumn id="21" xr3:uid="{6566A376-A08A-48A0-9E9D-CBD02D053863}" name="sum" totalsRowFunction="average" dataDxfId="2" totalsRowDxfId="0">
      <calculatedColumnFormula>(Tabell1[[#This Row],[Åpningstid]]*Tabell1[[#This Row],[man-fre]])+Tabell1[[#This Row],[lørdag]]+Tabell1[[#This Row],[Søndag]]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82608DD-3901-40F5-AA98-4AFC99E7D670}" name="Tabell2" displayName="Tabell2" ref="A1:E28" totalsRowShown="0">
  <autoFilter ref="A1:E28" xr:uid="{382608DD-3901-40F5-AA98-4AFC99E7D670}"/>
  <sortState xmlns:xlrd2="http://schemas.microsoft.com/office/spreadsheetml/2017/richdata2" ref="A2:E28">
    <sortCondition ref="C1:C28"/>
  </sortState>
  <tableColumns count="5">
    <tableColumn id="1" xr3:uid="{C83D3C31-8671-4A0F-88FB-A6E8A64FCFE5}" name="full_id"/>
    <tableColumn id="2" xr3:uid="{0EEA8544-1025-47DA-8047-2C64A02AC626}" name="brand"/>
    <tableColumn id="3" xr3:uid="{B9F10BE9-4A10-4C1E-9BC5-91442EC7D7EC}" name="Enslig bygg or Senter/kjøpesenter"/>
    <tableColumn id="4" xr3:uid="{A8239579-2BE0-4CD7-A0C9-635D176C8CFD}" name="sum"/>
    <tableColumn id="5" xr3:uid="{7800639E-5CB7-447C-A6ED-88161E81E30D}" name="Verdi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5D6E79F-945D-43B1-8E16-C5AE89939C9F}" name="Tabell3" displayName="Tabell3" ref="A1:E35" totalsRowShown="0">
  <autoFilter ref="A1:E35" xr:uid="{45D6E79F-945D-43B1-8E16-C5AE89939C9F}"/>
  <sortState xmlns:xlrd2="http://schemas.microsoft.com/office/spreadsheetml/2017/richdata2" ref="A2:E35">
    <sortCondition ref="B1:B35"/>
  </sortState>
  <tableColumns count="5">
    <tableColumn id="1" xr3:uid="{7F472D7A-8270-409C-AAA5-DC562E803788}" name="full_id"/>
    <tableColumn id="2" xr3:uid="{4E2CCD60-AC66-429B-B4B6-9E2574CB4325}" name="brand"/>
    <tableColumn id="3" xr3:uid="{D2D1B063-A892-40C0-B4DD-A0B407CF1217}" name="Enslig bygg or Senter/kjøpesenter"/>
    <tableColumn id="4" xr3:uid="{749CF3BF-05FC-48C0-A6C6-D2DD04951E0C}" name="sum"/>
    <tableColumn id="5" xr3:uid="{5587B39E-41AA-4549-AC60-EC9CA02FB215}" name="Verdi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3DB2F90-6405-48BB-93FF-BBF78FBA5E8B}" name="Tabell4" displayName="Tabell4" ref="A1:F112" totalsRowShown="0">
  <autoFilter ref="A1:F112" xr:uid="{D3DB2F90-6405-48BB-93FF-BBF78FBA5E8B}"/>
  <sortState xmlns:xlrd2="http://schemas.microsoft.com/office/spreadsheetml/2017/richdata2" ref="A2:F112">
    <sortCondition ref="F1:F112"/>
  </sortState>
  <tableColumns count="6">
    <tableColumn id="1" xr3:uid="{C3006387-5B33-47DA-A740-3A2FA286A04F}" name="full_id"/>
    <tableColumn id="2" xr3:uid="{F0AADB1A-F154-4A0A-9BAB-81BD80903681}" name="brand"/>
    <tableColumn id="3" xr3:uid="{CE7A7BD6-F766-49A4-8C68-DED070F22167}" name="Enslig bygg or Senter/kjøpesenter"/>
    <tableColumn id="4" xr3:uid="{6743966B-50BC-46C9-91CB-289D84E6A41B}" name="sum"/>
    <tableColumn id="5" xr3:uid="{DBD3EA22-7A82-48B4-84C8-E65E4A4F6ED0}" name="åpning klass"/>
    <tableColumn id="6" xr3:uid="{E287FE77-2629-4040-8736-2D23D60BCA1E}" name="Verdi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7"/>
  <sheetViews>
    <sheetView topLeftCell="I124" zoomScale="70" zoomScaleNormal="70" workbookViewId="0">
      <selection activeCell="R182" sqref="R182"/>
    </sheetView>
  </sheetViews>
  <sheetFormatPr baseColWidth="10" defaultRowHeight="13.2" x14ac:dyDescent="0.25"/>
  <cols>
    <col min="1" max="4" width="15"/>
    <col min="5" max="5" width="17.109375" customWidth="1"/>
    <col min="6" max="6" width="16.21875" customWidth="1"/>
    <col min="7" max="7" width="18.21875" customWidth="1"/>
    <col min="8" max="8" width="16.33203125" customWidth="1"/>
    <col min="9" max="9" width="20.33203125" customWidth="1"/>
    <col min="10" max="10" width="15" customWidth="1"/>
    <col min="11" max="11" width="26.6640625" customWidth="1"/>
    <col min="12" max="12" width="15" customWidth="1"/>
    <col min="13" max="13" width="39.33203125" customWidth="1"/>
    <col min="14" max="14" width="28.44140625" customWidth="1"/>
    <col min="15" max="15" width="15"/>
    <col min="16" max="16" width="44.33203125" customWidth="1"/>
    <col min="17" max="17" width="26" customWidth="1"/>
    <col min="18" max="1028" width="15"/>
  </cols>
  <sheetData>
    <row r="1" spans="1:21" x14ac:dyDescent="0.25">
      <c r="A1" t="s">
        <v>0</v>
      </c>
      <c r="B1" t="s">
        <v>1</v>
      </c>
      <c r="C1" t="s">
        <v>2</v>
      </c>
      <c r="D1" t="s">
        <v>732</v>
      </c>
      <c r="E1" t="s">
        <v>3</v>
      </c>
      <c r="F1" t="s">
        <v>4</v>
      </c>
      <c r="G1" t="s">
        <v>5</v>
      </c>
      <c r="H1" t="s">
        <v>6</v>
      </c>
      <c r="I1" t="s">
        <v>735</v>
      </c>
      <c r="J1" t="s">
        <v>734</v>
      </c>
      <c r="K1" t="s">
        <v>736</v>
      </c>
      <c r="L1" t="s">
        <v>733</v>
      </c>
      <c r="M1" t="s">
        <v>7</v>
      </c>
      <c r="N1" t="s">
        <v>8</v>
      </c>
      <c r="O1" t="s">
        <v>9</v>
      </c>
      <c r="P1" t="s">
        <v>10</v>
      </c>
      <c r="Q1" t="s">
        <v>757</v>
      </c>
      <c r="R1" t="s">
        <v>758</v>
      </c>
      <c r="S1" t="s">
        <v>759</v>
      </c>
      <c r="T1" t="s">
        <v>761</v>
      </c>
      <c r="U1" t="s">
        <v>760</v>
      </c>
    </row>
    <row r="2" spans="1:21" x14ac:dyDescent="0.25">
      <c r="A2" t="s">
        <v>387</v>
      </c>
      <c r="B2" t="s">
        <v>388</v>
      </c>
      <c r="C2" t="s">
        <v>13</v>
      </c>
      <c r="D2" t="s">
        <v>743</v>
      </c>
      <c r="J2">
        <v>16</v>
      </c>
      <c r="K2" t="s">
        <v>739</v>
      </c>
      <c r="L2" t="s">
        <v>742</v>
      </c>
      <c r="M2" t="s">
        <v>16</v>
      </c>
      <c r="N2" t="s">
        <v>389</v>
      </c>
      <c r="O2" t="s">
        <v>43</v>
      </c>
      <c r="P2" t="s">
        <v>390</v>
      </c>
      <c r="Q2">
        <f>23-7</f>
        <v>16</v>
      </c>
      <c r="R2">
        <f>5</f>
        <v>5</v>
      </c>
      <c r="S2">
        <f>23-7</f>
        <v>16</v>
      </c>
      <c r="T2">
        <v>0</v>
      </c>
      <c r="U2">
        <f>(Tabell1[[#This Row],[Åpningstid]]*Tabell1[[#This Row],[man-fre]])+Tabell1[[#This Row],[lørdag]]+Tabell1[[#This Row],[Søndag]]</f>
        <v>96</v>
      </c>
    </row>
    <row r="3" spans="1:21" x14ac:dyDescent="0.25">
      <c r="A3" t="s">
        <v>413</v>
      </c>
      <c r="B3" t="s">
        <v>414</v>
      </c>
      <c r="C3" t="s">
        <v>13</v>
      </c>
      <c r="D3" t="s">
        <v>743</v>
      </c>
      <c r="F3" t="s">
        <v>15</v>
      </c>
      <c r="G3" t="s">
        <v>15</v>
      </c>
      <c r="H3" t="s">
        <v>15</v>
      </c>
      <c r="J3">
        <v>26</v>
      </c>
      <c r="K3" t="s">
        <v>739</v>
      </c>
      <c r="L3" t="s">
        <v>740</v>
      </c>
      <c r="M3" t="s">
        <v>16</v>
      </c>
      <c r="N3" t="s">
        <v>415</v>
      </c>
      <c r="O3" t="s">
        <v>18</v>
      </c>
      <c r="P3" t="s">
        <v>416</v>
      </c>
      <c r="Q3">
        <f>23-7</f>
        <v>16</v>
      </c>
      <c r="R3">
        <f>5</f>
        <v>5</v>
      </c>
      <c r="S3">
        <f>23-7</f>
        <v>16</v>
      </c>
      <c r="T3">
        <v>0</v>
      </c>
      <c r="U3">
        <f>(Tabell1[[#This Row],[Åpningstid]]*Tabell1[[#This Row],[man-fre]])+Tabell1[[#This Row],[lørdag]]+Tabell1[[#This Row],[Søndag]]</f>
        <v>96</v>
      </c>
    </row>
    <row r="4" spans="1:21" x14ac:dyDescent="0.25">
      <c r="A4" t="s">
        <v>363</v>
      </c>
      <c r="B4" t="s">
        <v>364</v>
      </c>
      <c r="C4" t="s">
        <v>13</v>
      </c>
      <c r="D4" t="s">
        <v>743</v>
      </c>
      <c r="J4">
        <v>19</v>
      </c>
      <c r="K4" t="s">
        <v>739</v>
      </c>
      <c r="L4" t="s">
        <v>742</v>
      </c>
      <c r="M4" t="s">
        <v>16</v>
      </c>
      <c r="N4" t="s">
        <v>365</v>
      </c>
      <c r="O4" t="s">
        <v>43</v>
      </c>
      <c r="P4" t="s">
        <v>366</v>
      </c>
      <c r="Q4">
        <f>23-7</f>
        <v>16</v>
      </c>
      <c r="R4">
        <f>5</f>
        <v>5</v>
      </c>
      <c r="S4">
        <f>23-7</f>
        <v>16</v>
      </c>
      <c r="T4">
        <v>0</v>
      </c>
      <c r="U4">
        <f>(Tabell1[[#This Row],[Åpningstid]]*Tabell1[[#This Row],[man-fre]])+Tabell1[[#This Row],[lørdag]]+Tabell1[[#This Row],[Søndag]]</f>
        <v>96</v>
      </c>
    </row>
    <row r="5" spans="1:21" x14ac:dyDescent="0.25">
      <c r="A5" t="s">
        <v>479</v>
      </c>
      <c r="B5" t="s">
        <v>480</v>
      </c>
      <c r="C5" t="s">
        <v>13</v>
      </c>
      <c r="D5" t="s">
        <v>743</v>
      </c>
      <c r="J5">
        <v>21</v>
      </c>
      <c r="K5" t="s">
        <v>738</v>
      </c>
      <c r="L5" t="s">
        <v>742</v>
      </c>
      <c r="M5" t="s">
        <v>16</v>
      </c>
      <c r="N5" t="s">
        <v>481</v>
      </c>
      <c r="O5" t="s">
        <v>18</v>
      </c>
      <c r="P5" t="s">
        <v>482</v>
      </c>
      <c r="Q5">
        <f>23-7</f>
        <v>16</v>
      </c>
      <c r="R5">
        <f>5</f>
        <v>5</v>
      </c>
      <c r="S5">
        <f>23-7</f>
        <v>16</v>
      </c>
      <c r="T5">
        <v>0</v>
      </c>
      <c r="U5">
        <f>(Tabell1[[#This Row],[Åpningstid]]*Tabell1[[#This Row],[man-fre]])+Tabell1[[#This Row],[lørdag]]+Tabell1[[#This Row],[Søndag]]</f>
        <v>96</v>
      </c>
    </row>
    <row r="6" spans="1:21" hidden="1" x14ac:dyDescent="0.25">
      <c r="A6" t="s">
        <v>135</v>
      </c>
      <c r="B6" t="s">
        <v>136</v>
      </c>
      <c r="C6" t="s">
        <v>13</v>
      </c>
      <c r="D6" t="s">
        <v>14</v>
      </c>
      <c r="F6" t="s">
        <v>15</v>
      </c>
      <c r="H6" t="s">
        <v>15</v>
      </c>
      <c r="J6">
        <v>11</v>
      </c>
      <c r="K6" t="s">
        <v>737</v>
      </c>
      <c r="L6" t="s">
        <v>742</v>
      </c>
      <c r="M6" t="s">
        <v>137</v>
      </c>
      <c r="N6" t="s">
        <v>138</v>
      </c>
      <c r="O6" t="s">
        <v>39</v>
      </c>
      <c r="P6" t="s">
        <v>139</v>
      </c>
      <c r="Q6">
        <f>21-8</f>
        <v>13</v>
      </c>
      <c r="R6">
        <f>5</f>
        <v>5</v>
      </c>
      <c r="S6">
        <v>11</v>
      </c>
      <c r="T6">
        <v>0</v>
      </c>
      <c r="U6">
        <f>(Tabell1[[#This Row],[Åpningstid]]*Tabell1[[#This Row],[man-fre]])+Tabell1[[#This Row],[lørdag]]+Tabell1[[#This Row],[Søndag]]</f>
        <v>76</v>
      </c>
    </row>
    <row r="7" spans="1:21" x14ac:dyDescent="0.25">
      <c r="A7" t="s">
        <v>347</v>
      </c>
      <c r="B7" t="s">
        <v>348</v>
      </c>
      <c r="C7" t="s">
        <v>13</v>
      </c>
      <c r="D7" t="s">
        <v>743</v>
      </c>
      <c r="J7">
        <v>16</v>
      </c>
      <c r="K7" t="s">
        <v>738</v>
      </c>
      <c r="L7" t="s">
        <v>741</v>
      </c>
      <c r="M7" t="s">
        <v>16</v>
      </c>
      <c r="N7" t="s">
        <v>349</v>
      </c>
      <c r="O7" t="s">
        <v>43</v>
      </c>
      <c r="P7" t="s">
        <v>350</v>
      </c>
      <c r="Q7">
        <f>23-7</f>
        <v>16</v>
      </c>
      <c r="R7">
        <f>5</f>
        <v>5</v>
      </c>
      <c r="S7">
        <f>23-7</f>
        <v>16</v>
      </c>
      <c r="T7">
        <v>0</v>
      </c>
      <c r="U7">
        <f>(Tabell1[[#This Row],[Åpningstid]]*Tabell1[[#This Row],[man-fre]])+Tabell1[[#This Row],[lørdag]]+Tabell1[[#This Row],[Søndag]]</f>
        <v>96</v>
      </c>
    </row>
    <row r="8" spans="1:21" x14ac:dyDescent="0.25">
      <c r="A8" t="s">
        <v>601</v>
      </c>
      <c r="B8" t="s">
        <v>602</v>
      </c>
      <c r="C8" t="s">
        <v>13</v>
      </c>
      <c r="D8" t="s">
        <v>743</v>
      </c>
      <c r="J8">
        <v>19</v>
      </c>
      <c r="K8" t="s">
        <v>737</v>
      </c>
      <c r="L8" t="s">
        <v>742</v>
      </c>
      <c r="M8" t="s">
        <v>16</v>
      </c>
      <c r="N8" t="s">
        <v>603</v>
      </c>
      <c r="O8" t="s">
        <v>43</v>
      </c>
      <c r="P8" t="s">
        <v>604</v>
      </c>
      <c r="Q8">
        <f>23-7</f>
        <v>16</v>
      </c>
      <c r="R8">
        <f>5</f>
        <v>5</v>
      </c>
      <c r="S8">
        <f>23-7</f>
        <v>16</v>
      </c>
      <c r="T8">
        <v>0</v>
      </c>
      <c r="U8">
        <f>(Tabell1[[#This Row],[Åpningstid]]*Tabell1[[#This Row],[man-fre]])+Tabell1[[#This Row],[lørdag]]+Tabell1[[#This Row],[Søndag]]</f>
        <v>96</v>
      </c>
    </row>
    <row r="9" spans="1:21" x14ac:dyDescent="0.25">
      <c r="A9" t="s">
        <v>335</v>
      </c>
      <c r="B9" t="s">
        <v>336</v>
      </c>
      <c r="C9" t="s">
        <v>13</v>
      </c>
      <c r="D9" t="s">
        <v>743</v>
      </c>
      <c r="J9">
        <v>14</v>
      </c>
      <c r="K9" t="s">
        <v>737</v>
      </c>
      <c r="L9" t="s">
        <v>741</v>
      </c>
      <c r="M9" t="s">
        <v>16</v>
      </c>
      <c r="N9" t="s">
        <v>337</v>
      </c>
      <c r="O9" t="s">
        <v>43</v>
      </c>
      <c r="P9" t="s">
        <v>338</v>
      </c>
      <c r="Q9">
        <f>23-7</f>
        <v>16</v>
      </c>
      <c r="R9">
        <f>5</f>
        <v>5</v>
      </c>
      <c r="S9">
        <f>23-7</f>
        <v>16</v>
      </c>
      <c r="T9">
        <v>0</v>
      </c>
      <c r="U9">
        <f>(Tabell1[[#This Row],[Åpningstid]]*Tabell1[[#This Row],[man-fre]])+Tabell1[[#This Row],[lørdag]]+Tabell1[[#This Row],[Søndag]]</f>
        <v>96</v>
      </c>
    </row>
    <row r="10" spans="1:21" x14ac:dyDescent="0.25">
      <c r="A10" t="s">
        <v>256</v>
      </c>
      <c r="B10" t="s">
        <v>257</v>
      </c>
      <c r="C10" t="s">
        <v>13</v>
      </c>
      <c r="D10" t="s">
        <v>743</v>
      </c>
      <c r="J10">
        <v>15</v>
      </c>
      <c r="K10" t="s">
        <v>739</v>
      </c>
      <c r="L10" t="s">
        <v>742</v>
      </c>
      <c r="M10" t="s">
        <v>16</v>
      </c>
      <c r="N10" t="s">
        <v>258</v>
      </c>
      <c r="O10" t="s">
        <v>43</v>
      </c>
      <c r="P10" t="s">
        <v>259</v>
      </c>
      <c r="Q10">
        <f>23-7</f>
        <v>16</v>
      </c>
      <c r="R10">
        <f>5</f>
        <v>5</v>
      </c>
      <c r="S10">
        <f>23-7</f>
        <v>16</v>
      </c>
      <c r="T10">
        <v>0</v>
      </c>
      <c r="U10">
        <f>(Tabell1[[#This Row],[Åpningstid]]*Tabell1[[#This Row],[man-fre]])+Tabell1[[#This Row],[lørdag]]+Tabell1[[#This Row],[Søndag]]</f>
        <v>96</v>
      </c>
    </row>
    <row r="11" spans="1:21" ht="17.399999999999999" hidden="1" customHeight="1" x14ac:dyDescent="0.25">
      <c r="A11" t="s">
        <v>20</v>
      </c>
      <c r="B11" t="s">
        <v>21</v>
      </c>
      <c r="C11" t="s">
        <v>13</v>
      </c>
      <c r="D11" t="s">
        <v>755</v>
      </c>
      <c r="H11" t="s">
        <v>15</v>
      </c>
      <c r="J11">
        <v>6</v>
      </c>
      <c r="K11" t="s">
        <v>739</v>
      </c>
      <c r="L11" t="s">
        <v>741</v>
      </c>
      <c r="M11" t="s">
        <v>22</v>
      </c>
      <c r="N11" t="s">
        <v>23</v>
      </c>
      <c r="O11" t="s">
        <v>24</v>
      </c>
      <c r="P11" t="s">
        <v>25</v>
      </c>
      <c r="Q11">
        <f>20-10</f>
        <v>10</v>
      </c>
      <c r="R11">
        <f>5</f>
        <v>5</v>
      </c>
      <c r="S11">
        <f>18-9</f>
        <v>9</v>
      </c>
      <c r="T11">
        <v>0</v>
      </c>
      <c r="U11">
        <f>(Tabell1[[#This Row],[Åpningstid]]*Tabell1[[#This Row],[man-fre]])+Tabell1[[#This Row],[lørdag]]+Tabell1[[#This Row],[Søndag]]</f>
        <v>59</v>
      </c>
    </row>
    <row r="12" spans="1:21" x14ac:dyDescent="0.25">
      <c r="A12" t="s">
        <v>292</v>
      </c>
      <c r="B12" t="s">
        <v>293</v>
      </c>
      <c r="C12" t="s">
        <v>13</v>
      </c>
      <c r="D12" t="s">
        <v>743</v>
      </c>
      <c r="F12" t="s">
        <v>15</v>
      </c>
      <c r="G12" t="s">
        <v>15</v>
      </c>
      <c r="H12" t="s">
        <v>15</v>
      </c>
      <c r="J12">
        <v>15</v>
      </c>
      <c r="K12" t="s">
        <v>738</v>
      </c>
      <c r="L12" t="s">
        <v>742</v>
      </c>
      <c r="M12" t="s">
        <v>294</v>
      </c>
      <c r="N12" t="s">
        <v>295</v>
      </c>
      <c r="O12" t="s">
        <v>18</v>
      </c>
      <c r="P12" t="s">
        <v>296</v>
      </c>
      <c r="Q12">
        <f>22-6.5</f>
        <v>15.5</v>
      </c>
      <c r="R12">
        <f>5</f>
        <v>5</v>
      </c>
      <c r="S12">
        <v>11</v>
      </c>
      <c r="T12">
        <v>0</v>
      </c>
      <c r="U12">
        <f>(Tabell1[[#This Row],[Åpningstid]]*Tabell1[[#This Row],[man-fre]])+Tabell1[[#This Row],[lørdag]]+Tabell1[[#This Row],[Søndag]]</f>
        <v>88.5</v>
      </c>
    </row>
    <row r="13" spans="1:21" hidden="1" x14ac:dyDescent="0.25">
      <c r="A13" t="s">
        <v>94</v>
      </c>
      <c r="B13" t="s">
        <v>95</v>
      </c>
      <c r="C13" t="s">
        <v>13</v>
      </c>
      <c r="D13" t="s">
        <v>14</v>
      </c>
      <c r="F13" t="s">
        <v>15</v>
      </c>
      <c r="J13">
        <v>13</v>
      </c>
      <c r="K13" t="s">
        <v>739</v>
      </c>
      <c r="L13" t="s">
        <v>741</v>
      </c>
      <c r="M13" t="s">
        <v>96</v>
      </c>
      <c r="N13" t="s">
        <v>97</v>
      </c>
      <c r="O13" t="s">
        <v>39</v>
      </c>
      <c r="P13" t="s">
        <v>98</v>
      </c>
      <c r="Q13">
        <f>22-8</f>
        <v>14</v>
      </c>
      <c r="R13">
        <f>5</f>
        <v>5</v>
      </c>
      <c r="S13">
        <v>11</v>
      </c>
      <c r="T13">
        <v>0</v>
      </c>
      <c r="U13">
        <f>(Tabell1[[#This Row],[Åpningstid]]*Tabell1[[#This Row],[man-fre]])+Tabell1[[#This Row],[lørdag]]+Tabell1[[#This Row],[Søndag]]</f>
        <v>81</v>
      </c>
    </row>
    <row r="14" spans="1:21" hidden="1" x14ac:dyDescent="0.25">
      <c r="A14" t="s">
        <v>152</v>
      </c>
      <c r="B14" t="s">
        <v>153</v>
      </c>
      <c r="C14" t="s">
        <v>13</v>
      </c>
      <c r="D14" t="s">
        <v>755</v>
      </c>
      <c r="F14" t="s">
        <v>15</v>
      </c>
      <c r="J14">
        <v>13</v>
      </c>
      <c r="K14" t="s">
        <v>737</v>
      </c>
      <c r="L14" t="s">
        <v>741</v>
      </c>
      <c r="M14" t="s">
        <v>155</v>
      </c>
      <c r="N14" t="s">
        <v>156</v>
      </c>
      <c r="O14" t="s">
        <v>154</v>
      </c>
      <c r="P14" t="s">
        <v>157</v>
      </c>
      <c r="Q14">
        <f>21-9</f>
        <v>12</v>
      </c>
      <c r="R14">
        <f>5</f>
        <v>5</v>
      </c>
      <c r="S14">
        <v>11</v>
      </c>
      <c r="T14">
        <v>0</v>
      </c>
      <c r="U14">
        <f>(Tabell1[[#This Row],[Åpningstid]]*Tabell1[[#This Row],[man-fre]])+Tabell1[[#This Row],[lørdag]]+Tabell1[[#This Row],[Søndag]]</f>
        <v>71</v>
      </c>
    </row>
    <row r="15" spans="1:21" x14ac:dyDescent="0.25">
      <c r="A15" t="s">
        <v>582</v>
      </c>
      <c r="B15" t="s">
        <v>583</v>
      </c>
      <c r="C15" t="s">
        <v>13</v>
      </c>
      <c r="D15" t="s">
        <v>743</v>
      </c>
      <c r="J15">
        <v>18</v>
      </c>
      <c r="K15" t="s">
        <v>739</v>
      </c>
      <c r="L15" t="s">
        <v>742</v>
      </c>
      <c r="M15" t="s">
        <v>16</v>
      </c>
      <c r="N15" t="s">
        <v>584</v>
      </c>
      <c r="O15" t="s">
        <v>43</v>
      </c>
      <c r="P15" t="s">
        <v>585</v>
      </c>
      <c r="Q15">
        <f>23-7</f>
        <v>16</v>
      </c>
      <c r="R15">
        <f>5</f>
        <v>5</v>
      </c>
      <c r="S15">
        <f>23-7</f>
        <v>16</v>
      </c>
      <c r="T15">
        <v>0</v>
      </c>
      <c r="U15">
        <f>(Tabell1[[#This Row],[Åpningstid]]*Tabell1[[#This Row],[man-fre]])+Tabell1[[#This Row],[lørdag]]+Tabell1[[#This Row],[Søndag]]</f>
        <v>96</v>
      </c>
    </row>
    <row r="16" spans="1:21" x14ac:dyDescent="0.25">
      <c r="A16" t="s">
        <v>594</v>
      </c>
      <c r="B16" t="s">
        <v>595</v>
      </c>
      <c r="C16" t="s">
        <v>13</v>
      </c>
      <c r="D16" t="s">
        <v>743</v>
      </c>
      <c r="F16" t="s">
        <v>15</v>
      </c>
      <c r="G16" t="s">
        <v>15</v>
      </c>
      <c r="H16" t="s">
        <v>15</v>
      </c>
      <c r="J16">
        <v>17</v>
      </c>
      <c r="K16" t="s">
        <v>739</v>
      </c>
      <c r="L16" t="s">
        <v>742</v>
      </c>
      <c r="M16" t="s">
        <v>16</v>
      </c>
      <c r="N16" t="s">
        <v>596</v>
      </c>
      <c r="O16" t="s">
        <v>18</v>
      </c>
      <c r="P16" t="s">
        <v>279</v>
      </c>
      <c r="Q16">
        <f>23-7</f>
        <v>16</v>
      </c>
      <c r="R16">
        <f>5</f>
        <v>5</v>
      </c>
      <c r="S16">
        <f>23-7</f>
        <v>16</v>
      </c>
      <c r="T16">
        <v>0</v>
      </c>
      <c r="U16">
        <f>(Tabell1[[#This Row],[Åpningstid]]*Tabell1[[#This Row],[man-fre]])+Tabell1[[#This Row],[lørdag]]+Tabell1[[#This Row],[Søndag]]</f>
        <v>96</v>
      </c>
    </row>
    <row r="17" spans="1:21" hidden="1" x14ac:dyDescent="0.25">
      <c r="A17" t="s">
        <v>158</v>
      </c>
      <c r="B17" t="s">
        <v>159</v>
      </c>
      <c r="C17" t="s">
        <v>13</v>
      </c>
      <c r="D17" t="s">
        <v>755</v>
      </c>
      <c r="F17" t="s">
        <v>15</v>
      </c>
      <c r="G17" t="s">
        <v>15</v>
      </c>
      <c r="H17" t="s">
        <v>15</v>
      </c>
      <c r="J17">
        <v>12</v>
      </c>
      <c r="K17" t="s">
        <v>737</v>
      </c>
      <c r="L17" t="s">
        <v>741</v>
      </c>
      <c r="M17" t="s">
        <v>160</v>
      </c>
      <c r="N17" t="s">
        <v>161</v>
      </c>
      <c r="O17" t="s">
        <v>154</v>
      </c>
      <c r="P17" t="s">
        <v>162</v>
      </c>
      <c r="Q17">
        <f>22-9</f>
        <v>13</v>
      </c>
      <c r="R17">
        <f>5</f>
        <v>5</v>
      </c>
      <c r="S17">
        <v>11</v>
      </c>
      <c r="T17">
        <v>0</v>
      </c>
      <c r="U17">
        <f>(Tabell1[[#This Row],[Åpningstid]]*Tabell1[[#This Row],[man-fre]])+Tabell1[[#This Row],[lørdag]]+Tabell1[[#This Row],[Søndag]]</f>
        <v>76</v>
      </c>
    </row>
    <row r="18" spans="1:21" hidden="1" x14ac:dyDescent="0.25">
      <c r="A18" t="s">
        <v>197</v>
      </c>
      <c r="B18" t="s">
        <v>198</v>
      </c>
      <c r="C18" t="s">
        <v>13</v>
      </c>
      <c r="D18" t="s">
        <v>14</v>
      </c>
      <c r="F18" t="s">
        <v>15</v>
      </c>
      <c r="J18">
        <v>14</v>
      </c>
      <c r="K18" t="s">
        <v>737</v>
      </c>
      <c r="L18" t="s">
        <v>741</v>
      </c>
      <c r="M18" t="s">
        <v>96</v>
      </c>
      <c r="N18" t="s">
        <v>199</v>
      </c>
      <c r="O18" t="s">
        <v>39</v>
      </c>
      <c r="P18" t="s">
        <v>200</v>
      </c>
      <c r="Q18">
        <f>22-8</f>
        <v>14</v>
      </c>
      <c r="R18">
        <f>5</f>
        <v>5</v>
      </c>
      <c r="S18">
        <v>11</v>
      </c>
      <c r="T18">
        <v>0</v>
      </c>
      <c r="U18">
        <f>(Tabell1[[#This Row],[Åpningstid]]*Tabell1[[#This Row],[man-fre]])+Tabell1[[#This Row],[lørdag]]+Tabell1[[#This Row],[Søndag]]</f>
        <v>81</v>
      </c>
    </row>
    <row r="19" spans="1:21" x14ac:dyDescent="0.25">
      <c r="A19" t="s">
        <v>371</v>
      </c>
      <c r="B19" t="s">
        <v>372</v>
      </c>
      <c r="C19" t="s">
        <v>13</v>
      </c>
      <c r="D19" t="s">
        <v>743</v>
      </c>
      <c r="F19" t="s">
        <v>15</v>
      </c>
      <c r="G19" t="s">
        <v>15</v>
      </c>
      <c r="H19" t="s">
        <v>15</v>
      </c>
      <c r="J19">
        <v>16</v>
      </c>
      <c r="K19" t="s">
        <v>739</v>
      </c>
      <c r="L19" t="s">
        <v>741</v>
      </c>
      <c r="M19" t="s">
        <v>16</v>
      </c>
      <c r="N19" t="s">
        <v>373</v>
      </c>
      <c r="O19" t="s">
        <v>18</v>
      </c>
      <c r="P19" t="s">
        <v>374</v>
      </c>
      <c r="Q19">
        <f>23-7</f>
        <v>16</v>
      </c>
      <c r="R19">
        <f>5</f>
        <v>5</v>
      </c>
      <c r="S19">
        <f>23-7</f>
        <v>16</v>
      </c>
      <c r="T19">
        <v>0</v>
      </c>
      <c r="U19">
        <f>(Tabell1[[#This Row],[Åpningstid]]*Tabell1[[#This Row],[man-fre]])+Tabell1[[#This Row],[lørdag]]+Tabell1[[#This Row],[Søndag]]</f>
        <v>96</v>
      </c>
    </row>
    <row r="20" spans="1:21" hidden="1" x14ac:dyDescent="0.25">
      <c r="A20" t="s">
        <v>505</v>
      </c>
      <c r="B20" t="s">
        <v>506</v>
      </c>
      <c r="C20" t="s">
        <v>13</v>
      </c>
      <c r="D20" t="s">
        <v>755</v>
      </c>
      <c r="F20" t="s">
        <v>15</v>
      </c>
      <c r="J20">
        <v>12</v>
      </c>
      <c r="K20" t="s">
        <v>739</v>
      </c>
      <c r="L20" t="s">
        <v>741</v>
      </c>
      <c r="M20" t="s">
        <v>137</v>
      </c>
      <c r="N20" t="s">
        <v>507</v>
      </c>
      <c r="O20" t="s">
        <v>24</v>
      </c>
      <c r="P20" t="s">
        <v>508</v>
      </c>
      <c r="Q20">
        <f>21-8</f>
        <v>13</v>
      </c>
      <c r="R20">
        <f>5</f>
        <v>5</v>
      </c>
      <c r="S20">
        <v>11</v>
      </c>
      <c r="T20">
        <v>0</v>
      </c>
      <c r="U20">
        <f>(Tabell1[[#This Row],[Åpningstid]]*Tabell1[[#This Row],[man-fre]])+Tabell1[[#This Row],[lørdag]]+Tabell1[[#This Row],[Søndag]]</f>
        <v>76</v>
      </c>
    </row>
    <row r="21" spans="1:21" x14ac:dyDescent="0.25">
      <c r="A21" t="s">
        <v>677</v>
      </c>
      <c r="B21" t="s">
        <v>678</v>
      </c>
      <c r="C21" t="s">
        <v>13</v>
      </c>
      <c r="D21" t="s">
        <v>743</v>
      </c>
      <c r="J21">
        <v>18</v>
      </c>
      <c r="K21" t="s">
        <v>739</v>
      </c>
      <c r="L21" t="s">
        <v>742</v>
      </c>
      <c r="M21" t="s">
        <v>16</v>
      </c>
      <c r="N21" t="s">
        <v>679</v>
      </c>
      <c r="O21" t="s">
        <v>43</v>
      </c>
      <c r="P21" t="s">
        <v>680</v>
      </c>
      <c r="Q21">
        <f>23-7</f>
        <v>16</v>
      </c>
      <c r="R21">
        <f>5</f>
        <v>5</v>
      </c>
      <c r="S21">
        <f>23-7</f>
        <v>16</v>
      </c>
      <c r="T21">
        <v>0</v>
      </c>
      <c r="U21">
        <f>(Tabell1[[#This Row],[Åpningstid]]*Tabell1[[#This Row],[man-fre]])+Tabell1[[#This Row],[lørdag]]+Tabell1[[#This Row],[Søndag]]</f>
        <v>96</v>
      </c>
    </row>
    <row r="22" spans="1:21" x14ac:dyDescent="0.25">
      <c r="A22" t="s">
        <v>57</v>
      </c>
      <c r="B22" t="s">
        <v>58</v>
      </c>
      <c r="C22" t="s">
        <v>13</v>
      </c>
      <c r="D22" t="s">
        <v>743</v>
      </c>
      <c r="J22">
        <v>11</v>
      </c>
      <c r="K22" t="s">
        <v>739</v>
      </c>
      <c r="L22" t="s">
        <v>741</v>
      </c>
      <c r="M22" t="s">
        <v>16</v>
      </c>
      <c r="N22" t="s">
        <v>59</v>
      </c>
      <c r="O22" t="s">
        <v>29</v>
      </c>
      <c r="P22" t="s">
        <v>60</v>
      </c>
      <c r="Q22">
        <f>23-7</f>
        <v>16</v>
      </c>
      <c r="R22">
        <f>5</f>
        <v>5</v>
      </c>
      <c r="S22">
        <f>23-7</f>
        <v>16</v>
      </c>
      <c r="T22">
        <v>0</v>
      </c>
      <c r="U22">
        <f>(Tabell1[[#This Row],[Åpningstid]]*Tabell1[[#This Row],[man-fre]])+Tabell1[[#This Row],[lørdag]]+Tabell1[[#This Row],[Søndag]]</f>
        <v>96</v>
      </c>
    </row>
    <row r="23" spans="1:21" hidden="1" x14ac:dyDescent="0.25">
      <c r="A23" t="s">
        <v>326</v>
      </c>
      <c r="B23" t="s">
        <v>327</v>
      </c>
      <c r="C23" t="s">
        <v>13</v>
      </c>
      <c r="D23" t="s">
        <v>14</v>
      </c>
      <c r="F23" t="s">
        <v>15</v>
      </c>
      <c r="J23">
        <v>17</v>
      </c>
      <c r="K23" t="s">
        <v>737</v>
      </c>
      <c r="L23" t="s">
        <v>742</v>
      </c>
      <c r="M23" t="s">
        <v>328</v>
      </c>
      <c r="N23" t="s">
        <v>329</v>
      </c>
      <c r="O23" t="s">
        <v>39</v>
      </c>
      <c r="P23" t="s">
        <v>330</v>
      </c>
      <c r="Q23">
        <f>22-8</f>
        <v>14</v>
      </c>
      <c r="R23">
        <f>5</f>
        <v>5</v>
      </c>
      <c r="S23">
        <v>12</v>
      </c>
      <c r="T23">
        <v>0</v>
      </c>
      <c r="U23">
        <f>(Tabell1[[#This Row],[Åpningstid]]*Tabell1[[#This Row],[man-fre]])+Tabell1[[#This Row],[lørdag]]+Tabell1[[#This Row],[Søndag]]</f>
        <v>82</v>
      </c>
    </row>
    <row r="24" spans="1:21" x14ac:dyDescent="0.25">
      <c r="A24" t="s">
        <v>391</v>
      </c>
      <c r="B24" t="s">
        <v>392</v>
      </c>
      <c r="C24" t="s">
        <v>13</v>
      </c>
      <c r="D24" t="s">
        <v>743</v>
      </c>
      <c r="J24">
        <v>14</v>
      </c>
      <c r="K24" t="s">
        <v>739</v>
      </c>
      <c r="L24" t="s">
        <v>741</v>
      </c>
      <c r="M24" t="s">
        <v>16</v>
      </c>
      <c r="N24" t="s">
        <v>393</v>
      </c>
      <c r="O24" t="s">
        <v>29</v>
      </c>
      <c r="P24" t="s">
        <v>394</v>
      </c>
      <c r="Q24">
        <f>23-7</f>
        <v>16</v>
      </c>
      <c r="R24">
        <f>5</f>
        <v>5</v>
      </c>
      <c r="S24">
        <f>23-7</f>
        <v>16</v>
      </c>
      <c r="T24">
        <v>0</v>
      </c>
      <c r="U24">
        <f>(Tabell1[[#This Row],[Åpningstid]]*Tabell1[[#This Row],[man-fre]])+Tabell1[[#This Row],[lørdag]]+Tabell1[[#This Row],[Søndag]]</f>
        <v>96</v>
      </c>
    </row>
    <row r="25" spans="1:21" x14ac:dyDescent="0.25">
      <c r="A25" t="s">
        <v>26</v>
      </c>
      <c r="B25" t="s">
        <v>27</v>
      </c>
      <c r="C25" t="s">
        <v>13</v>
      </c>
      <c r="D25" t="s">
        <v>743</v>
      </c>
      <c r="J25">
        <v>29</v>
      </c>
      <c r="K25" t="s">
        <v>738</v>
      </c>
      <c r="L25" t="s">
        <v>742</v>
      </c>
      <c r="M25" t="s">
        <v>16</v>
      </c>
      <c r="N25" t="s">
        <v>28</v>
      </c>
      <c r="O25" t="s">
        <v>29</v>
      </c>
      <c r="P25" t="s">
        <v>30</v>
      </c>
      <c r="Q25">
        <f>23-7</f>
        <v>16</v>
      </c>
      <c r="R25">
        <f>5</f>
        <v>5</v>
      </c>
      <c r="S25">
        <f>23-7</f>
        <v>16</v>
      </c>
      <c r="T25">
        <v>0</v>
      </c>
      <c r="U25">
        <f>(Tabell1[[#This Row],[Åpningstid]]*Tabell1[[#This Row],[man-fre]])+Tabell1[[#This Row],[lørdag]]+Tabell1[[#This Row],[Søndag]]</f>
        <v>96</v>
      </c>
    </row>
    <row r="26" spans="1:21" x14ac:dyDescent="0.25">
      <c r="A26" t="s">
        <v>103</v>
      </c>
      <c r="B26" t="s">
        <v>104</v>
      </c>
      <c r="C26" t="s">
        <v>13</v>
      </c>
      <c r="D26" t="s">
        <v>743</v>
      </c>
      <c r="J26">
        <v>29</v>
      </c>
      <c r="K26" t="s">
        <v>737</v>
      </c>
      <c r="L26" t="s">
        <v>740</v>
      </c>
      <c r="M26" t="s">
        <v>16</v>
      </c>
      <c r="N26" t="s">
        <v>105</v>
      </c>
      <c r="O26" t="s">
        <v>29</v>
      </c>
      <c r="P26" t="s">
        <v>106</v>
      </c>
      <c r="Q26">
        <f>23-7</f>
        <v>16</v>
      </c>
      <c r="R26">
        <f>5</f>
        <v>5</v>
      </c>
      <c r="S26">
        <f>23-7</f>
        <v>16</v>
      </c>
      <c r="T26">
        <v>0</v>
      </c>
      <c r="U26">
        <f>(Tabell1[[#This Row],[Åpningstid]]*Tabell1[[#This Row],[man-fre]])+Tabell1[[#This Row],[lørdag]]+Tabell1[[#This Row],[Søndag]]</f>
        <v>96</v>
      </c>
    </row>
    <row r="27" spans="1:21" x14ac:dyDescent="0.25">
      <c r="A27" t="s">
        <v>728</v>
      </c>
      <c r="B27" t="s">
        <v>729</v>
      </c>
      <c r="C27" t="s">
        <v>13</v>
      </c>
      <c r="D27" t="s">
        <v>743</v>
      </c>
      <c r="J27">
        <v>17</v>
      </c>
      <c r="K27" t="s">
        <v>739</v>
      </c>
      <c r="L27" t="s">
        <v>742</v>
      </c>
      <c r="M27" t="s">
        <v>16</v>
      </c>
      <c r="N27" t="s">
        <v>730</v>
      </c>
      <c r="O27" t="s">
        <v>18</v>
      </c>
      <c r="P27" t="s">
        <v>731</v>
      </c>
      <c r="Q27">
        <f>23-7</f>
        <v>16</v>
      </c>
      <c r="R27">
        <f>5</f>
        <v>5</v>
      </c>
      <c r="S27">
        <f>23-7</f>
        <v>16</v>
      </c>
      <c r="T27">
        <v>0</v>
      </c>
      <c r="U27">
        <f>(Tabell1[[#This Row],[Åpningstid]]*Tabell1[[#This Row],[man-fre]])+Tabell1[[#This Row],[lørdag]]+Tabell1[[#This Row],[Søndag]]</f>
        <v>96</v>
      </c>
    </row>
    <row r="28" spans="1:21" hidden="1" x14ac:dyDescent="0.25">
      <c r="A28" t="s">
        <v>217</v>
      </c>
      <c r="B28" t="s">
        <v>218</v>
      </c>
      <c r="C28" t="s">
        <v>13</v>
      </c>
      <c r="D28" t="s">
        <v>14</v>
      </c>
      <c r="F28" t="s">
        <v>15</v>
      </c>
      <c r="J28">
        <v>17</v>
      </c>
      <c r="K28" t="s">
        <v>739</v>
      </c>
      <c r="L28" t="s">
        <v>742</v>
      </c>
      <c r="M28" t="s">
        <v>178</v>
      </c>
      <c r="N28" t="s">
        <v>219</v>
      </c>
      <c r="O28" t="s">
        <v>39</v>
      </c>
      <c r="P28" t="s">
        <v>216</v>
      </c>
      <c r="Q28">
        <f>22-7</f>
        <v>15</v>
      </c>
      <c r="R28">
        <f>5</f>
        <v>5</v>
      </c>
      <c r="S28">
        <f>21-8</f>
        <v>13</v>
      </c>
      <c r="T28">
        <v>0</v>
      </c>
      <c r="U28">
        <f>(Tabell1[[#This Row],[Åpningstid]]*Tabell1[[#This Row],[man-fre]])+Tabell1[[#This Row],[lørdag]]+Tabell1[[#This Row],[Søndag]]</f>
        <v>88</v>
      </c>
    </row>
    <row r="29" spans="1:21" x14ac:dyDescent="0.25">
      <c r="A29" t="s">
        <v>749</v>
      </c>
      <c r="B29">
        <v>783758423</v>
      </c>
      <c r="C29" t="s">
        <v>13</v>
      </c>
      <c r="D29" t="s">
        <v>743</v>
      </c>
      <c r="J29">
        <v>10</v>
      </c>
      <c r="K29" t="s">
        <v>737</v>
      </c>
      <c r="L29" t="s">
        <v>742</v>
      </c>
      <c r="M29" t="s">
        <v>16</v>
      </c>
      <c r="N29" t="s">
        <v>750</v>
      </c>
      <c r="O29" t="s">
        <v>29</v>
      </c>
      <c r="P29" t="s">
        <v>751</v>
      </c>
      <c r="Q29">
        <f>23-7</f>
        <v>16</v>
      </c>
      <c r="R29">
        <f>5</f>
        <v>5</v>
      </c>
      <c r="S29">
        <f>23-7</f>
        <v>16</v>
      </c>
      <c r="T29">
        <v>0</v>
      </c>
      <c r="U29">
        <f>(Tabell1[[#This Row],[Åpningstid]]*Tabell1[[#This Row],[man-fre]])+Tabell1[[#This Row],[lørdag]]+Tabell1[[#This Row],[Søndag]]</f>
        <v>96</v>
      </c>
    </row>
    <row r="30" spans="1:21" hidden="1" x14ac:dyDescent="0.25">
      <c r="A30" t="s">
        <v>405</v>
      </c>
      <c r="B30" t="s">
        <v>406</v>
      </c>
      <c r="C30" t="s">
        <v>13</v>
      </c>
      <c r="D30" t="s">
        <v>755</v>
      </c>
      <c r="J30">
        <v>22</v>
      </c>
      <c r="K30" t="s">
        <v>739</v>
      </c>
      <c r="L30" t="s">
        <v>741</v>
      </c>
      <c r="M30" t="s">
        <v>96</v>
      </c>
      <c r="N30" t="s">
        <v>407</v>
      </c>
      <c r="O30" t="s">
        <v>24</v>
      </c>
      <c r="P30" t="s">
        <v>408</v>
      </c>
      <c r="Q30">
        <f>22-8</f>
        <v>14</v>
      </c>
      <c r="R30">
        <f>5</f>
        <v>5</v>
      </c>
      <c r="S30">
        <v>11</v>
      </c>
      <c r="T30">
        <v>0</v>
      </c>
      <c r="U30">
        <f>(Tabell1[[#This Row],[Åpningstid]]*Tabell1[[#This Row],[man-fre]])+Tabell1[[#This Row],[lørdag]]+Tabell1[[#This Row],[Søndag]]</f>
        <v>81</v>
      </c>
    </row>
    <row r="31" spans="1:21" x14ac:dyDescent="0.25">
      <c r="A31" t="s">
        <v>706</v>
      </c>
      <c r="B31" t="s">
        <v>707</v>
      </c>
      <c r="C31" t="s">
        <v>13</v>
      </c>
      <c r="D31" t="s">
        <v>743</v>
      </c>
      <c r="G31" t="s">
        <v>15</v>
      </c>
      <c r="J31">
        <v>23</v>
      </c>
      <c r="K31" t="s">
        <v>739</v>
      </c>
      <c r="L31" t="s">
        <v>742</v>
      </c>
      <c r="M31" t="s">
        <v>16</v>
      </c>
      <c r="N31" t="s">
        <v>745</v>
      </c>
      <c r="O31" t="s">
        <v>18</v>
      </c>
      <c r="P31" t="s">
        <v>18</v>
      </c>
      <c r="Q31">
        <f>23-7</f>
        <v>16</v>
      </c>
      <c r="R31">
        <f>5</f>
        <v>5</v>
      </c>
      <c r="S31">
        <f>23-7</f>
        <v>16</v>
      </c>
      <c r="T31">
        <v>0</v>
      </c>
      <c r="U31">
        <f>(Tabell1[[#This Row],[Åpningstid]]*Tabell1[[#This Row],[man-fre]])+Tabell1[[#This Row],[lørdag]]+Tabell1[[#This Row],[Søndag]]</f>
        <v>96</v>
      </c>
    </row>
    <row r="32" spans="1:21" x14ac:dyDescent="0.25">
      <c r="A32" t="s">
        <v>148</v>
      </c>
      <c r="B32" t="s">
        <v>149</v>
      </c>
      <c r="C32" t="s">
        <v>13</v>
      </c>
      <c r="D32" t="s">
        <v>743</v>
      </c>
      <c r="E32" t="s">
        <v>15</v>
      </c>
      <c r="F32" t="s">
        <v>15</v>
      </c>
      <c r="H32" t="s">
        <v>15</v>
      </c>
      <c r="J32">
        <v>34</v>
      </c>
      <c r="K32" t="s">
        <v>737</v>
      </c>
      <c r="L32" t="s">
        <v>742</v>
      </c>
      <c r="M32" t="s">
        <v>16</v>
      </c>
      <c r="N32" t="s">
        <v>150</v>
      </c>
      <c r="O32" t="s">
        <v>18</v>
      </c>
      <c r="P32" t="s">
        <v>151</v>
      </c>
      <c r="Q32">
        <f>23-7</f>
        <v>16</v>
      </c>
      <c r="R32">
        <f>5</f>
        <v>5</v>
      </c>
      <c r="S32">
        <f>23-7</f>
        <v>16</v>
      </c>
      <c r="T32">
        <v>0</v>
      </c>
      <c r="U32">
        <f>(Tabell1[[#This Row],[Åpningstid]]*Tabell1[[#This Row],[man-fre]])+Tabell1[[#This Row],[lørdag]]+Tabell1[[#This Row],[Søndag]]</f>
        <v>96</v>
      </c>
    </row>
    <row r="33" spans="1:21" hidden="1" x14ac:dyDescent="0.25">
      <c r="A33" t="s">
        <v>658</v>
      </c>
      <c r="B33" t="s">
        <v>659</v>
      </c>
      <c r="C33" t="s">
        <v>13</v>
      </c>
      <c r="D33" t="s">
        <v>755</v>
      </c>
      <c r="J33">
        <v>6</v>
      </c>
      <c r="K33" t="s">
        <v>737</v>
      </c>
      <c r="L33" t="s">
        <v>741</v>
      </c>
      <c r="M33" t="s">
        <v>660</v>
      </c>
      <c r="N33" t="s">
        <v>661</v>
      </c>
      <c r="O33" t="s">
        <v>24</v>
      </c>
      <c r="P33" t="s">
        <v>662</v>
      </c>
      <c r="Q33">
        <v>12</v>
      </c>
      <c r="R33">
        <f>5</f>
        <v>5</v>
      </c>
      <c r="S33">
        <v>11</v>
      </c>
      <c r="T33">
        <v>10</v>
      </c>
      <c r="U33">
        <f>(Tabell1[[#This Row],[Åpningstid]]*Tabell1[[#This Row],[man-fre]])+Tabell1[[#This Row],[lørdag]]+Tabell1[[#This Row],[Søndag]]</f>
        <v>81</v>
      </c>
    </row>
    <row r="34" spans="1:21" x14ac:dyDescent="0.25">
      <c r="A34" t="s">
        <v>317</v>
      </c>
      <c r="B34" t="s">
        <v>318</v>
      </c>
      <c r="C34" t="s">
        <v>13</v>
      </c>
      <c r="D34" t="s">
        <v>743</v>
      </c>
      <c r="J34">
        <v>22</v>
      </c>
      <c r="K34" t="s">
        <v>738</v>
      </c>
      <c r="L34" t="s">
        <v>740</v>
      </c>
      <c r="M34" t="s">
        <v>54</v>
      </c>
      <c r="N34" t="s">
        <v>319</v>
      </c>
      <c r="O34" t="s">
        <v>29</v>
      </c>
      <c r="P34" t="s">
        <v>320</v>
      </c>
      <c r="Q34">
        <f>23-7</f>
        <v>16</v>
      </c>
      <c r="R34">
        <f>5</f>
        <v>5</v>
      </c>
      <c r="S34">
        <v>16</v>
      </c>
      <c r="T34">
        <v>12</v>
      </c>
      <c r="U34">
        <f>(Tabell1[[#This Row],[Åpningstid]]*Tabell1[[#This Row],[man-fre]])+Tabell1[[#This Row],[lørdag]]+Tabell1[[#This Row],[Søndag]]</f>
        <v>108</v>
      </c>
    </row>
    <row r="35" spans="1:21" hidden="1" x14ac:dyDescent="0.25">
      <c r="A35" t="s">
        <v>176</v>
      </c>
      <c r="B35" t="s">
        <v>177</v>
      </c>
      <c r="C35" t="s">
        <v>13</v>
      </c>
      <c r="D35" t="s">
        <v>14</v>
      </c>
      <c r="F35" t="s">
        <v>15</v>
      </c>
      <c r="J35">
        <v>18</v>
      </c>
      <c r="K35" t="s">
        <v>737</v>
      </c>
      <c r="L35" t="s">
        <v>742</v>
      </c>
      <c r="M35" t="s">
        <v>178</v>
      </c>
      <c r="N35" t="s">
        <v>179</v>
      </c>
      <c r="O35" t="s">
        <v>39</v>
      </c>
      <c r="P35" t="s">
        <v>180</v>
      </c>
      <c r="Q35">
        <f>22-7</f>
        <v>15</v>
      </c>
      <c r="R35">
        <f>5</f>
        <v>5</v>
      </c>
      <c r="S35">
        <f>21-8</f>
        <v>13</v>
      </c>
      <c r="T35">
        <v>0</v>
      </c>
      <c r="U35">
        <f>(Tabell1[[#This Row],[Åpningstid]]*Tabell1[[#This Row],[man-fre]])+Tabell1[[#This Row],[lørdag]]+Tabell1[[#This Row],[Søndag]]</f>
        <v>88</v>
      </c>
    </row>
    <row r="36" spans="1:21" x14ac:dyDescent="0.25">
      <c r="A36" t="s">
        <v>213</v>
      </c>
      <c r="B36" t="s">
        <v>214</v>
      </c>
      <c r="C36" t="s">
        <v>13</v>
      </c>
      <c r="D36" t="s">
        <v>743</v>
      </c>
      <c r="J36">
        <v>28</v>
      </c>
      <c r="K36" t="s">
        <v>737</v>
      </c>
      <c r="L36" t="s">
        <v>740</v>
      </c>
      <c r="M36" t="s">
        <v>16</v>
      </c>
      <c r="N36" t="s">
        <v>215</v>
      </c>
      <c r="O36" t="s">
        <v>29</v>
      </c>
      <c r="P36" t="s">
        <v>216</v>
      </c>
      <c r="Q36">
        <f>23-7</f>
        <v>16</v>
      </c>
      <c r="R36">
        <f>5</f>
        <v>5</v>
      </c>
      <c r="S36">
        <f>23-7</f>
        <v>16</v>
      </c>
      <c r="T36">
        <v>0</v>
      </c>
      <c r="U36">
        <f>(Tabell1[[#This Row],[Åpningstid]]*Tabell1[[#This Row],[man-fre]])+Tabell1[[#This Row],[lørdag]]+Tabell1[[#This Row],[Søndag]]</f>
        <v>96</v>
      </c>
    </row>
    <row r="37" spans="1:21" hidden="1" x14ac:dyDescent="0.25">
      <c r="A37" t="s">
        <v>235</v>
      </c>
      <c r="B37" t="s">
        <v>236</v>
      </c>
      <c r="C37" t="s">
        <v>13</v>
      </c>
      <c r="D37" t="s">
        <v>14</v>
      </c>
      <c r="J37">
        <v>19</v>
      </c>
      <c r="K37" t="s">
        <v>739</v>
      </c>
      <c r="L37" t="s">
        <v>742</v>
      </c>
      <c r="M37" t="s">
        <v>237</v>
      </c>
      <c r="N37" t="s">
        <v>238</v>
      </c>
      <c r="O37" t="s">
        <v>39</v>
      </c>
      <c r="P37" t="s">
        <v>239</v>
      </c>
      <c r="Q37">
        <f>24-5.5</f>
        <v>18.5</v>
      </c>
      <c r="R37">
        <f>5</f>
        <v>5</v>
      </c>
      <c r="S37">
        <f>24-7</f>
        <v>17</v>
      </c>
      <c r="T37">
        <v>0</v>
      </c>
      <c r="U37">
        <f>(Tabell1[[#This Row],[Åpningstid]]*Tabell1[[#This Row],[man-fre]])+Tabell1[[#This Row],[lørdag]]+Tabell1[[#This Row],[Søndag]]</f>
        <v>109.5</v>
      </c>
    </row>
    <row r="38" spans="1:21" x14ac:dyDescent="0.25">
      <c r="A38" t="s">
        <v>425</v>
      </c>
      <c r="B38" t="s">
        <v>426</v>
      </c>
      <c r="C38" t="s">
        <v>13</v>
      </c>
      <c r="D38" t="s">
        <v>743</v>
      </c>
      <c r="J38">
        <v>10</v>
      </c>
      <c r="K38" t="s">
        <v>737</v>
      </c>
      <c r="L38" t="s">
        <v>742</v>
      </c>
      <c r="M38" t="s">
        <v>16</v>
      </c>
      <c r="N38" t="s">
        <v>427</v>
      </c>
      <c r="O38" t="s">
        <v>29</v>
      </c>
      <c r="P38" t="s">
        <v>428</v>
      </c>
      <c r="Q38">
        <f>23-7</f>
        <v>16</v>
      </c>
      <c r="R38">
        <f>5</f>
        <v>5</v>
      </c>
      <c r="S38">
        <f>23-7</f>
        <v>16</v>
      </c>
      <c r="T38">
        <v>0</v>
      </c>
      <c r="U38">
        <f>(Tabell1[[#This Row],[Åpningstid]]*Tabell1[[#This Row],[man-fre]])+Tabell1[[#This Row],[lørdag]]+Tabell1[[#This Row],[Søndag]]</f>
        <v>96</v>
      </c>
    </row>
    <row r="39" spans="1:21" x14ac:dyDescent="0.25">
      <c r="A39" t="s">
        <v>45</v>
      </c>
      <c r="B39" t="s">
        <v>46</v>
      </c>
      <c r="C39" t="s">
        <v>13</v>
      </c>
      <c r="D39" t="s">
        <v>743</v>
      </c>
      <c r="J39">
        <v>34</v>
      </c>
      <c r="K39" t="s">
        <v>737</v>
      </c>
      <c r="L39" t="s">
        <v>740</v>
      </c>
      <c r="M39" t="s">
        <v>16</v>
      </c>
      <c r="N39" t="s">
        <v>47</v>
      </c>
      <c r="O39" t="s">
        <v>29</v>
      </c>
      <c r="P39" t="s">
        <v>44</v>
      </c>
      <c r="Q39">
        <f>23-7</f>
        <v>16</v>
      </c>
      <c r="R39">
        <f>5</f>
        <v>5</v>
      </c>
      <c r="S39">
        <f>23-7</f>
        <v>16</v>
      </c>
      <c r="T39">
        <v>0</v>
      </c>
      <c r="U39">
        <f>(Tabell1[[#This Row],[Åpningstid]]*Tabell1[[#This Row],[man-fre]])+Tabell1[[#This Row],[lørdag]]+Tabell1[[#This Row],[Søndag]]</f>
        <v>96</v>
      </c>
    </row>
    <row r="40" spans="1:21" x14ac:dyDescent="0.25">
      <c r="A40" t="s">
        <v>40</v>
      </c>
      <c r="B40" t="s">
        <v>41</v>
      </c>
      <c r="C40" t="s">
        <v>13</v>
      </c>
      <c r="D40" t="s">
        <v>743</v>
      </c>
      <c r="F40" t="s">
        <v>15</v>
      </c>
      <c r="J40">
        <v>28</v>
      </c>
      <c r="K40" t="s">
        <v>737</v>
      </c>
      <c r="L40" t="s">
        <v>742</v>
      </c>
      <c r="M40" t="s">
        <v>16</v>
      </c>
      <c r="N40" t="s">
        <v>42</v>
      </c>
      <c r="O40" t="s">
        <v>43</v>
      </c>
      <c r="P40" t="s">
        <v>44</v>
      </c>
      <c r="Q40">
        <f>23-7</f>
        <v>16</v>
      </c>
      <c r="R40">
        <f>5</f>
        <v>5</v>
      </c>
      <c r="S40">
        <f>23-7</f>
        <v>16</v>
      </c>
      <c r="T40">
        <v>0</v>
      </c>
      <c r="U40">
        <f>(Tabell1[[#This Row],[Åpningstid]]*Tabell1[[#This Row],[man-fre]])+Tabell1[[#This Row],[lørdag]]+Tabell1[[#This Row],[Søndag]]</f>
        <v>96</v>
      </c>
    </row>
    <row r="41" spans="1:21" hidden="1" x14ac:dyDescent="0.25">
      <c r="A41" t="s">
        <v>490</v>
      </c>
      <c r="B41" t="s">
        <v>491</v>
      </c>
      <c r="C41" t="s">
        <v>13</v>
      </c>
      <c r="D41" t="s">
        <v>14</v>
      </c>
      <c r="F41" t="s">
        <v>15</v>
      </c>
      <c r="H41" t="s">
        <v>15</v>
      </c>
      <c r="J41">
        <v>22</v>
      </c>
      <c r="K41" t="s">
        <v>739</v>
      </c>
      <c r="L41" t="s">
        <v>742</v>
      </c>
      <c r="M41" t="s">
        <v>492</v>
      </c>
      <c r="N41" t="s">
        <v>493</v>
      </c>
      <c r="O41" t="s">
        <v>39</v>
      </c>
      <c r="P41" t="s">
        <v>494</v>
      </c>
      <c r="Q41">
        <f>23-6.5</f>
        <v>16.5</v>
      </c>
      <c r="R41">
        <f>5</f>
        <v>5</v>
      </c>
      <c r="S41">
        <v>12</v>
      </c>
      <c r="T41">
        <v>0</v>
      </c>
      <c r="U41">
        <f>(Tabell1[[#This Row],[Åpningstid]]*Tabell1[[#This Row],[man-fre]])+Tabell1[[#This Row],[lørdag]]+Tabell1[[#This Row],[Søndag]]</f>
        <v>94.5</v>
      </c>
    </row>
    <row r="42" spans="1:21" x14ac:dyDescent="0.25">
      <c r="A42" t="s">
        <v>684</v>
      </c>
      <c r="B42" t="s">
        <v>685</v>
      </c>
      <c r="C42" t="s">
        <v>13</v>
      </c>
      <c r="D42" t="s">
        <v>743</v>
      </c>
      <c r="J42">
        <v>15</v>
      </c>
      <c r="K42" t="s">
        <v>739</v>
      </c>
      <c r="L42" t="s">
        <v>742</v>
      </c>
      <c r="M42" t="s">
        <v>16</v>
      </c>
      <c r="N42" t="s">
        <v>686</v>
      </c>
      <c r="O42" t="s">
        <v>29</v>
      </c>
      <c r="P42" t="s">
        <v>687</v>
      </c>
      <c r="Q42">
        <f>23-7</f>
        <v>16</v>
      </c>
      <c r="R42">
        <f>5</f>
        <v>5</v>
      </c>
      <c r="S42">
        <f>23-7</f>
        <v>16</v>
      </c>
      <c r="T42">
        <v>0</v>
      </c>
      <c r="U42">
        <f>(Tabell1[[#This Row],[Åpningstid]]*Tabell1[[#This Row],[man-fre]])+Tabell1[[#This Row],[lørdag]]+Tabell1[[#This Row],[Søndag]]</f>
        <v>96</v>
      </c>
    </row>
    <row r="43" spans="1:21" x14ac:dyDescent="0.25">
      <c r="A43" t="s">
        <v>375</v>
      </c>
      <c r="B43" t="s">
        <v>376</v>
      </c>
      <c r="C43" t="s">
        <v>13</v>
      </c>
      <c r="D43" t="s">
        <v>743</v>
      </c>
      <c r="F43" t="s">
        <v>15</v>
      </c>
      <c r="G43" t="s">
        <v>15</v>
      </c>
      <c r="J43">
        <v>15</v>
      </c>
      <c r="K43" t="s">
        <v>739</v>
      </c>
      <c r="L43" t="s">
        <v>741</v>
      </c>
      <c r="M43" t="s">
        <v>16</v>
      </c>
      <c r="N43" t="s">
        <v>377</v>
      </c>
      <c r="O43" t="s">
        <v>18</v>
      </c>
      <c r="P43" t="s">
        <v>378</v>
      </c>
      <c r="Q43">
        <f>23-7</f>
        <v>16</v>
      </c>
      <c r="R43">
        <f>5</f>
        <v>5</v>
      </c>
      <c r="S43">
        <f>23-7</f>
        <v>16</v>
      </c>
      <c r="T43">
        <v>0</v>
      </c>
      <c r="U43">
        <f>(Tabell1[[#This Row],[Åpningstid]]*Tabell1[[#This Row],[man-fre]])+Tabell1[[#This Row],[lørdag]]+Tabell1[[#This Row],[Søndag]]</f>
        <v>96</v>
      </c>
    </row>
    <row r="44" spans="1:21" x14ac:dyDescent="0.25">
      <c r="A44" t="s">
        <v>185</v>
      </c>
      <c r="B44" t="s">
        <v>186</v>
      </c>
      <c r="C44" t="s">
        <v>13</v>
      </c>
      <c r="D44" t="s">
        <v>743</v>
      </c>
      <c r="J44">
        <v>15</v>
      </c>
      <c r="K44" t="s">
        <v>737</v>
      </c>
      <c r="L44" t="s">
        <v>741</v>
      </c>
      <c r="M44" t="s">
        <v>16</v>
      </c>
      <c r="N44" t="s">
        <v>187</v>
      </c>
      <c r="O44" t="s">
        <v>43</v>
      </c>
      <c r="P44" t="s">
        <v>188</v>
      </c>
      <c r="Q44">
        <f>23-7</f>
        <v>16</v>
      </c>
      <c r="R44">
        <f>5</f>
        <v>5</v>
      </c>
      <c r="S44">
        <f>23-7</f>
        <v>16</v>
      </c>
      <c r="T44">
        <v>0</v>
      </c>
      <c r="U44">
        <f>(Tabell1[[#This Row],[Åpningstid]]*Tabell1[[#This Row],[man-fre]])+Tabell1[[#This Row],[lørdag]]+Tabell1[[#This Row],[Søndag]]</f>
        <v>96</v>
      </c>
    </row>
    <row r="45" spans="1:21" x14ac:dyDescent="0.25">
      <c r="A45" t="s">
        <v>673</v>
      </c>
      <c r="B45" t="s">
        <v>674</v>
      </c>
      <c r="C45" t="s">
        <v>13</v>
      </c>
      <c r="D45" t="s">
        <v>743</v>
      </c>
      <c r="E45" t="s">
        <v>15</v>
      </c>
      <c r="F45" t="s">
        <v>15</v>
      </c>
      <c r="H45" t="s">
        <v>15</v>
      </c>
      <c r="J45">
        <v>16</v>
      </c>
      <c r="K45" t="s">
        <v>739</v>
      </c>
      <c r="L45" t="s">
        <v>742</v>
      </c>
      <c r="M45" t="s">
        <v>16</v>
      </c>
      <c r="N45" t="s">
        <v>675</v>
      </c>
      <c r="O45" t="s">
        <v>18</v>
      </c>
      <c r="P45" t="s">
        <v>676</v>
      </c>
      <c r="Q45">
        <f>23-7</f>
        <v>16</v>
      </c>
      <c r="R45">
        <f>5</f>
        <v>5</v>
      </c>
      <c r="S45">
        <f>23-7</f>
        <v>16</v>
      </c>
      <c r="T45">
        <v>0</v>
      </c>
      <c r="U45">
        <f>(Tabell1[[#This Row],[Åpningstid]]*Tabell1[[#This Row],[man-fre]])+Tabell1[[#This Row],[lørdag]]+Tabell1[[#This Row],[Søndag]]</f>
        <v>96</v>
      </c>
    </row>
    <row r="46" spans="1:21" x14ac:dyDescent="0.25">
      <c r="A46" t="s">
        <v>85</v>
      </c>
      <c r="B46" t="s">
        <v>86</v>
      </c>
      <c r="C46" t="s">
        <v>13</v>
      </c>
      <c r="D46" t="s">
        <v>743</v>
      </c>
      <c r="J46">
        <v>17</v>
      </c>
      <c r="K46" t="s">
        <v>739</v>
      </c>
      <c r="L46" t="s">
        <v>742</v>
      </c>
      <c r="M46" t="s">
        <v>87</v>
      </c>
      <c r="N46" t="s">
        <v>88</v>
      </c>
      <c r="O46" t="s">
        <v>29</v>
      </c>
      <c r="P46" t="s">
        <v>89</v>
      </c>
      <c r="Q46">
        <f>23-6.5</f>
        <v>16.5</v>
      </c>
      <c r="R46">
        <f>5</f>
        <v>5</v>
      </c>
      <c r="S46">
        <v>16.5</v>
      </c>
      <c r="T46">
        <v>0</v>
      </c>
      <c r="U46">
        <f>(Tabell1[[#This Row],[Åpningstid]]*Tabell1[[#This Row],[man-fre]])+Tabell1[[#This Row],[lørdag]]+Tabell1[[#This Row],[Søndag]]</f>
        <v>99</v>
      </c>
    </row>
    <row r="47" spans="1:21" x14ac:dyDescent="0.25">
      <c r="A47" t="s">
        <v>248</v>
      </c>
      <c r="B47" t="s">
        <v>249</v>
      </c>
      <c r="C47" t="s">
        <v>13</v>
      </c>
      <c r="D47" t="s">
        <v>743</v>
      </c>
      <c r="J47">
        <v>24</v>
      </c>
      <c r="K47" t="s">
        <v>739</v>
      </c>
      <c r="L47" t="s">
        <v>742</v>
      </c>
      <c r="M47" t="s">
        <v>250</v>
      </c>
      <c r="N47" t="s">
        <v>251</v>
      </c>
      <c r="O47" t="s">
        <v>29</v>
      </c>
      <c r="P47" t="s">
        <v>102</v>
      </c>
      <c r="Q47">
        <f>23-6</f>
        <v>17</v>
      </c>
      <c r="R47">
        <f>5</f>
        <v>5</v>
      </c>
      <c r="S47">
        <f>23-7</f>
        <v>16</v>
      </c>
      <c r="T47">
        <v>0</v>
      </c>
      <c r="U47">
        <f>(Tabell1[[#This Row],[Åpningstid]]*Tabell1[[#This Row],[man-fre]])+Tabell1[[#This Row],[lørdag]]+Tabell1[[#This Row],[Søndag]]</f>
        <v>101</v>
      </c>
    </row>
    <row r="48" spans="1:21" x14ac:dyDescent="0.25">
      <c r="A48" t="s">
        <v>99</v>
      </c>
      <c r="B48" t="s">
        <v>100</v>
      </c>
      <c r="C48" t="s">
        <v>13</v>
      </c>
      <c r="D48" t="s">
        <v>743</v>
      </c>
      <c r="E48" t="s">
        <v>15</v>
      </c>
      <c r="F48" t="s">
        <v>15</v>
      </c>
      <c r="G48" t="s">
        <v>15</v>
      </c>
      <c r="H48" t="s">
        <v>15</v>
      </c>
      <c r="J48">
        <v>13</v>
      </c>
      <c r="K48" t="s">
        <v>739</v>
      </c>
      <c r="L48" t="s">
        <v>741</v>
      </c>
      <c r="M48" t="s">
        <v>16</v>
      </c>
      <c r="N48" t="s">
        <v>101</v>
      </c>
      <c r="O48" t="s">
        <v>18</v>
      </c>
      <c r="P48" t="s">
        <v>102</v>
      </c>
      <c r="Q48">
        <f>23-7</f>
        <v>16</v>
      </c>
      <c r="R48">
        <f>5</f>
        <v>5</v>
      </c>
      <c r="S48">
        <f>23-7</f>
        <v>16</v>
      </c>
      <c r="T48">
        <v>0</v>
      </c>
      <c r="U48">
        <f>(Tabell1[[#This Row],[Åpningstid]]*Tabell1[[#This Row],[man-fre]])+Tabell1[[#This Row],[lørdag]]+Tabell1[[#This Row],[Søndag]]</f>
        <v>96</v>
      </c>
    </row>
    <row r="49" spans="1:21" x14ac:dyDescent="0.25">
      <c r="A49" t="s">
        <v>48</v>
      </c>
      <c r="B49" t="s">
        <v>49</v>
      </c>
      <c r="C49" t="s">
        <v>13</v>
      </c>
      <c r="D49" t="s">
        <v>743</v>
      </c>
      <c r="F49" t="s">
        <v>15</v>
      </c>
      <c r="J49">
        <v>17</v>
      </c>
      <c r="K49" t="s">
        <v>737</v>
      </c>
      <c r="L49" t="s">
        <v>741</v>
      </c>
      <c r="M49" t="s">
        <v>16</v>
      </c>
      <c r="N49" t="s">
        <v>50</v>
      </c>
      <c r="O49" t="s">
        <v>43</v>
      </c>
      <c r="P49" t="s">
        <v>51</v>
      </c>
      <c r="Q49">
        <f>23-7</f>
        <v>16</v>
      </c>
      <c r="R49">
        <f>5</f>
        <v>5</v>
      </c>
      <c r="S49">
        <f>23-7</f>
        <v>16</v>
      </c>
      <c r="T49">
        <v>0</v>
      </c>
      <c r="U49">
        <f>(Tabell1[[#This Row],[Åpningstid]]*Tabell1[[#This Row],[man-fre]])+Tabell1[[#This Row],[lørdag]]+Tabell1[[#This Row],[Søndag]]</f>
        <v>96</v>
      </c>
    </row>
    <row r="50" spans="1:21" hidden="1" x14ac:dyDescent="0.25">
      <c r="A50" t="s">
        <v>275</v>
      </c>
      <c r="B50" t="s">
        <v>276</v>
      </c>
      <c r="C50" t="s">
        <v>13</v>
      </c>
      <c r="D50" t="s">
        <v>755</v>
      </c>
      <c r="F50" t="s">
        <v>15</v>
      </c>
      <c r="G50" t="s">
        <v>15</v>
      </c>
      <c r="H50" t="s">
        <v>15</v>
      </c>
      <c r="J50">
        <v>19</v>
      </c>
      <c r="K50" t="s">
        <v>737</v>
      </c>
      <c r="L50" t="s">
        <v>742</v>
      </c>
      <c r="M50" t="s">
        <v>277</v>
      </c>
      <c r="N50" t="s">
        <v>278</v>
      </c>
      <c r="O50" t="s">
        <v>154</v>
      </c>
      <c r="P50" t="s">
        <v>279</v>
      </c>
      <c r="Q50">
        <f>21-7</f>
        <v>14</v>
      </c>
      <c r="R50">
        <f>5</f>
        <v>5</v>
      </c>
      <c r="S50">
        <v>12</v>
      </c>
      <c r="T50">
        <v>0</v>
      </c>
      <c r="U50">
        <f>(Tabell1[[#This Row],[Åpningstid]]*Tabell1[[#This Row],[man-fre]])+Tabell1[[#This Row],[lørdag]]+Tabell1[[#This Row],[Søndag]]</f>
        <v>82</v>
      </c>
    </row>
    <row r="51" spans="1:21" hidden="1" x14ac:dyDescent="0.25">
      <c r="A51" t="s">
        <v>437</v>
      </c>
      <c r="B51" t="s">
        <v>438</v>
      </c>
      <c r="C51" t="s">
        <v>13</v>
      </c>
      <c r="D51" t="s">
        <v>755</v>
      </c>
      <c r="F51" t="s">
        <v>15</v>
      </c>
      <c r="J51">
        <v>17</v>
      </c>
      <c r="K51" t="s">
        <v>739</v>
      </c>
      <c r="L51" t="s">
        <v>741</v>
      </c>
      <c r="M51" t="s">
        <v>328</v>
      </c>
      <c r="N51" t="s">
        <v>439</v>
      </c>
      <c r="O51" t="s">
        <v>154</v>
      </c>
      <c r="P51" t="s">
        <v>440</v>
      </c>
      <c r="Q51">
        <f>22-8</f>
        <v>14</v>
      </c>
      <c r="R51">
        <f>5</f>
        <v>5</v>
      </c>
      <c r="S51">
        <v>12</v>
      </c>
      <c r="T51">
        <v>0</v>
      </c>
      <c r="U51">
        <f>(Tabell1[[#This Row],[Åpningstid]]*Tabell1[[#This Row],[man-fre]])+Tabell1[[#This Row],[lørdag]]+Tabell1[[#This Row],[Søndag]]</f>
        <v>82</v>
      </c>
    </row>
    <row r="52" spans="1:21" hidden="1" x14ac:dyDescent="0.25">
      <c r="A52" t="s">
        <v>417</v>
      </c>
      <c r="B52" t="s">
        <v>418</v>
      </c>
      <c r="C52" t="s">
        <v>13</v>
      </c>
      <c r="D52" t="s">
        <v>756</v>
      </c>
      <c r="E52" t="s">
        <v>15</v>
      </c>
      <c r="F52" t="s">
        <v>15</v>
      </c>
      <c r="H52" t="s">
        <v>15</v>
      </c>
      <c r="J52">
        <v>103</v>
      </c>
      <c r="K52" t="s">
        <v>738</v>
      </c>
      <c r="L52" t="s">
        <v>740</v>
      </c>
      <c r="M52" t="s">
        <v>160</v>
      </c>
      <c r="N52" t="s">
        <v>419</v>
      </c>
      <c r="O52" t="s">
        <v>208</v>
      </c>
      <c r="P52" t="s">
        <v>420</v>
      </c>
      <c r="Q52" s="2">
        <f>22-9</f>
        <v>13</v>
      </c>
      <c r="R52">
        <f>5</f>
        <v>5</v>
      </c>
      <c r="S52">
        <v>11</v>
      </c>
      <c r="T52">
        <v>0</v>
      </c>
      <c r="U52">
        <f>(Tabell1[[#This Row],[Åpningstid]]*Tabell1[[#This Row],[man-fre]])+Tabell1[[#This Row],[lørdag]]+Tabell1[[#This Row],[Søndag]]</f>
        <v>76</v>
      </c>
    </row>
    <row r="53" spans="1:21" x14ac:dyDescent="0.25">
      <c r="A53" t="s">
        <v>613</v>
      </c>
      <c r="B53" t="s">
        <v>614</v>
      </c>
      <c r="C53" t="s">
        <v>13</v>
      </c>
      <c r="D53" t="s">
        <v>743</v>
      </c>
      <c r="J53">
        <v>17</v>
      </c>
      <c r="K53" t="s">
        <v>737</v>
      </c>
      <c r="L53" t="s">
        <v>742</v>
      </c>
      <c r="M53" t="s">
        <v>16</v>
      </c>
      <c r="N53" t="s">
        <v>615</v>
      </c>
      <c r="O53" t="s">
        <v>43</v>
      </c>
      <c r="P53" t="s">
        <v>264</v>
      </c>
      <c r="Q53">
        <f>23-7</f>
        <v>16</v>
      </c>
      <c r="R53">
        <f>5</f>
        <v>5</v>
      </c>
      <c r="S53">
        <f>23-7</f>
        <v>16</v>
      </c>
      <c r="T53">
        <v>0</v>
      </c>
      <c r="U53">
        <f>(Tabell1[[#This Row],[Åpningstid]]*Tabell1[[#This Row],[man-fre]])+Tabell1[[#This Row],[lørdag]]+Tabell1[[#This Row],[Søndag]]</f>
        <v>96</v>
      </c>
    </row>
    <row r="54" spans="1:21" hidden="1" x14ac:dyDescent="0.25">
      <c r="A54" t="s">
        <v>559</v>
      </c>
      <c r="B54" t="s">
        <v>560</v>
      </c>
      <c r="C54" t="s">
        <v>13</v>
      </c>
      <c r="D54" t="s">
        <v>14</v>
      </c>
      <c r="F54" t="s">
        <v>15</v>
      </c>
      <c r="J54">
        <v>23</v>
      </c>
      <c r="K54" t="s">
        <v>739</v>
      </c>
      <c r="L54" t="s">
        <v>742</v>
      </c>
      <c r="M54" t="s">
        <v>561</v>
      </c>
      <c r="N54" t="s">
        <v>562</v>
      </c>
      <c r="O54" t="s">
        <v>39</v>
      </c>
      <c r="P54" t="s">
        <v>279</v>
      </c>
      <c r="Q54">
        <v>15</v>
      </c>
      <c r="R54">
        <f>5</f>
        <v>5</v>
      </c>
      <c r="S54">
        <v>12</v>
      </c>
      <c r="T54">
        <v>0</v>
      </c>
      <c r="U54">
        <f>(Tabell1[[#This Row],[Åpningstid]]*Tabell1[[#This Row],[man-fre]])+Tabell1[[#This Row],[lørdag]]+Tabell1[[#This Row],[Søndag]]</f>
        <v>87</v>
      </c>
    </row>
    <row r="55" spans="1:21" x14ac:dyDescent="0.25">
      <c r="A55" t="s">
        <v>351</v>
      </c>
      <c r="B55" t="s">
        <v>352</v>
      </c>
      <c r="C55" t="s">
        <v>13</v>
      </c>
      <c r="D55" t="s">
        <v>743</v>
      </c>
      <c r="F55" t="s">
        <v>15</v>
      </c>
      <c r="H55" t="s">
        <v>15</v>
      </c>
      <c r="J55">
        <v>29</v>
      </c>
      <c r="K55" t="s">
        <v>739</v>
      </c>
      <c r="L55" t="s">
        <v>741</v>
      </c>
      <c r="M55" t="s">
        <v>353</v>
      </c>
      <c r="N55" t="s">
        <v>354</v>
      </c>
      <c r="O55" t="s">
        <v>18</v>
      </c>
      <c r="P55" t="s">
        <v>355</v>
      </c>
      <c r="Q55">
        <f>24-7</f>
        <v>17</v>
      </c>
      <c r="R55">
        <f>5</f>
        <v>5</v>
      </c>
      <c r="S55">
        <f>23-7</f>
        <v>16</v>
      </c>
      <c r="T55">
        <v>0</v>
      </c>
      <c r="U55">
        <f>(Tabell1[[#This Row],[Åpningstid]]*Tabell1[[#This Row],[man-fre]])+Tabell1[[#This Row],[lørdag]]+Tabell1[[#This Row],[Søndag]]</f>
        <v>101</v>
      </c>
    </row>
    <row r="56" spans="1:21" x14ac:dyDescent="0.25">
      <c r="A56" t="s">
        <v>367</v>
      </c>
      <c r="B56" t="s">
        <v>368</v>
      </c>
      <c r="C56" t="s">
        <v>13</v>
      </c>
      <c r="D56" t="s">
        <v>743</v>
      </c>
      <c r="F56" t="s">
        <v>15</v>
      </c>
      <c r="J56">
        <v>27</v>
      </c>
      <c r="K56" t="s">
        <v>739</v>
      </c>
      <c r="L56" t="s">
        <v>742</v>
      </c>
      <c r="M56" t="s">
        <v>16</v>
      </c>
      <c r="N56" t="s">
        <v>369</v>
      </c>
      <c r="O56" t="s">
        <v>43</v>
      </c>
      <c r="P56" t="s">
        <v>370</v>
      </c>
      <c r="Q56">
        <f>23-7</f>
        <v>16</v>
      </c>
      <c r="R56">
        <f>5</f>
        <v>5</v>
      </c>
      <c r="S56">
        <f>23-7</f>
        <v>16</v>
      </c>
      <c r="T56">
        <v>0</v>
      </c>
      <c r="U56">
        <f>(Tabell1[[#This Row],[Åpningstid]]*Tabell1[[#This Row],[man-fre]])+Tabell1[[#This Row],[lørdag]]+Tabell1[[#This Row],[Søndag]]</f>
        <v>96</v>
      </c>
    </row>
    <row r="57" spans="1:21" x14ac:dyDescent="0.25">
      <c r="A57" t="s">
        <v>379</v>
      </c>
      <c r="B57" t="s">
        <v>380</v>
      </c>
      <c r="C57" t="s">
        <v>13</v>
      </c>
      <c r="D57" t="s">
        <v>743</v>
      </c>
      <c r="F57" t="s">
        <v>15</v>
      </c>
      <c r="G57" t="s">
        <v>15</v>
      </c>
      <c r="H57" t="s">
        <v>15</v>
      </c>
      <c r="J57">
        <v>15</v>
      </c>
      <c r="K57" t="s">
        <v>739</v>
      </c>
      <c r="L57" t="s">
        <v>741</v>
      </c>
      <c r="M57" t="s">
        <v>16</v>
      </c>
      <c r="N57" t="s">
        <v>381</v>
      </c>
      <c r="O57" t="s">
        <v>18</v>
      </c>
      <c r="P57" t="s">
        <v>382</v>
      </c>
      <c r="Q57">
        <f>23-7</f>
        <v>16</v>
      </c>
      <c r="R57">
        <f>5</f>
        <v>5</v>
      </c>
      <c r="S57">
        <f>23-7</f>
        <v>16</v>
      </c>
      <c r="T57">
        <v>0</v>
      </c>
      <c r="U57">
        <f>(Tabell1[[#This Row],[Åpningstid]]*Tabell1[[#This Row],[man-fre]])+Tabell1[[#This Row],[lørdag]]+Tabell1[[#This Row],[Søndag]]</f>
        <v>96</v>
      </c>
    </row>
    <row r="58" spans="1:21" x14ac:dyDescent="0.25">
      <c r="A58" t="s">
        <v>305</v>
      </c>
      <c r="B58" t="s">
        <v>306</v>
      </c>
      <c r="C58" t="s">
        <v>13</v>
      </c>
      <c r="D58" t="s">
        <v>743</v>
      </c>
      <c r="J58">
        <v>9</v>
      </c>
      <c r="K58" t="s">
        <v>739</v>
      </c>
      <c r="L58" t="s">
        <v>742</v>
      </c>
      <c r="M58" t="s">
        <v>16</v>
      </c>
      <c r="N58" t="s">
        <v>307</v>
      </c>
      <c r="O58" t="s">
        <v>29</v>
      </c>
      <c r="P58" t="s">
        <v>308</v>
      </c>
      <c r="Q58">
        <f>23-7</f>
        <v>16</v>
      </c>
      <c r="R58">
        <f>5</f>
        <v>5</v>
      </c>
      <c r="S58">
        <f>23-7</f>
        <v>16</v>
      </c>
      <c r="T58">
        <v>0</v>
      </c>
      <c r="U58">
        <f>(Tabell1[[#This Row],[Åpningstid]]*Tabell1[[#This Row],[man-fre]])+Tabell1[[#This Row],[lørdag]]+Tabell1[[#This Row],[Søndag]]</f>
        <v>96</v>
      </c>
    </row>
    <row r="59" spans="1:21" hidden="1" x14ac:dyDescent="0.25">
      <c r="A59" t="s">
        <v>652</v>
      </c>
      <c r="B59" t="s">
        <v>653</v>
      </c>
      <c r="C59" t="s">
        <v>13</v>
      </c>
      <c r="D59" t="s">
        <v>14</v>
      </c>
      <c r="H59" t="s">
        <v>15</v>
      </c>
      <c r="J59">
        <v>24</v>
      </c>
      <c r="K59" t="s">
        <v>738</v>
      </c>
      <c r="L59" t="s">
        <v>742</v>
      </c>
      <c r="M59" t="s">
        <v>561</v>
      </c>
      <c r="N59" t="s">
        <v>654</v>
      </c>
      <c r="O59" t="s">
        <v>39</v>
      </c>
      <c r="P59" t="s">
        <v>627</v>
      </c>
      <c r="Q59">
        <f>22-7</f>
        <v>15</v>
      </c>
      <c r="R59">
        <f>5</f>
        <v>5</v>
      </c>
      <c r="S59">
        <f>20-8</f>
        <v>12</v>
      </c>
      <c r="T59">
        <v>0</v>
      </c>
      <c r="U59">
        <f>(Tabell1[[#This Row],[Åpningstid]]*Tabell1[[#This Row],[man-fre]])+Tabell1[[#This Row],[lørdag]]+Tabell1[[#This Row],[Søndag]]</f>
        <v>87</v>
      </c>
    </row>
    <row r="60" spans="1:21" x14ac:dyDescent="0.25">
      <c r="A60" t="s">
        <v>697</v>
      </c>
      <c r="B60" t="s">
        <v>698</v>
      </c>
      <c r="C60" t="s">
        <v>13</v>
      </c>
      <c r="D60" t="s">
        <v>743</v>
      </c>
      <c r="J60">
        <v>19</v>
      </c>
      <c r="K60" t="s">
        <v>737</v>
      </c>
      <c r="L60" t="s">
        <v>742</v>
      </c>
      <c r="M60" t="s">
        <v>16</v>
      </c>
      <c r="N60" t="s">
        <v>744</v>
      </c>
      <c r="O60" t="s">
        <v>43</v>
      </c>
      <c r="P60" t="s">
        <v>43</v>
      </c>
      <c r="Q60">
        <f>23-7</f>
        <v>16</v>
      </c>
      <c r="R60">
        <f>5</f>
        <v>5</v>
      </c>
      <c r="S60">
        <f t="shared" ref="S60:S65" si="0">23-7</f>
        <v>16</v>
      </c>
      <c r="T60">
        <v>0</v>
      </c>
      <c r="U60">
        <f>(Tabell1[[#This Row],[Åpningstid]]*Tabell1[[#This Row],[man-fre]])+Tabell1[[#This Row],[lørdag]]+Tabell1[[#This Row],[Søndag]]</f>
        <v>96</v>
      </c>
    </row>
    <row r="61" spans="1:21" x14ac:dyDescent="0.25">
      <c r="A61" t="s">
        <v>111</v>
      </c>
      <c r="B61" t="s">
        <v>112</v>
      </c>
      <c r="C61" t="s">
        <v>13</v>
      </c>
      <c r="D61" t="s">
        <v>743</v>
      </c>
      <c r="J61">
        <v>26</v>
      </c>
      <c r="K61" t="s">
        <v>737</v>
      </c>
      <c r="L61" t="s">
        <v>740</v>
      </c>
      <c r="M61" t="s">
        <v>16</v>
      </c>
      <c r="N61" t="s">
        <v>113</v>
      </c>
      <c r="O61" t="s">
        <v>29</v>
      </c>
      <c r="P61" t="s">
        <v>114</v>
      </c>
      <c r="Q61">
        <f>23-7</f>
        <v>16</v>
      </c>
      <c r="R61">
        <f>5</f>
        <v>5</v>
      </c>
      <c r="S61">
        <f t="shared" si="0"/>
        <v>16</v>
      </c>
      <c r="T61">
        <v>0</v>
      </c>
      <c r="U61">
        <f>(Tabell1[[#This Row],[Åpningstid]]*Tabell1[[#This Row],[man-fre]])+Tabell1[[#This Row],[lørdag]]+Tabell1[[#This Row],[Søndag]]</f>
        <v>96</v>
      </c>
    </row>
    <row r="62" spans="1:21" x14ac:dyDescent="0.25">
      <c r="A62" t="s">
        <v>746</v>
      </c>
      <c r="B62">
        <v>249912344</v>
      </c>
      <c r="C62" t="s">
        <v>13</v>
      </c>
      <c r="D62" t="s">
        <v>743</v>
      </c>
      <c r="J62">
        <v>17</v>
      </c>
      <c r="K62" t="s">
        <v>737</v>
      </c>
      <c r="L62" t="s">
        <v>742</v>
      </c>
      <c r="M62" t="s">
        <v>16</v>
      </c>
      <c r="N62" t="s">
        <v>747</v>
      </c>
      <c r="O62" t="s">
        <v>29</v>
      </c>
      <c r="P62" t="s">
        <v>748</v>
      </c>
      <c r="Q62">
        <f>23-7</f>
        <v>16</v>
      </c>
      <c r="R62">
        <f>5</f>
        <v>5</v>
      </c>
      <c r="S62">
        <f t="shared" si="0"/>
        <v>16</v>
      </c>
      <c r="T62">
        <v>0</v>
      </c>
      <c r="U62">
        <f>(Tabell1[[#This Row],[Åpningstid]]*Tabell1[[#This Row],[man-fre]])+Tabell1[[#This Row],[lørdag]]+Tabell1[[#This Row],[Søndag]]</f>
        <v>96</v>
      </c>
    </row>
    <row r="63" spans="1:21" x14ac:dyDescent="0.25">
      <c r="A63" t="s">
        <v>455</v>
      </c>
      <c r="B63" t="s">
        <v>456</v>
      </c>
      <c r="C63" t="s">
        <v>13</v>
      </c>
      <c r="D63" t="s">
        <v>743</v>
      </c>
      <c r="J63">
        <v>17</v>
      </c>
      <c r="K63" t="s">
        <v>738</v>
      </c>
      <c r="L63" t="s">
        <v>742</v>
      </c>
      <c r="M63" t="s">
        <v>16</v>
      </c>
      <c r="N63" t="s">
        <v>457</v>
      </c>
      <c r="O63" t="s">
        <v>29</v>
      </c>
      <c r="P63" t="s">
        <v>458</v>
      </c>
      <c r="Q63">
        <f>23-7</f>
        <v>16</v>
      </c>
      <c r="R63">
        <f>5</f>
        <v>5</v>
      </c>
      <c r="S63">
        <f t="shared" si="0"/>
        <v>16</v>
      </c>
      <c r="T63">
        <v>0</v>
      </c>
      <c r="U63">
        <f>(Tabell1[[#This Row],[Åpningstid]]*Tabell1[[#This Row],[man-fre]])+Tabell1[[#This Row],[lørdag]]+Tabell1[[#This Row],[Søndag]]</f>
        <v>96</v>
      </c>
    </row>
    <row r="64" spans="1:21" x14ac:dyDescent="0.25">
      <c r="A64" t="s">
        <v>702</v>
      </c>
      <c r="B64" t="s">
        <v>703</v>
      </c>
      <c r="C64" t="s">
        <v>13</v>
      </c>
      <c r="D64" t="s">
        <v>743</v>
      </c>
      <c r="J64">
        <v>15</v>
      </c>
      <c r="K64" t="s">
        <v>739</v>
      </c>
      <c r="L64" t="s">
        <v>742</v>
      </c>
      <c r="M64" t="s">
        <v>16</v>
      </c>
      <c r="N64" t="s">
        <v>704</v>
      </c>
      <c r="O64" t="s">
        <v>29</v>
      </c>
      <c r="P64" t="s">
        <v>705</v>
      </c>
      <c r="Q64">
        <f>23-7</f>
        <v>16</v>
      </c>
      <c r="R64">
        <f>5</f>
        <v>5</v>
      </c>
      <c r="S64">
        <f t="shared" si="0"/>
        <v>16</v>
      </c>
      <c r="T64">
        <v>0</v>
      </c>
      <c r="U64">
        <f>(Tabell1[[#This Row],[Åpningstid]]*Tabell1[[#This Row],[man-fre]])+Tabell1[[#This Row],[lørdag]]+Tabell1[[#This Row],[Søndag]]</f>
        <v>96</v>
      </c>
    </row>
    <row r="65" spans="1:21" x14ac:dyDescent="0.25">
      <c r="A65" t="s">
        <v>297</v>
      </c>
      <c r="B65" t="s">
        <v>298</v>
      </c>
      <c r="C65" t="s">
        <v>13</v>
      </c>
      <c r="D65" t="s">
        <v>743</v>
      </c>
      <c r="J65">
        <v>20</v>
      </c>
      <c r="K65" t="s">
        <v>737</v>
      </c>
      <c r="L65" t="s">
        <v>742</v>
      </c>
      <c r="M65" t="s">
        <v>250</v>
      </c>
      <c r="N65" t="s">
        <v>299</v>
      </c>
      <c r="O65" t="s">
        <v>29</v>
      </c>
      <c r="P65" t="s">
        <v>300</v>
      </c>
      <c r="Q65">
        <f>23-6</f>
        <v>17</v>
      </c>
      <c r="R65">
        <f>5</f>
        <v>5</v>
      </c>
      <c r="S65">
        <f t="shared" si="0"/>
        <v>16</v>
      </c>
      <c r="T65">
        <v>0</v>
      </c>
      <c r="U65">
        <f>(Tabell1[[#This Row],[Åpningstid]]*Tabell1[[#This Row],[man-fre]])+Tabell1[[#This Row],[lørdag]]+Tabell1[[#This Row],[Søndag]]</f>
        <v>101</v>
      </c>
    </row>
    <row r="66" spans="1:21" hidden="1" x14ac:dyDescent="0.25">
      <c r="A66" t="s">
        <v>668</v>
      </c>
      <c r="B66" t="s">
        <v>669</v>
      </c>
      <c r="C66" t="s">
        <v>13</v>
      </c>
      <c r="D66" t="s">
        <v>755</v>
      </c>
      <c r="F66" t="s">
        <v>15</v>
      </c>
      <c r="G66" t="s">
        <v>15</v>
      </c>
      <c r="H66" t="s">
        <v>15</v>
      </c>
      <c r="J66">
        <v>10</v>
      </c>
      <c r="K66" t="s">
        <v>737</v>
      </c>
      <c r="L66" t="s">
        <v>741</v>
      </c>
      <c r="M66" t="s">
        <v>670</v>
      </c>
      <c r="N66" t="s">
        <v>671</v>
      </c>
      <c r="O66" t="s">
        <v>154</v>
      </c>
      <c r="P66" t="s">
        <v>672</v>
      </c>
      <c r="Q66">
        <f>21-8</f>
        <v>13</v>
      </c>
      <c r="R66">
        <f>5</f>
        <v>5</v>
      </c>
      <c r="S66">
        <v>11</v>
      </c>
      <c r="T66">
        <v>9</v>
      </c>
      <c r="U66">
        <f>(Tabell1[[#This Row],[Åpningstid]]*Tabell1[[#This Row],[man-fre]])+Tabell1[[#This Row],[lørdag]]+Tabell1[[#This Row],[Søndag]]</f>
        <v>85</v>
      </c>
    </row>
    <row r="67" spans="1:21" x14ac:dyDescent="0.25">
      <c r="A67" t="s">
        <v>514</v>
      </c>
      <c r="B67" t="s">
        <v>515</v>
      </c>
      <c r="C67" t="s">
        <v>13</v>
      </c>
      <c r="D67" t="s">
        <v>743</v>
      </c>
      <c r="J67">
        <v>9</v>
      </c>
      <c r="K67" t="s">
        <v>739</v>
      </c>
      <c r="L67" t="s">
        <v>741</v>
      </c>
      <c r="M67" t="s">
        <v>16</v>
      </c>
      <c r="N67" t="s">
        <v>516</v>
      </c>
      <c r="O67" t="s">
        <v>29</v>
      </c>
      <c r="P67" t="s">
        <v>517</v>
      </c>
      <c r="Q67">
        <f>23-7</f>
        <v>16</v>
      </c>
      <c r="R67">
        <f>5</f>
        <v>5</v>
      </c>
      <c r="S67">
        <f>23-7</f>
        <v>16</v>
      </c>
      <c r="T67">
        <v>0</v>
      </c>
      <c r="U67">
        <f>(Tabell1[[#This Row],[Åpningstid]]*Tabell1[[#This Row],[man-fre]])+Tabell1[[#This Row],[lørdag]]+Tabell1[[#This Row],[Søndag]]</f>
        <v>96</v>
      </c>
    </row>
    <row r="68" spans="1:21" x14ac:dyDescent="0.25">
      <c r="A68" t="s">
        <v>577</v>
      </c>
      <c r="B68" t="s">
        <v>578</v>
      </c>
      <c r="C68" t="s">
        <v>13</v>
      </c>
      <c r="D68" t="s">
        <v>743</v>
      </c>
      <c r="J68">
        <v>27</v>
      </c>
      <c r="K68" t="s">
        <v>737</v>
      </c>
      <c r="L68" t="s">
        <v>741</v>
      </c>
      <c r="M68" t="s">
        <v>579</v>
      </c>
      <c r="N68" t="s">
        <v>580</v>
      </c>
      <c r="O68" t="s">
        <v>43</v>
      </c>
      <c r="P68" t="s">
        <v>581</v>
      </c>
      <c r="Q68">
        <f>23-6.5</f>
        <v>16.5</v>
      </c>
      <c r="R68">
        <f>5</f>
        <v>5</v>
      </c>
      <c r="S68">
        <f>23-8</f>
        <v>15</v>
      </c>
      <c r="T68">
        <v>0</v>
      </c>
      <c r="U68">
        <f>(Tabell1[[#This Row],[Åpningstid]]*Tabell1[[#This Row],[man-fre]])+Tabell1[[#This Row],[lørdag]]+Tabell1[[#This Row],[Søndag]]</f>
        <v>97.5</v>
      </c>
    </row>
    <row r="69" spans="1:21" hidden="1" x14ac:dyDescent="0.25">
      <c r="A69" t="s">
        <v>260</v>
      </c>
      <c r="B69" t="s">
        <v>261</v>
      </c>
      <c r="C69" t="s">
        <v>13</v>
      </c>
      <c r="D69" t="s">
        <v>14</v>
      </c>
      <c r="F69" t="s">
        <v>15</v>
      </c>
      <c r="H69" t="s">
        <v>15</v>
      </c>
      <c r="J69">
        <v>25</v>
      </c>
      <c r="K69" t="s">
        <v>737</v>
      </c>
      <c r="L69" t="s">
        <v>742</v>
      </c>
      <c r="M69" t="s">
        <v>262</v>
      </c>
      <c r="N69" t="s">
        <v>263</v>
      </c>
      <c r="O69" t="s">
        <v>39</v>
      </c>
      <c r="P69" t="s">
        <v>264</v>
      </c>
      <c r="Q69">
        <f>22-6</f>
        <v>16</v>
      </c>
      <c r="R69">
        <f>5</f>
        <v>5</v>
      </c>
      <c r="S69">
        <v>12</v>
      </c>
      <c r="T69">
        <v>0</v>
      </c>
      <c r="U69">
        <f>(Tabell1[[#This Row],[Åpningstid]]*Tabell1[[#This Row],[man-fre]])+Tabell1[[#This Row],[lørdag]]+Tabell1[[#This Row],[Søndag]]</f>
        <v>92</v>
      </c>
    </row>
    <row r="70" spans="1:21" hidden="1" x14ac:dyDescent="0.25">
      <c r="A70" t="s">
        <v>205</v>
      </c>
      <c r="B70" t="s">
        <v>206</v>
      </c>
      <c r="C70" t="s">
        <v>13</v>
      </c>
      <c r="D70" t="s">
        <v>756</v>
      </c>
      <c r="E70" t="s">
        <v>15</v>
      </c>
      <c r="F70" t="s">
        <v>15</v>
      </c>
      <c r="H70" t="s">
        <v>15</v>
      </c>
      <c r="J70">
        <v>105</v>
      </c>
      <c r="K70" t="s">
        <v>738</v>
      </c>
      <c r="L70" t="s">
        <v>740</v>
      </c>
      <c r="M70" t="s">
        <v>160</v>
      </c>
      <c r="N70" t="s">
        <v>207</v>
      </c>
      <c r="O70" t="s">
        <v>208</v>
      </c>
      <c r="P70" t="s">
        <v>209</v>
      </c>
      <c r="Q70" s="2">
        <f>22-9</f>
        <v>13</v>
      </c>
      <c r="R70">
        <f>5</f>
        <v>5</v>
      </c>
      <c r="S70">
        <v>11</v>
      </c>
      <c r="T70">
        <v>0</v>
      </c>
      <c r="U70">
        <f>(Tabell1[[#This Row],[Åpningstid]]*Tabell1[[#This Row],[man-fre]])+Tabell1[[#This Row],[lørdag]]+Tabell1[[#This Row],[Søndag]]</f>
        <v>76</v>
      </c>
    </row>
    <row r="71" spans="1:21" x14ac:dyDescent="0.25">
      <c r="A71" t="s">
        <v>713</v>
      </c>
      <c r="B71" t="s">
        <v>714</v>
      </c>
      <c r="C71" t="s">
        <v>13</v>
      </c>
      <c r="D71" t="s">
        <v>743</v>
      </c>
      <c r="J71">
        <v>18</v>
      </c>
      <c r="K71" t="s">
        <v>739</v>
      </c>
      <c r="L71" t="s">
        <v>742</v>
      </c>
      <c r="M71" t="s">
        <v>16</v>
      </c>
      <c r="N71" t="s">
        <v>715</v>
      </c>
      <c r="O71" t="s">
        <v>29</v>
      </c>
      <c r="P71" t="s">
        <v>209</v>
      </c>
      <c r="Q71">
        <f>23-7</f>
        <v>16</v>
      </c>
      <c r="R71">
        <f>5</f>
        <v>5</v>
      </c>
      <c r="S71">
        <f>23-7</f>
        <v>16</v>
      </c>
      <c r="T71">
        <v>0</v>
      </c>
      <c r="U71">
        <f>(Tabell1[[#This Row],[Åpningstid]]*Tabell1[[#This Row],[man-fre]])+Tabell1[[#This Row],[lørdag]]+Tabell1[[#This Row],[Søndag]]</f>
        <v>96</v>
      </c>
    </row>
    <row r="72" spans="1:21" hidden="1" x14ac:dyDescent="0.25">
      <c r="A72" t="s">
        <v>35</v>
      </c>
      <c r="B72" t="s">
        <v>36</v>
      </c>
      <c r="C72" t="s">
        <v>13</v>
      </c>
      <c r="D72" t="s">
        <v>14</v>
      </c>
      <c r="F72" t="s">
        <v>15</v>
      </c>
      <c r="H72" t="s">
        <v>15</v>
      </c>
      <c r="J72">
        <v>27</v>
      </c>
      <c r="K72" t="s">
        <v>737</v>
      </c>
      <c r="L72" t="s">
        <v>740</v>
      </c>
      <c r="M72" t="s">
        <v>37</v>
      </c>
      <c r="N72" t="s">
        <v>38</v>
      </c>
      <c r="O72" t="s">
        <v>39</v>
      </c>
      <c r="P72" t="s">
        <v>34</v>
      </c>
      <c r="Q72">
        <f>23-6</f>
        <v>17</v>
      </c>
      <c r="R72">
        <f>5</f>
        <v>5</v>
      </c>
      <c r="S72">
        <f>21-8</f>
        <v>13</v>
      </c>
      <c r="T72">
        <v>0</v>
      </c>
      <c r="U72">
        <f>(Tabell1[[#This Row],[Åpningstid]]*Tabell1[[#This Row],[man-fre]])+Tabell1[[#This Row],[lørdag]]+Tabell1[[#This Row],[Søndag]]</f>
        <v>98</v>
      </c>
    </row>
    <row r="73" spans="1:21" x14ac:dyDescent="0.25">
      <c r="A73" t="s">
        <v>725</v>
      </c>
      <c r="B73" t="s">
        <v>726</v>
      </c>
      <c r="C73" t="s">
        <v>13</v>
      </c>
      <c r="D73" t="s">
        <v>743</v>
      </c>
      <c r="J73">
        <v>17</v>
      </c>
      <c r="K73" t="s">
        <v>738</v>
      </c>
      <c r="L73" t="s">
        <v>742</v>
      </c>
      <c r="M73" t="s">
        <v>16</v>
      </c>
      <c r="N73" t="s">
        <v>727</v>
      </c>
      <c r="O73" t="s">
        <v>29</v>
      </c>
      <c r="P73" t="s">
        <v>724</v>
      </c>
      <c r="Q73">
        <f>23-7</f>
        <v>16</v>
      </c>
      <c r="R73">
        <f>5</f>
        <v>5</v>
      </c>
      <c r="S73">
        <f>23-7</f>
        <v>16</v>
      </c>
      <c r="T73">
        <v>0</v>
      </c>
      <c r="U73">
        <f>(Tabell1[[#This Row],[Åpningstid]]*Tabell1[[#This Row],[man-fre]])+Tabell1[[#This Row],[lørdag]]+Tabell1[[#This Row],[Søndag]]</f>
        <v>96</v>
      </c>
    </row>
    <row r="74" spans="1:21" hidden="1" x14ac:dyDescent="0.25">
      <c r="A74" t="s">
        <v>720</v>
      </c>
      <c r="B74" t="s">
        <v>721</v>
      </c>
      <c r="C74" t="s">
        <v>13</v>
      </c>
      <c r="D74" t="s">
        <v>14</v>
      </c>
      <c r="J74">
        <v>35</v>
      </c>
      <c r="K74" t="s">
        <v>738</v>
      </c>
      <c r="L74" t="s">
        <v>740</v>
      </c>
      <c r="M74" t="s">
        <v>722</v>
      </c>
      <c r="N74" t="s">
        <v>723</v>
      </c>
      <c r="O74" t="s">
        <v>133</v>
      </c>
      <c r="P74" t="s">
        <v>724</v>
      </c>
      <c r="Q74">
        <f>21-7</f>
        <v>14</v>
      </c>
      <c r="R74">
        <f>5</f>
        <v>5</v>
      </c>
      <c r="S74">
        <f>20-9</f>
        <v>11</v>
      </c>
      <c r="T74">
        <v>0</v>
      </c>
      <c r="U74">
        <f>(Tabell1[[#This Row],[Åpningstid]]*Tabell1[[#This Row],[man-fre]])+Tabell1[[#This Row],[lørdag]]+Tabell1[[#This Row],[Søndag]]</f>
        <v>81</v>
      </c>
    </row>
    <row r="75" spans="1:21" x14ac:dyDescent="0.25">
      <c r="A75" t="s">
        <v>609</v>
      </c>
      <c r="B75" t="s">
        <v>610</v>
      </c>
      <c r="C75" t="s">
        <v>13</v>
      </c>
      <c r="D75" t="s">
        <v>743</v>
      </c>
      <c r="F75" t="s">
        <v>15</v>
      </c>
      <c r="J75">
        <v>27</v>
      </c>
      <c r="K75" t="s">
        <v>738</v>
      </c>
      <c r="L75" t="s">
        <v>742</v>
      </c>
      <c r="M75" t="s">
        <v>16</v>
      </c>
      <c r="N75" t="s">
        <v>611</v>
      </c>
      <c r="O75" t="s">
        <v>43</v>
      </c>
      <c r="P75" t="s">
        <v>612</v>
      </c>
      <c r="Q75">
        <f>23-7</f>
        <v>16</v>
      </c>
      <c r="R75">
        <f>5</f>
        <v>5</v>
      </c>
      <c r="S75">
        <f>23-7</f>
        <v>16</v>
      </c>
      <c r="T75">
        <v>0</v>
      </c>
      <c r="U75">
        <f>(Tabell1[[#This Row],[Åpningstid]]*Tabell1[[#This Row],[man-fre]])+Tabell1[[#This Row],[lørdag]]+Tabell1[[#This Row],[Søndag]]</f>
        <v>96</v>
      </c>
    </row>
    <row r="76" spans="1:21" x14ac:dyDescent="0.25">
      <c r="A76" t="s">
        <v>339</v>
      </c>
      <c r="B76" t="s">
        <v>340</v>
      </c>
      <c r="C76" t="s">
        <v>13</v>
      </c>
      <c r="D76" t="s">
        <v>743</v>
      </c>
      <c r="J76">
        <v>19</v>
      </c>
      <c r="K76" t="s">
        <v>739</v>
      </c>
      <c r="L76" t="s">
        <v>742</v>
      </c>
      <c r="M76" t="s">
        <v>16</v>
      </c>
      <c r="N76" t="s">
        <v>341</v>
      </c>
      <c r="O76" t="s">
        <v>29</v>
      </c>
      <c r="P76" t="s">
        <v>342</v>
      </c>
      <c r="Q76">
        <f>23-7</f>
        <v>16</v>
      </c>
      <c r="R76">
        <f>5</f>
        <v>5</v>
      </c>
      <c r="S76">
        <f>23-7</f>
        <v>16</v>
      </c>
      <c r="T76">
        <v>0</v>
      </c>
      <c r="U76">
        <f>(Tabell1[[#This Row],[Åpningstid]]*Tabell1[[#This Row],[man-fre]])+Tabell1[[#This Row],[lørdag]]+Tabell1[[#This Row],[Søndag]]</f>
        <v>96</v>
      </c>
    </row>
    <row r="77" spans="1:21" hidden="1" x14ac:dyDescent="0.25">
      <c r="A77" t="s">
        <v>395</v>
      </c>
      <c r="B77" t="s">
        <v>396</v>
      </c>
      <c r="C77" t="s">
        <v>13</v>
      </c>
      <c r="D77" t="s">
        <v>755</v>
      </c>
      <c r="J77">
        <v>11</v>
      </c>
      <c r="K77" t="s">
        <v>739</v>
      </c>
      <c r="L77" t="s">
        <v>741</v>
      </c>
      <c r="M77" t="s">
        <v>397</v>
      </c>
      <c r="N77" t="s">
        <v>398</v>
      </c>
      <c r="O77" t="s">
        <v>24</v>
      </c>
      <c r="P77" t="s">
        <v>399</v>
      </c>
      <c r="Q77">
        <f>21-8</f>
        <v>13</v>
      </c>
      <c r="R77">
        <f>5</f>
        <v>5</v>
      </c>
      <c r="S77">
        <v>11</v>
      </c>
      <c r="T77">
        <v>11</v>
      </c>
      <c r="U77">
        <f>(Tabell1[[#This Row],[Åpningstid]]*Tabell1[[#This Row],[man-fre]])+Tabell1[[#This Row],[lørdag]]+Tabell1[[#This Row],[Søndag]]</f>
        <v>87</v>
      </c>
    </row>
    <row r="78" spans="1:21" x14ac:dyDescent="0.25">
      <c r="A78" t="s">
        <v>531</v>
      </c>
      <c r="B78" t="s">
        <v>532</v>
      </c>
      <c r="C78" t="s">
        <v>13</v>
      </c>
      <c r="D78" t="s">
        <v>743</v>
      </c>
      <c r="J78">
        <v>17</v>
      </c>
      <c r="K78" t="s">
        <v>739</v>
      </c>
      <c r="L78" t="s">
        <v>741</v>
      </c>
      <c r="M78" t="s">
        <v>16</v>
      </c>
      <c r="N78" t="s">
        <v>533</v>
      </c>
      <c r="O78" t="s">
        <v>29</v>
      </c>
      <c r="P78" t="s">
        <v>534</v>
      </c>
      <c r="Q78">
        <f>23-7</f>
        <v>16</v>
      </c>
      <c r="R78">
        <f>5</f>
        <v>5</v>
      </c>
      <c r="S78">
        <f>23-7</f>
        <v>16</v>
      </c>
      <c r="T78">
        <v>0</v>
      </c>
      <c r="U78">
        <f>(Tabell1[[#This Row],[Åpningstid]]*Tabell1[[#This Row],[man-fre]])+Tabell1[[#This Row],[lørdag]]+Tabell1[[#This Row],[Søndag]]</f>
        <v>96</v>
      </c>
    </row>
    <row r="79" spans="1:21" hidden="1" x14ac:dyDescent="0.25">
      <c r="A79" t="s">
        <v>631</v>
      </c>
      <c r="B79" t="s">
        <v>632</v>
      </c>
      <c r="C79" t="s">
        <v>13</v>
      </c>
      <c r="D79" t="s">
        <v>14</v>
      </c>
      <c r="E79" t="s">
        <v>15</v>
      </c>
      <c r="F79" t="s">
        <v>15</v>
      </c>
      <c r="J79">
        <v>37</v>
      </c>
      <c r="K79" t="s">
        <v>738</v>
      </c>
      <c r="L79" t="s">
        <v>740</v>
      </c>
      <c r="M79" t="s">
        <v>328</v>
      </c>
      <c r="N79" t="s">
        <v>633</v>
      </c>
      <c r="O79" t="s">
        <v>133</v>
      </c>
      <c r="P79" t="s">
        <v>634</v>
      </c>
      <c r="Q79">
        <f>22-8</f>
        <v>14</v>
      </c>
      <c r="R79">
        <f>5</f>
        <v>5</v>
      </c>
      <c r="S79">
        <v>12</v>
      </c>
      <c r="T79">
        <v>0</v>
      </c>
      <c r="U79">
        <f>(Tabell1[[#This Row],[Åpningstid]]*Tabell1[[#This Row],[man-fre]])+Tabell1[[#This Row],[lørdag]]+Tabell1[[#This Row],[Søndag]]</f>
        <v>82</v>
      </c>
    </row>
    <row r="80" spans="1:21" hidden="1" x14ac:dyDescent="0.25">
      <c r="A80" t="s">
        <v>450</v>
      </c>
      <c r="B80" t="s">
        <v>451</v>
      </c>
      <c r="C80" t="s">
        <v>13</v>
      </c>
      <c r="D80" t="s">
        <v>755</v>
      </c>
      <c r="E80" t="s">
        <v>15</v>
      </c>
      <c r="F80" t="s">
        <v>15</v>
      </c>
      <c r="G80" t="s">
        <v>15</v>
      </c>
      <c r="J80">
        <v>11</v>
      </c>
      <c r="K80" t="s">
        <v>739</v>
      </c>
      <c r="L80" t="s">
        <v>741</v>
      </c>
      <c r="M80" t="s">
        <v>452</v>
      </c>
      <c r="N80" t="s">
        <v>453</v>
      </c>
      <c r="O80" t="s">
        <v>75</v>
      </c>
      <c r="P80" t="s">
        <v>454</v>
      </c>
      <c r="Q80">
        <f>22-9</f>
        <v>13</v>
      </c>
      <c r="R80">
        <f>5</f>
        <v>5</v>
      </c>
      <c r="S80">
        <f>22-9</f>
        <v>13</v>
      </c>
      <c r="T80">
        <v>11</v>
      </c>
      <c r="U80">
        <f>(Tabell1[[#This Row],[Åpningstid]]*Tabell1[[#This Row],[man-fre]])+Tabell1[[#This Row],[lørdag]]+Tabell1[[#This Row],[Søndag]]</f>
        <v>89</v>
      </c>
    </row>
    <row r="81" spans="1:21" x14ac:dyDescent="0.25">
      <c r="A81" t="s">
        <v>31</v>
      </c>
      <c r="B81" t="s">
        <v>32</v>
      </c>
      <c r="C81" t="s">
        <v>13</v>
      </c>
      <c r="D81" t="s">
        <v>743</v>
      </c>
      <c r="G81" t="s">
        <v>15</v>
      </c>
      <c r="J81">
        <v>18</v>
      </c>
      <c r="K81" t="s">
        <v>737</v>
      </c>
      <c r="L81" t="s">
        <v>742</v>
      </c>
      <c r="M81" t="s">
        <v>16</v>
      </c>
      <c r="N81" t="s">
        <v>33</v>
      </c>
      <c r="O81" t="s">
        <v>18</v>
      </c>
      <c r="P81" t="s">
        <v>34</v>
      </c>
      <c r="Q81">
        <f>23-7</f>
        <v>16</v>
      </c>
      <c r="R81">
        <f>5</f>
        <v>5</v>
      </c>
      <c r="S81">
        <f>23-7</f>
        <v>16</v>
      </c>
      <c r="T81">
        <v>0</v>
      </c>
      <c r="U81">
        <f>(Tabell1[[#This Row],[Åpningstid]]*Tabell1[[#This Row],[man-fre]])+Tabell1[[#This Row],[lørdag]]+Tabell1[[#This Row],[Søndag]]</f>
        <v>96</v>
      </c>
    </row>
    <row r="82" spans="1:21" hidden="1" x14ac:dyDescent="0.25">
      <c r="A82" t="s">
        <v>589</v>
      </c>
      <c r="B82" t="s">
        <v>590</v>
      </c>
      <c r="C82" t="s">
        <v>13</v>
      </c>
      <c r="D82" t="s">
        <v>14</v>
      </c>
      <c r="E82" t="s">
        <v>15</v>
      </c>
      <c r="F82" t="s">
        <v>15</v>
      </c>
      <c r="G82" t="s">
        <v>15</v>
      </c>
      <c r="H82" t="s">
        <v>15</v>
      </c>
      <c r="J82">
        <v>37</v>
      </c>
      <c r="K82" t="s">
        <v>738</v>
      </c>
      <c r="L82" t="s">
        <v>742</v>
      </c>
      <c r="M82" t="s">
        <v>178</v>
      </c>
      <c r="N82" t="s">
        <v>591</v>
      </c>
      <c r="O82" t="s">
        <v>592</v>
      </c>
      <c r="P82" t="s">
        <v>593</v>
      </c>
      <c r="Q82">
        <f>22-7</f>
        <v>15</v>
      </c>
      <c r="R82">
        <f>5</f>
        <v>5</v>
      </c>
      <c r="S82">
        <f>21-8</f>
        <v>13</v>
      </c>
      <c r="T82">
        <v>0</v>
      </c>
      <c r="U82">
        <f>(Tabell1[[#This Row],[Åpningstid]]*Tabell1[[#This Row],[man-fre]])+Tabell1[[#This Row],[lørdag]]+Tabell1[[#This Row],[Søndag]]</f>
        <v>88</v>
      </c>
    </row>
    <row r="83" spans="1:21" x14ac:dyDescent="0.25">
      <c r="A83" t="s">
        <v>752</v>
      </c>
      <c r="B83">
        <v>923456789</v>
      </c>
      <c r="C83" t="s">
        <v>13</v>
      </c>
      <c r="D83" t="s">
        <v>743</v>
      </c>
      <c r="J83">
        <v>19</v>
      </c>
      <c r="K83" t="s">
        <v>737</v>
      </c>
      <c r="L83" t="s">
        <v>742</v>
      </c>
      <c r="M83" t="s">
        <v>16</v>
      </c>
      <c r="N83" t="s">
        <v>753</v>
      </c>
      <c r="O83" t="s">
        <v>29</v>
      </c>
      <c r="P83" t="s">
        <v>754</v>
      </c>
      <c r="Q83">
        <f>23-7</f>
        <v>16</v>
      </c>
      <c r="R83">
        <f>5</f>
        <v>5</v>
      </c>
      <c r="S83">
        <f>23-7</f>
        <v>16</v>
      </c>
      <c r="T83">
        <v>0</v>
      </c>
      <c r="U83">
        <f>(Tabell1[[#This Row],[Åpningstid]]*Tabell1[[#This Row],[man-fre]])+Tabell1[[#This Row],[lørdag]]+Tabell1[[#This Row],[Søndag]]</f>
        <v>96</v>
      </c>
    </row>
    <row r="84" spans="1:21" x14ac:dyDescent="0.25">
      <c r="A84" t="s">
        <v>252</v>
      </c>
      <c r="B84" t="s">
        <v>253</v>
      </c>
      <c r="C84" t="s">
        <v>13</v>
      </c>
      <c r="D84" t="s">
        <v>743</v>
      </c>
      <c r="F84" t="s">
        <v>15</v>
      </c>
      <c r="G84" t="s">
        <v>15</v>
      </c>
      <c r="H84" t="s">
        <v>15</v>
      </c>
      <c r="J84">
        <v>16</v>
      </c>
      <c r="K84" t="s">
        <v>738</v>
      </c>
      <c r="L84" t="s">
        <v>742</v>
      </c>
      <c r="M84" t="s">
        <v>16</v>
      </c>
      <c r="N84" t="s">
        <v>254</v>
      </c>
      <c r="O84" t="s">
        <v>18</v>
      </c>
      <c r="P84" t="s">
        <v>255</v>
      </c>
      <c r="Q84">
        <f>23-7</f>
        <v>16</v>
      </c>
      <c r="R84">
        <f>5</f>
        <v>5</v>
      </c>
      <c r="S84">
        <f>23-7</f>
        <v>16</v>
      </c>
      <c r="T84">
        <v>0</v>
      </c>
      <c r="U84">
        <f>(Tabell1[[#This Row],[Åpningstid]]*Tabell1[[#This Row],[man-fre]])+Tabell1[[#This Row],[lørdag]]+Tabell1[[#This Row],[Søndag]]</f>
        <v>96</v>
      </c>
    </row>
    <row r="85" spans="1:21" x14ac:dyDescent="0.25">
      <c r="A85" t="s">
        <v>244</v>
      </c>
      <c r="B85" t="s">
        <v>245</v>
      </c>
      <c r="C85" t="s">
        <v>13</v>
      </c>
      <c r="D85" t="s">
        <v>743</v>
      </c>
      <c r="J85">
        <v>13</v>
      </c>
      <c r="K85" t="s">
        <v>737</v>
      </c>
      <c r="L85" t="s">
        <v>741</v>
      </c>
      <c r="M85" t="s">
        <v>16</v>
      </c>
      <c r="N85" t="s">
        <v>246</v>
      </c>
      <c r="O85" t="s">
        <v>29</v>
      </c>
      <c r="P85" t="s">
        <v>247</v>
      </c>
      <c r="Q85">
        <f>23-7</f>
        <v>16</v>
      </c>
      <c r="R85">
        <f>5</f>
        <v>5</v>
      </c>
      <c r="S85">
        <f>23-7</f>
        <v>16</v>
      </c>
      <c r="T85">
        <v>0</v>
      </c>
      <c r="U85">
        <f>(Tabell1[[#This Row],[Åpningstid]]*Tabell1[[#This Row],[man-fre]])+Tabell1[[#This Row],[lørdag]]+Tabell1[[#This Row],[Søndag]]</f>
        <v>96</v>
      </c>
    </row>
    <row r="86" spans="1:21" x14ac:dyDescent="0.25">
      <c r="A86" t="s">
        <v>476</v>
      </c>
      <c r="B86" t="s">
        <v>477</v>
      </c>
      <c r="C86" t="s">
        <v>13</v>
      </c>
      <c r="D86" t="s">
        <v>743</v>
      </c>
      <c r="J86">
        <v>12</v>
      </c>
      <c r="K86" t="s">
        <v>739</v>
      </c>
      <c r="L86" t="s">
        <v>741</v>
      </c>
      <c r="M86" t="s">
        <v>16</v>
      </c>
      <c r="N86" t="s">
        <v>478</v>
      </c>
      <c r="O86" t="s">
        <v>29</v>
      </c>
      <c r="P86" t="s">
        <v>66</v>
      </c>
      <c r="Q86">
        <f>23-7</f>
        <v>16</v>
      </c>
      <c r="R86">
        <f>5</f>
        <v>5</v>
      </c>
      <c r="S86">
        <f>23-7</f>
        <v>16</v>
      </c>
      <c r="T86">
        <v>0</v>
      </c>
      <c r="U86">
        <f>(Tabell1[[#This Row],[Åpningstid]]*Tabell1[[#This Row],[man-fre]])+Tabell1[[#This Row],[lørdag]]+Tabell1[[#This Row],[Søndag]]</f>
        <v>96</v>
      </c>
    </row>
    <row r="87" spans="1:21" x14ac:dyDescent="0.25">
      <c r="A87" t="s">
        <v>61</v>
      </c>
      <c r="B87" t="s">
        <v>62</v>
      </c>
      <c r="C87" t="s">
        <v>13</v>
      </c>
      <c r="D87" t="s">
        <v>743</v>
      </c>
      <c r="F87" t="s">
        <v>15</v>
      </c>
      <c r="G87" t="s">
        <v>15</v>
      </c>
      <c r="H87" t="s">
        <v>15</v>
      </c>
      <c r="J87">
        <v>10</v>
      </c>
      <c r="K87" t="s">
        <v>739</v>
      </c>
      <c r="L87" t="s">
        <v>741</v>
      </c>
      <c r="M87" t="s">
        <v>63</v>
      </c>
      <c r="N87" t="s">
        <v>64</v>
      </c>
      <c r="O87" t="s">
        <v>65</v>
      </c>
      <c r="P87" t="s">
        <v>66</v>
      </c>
      <c r="Q87">
        <f>23-7</f>
        <v>16</v>
      </c>
      <c r="R87">
        <f>5</f>
        <v>5</v>
      </c>
      <c r="S87">
        <v>12</v>
      </c>
      <c r="T87">
        <v>0</v>
      </c>
      <c r="U87">
        <f>(Tabell1[[#This Row],[Åpningstid]]*Tabell1[[#This Row],[man-fre]])+Tabell1[[#This Row],[lørdag]]+Tabell1[[#This Row],[Søndag]]</f>
        <v>92</v>
      </c>
    </row>
    <row r="88" spans="1:21" hidden="1" x14ac:dyDescent="0.25">
      <c r="A88" t="s">
        <v>663</v>
      </c>
      <c r="B88" t="s">
        <v>664</v>
      </c>
      <c r="C88" t="s">
        <v>13</v>
      </c>
      <c r="D88" t="s">
        <v>755</v>
      </c>
      <c r="F88" t="s">
        <v>15</v>
      </c>
      <c r="G88" t="s">
        <v>15</v>
      </c>
      <c r="H88" t="s">
        <v>15</v>
      </c>
      <c r="J88">
        <v>14</v>
      </c>
      <c r="K88" t="s">
        <v>739</v>
      </c>
      <c r="L88" t="s">
        <v>741</v>
      </c>
      <c r="M88" t="s">
        <v>665</v>
      </c>
      <c r="N88" t="s">
        <v>666</v>
      </c>
      <c r="O88" t="s">
        <v>154</v>
      </c>
      <c r="P88" t="s">
        <v>667</v>
      </c>
      <c r="Q88">
        <f>21-8</f>
        <v>13</v>
      </c>
      <c r="R88">
        <f>5</f>
        <v>5</v>
      </c>
      <c r="S88">
        <v>13</v>
      </c>
      <c r="T88">
        <v>11</v>
      </c>
      <c r="U88">
        <f>(Tabell1[[#This Row],[Åpningstid]]*Tabell1[[#This Row],[man-fre]])+Tabell1[[#This Row],[lørdag]]+Tabell1[[#This Row],[Søndag]]</f>
        <v>89</v>
      </c>
    </row>
    <row r="89" spans="1:21" x14ac:dyDescent="0.25">
      <c r="A89" t="s">
        <v>539</v>
      </c>
      <c r="B89" t="s">
        <v>540</v>
      </c>
      <c r="C89" t="s">
        <v>13</v>
      </c>
      <c r="D89" t="s">
        <v>743</v>
      </c>
      <c r="F89" t="s">
        <v>15</v>
      </c>
      <c r="G89" t="s">
        <v>15</v>
      </c>
      <c r="H89" t="s">
        <v>15</v>
      </c>
      <c r="J89">
        <v>27</v>
      </c>
      <c r="K89" t="s">
        <v>739</v>
      </c>
      <c r="L89" t="s">
        <v>742</v>
      </c>
      <c r="M89" t="s">
        <v>16</v>
      </c>
      <c r="N89" t="s">
        <v>541</v>
      </c>
      <c r="O89" t="s">
        <v>18</v>
      </c>
      <c r="P89" t="s">
        <v>542</v>
      </c>
      <c r="Q89">
        <f>23-7</f>
        <v>16</v>
      </c>
      <c r="R89">
        <f>5</f>
        <v>5</v>
      </c>
      <c r="S89">
        <f>23-7</f>
        <v>16</v>
      </c>
      <c r="T89">
        <v>0</v>
      </c>
      <c r="U89">
        <f>(Tabell1[[#This Row],[Åpningstid]]*Tabell1[[#This Row],[man-fre]])+Tabell1[[#This Row],[lørdag]]+Tabell1[[#This Row],[Søndag]]</f>
        <v>96</v>
      </c>
    </row>
    <row r="90" spans="1:21" x14ac:dyDescent="0.25">
      <c r="A90" t="s">
        <v>628</v>
      </c>
      <c r="B90" t="s">
        <v>629</v>
      </c>
      <c r="C90" t="s">
        <v>13</v>
      </c>
      <c r="D90" t="s">
        <v>743</v>
      </c>
      <c r="J90">
        <v>18</v>
      </c>
      <c r="K90" t="s">
        <v>737</v>
      </c>
      <c r="L90" t="s">
        <v>742</v>
      </c>
      <c r="M90" t="s">
        <v>16</v>
      </c>
      <c r="N90" t="s">
        <v>630</v>
      </c>
      <c r="O90" t="s">
        <v>29</v>
      </c>
      <c r="P90" t="s">
        <v>224</v>
      </c>
      <c r="Q90">
        <f>23-7</f>
        <v>16</v>
      </c>
      <c r="R90">
        <f>5</f>
        <v>5</v>
      </c>
      <c r="S90">
        <f>23-7</f>
        <v>16</v>
      </c>
      <c r="T90">
        <v>0</v>
      </c>
      <c r="U90">
        <f>(Tabell1[[#This Row],[Åpningstid]]*Tabell1[[#This Row],[man-fre]])+Tabell1[[#This Row],[lørdag]]+Tabell1[[#This Row],[Søndag]]</f>
        <v>96</v>
      </c>
    </row>
    <row r="91" spans="1:21" x14ac:dyDescent="0.25">
      <c r="A91" t="s">
        <v>220</v>
      </c>
      <c r="B91" t="s">
        <v>221</v>
      </c>
      <c r="C91" t="s">
        <v>13</v>
      </c>
      <c r="D91" t="s">
        <v>743</v>
      </c>
      <c r="F91" t="s">
        <v>15</v>
      </c>
      <c r="H91" t="s">
        <v>15</v>
      </c>
      <c r="J91">
        <v>9</v>
      </c>
      <c r="K91" t="s">
        <v>739</v>
      </c>
      <c r="L91" t="s">
        <v>742</v>
      </c>
      <c r="M91" t="s">
        <v>222</v>
      </c>
      <c r="N91" t="s">
        <v>223</v>
      </c>
      <c r="O91" t="s">
        <v>65</v>
      </c>
      <c r="P91" t="s">
        <v>224</v>
      </c>
      <c r="Q91">
        <f>22-7</f>
        <v>15</v>
      </c>
      <c r="R91">
        <f>5</f>
        <v>5</v>
      </c>
      <c r="S91">
        <v>12</v>
      </c>
      <c r="T91">
        <v>0</v>
      </c>
      <c r="U91">
        <f>(Tabell1[[#This Row],[Åpningstid]]*Tabell1[[#This Row],[man-fre]])+Tabell1[[#This Row],[lørdag]]+Tabell1[[#This Row],[Søndag]]</f>
        <v>87</v>
      </c>
    </row>
    <row r="92" spans="1:21" x14ac:dyDescent="0.25">
      <c r="A92" t="s">
        <v>681</v>
      </c>
      <c r="B92" t="s">
        <v>682</v>
      </c>
      <c r="C92" t="s">
        <v>13</v>
      </c>
      <c r="D92" t="s">
        <v>743</v>
      </c>
      <c r="J92">
        <v>27</v>
      </c>
      <c r="K92" t="s">
        <v>739</v>
      </c>
      <c r="L92" t="s">
        <v>742</v>
      </c>
      <c r="M92" t="s">
        <v>16</v>
      </c>
      <c r="N92" t="s">
        <v>683</v>
      </c>
      <c r="O92" t="s">
        <v>43</v>
      </c>
      <c r="P92" t="s">
        <v>546</v>
      </c>
      <c r="Q92">
        <f>23-7</f>
        <v>16</v>
      </c>
      <c r="R92">
        <f>5</f>
        <v>5</v>
      </c>
      <c r="S92">
        <f>23-7</f>
        <v>16</v>
      </c>
      <c r="T92">
        <v>0</v>
      </c>
      <c r="U92">
        <f>(Tabell1[[#This Row],[Åpningstid]]*Tabell1[[#This Row],[man-fre]])+Tabell1[[#This Row],[lørdag]]+Tabell1[[#This Row],[Søndag]]</f>
        <v>96</v>
      </c>
    </row>
    <row r="93" spans="1:21" x14ac:dyDescent="0.25">
      <c r="A93" t="s">
        <v>543</v>
      </c>
      <c r="B93" t="s">
        <v>544</v>
      </c>
      <c r="C93" t="s">
        <v>13</v>
      </c>
      <c r="D93" t="s">
        <v>743</v>
      </c>
      <c r="J93">
        <v>19</v>
      </c>
      <c r="K93" t="s">
        <v>737</v>
      </c>
      <c r="L93" t="s">
        <v>742</v>
      </c>
      <c r="M93" t="s">
        <v>16</v>
      </c>
      <c r="N93" t="s">
        <v>545</v>
      </c>
      <c r="O93" t="s">
        <v>29</v>
      </c>
      <c r="P93" t="s">
        <v>546</v>
      </c>
      <c r="Q93">
        <f>23-7</f>
        <v>16</v>
      </c>
      <c r="R93">
        <f>5</f>
        <v>5</v>
      </c>
      <c r="S93">
        <f>23-7</f>
        <v>16</v>
      </c>
      <c r="T93">
        <v>0</v>
      </c>
      <c r="U93">
        <f>(Tabell1[[#This Row],[Åpningstid]]*Tabell1[[#This Row],[man-fre]])+Tabell1[[#This Row],[lørdag]]+Tabell1[[#This Row],[Søndag]]</f>
        <v>96</v>
      </c>
    </row>
    <row r="94" spans="1:21" hidden="1" x14ac:dyDescent="0.25">
      <c r="A94" t="s">
        <v>462</v>
      </c>
      <c r="B94" t="s">
        <v>463</v>
      </c>
      <c r="C94" t="s">
        <v>13</v>
      </c>
      <c r="D94" t="s">
        <v>14</v>
      </c>
      <c r="J94">
        <v>38</v>
      </c>
      <c r="K94" t="s">
        <v>738</v>
      </c>
      <c r="L94" t="s">
        <v>742</v>
      </c>
      <c r="M94" t="s">
        <v>464</v>
      </c>
      <c r="N94" t="s">
        <v>465</v>
      </c>
      <c r="O94" t="s">
        <v>133</v>
      </c>
      <c r="P94" t="s">
        <v>465</v>
      </c>
      <c r="Q94">
        <v>12</v>
      </c>
      <c r="R94">
        <f>5</f>
        <v>5</v>
      </c>
      <c r="S94">
        <f>18-9</f>
        <v>9</v>
      </c>
      <c r="T94">
        <v>0</v>
      </c>
      <c r="U94">
        <f>(Tabell1[[#This Row],[Åpningstid]]*Tabell1[[#This Row],[man-fre]])+Tabell1[[#This Row],[lørdag]]+Tabell1[[#This Row],[Søndag]]</f>
        <v>69</v>
      </c>
    </row>
    <row r="95" spans="1:21" x14ac:dyDescent="0.25">
      <c r="A95" t="s">
        <v>119</v>
      </c>
      <c r="B95" t="s">
        <v>120</v>
      </c>
      <c r="C95" t="s">
        <v>13</v>
      </c>
      <c r="D95" t="s">
        <v>743</v>
      </c>
      <c r="F95" t="s">
        <v>15</v>
      </c>
      <c r="G95" t="s">
        <v>15</v>
      </c>
      <c r="H95" t="s">
        <v>15</v>
      </c>
      <c r="J95">
        <v>19</v>
      </c>
      <c r="K95" t="s">
        <v>739</v>
      </c>
      <c r="L95" t="s">
        <v>742</v>
      </c>
      <c r="M95" t="s">
        <v>121</v>
      </c>
      <c r="N95" t="s">
        <v>122</v>
      </c>
      <c r="O95" t="s">
        <v>18</v>
      </c>
      <c r="P95" t="s">
        <v>123</v>
      </c>
      <c r="Q95">
        <f>24-6.5</f>
        <v>17.5</v>
      </c>
      <c r="R95">
        <f>5</f>
        <v>5</v>
      </c>
      <c r="S95">
        <f>23-7</f>
        <v>16</v>
      </c>
      <c r="T95">
        <v>0</v>
      </c>
      <c r="U95">
        <f>(Tabell1[[#This Row],[Åpningstid]]*Tabell1[[#This Row],[man-fre]])+Tabell1[[#This Row],[lørdag]]+Tabell1[[#This Row],[Søndag]]</f>
        <v>103.5</v>
      </c>
    </row>
    <row r="96" spans="1:21" x14ac:dyDescent="0.25">
      <c r="A96" t="s">
        <v>551</v>
      </c>
      <c r="B96" t="s">
        <v>552</v>
      </c>
      <c r="C96" t="s">
        <v>13</v>
      </c>
      <c r="D96" t="s">
        <v>743</v>
      </c>
      <c r="J96">
        <v>14</v>
      </c>
      <c r="K96" t="s">
        <v>739</v>
      </c>
      <c r="L96" t="s">
        <v>741</v>
      </c>
      <c r="M96" t="s">
        <v>511</v>
      </c>
      <c r="N96" t="s">
        <v>553</v>
      </c>
      <c r="O96" t="s">
        <v>29</v>
      </c>
      <c r="P96" t="s">
        <v>123</v>
      </c>
      <c r="Q96">
        <v>16.5</v>
      </c>
      <c r="R96">
        <f>5</f>
        <v>5</v>
      </c>
      <c r="S96">
        <v>16</v>
      </c>
      <c r="T96">
        <v>0</v>
      </c>
      <c r="U96">
        <f>(Tabell1[[#This Row],[Åpningstid]]*Tabell1[[#This Row],[man-fre]])+Tabell1[[#This Row],[lørdag]]+Tabell1[[#This Row],[Søndag]]</f>
        <v>98.5</v>
      </c>
    </row>
    <row r="97" spans="1:21" hidden="1" x14ac:dyDescent="0.25">
      <c r="A97" t="s">
        <v>163</v>
      </c>
      <c r="B97" t="s">
        <v>164</v>
      </c>
      <c r="C97" t="s">
        <v>13</v>
      </c>
      <c r="D97" t="s">
        <v>755</v>
      </c>
      <c r="E97" t="s">
        <v>15</v>
      </c>
      <c r="F97" t="s">
        <v>15</v>
      </c>
      <c r="J97">
        <v>0</v>
      </c>
      <c r="K97" t="s">
        <v>739</v>
      </c>
      <c r="L97" t="s">
        <v>741</v>
      </c>
      <c r="M97" t="s">
        <v>165</v>
      </c>
      <c r="N97" t="s">
        <v>166</v>
      </c>
      <c r="O97" t="s">
        <v>75</v>
      </c>
      <c r="P97" t="s">
        <v>167</v>
      </c>
      <c r="Q97">
        <v>13</v>
      </c>
      <c r="R97">
        <f>5</f>
        <v>5</v>
      </c>
      <c r="S97">
        <v>13</v>
      </c>
      <c r="T97">
        <v>13</v>
      </c>
      <c r="U97">
        <f>(Tabell1[[#This Row],[Åpningstid]]*Tabell1[[#This Row],[man-fre]])+Tabell1[[#This Row],[lørdag]]+Tabell1[[#This Row],[Søndag]]</f>
        <v>91</v>
      </c>
    </row>
    <row r="98" spans="1:21" x14ac:dyDescent="0.25">
      <c r="A98" t="s">
        <v>573</v>
      </c>
      <c r="B98" t="s">
        <v>574</v>
      </c>
      <c r="C98" t="s">
        <v>13</v>
      </c>
      <c r="D98" t="s">
        <v>743</v>
      </c>
      <c r="J98">
        <v>13</v>
      </c>
      <c r="K98" t="s">
        <v>739</v>
      </c>
      <c r="L98" t="s">
        <v>741</v>
      </c>
      <c r="M98" t="s">
        <v>16</v>
      </c>
      <c r="N98" t="s">
        <v>575</v>
      </c>
      <c r="O98" t="s">
        <v>29</v>
      </c>
      <c r="P98" t="s">
        <v>576</v>
      </c>
      <c r="Q98">
        <f>23-7</f>
        <v>16</v>
      </c>
      <c r="R98">
        <f>5</f>
        <v>5</v>
      </c>
      <c r="S98">
        <f>23-7</f>
        <v>16</v>
      </c>
      <c r="T98">
        <v>0</v>
      </c>
      <c r="U98">
        <f>(Tabell1[[#This Row],[Åpningstid]]*Tabell1[[#This Row],[man-fre]])+Tabell1[[#This Row],[lørdag]]+Tabell1[[#This Row],[Søndag]]</f>
        <v>96</v>
      </c>
    </row>
    <row r="99" spans="1:21" hidden="1" x14ac:dyDescent="0.25">
      <c r="A99" t="s">
        <v>647</v>
      </c>
      <c r="B99" t="s">
        <v>648</v>
      </c>
      <c r="C99" t="s">
        <v>13</v>
      </c>
      <c r="D99" t="s">
        <v>755</v>
      </c>
      <c r="F99" t="s">
        <v>15</v>
      </c>
      <c r="J99">
        <v>24</v>
      </c>
      <c r="K99" t="s">
        <v>739</v>
      </c>
      <c r="L99" t="s">
        <v>741</v>
      </c>
      <c r="M99" t="s">
        <v>649</v>
      </c>
      <c r="N99" t="s">
        <v>650</v>
      </c>
      <c r="O99" t="s">
        <v>651</v>
      </c>
      <c r="P99" t="s">
        <v>408</v>
      </c>
      <c r="Q99">
        <f>22-8</f>
        <v>14</v>
      </c>
      <c r="R99">
        <f>5</f>
        <v>5</v>
      </c>
      <c r="S99">
        <v>12</v>
      </c>
      <c r="T99">
        <v>10</v>
      </c>
      <c r="U99">
        <f>(Tabell1[[#This Row],[Åpningstid]]*Tabell1[[#This Row],[man-fre]])+Tabell1[[#This Row],[lørdag]]+Tabell1[[#This Row],[Søndag]]</f>
        <v>92</v>
      </c>
    </row>
    <row r="100" spans="1:21" x14ac:dyDescent="0.25">
      <c r="A100" t="s">
        <v>115</v>
      </c>
      <c r="B100" t="s">
        <v>116</v>
      </c>
      <c r="C100" t="s">
        <v>13</v>
      </c>
      <c r="D100" t="s">
        <v>743</v>
      </c>
      <c r="J100">
        <v>24</v>
      </c>
      <c r="K100" t="s">
        <v>739</v>
      </c>
      <c r="L100" t="s">
        <v>742</v>
      </c>
      <c r="M100" t="s">
        <v>16</v>
      </c>
      <c r="N100" t="s">
        <v>117</v>
      </c>
      <c r="O100" t="s">
        <v>29</v>
      </c>
      <c r="P100" t="s">
        <v>118</v>
      </c>
      <c r="Q100">
        <f>23-7</f>
        <v>16</v>
      </c>
      <c r="R100">
        <f>5</f>
        <v>5</v>
      </c>
      <c r="S100">
        <f>23-7</f>
        <v>16</v>
      </c>
      <c r="T100">
        <v>0</v>
      </c>
      <c r="U100">
        <f>(Tabell1[[#This Row],[Åpningstid]]*Tabell1[[#This Row],[man-fre]])+Tabell1[[#This Row],[lørdag]]+Tabell1[[#This Row],[Søndag]]</f>
        <v>96</v>
      </c>
    </row>
    <row r="101" spans="1:21" hidden="1" x14ac:dyDescent="0.25">
      <c r="A101" t="s">
        <v>568</v>
      </c>
      <c r="B101" t="s">
        <v>569</v>
      </c>
      <c r="C101" t="s">
        <v>13</v>
      </c>
      <c r="D101" t="s">
        <v>755</v>
      </c>
      <c r="F101" t="s">
        <v>15</v>
      </c>
      <c r="G101" t="s">
        <v>15</v>
      </c>
      <c r="J101">
        <v>10</v>
      </c>
      <c r="K101" t="s">
        <v>737</v>
      </c>
      <c r="L101" t="s">
        <v>741</v>
      </c>
      <c r="M101" t="s">
        <v>570</v>
      </c>
      <c r="N101" t="s">
        <v>571</v>
      </c>
      <c r="O101" t="s">
        <v>154</v>
      </c>
      <c r="P101" t="s">
        <v>572</v>
      </c>
      <c r="Q101">
        <f>23-7</f>
        <v>16</v>
      </c>
      <c r="R101">
        <f>5</f>
        <v>5</v>
      </c>
      <c r="S101">
        <v>13</v>
      </c>
      <c r="T101">
        <v>0</v>
      </c>
      <c r="U101">
        <f>(Tabell1[[#This Row],[Åpningstid]]*Tabell1[[#This Row],[man-fre]])+Tabell1[[#This Row],[lørdag]]+Tabell1[[#This Row],[Søndag]]</f>
        <v>93</v>
      </c>
    </row>
    <row r="102" spans="1:21" hidden="1" x14ac:dyDescent="0.25">
      <c r="A102" t="s">
        <v>433</v>
      </c>
      <c r="B102" t="s">
        <v>434</v>
      </c>
      <c r="C102" t="s">
        <v>13</v>
      </c>
      <c r="D102" t="s">
        <v>755</v>
      </c>
      <c r="F102" t="s">
        <v>15</v>
      </c>
      <c r="H102" t="s">
        <v>15</v>
      </c>
      <c r="J102">
        <v>11</v>
      </c>
      <c r="K102" t="s">
        <v>739</v>
      </c>
      <c r="L102" t="s">
        <v>741</v>
      </c>
      <c r="M102" t="s">
        <v>435</v>
      </c>
      <c r="N102" t="s">
        <v>436</v>
      </c>
      <c r="O102" t="s">
        <v>154</v>
      </c>
      <c r="P102" t="s">
        <v>374</v>
      </c>
      <c r="Q102">
        <f>23-7</f>
        <v>16</v>
      </c>
      <c r="R102">
        <f>5</f>
        <v>5</v>
      </c>
      <c r="S102">
        <f>22-8</f>
        <v>14</v>
      </c>
      <c r="T102">
        <v>0</v>
      </c>
      <c r="U102">
        <f>(Tabell1[[#This Row],[Åpningstid]]*Tabell1[[#This Row],[man-fre]])+Tabell1[[#This Row],[lørdag]]+Tabell1[[#This Row],[Søndag]]</f>
        <v>94</v>
      </c>
    </row>
    <row r="103" spans="1:21" x14ac:dyDescent="0.25">
      <c r="A103" t="s">
        <v>429</v>
      </c>
      <c r="B103" t="s">
        <v>430</v>
      </c>
      <c r="C103" t="s">
        <v>13</v>
      </c>
      <c r="D103" t="s">
        <v>743</v>
      </c>
      <c r="F103" t="s">
        <v>15</v>
      </c>
      <c r="H103" t="s">
        <v>15</v>
      </c>
      <c r="J103">
        <v>25</v>
      </c>
      <c r="K103" t="s">
        <v>739</v>
      </c>
      <c r="L103" t="s">
        <v>742</v>
      </c>
      <c r="M103" t="s">
        <v>16</v>
      </c>
      <c r="N103" t="s">
        <v>431</v>
      </c>
      <c r="O103" t="s">
        <v>18</v>
      </c>
      <c r="P103" t="s">
        <v>432</v>
      </c>
      <c r="Q103">
        <f>23-7</f>
        <v>16</v>
      </c>
      <c r="R103">
        <f>5</f>
        <v>5</v>
      </c>
      <c r="S103">
        <f>23-7</f>
        <v>16</v>
      </c>
      <c r="T103">
        <v>0</v>
      </c>
      <c r="U103">
        <f>(Tabell1[[#This Row],[Åpningstid]]*Tabell1[[#This Row],[man-fre]])+Tabell1[[#This Row],[lørdag]]+Tabell1[[#This Row],[Søndag]]</f>
        <v>96</v>
      </c>
    </row>
    <row r="104" spans="1:21" x14ac:dyDescent="0.25">
      <c r="A104" t="s">
        <v>168</v>
      </c>
      <c r="B104" t="s">
        <v>169</v>
      </c>
      <c r="C104" t="s">
        <v>13</v>
      </c>
      <c r="D104" t="s">
        <v>743</v>
      </c>
      <c r="J104">
        <v>32</v>
      </c>
      <c r="K104" t="s">
        <v>737</v>
      </c>
      <c r="L104" t="s">
        <v>740</v>
      </c>
      <c r="M104" t="s">
        <v>16</v>
      </c>
      <c r="N104" t="s">
        <v>170</v>
      </c>
      <c r="O104" t="s">
        <v>29</v>
      </c>
      <c r="P104" t="s">
        <v>171</v>
      </c>
      <c r="Q104">
        <f>23-7</f>
        <v>16</v>
      </c>
      <c r="R104">
        <f>5</f>
        <v>5</v>
      </c>
      <c r="S104">
        <f>23-7</f>
        <v>16</v>
      </c>
      <c r="T104">
        <v>0</v>
      </c>
      <c r="U104">
        <f>(Tabell1[[#This Row],[Åpningstid]]*Tabell1[[#This Row],[man-fre]])+Tabell1[[#This Row],[lørdag]]+Tabell1[[#This Row],[Søndag]]</f>
        <v>96</v>
      </c>
    </row>
    <row r="105" spans="1:21" x14ac:dyDescent="0.25">
      <c r="A105" t="s">
        <v>535</v>
      </c>
      <c r="B105" t="s">
        <v>536</v>
      </c>
      <c r="C105" t="s">
        <v>13</v>
      </c>
      <c r="D105" t="s">
        <v>743</v>
      </c>
      <c r="E105" t="s">
        <v>15</v>
      </c>
      <c r="F105" t="s">
        <v>15</v>
      </c>
      <c r="G105" t="s">
        <v>15</v>
      </c>
      <c r="H105" t="s">
        <v>15</v>
      </c>
      <c r="J105">
        <v>31</v>
      </c>
      <c r="K105" t="s">
        <v>738</v>
      </c>
      <c r="L105" t="s">
        <v>742</v>
      </c>
      <c r="M105" t="s">
        <v>160</v>
      </c>
      <c r="N105" t="s">
        <v>537</v>
      </c>
      <c r="O105" t="s">
        <v>18</v>
      </c>
      <c r="P105" t="s">
        <v>538</v>
      </c>
      <c r="Q105">
        <f>22-9</f>
        <v>13</v>
      </c>
      <c r="R105">
        <f>5</f>
        <v>5</v>
      </c>
      <c r="S105">
        <f>22-9</f>
        <v>13</v>
      </c>
      <c r="T105">
        <v>0</v>
      </c>
      <c r="U105">
        <f>(Tabell1[[#This Row],[Åpningstid]]*Tabell1[[#This Row],[man-fre]])+Tabell1[[#This Row],[lørdag]]+Tabell1[[#This Row],[Søndag]]</f>
        <v>78</v>
      </c>
    </row>
    <row r="106" spans="1:21" x14ac:dyDescent="0.25">
      <c r="A106" t="s">
        <v>107</v>
      </c>
      <c r="B106" t="s">
        <v>108</v>
      </c>
      <c r="C106" t="s">
        <v>13</v>
      </c>
      <c r="D106" t="s">
        <v>743</v>
      </c>
      <c r="J106">
        <v>20</v>
      </c>
      <c r="K106" t="s">
        <v>739</v>
      </c>
      <c r="L106" t="s">
        <v>742</v>
      </c>
      <c r="M106" t="s">
        <v>16</v>
      </c>
      <c r="N106" t="s">
        <v>109</v>
      </c>
      <c r="O106" t="s">
        <v>43</v>
      </c>
      <c r="P106" t="s">
        <v>110</v>
      </c>
      <c r="Q106">
        <f>23-7</f>
        <v>16</v>
      </c>
      <c r="R106">
        <f>5</f>
        <v>5</v>
      </c>
      <c r="S106">
        <f>23-7</f>
        <v>16</v>
      </c>
      <c r="T106">
        <v>0</v>
      </c>
      <c r="U106">
        <f>(Tabell1[[#This Row],[Åpningstid]]*Tabell1[[#This Row],[man-fre]])+Tabell1[[#This Row],[lørdag]]+Tabell1[[#This Row],[Søndag]]</f>
        <v>96</v>
      </c>
    </row>
    <row r="107" spans="1:21" hidden="1" x14ac:dyDescent="0.25">
      <c r="A107" t="s">
        <v>487</v>
      </c>
      <c r="B107" t="s">
        <v>488</v>
      </c>
      <c r="C107" t="s">
        <v>13</v>
      </c>
      <c r="D107" t="s">
        <v>755</v>
      </c>
      <c r="F107" t="s">
        <v>15</v>
      </c>
      <c r="H107" t="s">
        <v>15</v>
      </c>
      <c r="J107">
        <v>17</v>
      </c>
      <c r="K107" t="s">
        <v>739</v>
      </c>
      <c r="L107" t="s">
        <v>742</v>
      </c>
      <c r="M107" t="s">
        <v>435</v>
      </c>
      <c r="N107" t="s">
        <v>489</v>
      </c>
      <c r="O107" t="s">
        <v>154</v>
      </c>
      <c r="P107" t="s">
        <v>304</v>
      </c>
      <c r="Q107">
        <f>23-7</f>
        <v>16</v>
      </c>
      <c r="R107">
        <f>5</f>
        <v>5</v>
      </c>
      <c r="S107">
        <f>22-8</f>
        <v>14</v>
      </c>
      <c r="T107">
        <v>0</v>
      </c>
      <c r="U107">
        <f>(Tabell1[[#This Row],[Åpningstid]]*Tabell1[[#This Row],[man-fre]])+Tabell1[[#This Row],[lørdag]]+Tabell1[[#This Row],[Søndag]]</f>
        <v>94</v>
      </c>
    </row>
    <row r="108" spans="1:21" hidden="1" x14ac:dyDescent="0.25">
      <c r="A108" t="s">
        <v>129</v>
      </c>
      <c r="B108" t="s">
        <v>130</v>
      </c>
      <c r="C108" t="s">
        <v>13</v>
      </c>
      <c r="D108" t="s">
        <v>14</v>
      </c>
      <c r="J108">
        <v>38</v>
      </c>
      <c r="K108" t="s">
        <v>739</v>
      </c>
      <c r="L108" t="s">
        <v>740</v>
      </c>
      <c r="M108" t="s">
        <v>131</v>
      </c>
      <c r="N108" t="s">
        <v>132</v>
      </c>
      <c r="O108" t="s">
        <v>133</v>
      </c>
      <c r="P108" t="s">
        <v>134</v>
      </c>
      <c r="Q108">
        <f>22-7</f>
        <v>15</v>
      </c>
      <c r="R108">
        <f>5</f>
        <v>5</v>
      </c>
      <c r="S108">
        <v>9</v>
      </c>
      <c r="T108">
        <v>0</v>
      </c>
      <c r="U108">
        <f>(Tabell1[[#This Row],[Åpningstid]]*Tabell1[[#This Row],[man-fre]])+Tabell1[[#This Row],[lørdag]]+Tabell1[[#This Row],[Søndag]]</f>
        <v>84</v>
      </c>
    </row>
    <row r="109" spans="1:21" x14ac:dyDescent="0.25">
      <c r="A109" t="s">
        <v>52</v>
      </c>
      <c r="B109" t="s">
        <v>53</v>
      </c>
      <c r="C109" t="s">
        <v>13</v>
      </c>
      <c r="D109" t="s">
        <v>743</v>
      </c>
      <c r="E109" t="s">
        <v>15</v>
      </c>
      <c r="F109" t="s">
        <v>15</v>
      </c>
      <c r="H109" t="s">
        <v>15</v>
      </c>
      <c r="J109">
        <v>41</v>
      </c>
      <c r="K109" t="s">
        <v>737</v>
      </c>
      <c r="L109" t="s">
        <v>740</v>
      </c>
      <c r="M109" t="s">
        <v>54</v>
      </c>
      <c r="N109" t="s">
        <v>55</v>
      </c>
      <c r="O109" t="s">
        <v>18</v>
      </c>
      <c r="P109" t="s">
        <v>56</v>
      </c>
      <c r="Q109">
        <f>23-7</f>
        <v>16</v>
      </c>
      <c r="R109">
        <f>5</f>
        <v>5</v>
      </c>
      <c r="S109">
        <v>16</v>
      </c>
      <c r="T109">
        <v>12</v>
      </c>
      <c r="U109">
        <f>(Tabell1[[#This Row],[Åpningstid]]*Tabell1[[#This Row],[man-fre]])+Tabell1[[#This Row],[lørdag]]+Tabell1[[#This Row],[Søndag]]</f>
        <v>108</v>
      </c>
    </row>
    <row r="110" spans="1:21" x14ac:dyDescent="0.25">
      <c r="A110" t="s">
        <v>210</v>
      </c>
      <c r="B110" t="s">
        <v>211</v>
      </c>
      <c r="C110" t="s">
        <v>13</v>
      </c>
      <c r="D110" t="s">
        <v>743</v>
      </c>
      <c r="J110">
        <v>24</v>
      </c>
      <c r="K110" t="s">
        <v>737</v>
      </c>
      <c r="L110" t="s">
        <v>742</v>
      </c>
      <c r="M110" t="s">
        <v>16</v>
      </c>
      <c r="N110" t="s">
        <v>212</v>
      </c>
      <c r="O110" t="s">
        <v>43</v>
      </c>
      <c r="P110" t="s">
        <v>56</v>
      </c>
      <c r="Q110">
        <f>23-7</f>
        <v>16</v>
      </c>
      <c r="R110">
        <f>5</f>
        <v>5</v>
      </c>
      <c r="S110">
        <f>23-7</f>
        <v>16</v>
      </c>
      <c r="T110">
        <v>0</v>
      </c>
      <c r="U110">
        <f>(Tabell1[[#This Row],[Åpningstid]]*Tabell1[[#This Row],[man-fre]])+Tabell1[[#This Row],[lørdag]]+Tabell1[[#This Row],[Søndag]]</f>
        <v>96</v>
      </c>
    </row>
    <row r="111" spans="1:21" x14ac:dyDescent="0.25">
      <c r="A111" t="s">
        <v>284</v>
      </c>
      <c r="B111" t="s">
        <v>285</v>
      </c>
      <c r="C111" t="s">
        <v>13</v>
      </c>
      <c r="D111" t="s">
        <v>743</v>
      </c>
      <c r="H111" t="s">
        <v>15</v>
      </c>
      <c r="J111">
        <v>21</v>
      </c>
      <c r="K111" t="s">
        <v>737</v>
      </c>
      <c r="L111" t="s">
        <v>742</v>
      </c>
      <c r="M111" t="s">
        <v>16</v>
      </c>
      <c r="N111" t="s">
        <v>286</v>
      </c>
      <c r="O111" t="s">
        <v>29</v>
      </c>
      <c r="P111" t="s">
        <v>287</v>
      </c>
      <c r="Q111">
        <f>23-7</f>
        <v>16</v>
      </c>
      <c r="R111">
        <f>5</f>
        <v>5</v>
      </c>
      <c r="S111">
        <f>23-7</f>
        <v>16</v>
      </c>
      <c r="T111">
        <v>0</v>
      </c>
      <c r="U111">
        <f>(Tabell1[[#This Row],[Åpningstid]]*Tabell1[[#This Row],[man-fre]])+Tabell1[[#This Row],[lørdag]]+Tabell1[[#This Row],[Søndag]]</f>
        <v>96</v>
      </c>
    </row>
    <row r="112" spans="1:21" x14ac:dyDescent="0.25">
      <c r="A112" t="s">
        <v>459</v>
      </c>
      <c r="B112" t="s">
        <v>460</v>
      </c>
      <c r="C112" t="s">
        <v>13</v>
      </c>
      <c r="D112" t="s">
        <v>743</v>
      </c>
      <c r="J112">
        <v>10</v>
      </c>
      <c r="K112" t="s">
        <v>739</v>
      </c>
      <c r="L112" t="s">
        <v>741</v>
      </c>
      <c r="M112" t="s">
        <v>16</v>
      </c>
      <c r="N112" t="s">
        <v>461</v>
      </c>
      <c r="O112" t="s">
        <v>29</v>
      </c>
      <c r="P112" t="s">
        <v>269</v>
      </c>
      <c r="Q112">
        <f>23-7</f>
        <v>16</v>
      </c>
      <c r="R112">
        <f>5</f>
        <v>5</v>
      </c>
      <c r="S112">
        <f>23-7</f>
        <v>16</v>
      </c>
      <c r="T112">
        <v>0</v>
      </c>
      <c r="U112">
        <f>(Tabell1[[#This Row],[Åpningstid]]*Tabell1[[#This Row],[man-fre]])+Tabell1[[#This Row],[lørdag]]+Tabell1[[#This Row],[Søndag]]</f>
        <v>96</v>
      </c>
    </row>
    <row r="113" spans="1:21" hidden="1" x14ac:dyDescent="0.25">
      <c r="A113" t="s">
        <v>71</v>
      </c>
      <c r="B113" t="s">
        <v>72</v>
      </c>
      <c r="C113" t="s">
        <v>13</v>
      </c>
      <c r="D113" t="s">
        <v>755</v>
      </c>
      <c r="E113" t="s">
        <v>15</v>
      </c>
      <c r="F113" t="s">
        <v>15</v>
      </c>
      <c r="J113">
        <v>9</v>
      </c>
      <c r="K113" t="s">
        <v>739</v>
      </c>
      <c r="L113" t="s">
        <v>741</v>
      </c>
      <c r="M113" t="s">
        <v>73</v>
      </c>
      <c r="N113" t="s">
        <v>74</v>
      </c>
      <c r="O113" t="s">
        <v>75</v>
      </c>
      <c r="P113" t="s">
        <v>76</v>
      </c>
      <c r="Q113">
        <f>23-7</f>
        <v>16</v>
      </c>
      <c r="R113">
        <f>5</f>
        <v>5</v>
      </c>
      <c r="S113">
        <v>15</v>
      </c>
      <c r="T113">
        <v>0</v>
      </c>
      <c r="U113">
        <f>(Tabell1[[#This Row],[Åpningstid]]*Tabell1[[#This Row],[man-fre]])+Tabell1[[#This Row],[lørdag]]+Tabell1[[#This Row],[Søndag]]</f>
        <v>95</v>
      </c>
    </row>
    <row r="114" spans="1:21" hidden="1" x14ac:dyDescent="0.25">
      <c r="A114" t="s">
        <v>597</v>
      </c>
      <c r="B114" t="s">
        <v>598</v>
      </c>
      <c r="C114" t="s">
        <v>13</v>
      </c>
      <c r="D114" t="s">
        <v>755</v>
      </c>
      <c r="G114" t="s">
        <v>15</v>
      </c>
      <c r="J114">
        <v>17</v>
      </c>
      <c r="K114" t="s">
        <v>737</v>
      </c>
      <c r="L114" t="s">
        <v>741</v>
      </c>
      <c r="M114" t="s">
        <v>599</v>
      </c>
      <c r="N114" t="s">
        <v>600</v>
      </c>
      <c r="O114" t="s">
        <v>154</v>
      </c>
      <c r="P114" t="s">
        <v>151</v>
      </c>
      <c r="Q114">
        <f>22-8</f>
        <v>14</v>
      </c>
      <c r="R114">
        <f>5</f>
        <v>5</v>
      </c>
      <c r="S114">
        <v>13</v>
      </c>
      <c r="T114">
        <v>12</v>
      </c>
      <c r="U114">
        <f>(Tabell1[[#This Row],[Åpningstid]]*Tabell1[[#This Row],[man-fre]])+Tabell1[[#This Row],[lørdag]]+Tabell1[[#This Row],[Søndag]]</f>
        <v>95</v>
      </c>
    </row>
    <row r="115" spans="1:21" hidden="1" x14ac:dyDescent="0.25">
      <c r="A115" t="s">
        <v>265</v>
      </c>
      <c r="B115" t="s">
        <v>266</v>
      </c>
      <c r="C115" t="s">
        <v>13</v>
      </c>
      <c r="D115" t="s">
        <v>755</v>
      </c>
      <c r="J115">
        <v>0</v>
      </c>
      <c r="K115" t="s">
        <v>739</v>
      </c>
      <c r="L115" t="s">
        <v>741</v>
      </c>
      <c r="M115" t="s">
        <v>267</v>
      </c>
      <c r="N115" t="s">
        <v>268</v>
      </c>
      <c r="O115" t="s">
        <v>75</v>
      </c>
      <c r="P115" t="s">
        <v>269</v>
      </c>
      <c r="Q115">
        <v>14</v>
      </c>
      <c r="R115">
        <f>5</f>
        <v>5</v>
      </c>
      <c r="S115">
        <v>12</v>
      </c>
      <c r="T115">
        <v>13</v>
      </c>
      <c r="U115">
        <f>(Tabell1[[#This Row],[Åpningstid]]*Tabell1[[#This Row],[man-fre]])+Tabell1[[#This Row],[lørdag]]+Tabell1[[#This Row],[Søndag]]</f>
        <v>95</v>
      </c>
    </row>
    <row r="116" spans="1:21" x14ac:dyDescent="0.25">
      <c r="A116" t="s">
        <v>301</v>
      </c>
      <c r="B116" t="s">
        <v>302</v>
      </c>
      <c r="C116" t="s">
        <v>13</v>
      </c>
      <c r="D116" t="s">
        <v>743</v>
      </c>
      <c r="J116">
        <v>13</v>
      </c>
      <c r="K116" t="s">
        <v>739</v>
      </c>
      <c r="L116" t="s">
        <v>741</v>
      </c>
      <c r="M116" t="s">
        <v>16</v>
      </c>
      <c r="N116" t="s">
        <v>303</v>
      </c>
      <c r="O116" t="s">
        <v>43</v>
      </c>
      <c r="P116" t="s">
        <v>304</v>
      </c>
      <c r="Q116">
        <f>23-7</f>
        <v>16</v>
      </c>
      <c r="R116">
        <f>5</f>
        <v>5</v>
      </c>
      <c r="S116">
        <f>23-7</f>
        <v>16</v>
      </c>
      <c r="T116">
        <v>0</v>
      </c>
      <c r="U116">
        <f>(Tabell1[[#This Row],[Åpningstid]]*Tabell1[[#This Row],[man-fre]])+Tabell1[[#This Row],[lørdag]]+Tabell1[[#This Row],[Søndag]]</f>
        <v>96</v>
      </c>
    </row>
    <row r="117" spans="1:21" hidden="1" x14ac:dyDescent="0.25">
      <c r="A117" t="s">
        <v>409</v>
      </c>
      <c r="B117" t="s">
        <v>410</v>
      </c>
      <c r="C117" t="s">
        <v>13</v>
      </c>
      <c r="D117" t="s">
        <v>755</v>
      </c>
      <c r="J117">
        <v>12</v>
      </c>
      <c r="K117" t="s">
        <v>739</v>
      </c>
      <c r="L117" t="s">
        <v>741</v>
      </c>
      <c r="M117" t="s">
        <v>227</v>
      </c>
      <c r="N117" t="s">
        <v>411</v>
      </c>
      <c r="O117" t="s">
        <v>154</v>
      </c>
      <c r="P117" t="s">
        <v>412</v>
      </c>
      <c r="Q117">
        <f>22-8</f>
        <v>14</v>
      </c>
      <c r="R117">
        <f>5</f>
        <v>5</v>
      </c>
      <c r="S117">
        <f>22-8</f>
        <v>14</v>
      </c>
      <c r="T117">
        <v>12</v>
      </c>
      <c r="U117">
        <f>(Tabell1[[#This Row],[Åpningstid]]*Tabell1[[#This Row],[man-fre]])+Tabell1[[#This Row],[lørdag]]+Tabell1[[#This Row],[Søndag]]</f>
        <v>96</v>
      </c>
    </row>
    <row r="118" spans="1:21" x14ac:dyDescent="0.25">
      <c r="A118" t="s">
        <v>201</v>
      </c>
      <c r="B118" t="s">
        <v>202</v>
      </c>
      <c r="C118" t="s">
        <v>13</v>
      </c>
      <c r="D118" t="s">
        <v>743</v>
      </c>
      <c r="J118">
        <v>26</v>
      </c>
      <c r="K118" t="s">
        <v>738</v>
      </c>
      <c r="L118" t="s">
        <v>742</v>
      </c>
      <c r="M118" t="s">
        <v>54</v>
      </c>
      <c r="N118" t="s">
        <v>203</v>
      </c>
      <c r="O118" t="s">
        <v>43</v>
      </c>
      <c r="P118" t="s">
        <v>204</v>
      </c>
      <c r="Q118">
        <f>23-7</f>
        <v>16</v>
      </c>
      <c r="R118">
        <f>5</f>
        <v>5</v>
      </c>
      <c r="S118">
        <v>16</v>
      </c>
      <c r="T118">
        <v>12</v>
      </c>
      <c r="U118">
        <f>(Tabell1[[#This Row],[Åpningstid]]*Tabell1[[#This Row],[man-fre]])+Tabell1[[#This Row],[lørdag]]+Tabell1[[#This Row],[Søndag]]</f>
        <v>108</v>
      </c>
    </row>
    <row r="119" spans="1:21" hidden="1" x14ac:dyDescent="0.25">
      <c r="A119" t="s">
        <v>641</v>
      </c>
      <c r="B119" t="s">
        <v>642</v>
      </c>
      <c r="C119" t="s">
        <v>13</v>
      </c>
      <c r="D119" t="s">
        <v>14</v>
      </c>
      <c r="J119">
        <v>39</v>
      </c>
      <c r="K119" t="s">
        <v>738</v>
      </c>
      <c r="L119" t="s">
        <v>740</v>
      </c>
      <c r="M119" t="s">
        <v>561</v>
      </c>
      <c r="N119" t="s">
        <v>643</v>
      </c>
      <c r="O119" t="s">
        <v>133</v>
      </c>
      <c r="P119" t="s">
        <v>546</v>
      </c>
      <c r="Q119">
        <f>22-7</f>
        <v>15</v>
      </c>
      <c r="R119">
        <f>5</f>
        <v>5</v>
      </c>
      <c r="S119">
        <v>12</v>
      </c>
      <c r="T119">
        <v>0</v>
      </c>
      <c r="U119">
        <f>(Tabell1[[#This Row],[Åpningstid]]*Tabell1[[#This Row],[man-fre]])+Tabell1[[#This Row],[lørdag]]+Tabell1[[#This Row],[Søndag]]</f>
        <v>87</v>
      </c>
    </row>
    <row r="120" spans="1:21" x14ac:dyDescent="0.25">
      <c r="A120" t="s">
        <v>383</v>
      </c>
      <c r="B120" t="s">
        <v>384</v>
      </c>
      <c r="C120" t="s">
        <v>13</v>
      </c>
      <c r="D120" t="s">
        <v>743</v>
      </c>
      <c r="E120" t="s">
        <v>15</v>
      </c>
      <c r="F120" t="s">
        <v>15</v>
      </c>
      <c r="H120" t="s">
        <v>15</v>
      </c>
      <c r="J120">
        <v>12</v>
      </c>
      <c r="K120" t="s">
        <v>739</v>
      </c>
      <c r="L120" t="s">
        <v>742</v>
      </c>
      <c r="M120" t="s">
        <v>16</v>
      </c>
      <c r="N120" t="s">
        <v>385</v>
      </c>
      <c r="O120" t="s">
        <v>18</v>
      </c>
      <c r="P120" t="s">
        <v>386</v>
      </c>
      <c r="Q120">
        <f t="shared" ref="Q120:Q127" si="1">23-7</f>
        <v>16</v>
      </c>
      <c r="R120">
        <f>5</f>
        <v>5</v>
      </c>
      <c r="S120">
        <f t="shared" ref="S120:S127" si="2">23-7</f>
        <v>16</v>
      </c>
      <c r="T120">
        <v>0</v>
      </c>
      <c r="U120">
        <f>(Tabell1[[#This Row],[Åpningstid]]*Tabell1[[#This Row],[man-fre]])+Tabell1[[#This Row],[lørdag]]+Tabell1[[#This Row],[Søndag]]</f>
        <v>96</v>
      </c>
    </row>
    <row r="121" spans="1:21" x14ac:dyDescent="0.25">
      <c r="A121" t="s">
        <v>699</v>
      </c>
      <c r="B121" t="s">
        <v>700</v>
      </c>
      <c r="C121" t="s">
        <v>13</v>
      </c>
      <c r="D121" t="s">
        <v>743</v>
      </c>
      <c r="J121">
        <v>21</v>
      </c>
      <c r="K121" t="s">
        <v>739</v>
      </c>
      <c r="L121" t="s">
        <v>742</v>
      </c>
      <c r="M121" t="s">
        <v>16</v>
      </c>
      <c r="N121" t="s">
        <v>701</v>
      </c>
      <c r="O121" t="s">
        <v>29</v>
      </c>
      <c r="P121" t="s">
        <v>424</v>
      </c>
      <c r="Q121">
        <f t="shared" si="1"/>
        <v>16</v>
      </c>
      <c r="R121">
        <f>5</f>
        <v>5</v>
      </c>
      <c r="S121">
        <f t="shared" si="2"/>
        <v>16</v>
      </c>
      <c r="T121">
        <v>0</v>
      </c>
      <c r="U121">
        <f>(Tabell1[[#This Row],[Åpningstid]]*Tabell1[[#This Row],[man-fre]])+Tabell1[[#This Row],[lørdag]]+Tabell1[[#This Row],[Søndag]]</f>
        <v>96</v>
      </c>
    </row>
    <row r="122" spans="1:21" x14ac:dyDescent="0.25">
      <c r="A122" t="s">
        <v>421</v>
      </c>
      <c r="B122" t="s">
        <v>422</v>
      </c>
      <c r="C122" t="s">
        <v>13</v>
      </c>
      <c r="D122" t="s">
        <v>743</v>
      </c>
      <c r="J122">
        <v>19</v>
      </c>
      <c r="K122" t="s">
        <v>739</v>
      </c>
      <c r="L122" t="s">
        <v>740</v>
      </c>
      <c r="M122" t="s">
        <v>16</v>
      </c>
      <c r="N122" t="s">
        <v>423</v>
      </c>
      <c r="O122" t="s">
        <v>43</v>
      </c>
      <c r="P122" t="s">
        <v>424</v>
      </c>
      <c r="Q122">
        <f t="shared" si="1"/>
        <v>16</v>
      </c>
      <c r="R122">
        <f>5</f>
        <v>5</v>
      </c>
      <c r="S122">
        <f t="shared" si="2"/>
        <v>16</v>
      </c>
      <c r="T122">
        <v>0</v>
      </c>
      <c r="U122">
        <f>(Tabell1[[#This Row],[Åpningstid]]*Tabell1[[#This Row],[man-fre]])+Tabell1[[#This Row],[lørdag]]+Tabell1[[#This Row],[Søndag]]</f>
        <v>96</v>
      </c>
    </row>
    <row r="123" spans="1:21" x14ac:dyDescent="0.25">
      <c r="A123" t="s">
        <v>144</v>
      </c>
      <c r="B123" t="s">
        <v>145</v>
      </c>
      <c r="C123" t="s">
        <v>13</v>
      </c>
      <c r="D123" t="s">
        <v>743</v>
      </c>
      <c r="F123" t="s">
        <v>15</v>
      </c>
      <c r="G123" t="s">
        <v>15</v>
      </c>
      <c r="H123" t="s">
        <v>15</v>
      </c>
      <c r="J123">
        <v>13</v>
      </c>
      <c r="K123" t="s">
        <v>737</v>
      </c>
      <c r="L123" t="s">
        <v>741</v>
      </c>
      <c r="M123" t="s">
        <v>16</v>
      </c>
      <c r="N123" t="s">
        <v>146</v>
      </c>
      <c r="O123" t="s">
        <v>65</v>
      </c>
      <c r="P123" t="s">
        <v>147</v>
      </c>
      <c r="Q123">
        <f t="shared" si="1"/>
        <v>16</v>
      </c>
      <c r="R123">
        <f>5</f>
        <v>5</v>
      </c>
      <c r="S123">
        <f t="shared" si="2"/>
        <v>16</v>
      </c>
      <c r="T123">
        <v>0</v>
      </c>
      <c r="U123">
        <f>(Tabell1[[#This Row],[Åpningstid]]*Tabell1[[#This Row],[man-fre]])+Tabell1[[#This Row],[lørdag]]+Tabell1[[#This Row],[Søndag]]</f>
        <v>96</v>
      </c>
    </row>
    <row r="124" spans="1:21" x14ac:dyDescent="0.25">
      <c r="A124" t="s">
        <v>140</v>
      </c>
      <c r="B124" t="s">
        <v>141</v>
      </c>
      <c r="C124" t="s">
        <v>13</v>
      </c>
      <c r="D124" t="s">
        <v>743</v>
      </c>
      <c r="F124" t="s">
        <v>15</v>
      </c>
      <c r="J124">
        <v>21</v>
      </c>
      <c r="K124" t="s">
        <v>739</v>
      </c>
      <c r="L124" t="s">
        <v>742</v>
      </c>
      <c r="M124" t="s">
        <v>16</v>
      </c>
      <c r="N124" t="s">
        <v>142</v>
      </c>
      <c r="O124" t="s">
        <v>43</v>
      </c>
      <c r="P124" t="s">
        <v>143</v>
      </c>
      <c r="Q124">
        <f t="shared" si="1"/>
        <v>16</v>
      </c>
      <c r="R124">
        <f>5</f>
        <v>5</v>
      </c>
      <c r="S124">
        <f t="shared" si="2"/>
        <v>16</v>
      </c>
      <c r="T124">
        <v>0</v>
      </c>
      <c r="U124">
        <f>(Tabell1[[#This Row],[Åpningstid]]*Tabell1[[#This Row],[man-fre]])+Tabell1[[#This Row],[lørdag]]+Tabell1[[#This Row],[Søndag]]</f>
        <v>96</v>
      </c>
    </row>
    <row r="125" spans="1:21" x14ac:dyDescent="0.25">
      <c r="A125" t="s">
        <v>547</v>
      </c>
      <c r="B125" t="s">
        <v>548</v>
      </c>
      <c r="C125" t="s">
        <v>13</v>
      </c>
      <c r="D125" t="s">
        <v>743</v>
      </c>
      <c r="J125">
        <v>18</v>
      </c>
      <c r="K125" t="s">
        <v>739</v>
      </c>
      <c r="L125" t="s">
        <v>742</v>
      </c>
      <c r="M125" t="s">
        <v>16</v>
      </c>
      <c r="N125" t="s">
        <v>549</v>
      </c>
      <c r="O125" t="s">
        <v>29</v>
      </c>
      <c r="P125" t="s">
        <v>550</v>
      </c>
      <c r="Q125">
        <f t="shared" si="1"/>
        <v>16</v>
      </c>
      <c r="R125">
        <f>5</f>
        <v>5</v>
      </c>
      <c r="S125">
        <f t="shared" si="2"/>
        <v>16</v>
      </c>
      <c r="T125">
        <v>0</v>
      </c>
      <c r="U125">
        <f>(Tabell1[[#This Row],[Åpningstid]]*Tabell1[[#This Row],[man-fre]])+Tabell1[[#This Row],[lørdag]]+Tabell1[[#This Row],[Søndag]]</f>
        <v>96</v>
      </c>
    </row>
    <row r="126" spans="1:21" x14ac:dyDescent="0.25">
      <c r="A126" t="s">
        <v>688</v>
      </c>
      <c r="B126" t="s">
        <v>689</v>
      </c>
      <c r="C126" t="s">
        <v>13</v>
      </c>
      <c r="D126" t="s">
        <v>743</v>
      </c>
      <c r="J126">
        <v>22</v>
      </c>
      <c r="K126" t="s">
        <v>739</v>
      </c>
      <c r="L126" t="s">
        <v>742</v>
      </c>
      <c r="M126" t="s">
        <v>16</v>
      </c>
      <c r="N126" t="s">
        <v>690</v>
      </c>
      <c r="O126" t="s">
        <v>29</v>
      </c>
      <c r="P126" t="s">
        <v>70</v>
      </c>
      <c r="Q126">
        <f t="shared" si="1"/>
        <v>16</v>
      </c>
      <c r="R126">
        <f>5</f>
        <v>5</v>
      </c>
      <c r="S126">
        <f t="shared" si="2"/>
        <v>16</v>
      </c>
      <c r="T126">
        <v>0</v>
      </c>
      <c r="U126">
        <f>(Tabell1[[#This Row],[Åpningstid]]*Tabell1[[#This Row],[man-fre]])+Tabell1[[#This Row],[lørdag]]+Tabell1[[#This Row],[Søndag]]</f>
        <v>96</v>
      </c>
    </row>
    <row r="127" spans="1:21" x14ac:dyDescent="0.25">
      <c r="A127" t="s">
        <v>67</v>
      </c>
      <c r="B127" t="s">
        <v>68</v>
      </c>
      <c r="C127" t="s">
        <v>13</v>
      </c>
      <c r="D127" t="s">
        <v>743</v>
      </c>
      <c r="F127" t="s">
        <v>15</v>
      </c>
      <c r="J127">
        <v>18</v>
      </c>
      <c r="K127" t="s">
        <v>739</v>
      </c>
      <c r="L127" t="s">
        <v>742</v>
      </c>
      <c r="M127" t="s">
        <v>16</v>
      </c>
      <c r="N127" t="s">
        <v>69</v>
      </c>
      <c r="O127" t="s">
        <v>43</v>
      </c>
      <c r="P127" t="s">
        <v>70</v>
      </c>
      <c r="Q127">
        <f t="shared" si="1"/>
        <v>16</v>
      </c>
      <c r="R127">
        <f>5</f>
        <v>5</v>
      </c>
      <c r="S127">
        <f t="shared" si="2"/>
        <v>16</v>
      </c>
      <c r="T127">
        <v>0</v>
      </c>
      <c r="U127">
        <f>(Tabell1[[#This Row],[Åpningstid]]*Tabell1[[#This Row],[man-fre]])+Tabell1[[#This Row],[lørdag]]+Tabell1[[#This Row],[Søndag]]</f>
        <v>96</v>
      </c>
    </row>
    <row r="128" spans="1:21" hidden="1" x14ac:dyDescent="0.25">
      <c r="A128" t="s">
        <v>225</v>
      </c>
      <c r="B128" t="s">
        <v>226</v>
      </c>
      <c r="C128" t="s">
        <v>13</v>
      </c>
      <c r="D128" t="s">
        <v>755</v>
      </c>
      <c r="F128" t="s">
        <v>15</v>
      </c>
      <c r="J128">
        <v>22</v>
      </c>
      <c r="K128" t="s">
        <v>739</v>
      </c>
      <c r="L128" t="s">
        <v>741</v>
      </c>
      <c r="M128" t="s">
        <v>227</v>
      </c>
      <c r="N128" t="s">
        <v>228</v>
      </c>
      <c r="O128" t="s">
        <v>154</v>
      </c>
      <c r="P128" t="s">
        <v>229</v>
      </c>
      <c r="Q128">
        <f>22-8</f>
        <v>14</v>
      </c>
      <c r="R128">
        <f>5</f>
        <v>5</v>
      </c>
      <c r="S128">
        <f>22-8</f>
        <v>14</v>
      </c>
      <c r="T128">
        <v>12</v>
      </c>
      <c r="U128">
        <f>(Tabell1[[#This Row],[Åpningstid]]*Tabell1[[#This Row],[man-fre]])+Tabell1[[#This Row],[lørdag]]+Tabell1[[#This Row],[Søndag]]</f>
        <v>96</v>
      </c>
    </row>
    <row r="129" spans="1:21" hidden="1" x14ac:dyDescent="0.25">
      <c r="A129" t="s">
        <v>554</v>
      </c>
      <c r="B129" t="s">
        <v>555</v>
      </c>
      <c r="C129" t="s">
        <v>13</v>
      </c>
      <c r="D129" t="s">
        <v>755</v>
      </c>
      <c r="J129">
        <v>0</v>
      </c>
      <c r="K129" t="s">
        <v>739</v>
      </c>
      <c r="L129" t="s">
        <v>741</v>
      </c>
      <c r="M129" t="s">
        <v>556</v>
      </c>
      <c r="N129" t="s">
        <v>557</v>
      </c>
      <c r="O129" t="s">
        <v>24</v>
      </c>
      <c r="P129" t="s">
        <v>558</v>
      </c>
      <c r="Q129">
        <f>22-7</f>
        <v>15</v>
      </c>
      <c r="R129">
        <f>5</f>
        <v>5</v>
      </c>
      <c r="S129">
        <v>12</v>
      </c>
      <c r="T129">
        <v>13</v>
      </c>
      <c r="U129">
        <f>(Tabell1[[#This Row],[Åpningstid]]*Tabell1[[#This Row],[man-fre]])+Tabell1[[#This Row],[lørdag]]+Tabell1[[#This Row],[Søndag]]</f>
        <v>100</v>
      </c>
    </row>
    <row r="130" spans="1:21" hidden="1" x14ac:dyDescent="0.25">
      <c r="A130" t="s">
        <v>445</v>
      </c>
      <c r="B130" t="s">
        <v>446</v>
      </c>
      <c r="C130" t="s">
        <v>13</v>
      </c>
      <c r="D130" t="s">
        <v>755</v>
      </c>
      <c r="F130" t="s">
        <v>15</v>
      </c>
      <c r="G130" t="s">
        <v>15</v>
      </c>
      <c r="J130">
        <v>15</v>
      </c>
      <c r="K130" t="s">
        <v>737</v>
      </c>
      <c r="L130" t="s">
        <v>742</v>
      </c>
      <c r="M130" t="s">
        <v>447</v>
      </c>
      <c r="N130" t="s">
        <v>448</v>
      </c>
      <c r="O130" t="s">
        <v>154</v>
      </c>
      <c r="P130" t="s">
        <v>449</v>
      </c>
      <c r="Q130">
        <f>22-7</f>
        <v>15</v>
      </c>
      <c r="R130">
        <f>5</f>
        <v>5</v>
      </c>
      <c r="S130">
        <f>21-8</f>
        <v>13</v>
      </c>
      <c r="T130">
        <v>12</v>
      </c>
      <c r="U130">
        <f>(Tabell1[[#This Row],[Åpningstid]]*Tabell1[[#This Row],[man-fre]])+Tabell1[[#This Row],[lørdag]]+Tabell1[[#This Row],[Søndag]]</f>
        <v>100</v>
      </c>
    </row>
    <row r="131" spans="1:21" hidden="1" x14ac:dyDescent="0.25">
      <c r="A131" t="s">
        <v>400</v>
      </c>
      <c r="B131" t="s">
        <v>401</v>
      </c>
      <c r="C131" t="s">
        <v>13</v>
      </c>
      <c r="D131" t="s">
        <v>14</v>
      </c>
      <c r="F131" t="s">
        <v>15</v>
      </c>
      <c r="H131" t="s">
        <v>15</v>
      </c>
      <c r="J131">
        <v>41</v>
      </c>
      <c r="K131" t="s">
        <v>739</v>
      </c>
      <c r="L131" t="s">
        <v>742</v>
      </c>
      <c r="M131" t="s">
        <v>402</v>
      </c>
      <c r="N131" t="s">
        <v>403</v>
      </c>
      <c r="O131" t="s">
        <v>133</v>
      </c>
      <c r="P131" t="s">
        <v>404</v>
      </c>
      <c r="Q131">
        <f>21-8</f>
        <v>13</v>
      </c>
      <c r="R131">
        <f>5</f>
        <v>5</v>
      </c>
      <c r="S131">
        <v>12</v>
      </c>
      <c r="T131">
        <v>0</v>
      </c>
      <c r="U131">
        <f>(Tabell1[[#This Row],[Åpningstid]]*Tabell1[[#This Row],[man-fre]])+Tabell1[[#This Row],[lørdag]]+Tabell1[[#This Row],[Søndag]]</f>
        <v>77</v>
      </c>
    </row>
    <row r="132" spans="1:21" x14ac:dyDescent="0.25">
      <c r="A132" t="s">
        <v>309</v>
      </c>
      <c r="B132" t="s">
        <v>310</v>
      </c>
      <c r="C132" t="s">
        <v>13</v>
      </c>
      <c r="D132" t="s">
        <v>743</v>
      </c>
      <c r="J132">
        <v>21</v>
      </c>
      <c r="K132" t="s">
        <v>737</v>
      </c>
      <c r="L132" t="s">
        <v>742</v>
      </c>
      <c r="M132" t="s">
        <v>54</v>
      </c>
      <c r="N132" t="s">
        <v>311</v>
      </c>
      <c r="O132" t="s">
        <v>29</v>
      </c>
      <c r="P132" t="s">
        <v>312</v>
      </c>
      <c r="Q132">
        <f>23-7</f>
        <v>16</v>
      </c>
      <c r="R132">
        <f>5</f>
        <v>5</v>
      </c>
      <c r="S132">
        <v>16</v>
      </c>
      <c r="T132">
        <v>12</v>
      </c>
      <c r="U132">
        <f>(Tabell1[[#This Row],[Åpningstid]]*Tabell1[[#This Row],[man-fre]])+Tabell1[[#This Row],[lørdag]]+Tabell1[[#This Row],[Søndag]]</f>
        <v>108</v>
      </c>
    </row>
    <row r="133" spans="1:21" x14ac:dyDescent="0.25">
      <c r="A133" t="s">
        <v>280</v>
      </c>
      <c r="B133" t="s">
        <v>281</v>
      </c>
      <c r="C133" t="s">
        <v>13</v>
      </c>
      <c r="D133" t="s">
        <v>743</v>
      </c>
      <c r="J133">
        <v>12</v>
      </c>
      <c r="K133" t="s">
        <v>737</v>
      </c>
      <c r="L133" t="s">
        <v>742</v>
      </c>
      <c r="M133" t="s">
        <v>16</v>
      </c>
      <c r="N133" t="s">
        <v>282</v>
      </c>
      <c r="O133" t="s">
        <v>43</v>
      </c>
      <c r="P133" t="s">
        <v>283</v>
      </c>
      <c r="Q133">
        <f>23-7</f>
        <v>16</v>
      </c>
      <c r="R133">
        <f>5</f>
        <v>5</v>
      </c>
      <c r="S133">
        <f>23-7</f>
        <v>16</v>
      </c>
      <c r="T133">
        <v>0</v>
      </c>
      <c r="U133">
        <f>(Tabell1[[#This Row],[Åpningstid]]*Tabell1[[#This Row],[man-fre]])+Tabell1[[#This Row],[lørdag]]+Tabell1[[#This Row],[Søndag]]</f>
        <v>96</v>
      </c>
    </row>
    <row r="134" spans="1:21" hidden="1" x14ac:dyDescent="0.25">
      <c r="A134" t="s">
        <v>655</v>
      </c>
      <c r="B134" t="s">
        <v>656</v>
      </c>
      <c r="C134" t="s">
        <v>13</v>
      </c>
      <c r="D134" t="s">
        <v>14</v>
      </c>
      <c r="E134" t="s">
        <v>15</v>
      </c>
      <c r="F134" t="s">
        <v>15</v>
      </c>
      <c r="J134">
        <v>46</v>
      </c>
      <c r="K134" t="s">
        <v>738</v>
      </c>
      <c r="L134" t="s">
        <v>742</v>
      </c>
      <c r="M134" t="s">
        <v>294</v>
      </c>
      <c r="N134" t="s">
        <v>657</v>
      </c>
      <c r="O134" t="s">
        <v>39</v>
      </c>
      <c r="P134" t="s">
        <v>296</v>
      </c>
      <c r="Q134">
        <f>22-6.5</f>
        <v>15.5</v>
      </c>
      <c r="R134">
        <f>5</f>
        <v>5</v>
      </c>
      <c r="S134">
        <v>11</v>
      </c>
      <c r="T134">
        <v>0</v>
      </c>
      <c r="U134">
        <f>(Tabell1[[#This Row],[Åpningstid]]*Tabell1[[#This Row],[man-fre]])+Tabell1[[#This Row],[lørdag]]+Tabell1[[#This Row],[Søndag]]</f>
        <v>88.5</v>
      </c>
    </row>
    <row r="135" spans="1:21" hidden="1" x14ac:dyDescent="0.25">
      <c r="A135" t="s">
        <v>708</v>
      </c>
      <c r="B135" t="s">
        <v>709</v>
      </c>
      <c r="C135" t="s">
        <v>13</v>
      </c>
      <c r="D135" t="s">
        <v>755</v>
      </c>
      <c r="J135">
        <v>10</v>
      </c>
      <c r="K135" t="s">
        <v>739</v>
      </c>
      <c r="L135" t="s">
        <v>741</v>
      </c>
      <c r="M135" t="s">
        <v>710</v>
      </c>
      <c r="N135" t="s">
        <v>711</v>
      </c>
      <c r="O135" t="s">
        <v>24</v>
      </c>
      <c r="P135" t="s">
        <v>712</v>
      </c>
      <c r="Q135">
        <f>22-7</f>
        <v>15</v>
      </c>
      <c r="R135">
        <f>5</f>
        <v>5</v>
      </c>
      <c r="S135">
        <v>13</v>
      </c>
      <c r="T135">
        <v>13</v>
      </c>
      <c r="U135">
        <f>(Tabell1[[#This Row],[Åpningstid]]*Tabell1[[#This Row],[man-fre]])+Tabell1[[#This Row],[lørdag]]+Tabell1[[#This Row],[Søndag]]</f>
        <v>101</v>
      </c>
    </row>
    <row r="136" spans="1:21" hidden="1" x14ac:dyDescent="0.25">
      <c r="A136" t="s">
        <v>483</v>
      </c>
      <c r="B136" t="s">
        <v>484</v>
      </c>
      <c r="C136" t="s">
        <v>13</v>
      </c>
      <c r="D136" t="s">
        <v>14</v>
      </c>
      <c r="J136">
        <v>48</v>
      </c>
      <c r="K136" t="s">
        <v>738</v>
      </c>
      <c r="L136" t="s">
        <v>740</v>
      </c>
      <c r="M136" t="s">
        <v>485</v>
      </c>
      <c r="N136" t="s">
        <v>486</v>
      </c>
      <c r="O136" t="s">
        <v>133</v>
      </c>
      <c r="P136" t="s">
        <v>482</v>
      </c>
      <c r="Q136">
        <f>23-6</f>
        <v>17</v>
      </c>
      <c r="R136">
        <f>5</f>
        <v>5</v>
      </c>
      <c r="S136">
        <v>14</v>
      </c>
      <c r="T136">
        <v>0</v>
      </c>
      <c r="U136">
        <f>(Tabell1[[#This Row],[Åpningstid]]*Tabell1[[#This Row],[man-fre]])+Tabell1[[#This Row],[lørdag]]+Tabell1[[#This Row],[Søndag]]</f>
        <v>99</v>
      </c>
    </row>
    <row r="137" spans="1:21" hidden="1" x14ac:dyDescent="0.25">
      <c r="A137" t="s">
        <v>563</v>
      </c>
      <c r="B137" t="s">
        <v>564</v>
      </c>
      <c r="C137" t="s">
        <v>13</v>
      </c>
      <c r="D137" t="s">
        <v>755</v>
      </c>
      <c r="F137" t="s">
        <v>15</v>
      </c>
      <c r="H137" t="s">
        <v>15</v>
      </c>
      <c r="J137">
        <v>12</v>
      </c>
      <c r="K137" t="s">
        <v>737</v>
      </c>
      <c r="L137" t="s">
        <v>741</v>
      </c>
      <c r="M137" t="s">
        <v>565</v>
      </c>
      <c r="N137" t="s">
        <v>566</v>
      </c>
      <c r="O137" t="s">
        <v>24</v>
      </c>
      <c r="P137" t="s">
        <v>567</v>
      </c>
      <c r="Q137">
        <f>22-7</f>
        <v>15</v>
      </c>
      <c r="R137">
        <f>5</f>
        <v>5</v>
      </c>
      <c r="S137">
        <f>23-9</f>
        <v>14</v>
      </c>
      <c r="T137">
        <v>14</v>
      </c>
      <c r="U137">
        <f>(Tabell1[[#This Row],[Åpningstid]]*Tabell1[[#This Row],[man-fre]])+Tabell1[[#This Row],[lørdag]]+Tabell1[[#This Row],[Søndag]]</f>
        <v>103</v>
      </c>
    </row>
    <row r="138" spans="1:21" x14ac:dyDescent="0.25">
      <c r="A138" t="s">
        <v>356</v>
      </c>
      <c r="B138" t="s">
        <v>357</v>
      </c>
      <c r="C138" t="s">
        <v>13</v>
      </c>
      <c r="D138" t="s">
        <v>743</v>
      </c>
      <c r="F138" t="s">
        <v>15</v>
      </c>
      <c r="J138">
        <v>18</v>
      </c>
      <c r="K138" t="s">
        <v>738</v>
      </c>
      <c r="L138" t="s">
        <v>742</v>
      </c>
      <c r="M138" t="s">
        <v>16</v>
      </c>
      <c r="N138" t="s">
        <v>358</v>
      </c>
      <c r="O138" t="s">
        <v>43</v>
      </c>
      <c r="P138" t="s">
        <v>359</v>
      </c>
      <c r="Q138">
        <f>23-7</f>
        <v>16</v>
      </c>
      <c r="R138">
        <f>5</f>
        <v>5</v>
      </c>
      <c r="S138">
        <f>23-7</f>
        <v>16</v>
      </c>
      <c r="T138">
        <v>0</v>
      </c>
      <c r="U138">
        <f>(Tabell1[[#This Row],[Åpningstid]]*Tabell1[[#This Row],[man-fre]])+Tabell1[[#This Row],[lørdag]]+Tabell1[[#This Row],[Søndag]]</f>
        <v>96</v>
      </c>
    </row>
    <row r="139" spans="1:21" hidden="1" x14ac:dyDescent="0.25">
      <c r="A139" t="s">
        <v>527</v>
      </c>
      <c r="B139" t="s">
        <v>528</v>
      </c>
      <c r="C139" t="s">
        <v>13</v>
      </c>
      <c r="D139" t="s">
        <v>755</v>
      </c>
      <c r="H139" t="s">
        <v>15</v>
      </c>
      <c r="J139">
        <v>24</v>
      </c>
      <c r="K139" t="s">
        <v>737</v>
      </c>
      <c r="L139" t="s">
        <v>742</v>
      </c>
      <c r="M139" t="s">
        <v>529</v>
      </c>
      <c r="N139" t="s">
        <v>530</v>
      </c>
      <c r="O139" t="s">
        <v>154</v>
      </c>
      <c r="P139" t="s">
        <v>316</v>
      </c>
      <c r="Q139">
        <v>17.5</v>
      </c>
      <c r="R139">
        <f>5</f>
        <v>5</v>
      </c>
      <c r="S139">
        <f>24-8</f>
        <v>16</v>
      </c>
      <c r="T139">
        <v>0</v>
      </c>
      <c r="U139">
        <f>(Tabell1[[#This Row],[Åpningstid]]*Tabell1[[#This Row],[man-fre]])+Tabell1[[#This Row],[lørdag]]+Tabell1[[#This Row],[Søndag]]</f>
        <v>103.5</v>
      </c>
    </row>
    <row r="140" spans="1:21" hidden="1" x14ac:dyDescent="0.25">
      <c r="A140" t="s">
        <v>321</v>
      </c>
      <c r="B140" t="s">
        <v>322</v>
      </c>
      <c r="C140" t="s">
        <v>13</v>
      </c>
      <c r="D140" t="s">
        <v>755</v>
      </c>
      <c r="G140" t="s">
        <v>15</v>
      </c>
      <c r="H140" t="s">
        <v>15</v>
      </c>
      <c r="J140">
        <v>14</v>
      </c>
      <c r="K140" t="s">
        <v>739</v>
      </c>
      <c r="L140" t="s">
        <v>741</v>
      </c>
      <c r="M140" t="s">
        <v>323</v>
      </c>
      <c r="N140" t="s">
        <v>324</v>
      </c>
      <c r="O140" t="s">
        <v>154</v>
      </c>
      <c r="P140" t="s">
        <v>325</v>
      </c>
      <c r="Q140">
        <f>23-8</f>
        <v>15</v>
      </c>
      <c r="R140">
        <f>5</f>
        <v>5</v>
      </c>
      <c r="S140">
        <f>22-8</f>
        <v>14</v>
      </c>
      <c r="T140">
        <v>15</v>
      </c>
      <c r="U140">
        <f>(Tabell1[[#This Row],[Åpningstid]]*Tabell1[[#This Row],[man-fre]])+Tabell1[[#This Row],[lørdag]]+Tabell1[[#This Row],[Søndag]]</f>
        <v>104</v>
      </c>
    </row>
    <row r="141" spans="1:21" x14ac:dyDescent="0.25">
      <c r="A141" t="s">
        <v>81</v>
      </c>
      <c r="B141" t="s">
        <v>82</v>
      </c>
      <c r="C141" t="s">
        <v>13</v>
      </c>
      <c r="D141" t="s">
        <v>743</v>
      </c>
      <c r="J141">
        <v>18</v>
      </c>
      <c r="K141" t="s">
        <v>739</v>
      </c>
      <c r="L141" t="s">
        <v>742</v>
      </c>
      <c r="M141" t="s">
        <v>16</v>
      </c>
      <c r="N141" t="s">
        <v>83</v>
      </c>
      <c r="O141" t="s">
        <v>43</v>
      </c>
      <c r="P141" t="s">
        <v>84</v>
      </c>
      <c r="Q141">
        <f>23-7</f>
        <v>16</v>
      </c>
      <c r="R141">
        <f>5</f>
        <v>5</v>
      </c>
      <c r="S141">
        <f>23-7</f>
        <v>16</v>
      </c>
      <c r="T141">
        <v>0</v>
      </c>
      <c r="U141">
        <f>(Tabell1[[#This Row],[Åpningstid]]*Tabell1[[#This Row],[man-fre]])+Tabell1[[#This Row],[lørdag]]+Tabell1[[#This Row],[Søndag]]</f>
        <v>96</v>
      </c>
    </row>
    <row r="142" spans="1:21" x14ac:dyDescent="0.25">
      <c r="A142" t="s">
        <v>331</v>
      </c>
      <c r="B142" t="s">
        <v>332</v>
      </c>
      <c r="C142" t="s">
        <v>13</v>
      </c>
      <c r="D142" t="s">
        <v>743</v>
      </c>
      <c r="J142">
        <v>23</v>
      </c>
      <c r="K142" t="s">
        <v>739</v>
      </c>
      <c r="L142" t="s">
        <v>741</v>
      </c>
      <c r="M142" t="s">
        <v>16</v>
      </c>
      <c r="N142" t="s">
        <v>333</v>
      </c>
      <c r="O142" t="s">
        <v>43</v>
      </c>
      <c r="P142" t="s">
        <v>334</v>
      </c>
      <c r="Q142">
        <f>23-7</f>
        <v>16</v>
      </c>
      <c r="R142">
        <f>5</f>
        <v>5</v>
      </c>
      <c r="S142">
        <f>23-7</f>
        <v>16</v>
      </c>
      <c r="T142">
        <v>0</v>
      </c>
      <c r="U142">
        <f>(Tabell1[[#This Row],[Åpningstid]]*Tabell1[[#This Row],[man-fre]])+Tabell1[[#This Row],[lørdag]]+Tabell1[[#This Row],[Søndag]]</f>
        <v>96</v>
      </c>
    </row>
    <row r="143" spans="1:21" hidden="1" x14ac:dyDescent="0.25">
      <c r="A143" t="s">
        <v>441</v>
      </c>
      <c r="B143" t="s">
        <v>442</v>
      </c>
      <c r="C143" t="s">
        <v>13</v>
      </c>
      <c r="D143" t="s">
        <v>755</v>
      </c>
      <c r="H143" t="s">
        <v>15</v>
      </c>
      <c r="J143">
        <v>22</v>
      </c>
      <c r="K143" t="s">
        <v>739</v>
      </c>
      <c r="L143" t="s">
        <v>742</v>
      </c>
      <c r="M143" t="s">
        <v>443</v>
      </c>
      <c r="N143" t="s">
        <v>444</v>
      </c>
      <c r="O143" t="s">
        <v>154</v>
      </c>
      <c r="P143" t="s">
        <v>269</v>
      </c>
      <c r="Q143">
        <f>23-7</f>
        <v>16</v>
      </c>
      <c r="R143">
        <f>5</f>
        <v>5</v>
      </c>
      <c r="S143">
        <f>22-9</f>
        <v>13</v>
      </c>
      <c r="T143">
        <v>13</v>
      </c>
      <c r="U143">
        <f>(Tabell1[[#This Row],[Åpningstid]]*Tabell1[[#This Row],[man-fre]])+Tabell1[[#This Row],[lørdag]]+Tabell1[[#This Row],[Søndag]]</f>
        <v>106</v>
      </c>
    </row>
    <row r="144" spans="1:21" hidden="1" x14ac:dyDescent="0.25">
      <c r="A144" t="s">
        <v>193</v>
      </c>
      <c r="B144" t="s">
        <v>194</v>
      </c>
      <c r="C144" t="s">
        <v>13</v>
      </c>
      <c r="D144" t="s">
        <v>14</v>
      </c>
      <c r="F144" t="s">
        <v>15</v>
      </c>
      <c r="J144">
        <v>56</v>
      </c>
      <c r="K144" t="s">
        <v>737</v>
      </c>
      <c r="L144" t="s">
        <v>740</v>
      </c>
      <c r="M144" t="s">
        <v>131</v>
      </c>
      <c r="N144" t="s">
        <v>195</v>
      </c>
      <c r="O144" t="s">
        <v>133</v>
      </c>
      <c r="P144" t="s">
        <v>196</v>
      </c>
      <c r="Q144">
        <f>22-7</f>
        <v>15</v>
      </c>
      <c r="R144">
        <f>5</f>
        <v>5</v>
      </c>
      <c r="S144">
        <v>11</v>
      </c>
      <c r="T144">
        <v>0</v>
      </c>
      <c r="U144">
        <f>(Tabell1[[#This Row],[Åpningstid]]*Tabell1[[#This Row],[man-fre]])+Tabell1[[#This Row],[lørdag]]+Tabell1[[#This Row],[Søndag]]</f>
        <v>86</v>
      </c>
    </row>
    <row r="145" spans="1:21" x14ac:dyDescent="0.25">
      <c r="A145" t="s">
        <v>11</v>
      </c>
      <c r="B145" t="s">
        <v>12</v>
      </c>
      <c r="C145" t="s">
        <v>13</v>
      </c>
      <c r="D145" t="s">
        <v>743</v>
      </c>
      <c r="F145" t="s">
        <v>15</v>
      </c>
      <c r="G145" t="s">
        <v>15</v>
      </c>
      <c r="H145" t="s">
        <v>15</v>
      </c>
      <c r="J145">
        <v>31</v>
      </c>
      <c r="K145" t="s">
        <v>737</v>
      </c>
      <c r="L145" t="s">
        <v>742</v>
      </c>
      <c r="M145" t="s">
        <v>16</v>
      </c>
      <c r="N145" t="s">
        <v>17</v>
      </c>
      <c r="O145" t="s">
        <v>18</v>
      </c>
      <c r="P145" t="s">
        <v>19</v>
      </c>
      <c r="Q145">
        <f>23-7</f>
        <v>16</v>
      </c>
      <c r="R145">
        <f>5</f>
        <v>5</v>
      </c>
      <c r="S145">
        <f>23-7</f>
        <v>16</v>
      </c>
      <c r="T145">
        <v>0</v>
      </c>
      <c r="U145">
        <f>(Tabell1[[#This Row],[Åpningstid]]*Tabell1[[#This Row],[man-fre]])+Tabell1[[#This Row],[lørdag]]+Tabell1[[#This Row],[Søndag]]</f>
        <v>96</v>
      </c>
    </row>
    <row r="146" spans="1:21" hidden="1" x14ac:dyDescent="0.25">
      <c r="A146" t="s">
        <v>466</v>
      </c>
      <c r="B146" t="s">
        <v>467</v>
      </c>
      <c r="C146" t="s">
        <v>13</v>
      </c>
      <c r="D146" t="s">
        <v>755</v>
      </c>
      <c r="J146">
        <v>12</v>
      </c>
      <c r="K146" t="s">
        <v>739</v>
      </c>
      <c r="L146" t="s">
        <v>741</v>
      </c>
      <c r="M146" t="s">
        <v>468</v>
      </c>
      <c r="N146" t="s">
        <v>469</v>
      </c>
      <c r="O146" t="s">
        <v>154</v>
      </c>
      <c r="P146" t="s">
        <v>470</v>
      </c>
      <c r="Q146">
        <f>23-8</f>
        <v>15</v>
      </c>
      <c r="R146">
        <f>5</f>
        <v>5</v>
      </c>
      <c r="S146">
        <f>25-8</f>
        <v>17</v>
      </c>
      <c r="T146">
        <v>15</v>
      </c>
      <c r="U146">
        <f>(Tabell1[[#This Row],[Åpningstid]]*Tabell1[[#This Row],[man-fre]])+Tabell1[[#This Row],[lørdag]]+Tabell1[[#This Row],[Søndag]]</f>
        <v>107</v>
      </c>
    </row>
    <row r="147" spans="1:21" x14ac:dyDescent="0.25">
      <c r="A147" t="s">
        <v>620</v>
      </c>
      <c r="B147" t="s">
        <v>621</v>
      </c>
      <c r="C147" t="s">
        <v>13</v>
      </c>
      <c r="D147" t="s">
        <v>743</v>
      </c>
      <c r="J147">
        <v>26</v>
      </c>
      <c r="K147" t="s">
        <v>737</v>
      </c>
      <c r="L147" t="s">
        <v>742</v>
      </c>
      <c r="M147" t="s">
        <v>622</v>
      </c>
      <c r="N147" t="s">
        <v>623</v>
      </c>
      <c r="O147" t="s">
        <v>29</v>
      </c>
      <c r="P147" t="s">
        <v>192</v>
      </c>
      <c r="Q147">
        <f>23-6</f>
        <v>17</v>
      </c>
      <c r="R147">
        <f>5</f>
        <v>5</v>
      </c>
      <c r="S147">
        <f>23-6</f>
        <v>17</v>
      </c>
      <c r="T147">
        <v>0</v>
      </c>
      <c r="U147">
        <f>(Tabell1[[#This Row],[Åpningstid]]*Tabell1[[#This Row],[man-fre]])+Tabell1[[#This Row],[lørdag]]+Tabell1[[#This Row],[Søndag]]</f>
        <v>102</v>
      </c>
    </row>
    <row r="148" spans="1:21" ht="24.6" customHeight="1" x14ac:dyDescent="0.25">
      <c r="A148" t="s">
        <v>694</v>
      </c>
      <c r="B148" t="s">
        <v>695</v>
      </c>
      <c r="C148" t="s">
        <v>13</v>
      </c>
      <c r="D148" t="s">
        <v>743</v>
      </c>
      <c r="F148" t="s">
        <v>15</v>
      </c>
      <c r="H148" t="s">
        <v>15</v>
      </c>
      <c r="J148">
        <v>15</v>
      </c>
      <c r="K148" t="s">
        <v>739</v>
      </c>
      <c r="L148" t="s">
        <v>742</v>
      </c>
      <c r="M148" t="s">
        <v>16</v>
      </c>
      <c r="N148" t="s">
        <v>696</v>
      </c>
      <c r="O148" t="s">
        <v>18</v>
      </c>
      <c r="P148" t="s">
        <v>192</v>
      </c>
      <c r="Q148">
        <f t="shared" ref="Q148:Q156" si="3">23-7</f>
        <v>16</v>
      </c>
      <c r="R148">
        <f>5</f>
        <v>5</v>
      </c>
      <c r="S148">
        <f>23-7</f>
        <v>16</v>
      </c>
      <c r="T148">
        <v>0</v>
      </c>
      <c r="U148">
        <f>(Tabell1[[#This Row],[Åpningstid]]*Tabell1[[#This Row],[man-fre]])+Tabell1[[#This Row],[lørdag]]+Tabell1[[#This Row],[Søndag]]</f>
        <v>96</v>
      </c>
    </row>
    <row r="149" spans="1:21" x14ac:dyDescent="0.25">
      <c r="A149" t="s">
        <v>189</v>
      </c>
      <c r="B149" t="s">
        <v>190</v>
      </c>
      <c r="C149" t="s">
        <v>13</v>
      </c>
      <c r="D149" t="s">
        <v>743</v>
      </c>
      <c r="J149">
        <v>13</v>
      </c>
      <c r="K149" t="s">
        <v>739</v>
      </c>
      <c r="L149" t="s">
        <v>741</v>
      </c>
      <c r="M149" t="s">
        <v>16</v>
      </c>
      <c r="N149" t="s">
        <v>191</v>
      </c>
      <c r="O149" t="s">
        <v>43</v>
      </c>
      <c r="P149" t="s">
        <v>192</v>
      </c>
      <c r="Q149">
        <f t="shared" si="3"/>
        <v>16</v>
      </c>
      <c r="R149">
        <f>5</f>
        <v>5</v>
      </c>
      <c r="S149">
        <f>23-7</f>
        <v>16</v>
      </c>
      <c r="T149">
        <v>0</v>
      </c>
      <c r="U149">
        <f>(Tabell1[[#This Row],[Åpningstid]]*Tabell1[[#This Row],[man-fre]])+Tabell1[[#This Row],[lørdag]]+Tabell1[[#This Row],[Søndag]]</f>
        <v>96</v>
      </c>
    </row>
    <row r="150" spans="1:21" x14ac:dyDescent="0.25">
      <c r="A150" t="s">
        <v>90</v>
      </c>
      <c r="B150" t="s">
        <v>91</v>
      </c>
      <c r="C150" t="s">
        <v>13</v>
      </c>
      <c r="D150" t="s">
        <v>743</v>
      </c>
      <c r="J150">
        <v>17</v>
      </c>
      <c r="K150" t="s">
        <v>739</v>
      </c>
      <c r="L150" t="s">
        <v>742</v>
      </c>
      <c r="M150" t="s">
        <v>16</v>
      </c>
      <c r="N150" t="s">
        <v>92</v>
      </c>
      <c r="O150" t="s">
        <v>43</v>
      </c>
      <c r="P150" t="s">
        <v>93</v>
      </c>
      <c r="Q150">
        <f t="shared" si="3"/>
        <v>16</v>
      </c>
      <c r="R150">
        <f>5</f>
        <v>5</v>
      </c>
      <c r="S150">
        <f>23-7</f>
        <v>16</v>
      </c>
      <c r="T150">
        <v>0</v>
      </c>
      <c r="U150">
        <f>(Tabell1[[#This Row],[Åpningstid]]*Tabell1[[#This Row],[man-fre]])+Tabell1[[#This Row],[lørdag]]+Tabell1[[#This Row],[Søndag]]</f>
        <v>96</v>
      </c>
    </row>
    <row r="151" spans="1:21" x14ac:dyDescent="0.25">
      <c r="A151" t="s">
        <v>230</v>
      </c>
      <c r="B151" t="s">
        <v>231</v>
      </c>
      <c r="C151" t="s">
        <v>13</v>
      </c>
      <c r="D151" t="s">
        <v>743</v>
      </c>
      <c r="J151">
        <v>19</v>
      </c>
      <c r="K151" t="s">
        <v>737</v>
      </c>
      <c r="L151" t="s">
        <v>742</v>
      </c>
      <c r="M151" t="s">
        <v>232</v>
      </c>
      <c r="N151" t="s">
        <v>233</v>
      </c>
      <c r="O151" t="s">
        <v>43</v>
      </c>
      <c r="P151" t="s">
        <v>234</v>
      </c>
      <c r="Q151">
        <f t="shared" si="3"/>
        <v>16</v>
      </c>
      <c r="R151">
        <f>5</f>
        <v>5</v>
      </c>
      <c r="S151">
        <f>21-9</f>
        <v>12</v>
      </c>
      <c r="T151">
        <v>0</v>
      </c>
      <c r="U151">
        <f>(Tabell1[[#This Row],[Åpningstid]]*Tabell1[[#This Row],[man-fre]])+Tabell1[[#This Row],[lørdag]]+Tabell1[[#This Row],[Søndag]]</f>
        <v>92</v>
      </c>
    </row>
    <row r="152" spans="1:21" x14ac:dyDescent="0.25">
      <c r="A152" t="s">
        <v>523</v>
      </c>
      <c r="B152" t="s">
        <v>524</v>
      </c>
      <c r="C152" t="s">
        <v>13</v>
      </c>
      <c r="D152" t="s">
        <v>743</v>
      </c>
      <c r="J152">
        <v>17</v>
      </c>
      <c r="K152" t="s">
        <v>739</v>
      </c>
      <c r="L152" t="s">
        <v>741</v>
      </c>
      <c r="M152" t="s">
        <v>16</v>
      </c>
      <c r="N152" t="s">
        <v>525</v>
      </c>
      <c r="O152" t="s">
        <v>29</v>
      </c>
      <c r="P152" t="s">
        <v>526</v>
      </c>
      <c r="Q152">
        <f t="shared" si="3"/>
        <v>16</v>
      </c>
      <c r="R152">
        <f>5</f>
        <v>5</v>
      </c>
      <c r="S152">
        <f>23-7</f>
        <v>16</v>
      </c>
      <c r="T152">
        <v>0</v>
      </c>
      <c r="U152">
        <f>(Tabell1[[#This Row],[Åpningstid]]*Tabell1[[#This Row],[man-fre]])+Tabell1[[#This Row],[lørdag]]+Tabell1[[#This Row],[Søndag]]</f>
        <v>96</v>
      </c>
    </row>
    <row r="153" spans="1:21" x14ac:dyDescent="0.25">
      <c r="A153" t="s">
        <v>240</v>
      </c>
      <c r="B153" t="s">
        <v>241</v>
      </c>
      <c r="C153" t="s">
        <v>13</v>
      </c>
      <c r="D153" t="s">
        <v>743</v>
      </c>
      <c r="F153" t="s">
        <v>15</v>
      </c>
      <c r="J153">
        <v>27</v>
      </c>
      <c r="K153" t="s">
        <v>737</v>
      </c>
      <c r="L153" t="s">
        <v>740</v>
      </c>
      <c r="M153" t="s">
        <v>16</v>
      </c>
      <c r="N153" t="s">
        <v>242</v>
      </c>
      <c r="O153" t="s">
        <v>43</v>
      </c>
      <c r="P153" t="s">
        <v>243</v>
      </c>
      <c r="Q153">
        <f t="shared" si="3"/>
        <v>16</v>
      </c>
      <c r="R153">
        <f>5</f>
        <v>5</v>
      </c>
      <c r="S153">
        <f>23-7</f>
        <v>16</v>
      </c>
      <c r="T153">
        <v>0</v>
      </c>
      <c r="U153">
        <f>(Tabell1[[#This Row],[Åpningstid]]*Tabell1[[#This Row],[man-fre]])+Tabell1[[#This Row],[lørdag]]+Tabell1[[#This Row],[Søndag]]</f>
        <v>96</v>
      </c>
    </row>
    <row r="154" spans="1:21" hidden="1" x14ac:dyDescent="0.25">
      <c r="A154" t="s">
        <v>471</v>
      </c>
      <c r="B154" t="s">
        <v>472</v>
      </c>
      <c r="C154" t="s">
        <v>13</v>
      </c>
      <c r="D154" t="s">
        <v>755</v>
      </c>
      <c r="J154">
        <v>11</v>
      </c>
      <c r="K154" t="s">
        <v>739</v>
      </c>
      <c r="L154" t="s">
        <v>741</v>
      </c>
      <c r="M154" t="s">
        <v>473</v>
      </c>
      <c r="N154" t="s">
        <v>474</v>
      </c>
      <c r="O154" t="s">
        <v>154</v>
      </c>
      <c r="P154" t="s">
        <v>475</v>
      </c>
      <c r="Q154">
        <f t="shared" si="3"/>
        <v>16</v>
      </c>
      <c r="R154">
        <f>5</f>
        <v>5</v>
      </c>
      <c r="S154">
        <v>15</v>
      </c>
      <c r="T154">
        <v>14</v>
      </c>
      <c r="U154">
        <f>(Tabell1[[#This Row],[Åpningstid]]*Tabell1[[#This Row],[man-fre]])+Tabell1[[#This Row],[lørdag]]+Tabell1[[#This Row],[Søndag]]</f>
        <v>109</v>
      </c>
    </row>
    <row r="155" spans="1:21" x14ac:dyDescent="0.25">
      <c r="A155" t="s">
        <v>343</v>
      </c>
      <c r="B155" t="s">
        <v>344</v>
      </c>
      <c r="C155" t="s">
        <v>13</v>
      </c>
      <c r="D155" t="s">
        <v>743</v>
      </c>
      <c r="J155">
        <v>14</v>
      </c>
      <c r="K155" t="s">
        <v>738</v>
      </c>
      <c r="L155" t="s">
        <v>742</v>
      </c>
      <c r="M155" t="s">
        <v>16</v>
      </c>
      <c r="N155" t="s">
        <v>345</v>
      </c>
      <c r="O155" t="s">
        <v>29</v>
      </c>
      <c r="P155" t="s">
        <v>346</v>
      </c>
      <c r="Q155">
        <f t="shared" si="3"/>
        <v>16</v>
      </c>
      <c r="R155">
        <f>5</f>
        <v>5</v>
      </c>
      <c r="S155">
        <f>23-7</f>
        <v>16</v>
      </c>
      <c r="T155">
        <v>0</v>
      </c>
      <c r="U155">
        <f>(Tabell1[[#This Row],[Åpningstid]]*Tabell1[[#This Row],[man-fre]])+Tabell1[[#This Row],[lørdag]]+Tabell1[[#This Row],[Søndag]]</f>
        <v>96</v>
      </c>
    </row>
    <row r="156" spans="1:21" x14ac:dyDescent="0.25">
      <c r="A156" t="s">
        <v>360</v>
      </c>
      <c r="B156" t="s">
        <v>361</v>
      </c>
      <c r="C156" t="s">
        <v>13</v>
      </c>
      <c r="D156" t="s">
        <v>743</v>
      </c>
      <c r="J156">
        <v>13</v>
      </c>
      <c r="K156" t="s">
        <v>737</v>
      </c>
      <c r="L156" t="s">
        <v>741</v>
      </c>
      <c r="M156" t="s">
        <v>16</v>
      </c>
      <c r="N156" t="s">
        <v>362</v>
      </c>
      <c r="O156" t="s">
        <v>43</v>
      </c>
      <c r="P156" t="s">
        <v>346</v>
      </c>
      <c r="Q156">
        <f t="shared" si="3"/>
        <v>16</v>
      </c>
      <c r="R156">
        <f>5</f>
        <v>5</v>
      </c>
      <c r="S156">
        <f>23-7</f>
        <v>16</v>
      </c>
      <c r="T156">
        <v>0</v>
      </c>
      <c r="U156">
        <f>(Tabell1[[#This Row],[Åpningstid]]*Tabell1[[#This Row],[man-fre]])+Tabell1[[#This Row],[lørdag]]+Tabell1[[#This Row],[Søndag]]</f>
        <v>96</v>
      </c>
    </row>
    <row r="157" spans="1:21" x14ac:dyDescent="0.25">
      <c r="A157" t="s">
        <v>691</v>
      </c>
      <c r="B157" t="s">
        <v>692</v>
      </c>
      <c r="C157" t="s">
        <v>13</v>
      </c>
      <c r="D157" t="s">
        <v>743</v>
      </c>
      <c r="E157" t="s">
        <v>15</v>
      </c>
      <c r="F157" t="s">
        <v>15</v>
      </c>
      <c r="J157">
        <v>13</v>
      </c>
      <c r="K157" t="s">
        <v>737</v>
      </c>
      <c r="L157" t="s">
        <v>741</v>
      </c>
      <c r="M157" t="s">
        <v>250</v>
      </c>
      <c r="N157" t="s">
        <v>693</v>
      </c>
      <c r="O157" t="s">
        <v>18</v>
      </c>
      <c r="P157" t="s">
        <v>346</v>
      </c>
      <c r="Q157">
        <f>23-6</f>
        <v>17</v>
      </c>
      <c r="R157">
        <f>5</f>
        <v>5</v>
      </c>
      <c r="S157">
        <f>23-7</f>
        <v>16</v>
      </c>
      <c r="T157">
        <v>0</v>
      </c>
      <c r="U157">
        <f>(Tabell1[[#This Row],[Åpningstid]]*Tabell1[[#This Row],[man-fre]])+Tabell1[[#This Row],[lørdag]]+Tabell1[[#This Row],[Søndag]]</f>
        <v>101</v>
      </c>
    </row>
    <row r="158" spans="1:21" hidden="1" x14ac:dyDescent="0.25">
      <c r="A158" t="s">
        <v>500</v>
      </c>
      <c r="B158" t="s">
        <v>501</v>
      </c>
      <c r="C158" t="s">
        <v>13</v>
      </c>
      <c r="D158" t="s">
        <v>755</v>
      </c>
      <c r="F158" t="s">
        <v>15</v>
      </c>
      <c r="J158">
        <v>16</v>
      </c>
      <c r="K158" t="s">
        <v>738</v>
      </c>
      <c r="L158" t="s">
        <v>741</v>
      </c>
      <c r="M158" t="s">
        <v>502</v>
      </c>
      <c r="N158" t="s">
        <v>503</v>
      </c>
      <c r="O158" t="s">
        <v>24</v>
      </c>
      <c r="P158" t="s">
        <v>504</v>
      </c>
      <c r="Q158">
        <f>23-6</f>
        <v>17</v>
      </c>
      <c r="R158">
        <f>5</f>
        <v>5</v>
      </c>
      <c r="S158">
        <f>23-9</f>
        <v>14</v>
      </c>
      <c r="T158">
        <v>14</v>
      </c>
      <c r="U158">
        <f>(Tabell1[[#This Row],[Åpningstid]]*Tabell1[[#This Row],[man-fre]])+Tabell1[[#This Row],[lørdag]]+Tabell1[[#This Row],[Søndag]]</f>
        <v>113</v>
      </c>
    </row>
    <row r="159" spans="1:21" x14ac:dyDescent="0.25">
      <c r="A159" t="s">
        <v>172</v>
      </c>
      <c r="B159" t="s">
        <v>173</v>
      </c>
      <c r="C159" t="s">
        <v>13</v>
      </c>
      <c r="D159" t="s">
        <v>743</v>
      </c>
      <c r="F159" t="s">
        <v>15</v>
      </c>
      <c r="G159" t="s">
        <v>15</v>
      </c>
      <c r="H159" t="s">
        <v>15</v>
      </c>
      <c r="J159">
        <v>15</v>
      </c>
      <c r="K159" t="s">
        <v>737</v>
      </c>
      <c r="L159" t="s">
        <v>742</v>
      </c>
      <c r="M159" t="s">
        <v>16</v>
      </c>
      <c r="N159" t="s">
        <v>174</v>
      </c>
      <c r="O159" t="s">
        <v>18</v>
      </c>
      <c r="P159" t="s">
        <v>175</v>
      </c>
      <c r="Q159">
        <f>23-7</f>
        <v>16</v>
      </c>
      <c r="R159">
        <f>5</f>
        <v>5</v>
      </c>
      <c r="S159">
        <f>23-7</f>
        <v>16</v>
      </c>
      <c r="T159">
        <v>0</v>
      </c>
      <c r="U159">
        <f>(Tabell1[[#This Row],[Åpningstid]]*Tabell1[[#This Row],[man-fre]])+Tabell1[[#This Row],[lørdag]]+Tabell1[[#This Row],[Søndag]]</f>
        <v>96</v>
      </c>
    </row>
    <row r="160" spans="1:21" hidden="1" x14ac:dyDescent="0.25">
      <c r="A160" t="s">
        <v>495</v>
      </c>
      <c r="B160" t="s">
        <v>496</v>
      </c>
      <c r="C160" t="s">
        <v>13</v>
      </c>
      <c r="D160" t="s">
        <v>14</v>
      </c>
      <c r="J160">
        <v>64</v>
      </c>
      <c r="K160" t="s">
        <v>738</v>
      </c>
      <c r="L160" t="s">
        <v>740</v>
      </c>
      <c r="M160" t="s">
        <v>497</v>
      </c>
      <c r="N160" t="s">
        <v>498</v>
      </c>
      <c r="O160" t="s">
        <v>133</v>
      </c>
      <c r="P160" t="s">
        <v>499</v>
      </c>
      <c r="Q160">
        <f>22-7</f>
        <v>15</v>
      </c>
      <c r="R160">
        <f>5</f>
        <v>5</v>
      </c>
      <c r="S160">
        <v>13</v>
      </c>
      <c r="T160">
        <v>0</v>
      </c>
      <c r="U160">
        <f>(Tabell1[[#This Row],[Åpningstid]]*Tabell1[[#This Row],[man-fre]])+Tabell1[[#This Row],[lørdag]]+Tabell1[[#This Row],[Søndag]]</f>
        <v>88</v>
      </c>
    </row>
    <row r="161" spans="1:21" x14ac:dyDescent="0.25">
      <c r="A161" t="s">
        <v>181</v>
      </c>
      <c r="B161" t="s">
        <v>182</v>
      </c>
      <c r="C161" t="s">
        <v>13</v>
      </c>
      <c r="D161" t="s">
        <v>743</v>
      </c>
      <c r="J161">
        <v>15</v>
      </c>
      <c r="K161" t="s">
        <v>739</v>
      </c>
      <c r="L161" t="s">
        <v>741</v>
      </c>
      <c r="M161" t="s">
        <v>16</v>
      </c>
      <c r="N161" t="s">
        <v>183</v>
      </c>
      <c r="O161" t="s">
        <v>43</v>
      </c>
      <c r="P161" t="s">
        <v>184</v>
      </c>
      <c r="Q161">
        <f>23-7</f>
        <v>16</v>
      </c>
      <c r="R161">
        <f>5</f>
        <v>5</v>
      </c>
      <c r="S161">
        <f>23-7</f>
        <v>16</v>
      </c>
      <c r="T161">
        <v>0</v>
      </c>
      <c r="U161">
        <f>(Tabell1[[#This Row],[Åpningstid]]*Tabell1[[#This Row],[man-fre]])+Tabell1[[#This Row],[lørdag]]+Tabell1[[#This Row],[Søndag]]</f>
        <v>96</v>
      </c>
    </row>
    <row r="162" spans="1:21" hidden="1" x14ac:dyDescent="0.25">
      <c r="A162" t="s">
        <v>586</v>
      </c>
      <c r="B162" t="s">
        <v>587</v>
      </c>
      <c r="C162" t="s">
        <v>13</v>
      </c>
      <c r="D162" t="s">
        <v>756</v>
      </c>
      <c r="E162" t="s">
        <v>15</v>
      </c>
      <c r="F162" t="s">
        <v>15</v>
      </c>
      <c r="H162" t="s">
        <v>15</v>
      </c>
      <c r="J162">
        <v>81</v>
      </c>
      <c r="K162" t="s">
        <v>738</v>
      </c>
      <c r="L162" t="s">
        <v>740</v>
      </c>
      <c r="M162" t="s">
        <v>328</v>
      </c>
      <c r="N162" t="s">
        <v>588</v>
      </c>
      <c r="O162" t="s">
        <v>208</v>
      </c>
      <c r="P162" t="s">
        <v>504</v>
      </c>
      <c r="Q162">
        <f>22-8</f>
        <v>14</v>
      </c>
      <c r="R162">
        <f>5</f>
        <v>5</v>
      </c>
      <c r="S162">
        <v>12</v>
      </c>
      <c r="T162">
        <v>0</v>
      </c>
      <c r="U162">
        <f>(Tabell1[[#This Row],[Åpningstid]]*Tabell1[[#This Row],[man-fre]])+Tabell1[[#This Row],[lørdag]]+Tabell1[[#This Row],[Søndag]]</f>
        <v>82</v>
      </c>
    </row>
    <row r="163" spans="1:21" hidden="1" x14ac:dyDescent="0.25">
      <c r="A163" t="s">
        <v>635</v>
      </c>
      <c r="B163" t="s">
        <v>636</v>
      </c>
      <c r="C163" t="s">
        <v>13</v>
      </c>
      <c r="D163" t="s">
        <v>14</v>
      </c>
      <c r="J163">
        <v>82</v>
      </c>
      <c r="K163" t="s">
        <v>738</v>
      </c>
      <c r="L163" t="s">
        <v>740</v>
      </c>
      <c r="M163" t="s">
        <v>160</v>
      </c>
      <c r="N163" t="s">
        <v>637</v>
      </c>
      <c r="O163" t="s">
        <v>133</v>
      </c>
      <c r="P163" t="s">
        <v>209</v>
      </c>
      <c r="Q163" s="2">
        <f>22-9</f>
        <v>13</v>
      </c>
      <c r="R163">
        <f>5</f>
        <v>5</v>
      </c>
      <c r="S163">
        <v>11</v>
      </c>
      <c r="T163">
        <v>0</v>
      </c>
      <c r="U163">
        <f>(Tabell1[[#This Row],[Åpningstid]]*Tabell1[[#This Row],[man-fre]])+Tabell1[[#This Row],[lørdag]]+Tabell1[[#This Row],[Søndag]]</f>
        <v>76</v>
      </c>
    </row>
    <row r="164" spans="1:21" hidden="1" x14ac:dyDescent="0.25">
      <c r="A164" t="s">
        <v>270</v>
      </c>
      <c r="B164" t="s">
        <v>271</v>
      </c>
      <c r="C164" t="s">
        <v>13</v>
      </c>
      <c r="D164" t="s">
        <v>755</v>
      </c>
      <c r="E164" t="s">
        <v>15</v>
      </c>
      <c r="F164" t="s">
        <v>15</v>
      </c>
      <c r="H164" t="s">
        <v>15</v>
      </c>
      <c r="J164">
        <v>13</v>
      </c>
      <c r="K164" t="s">
        <v>739</v>
      </c>
      <c r="L164" t="s">
        <v>742</v>
      </c>
      <c r="M164" t="s">
        <v>272</v>
      </c>
      <c r="N164" t="s">
        <v>273</v>
      </c>
      <c r="O164" t="s">
        <v>154</v>
      </c>
      <c r="P164" t="s">
        <v>274</v>
      </c>
      <c r="Q164">
        <v>17</v>
      </c>
      <c r="R164">
        <f>5</f>
        <v>5</v>
      </c>
      <c r="S164">
        <f>24-6</f>
        <v>18</v>
      </c>
      <c r="T164">
        <v>15</v>
      </c>
      <c r="U164">
        <f>(Tabell1[[#This Row],[Åpningstid]]*Tabell1[[#This Row],[man-fre]])+Tabell1[[#This Row],[lørdag]]+Tabell1[[#This Row],[Søndag]]</f>
        <v>118</v>
      </c>
    </row>
    <row r="165" spans="1:21" x14ac:dyDescent="0.25">
      <c r="A165" t="s">
        <v>509</v>
      </c>
      <c r="B165" t="s">
        <v>510</v>
      </c>
      <c r="C165" t="s">
        <v>13</v>
      </c>
      <c r="D165" t="s">
        <v>743</v>
      </c>
      <c r="J165">
        <v>15</v>
      </c>
      <c r="K165" t="s">
        <v>739</v>
      </c>
      <c r="L165" t="s">
        <v>742</v>
      </c>
      <c r="M165" t="s">
        <v>511</v>
      </c>
      <c r="N165" t="s">
        <v>512</v>
      </c>
      <c r="O165" t="s">
        <v>29</v>
      </c>
      <c r="P165" t="s">
        <v>513</v>
      </c>
      <c r="Q165">
        <f>23-6.5</f>
        <v>16.5</v>
      </c>
      <c r="R165">
        <f>5</f>
        <v>5</v>
      </c>
      <c r="S165">
        <f>23-7</f>
        <v>16</v>
      </c>
      <c r="T165">
        <v>0</v>
      </c>
      <c r="U165">
        <f>(Tabell1[[#This Row],[Åpningstid]]*Tabell1[[#This Row],[man-fre]])+Tabell1[[#This Row],[lørdag]]+Tabell1[[#This Row],[Søndag]]</f>
        <v>98.5</v>
      </c>
    </row>
    <row r="166" spans="1:21" hidden="1" x14ac:dyDescent="0.25">
      <c r="A166" t="s">
        <v>518</v>
      </c>
      <c r="B166" t="s">
        <v>519</v>
      </c>
      <c r="C166" t="s">
        <v>13</v>
      </c>
      <c r="D166" t="s">
        <v>755</v>
      </c>
      <c r="J166">
        <v>9</v>
      </c>
      <c r="K166" t="s">
        <v>739</v>
      </c>
      <c r="L166" t="s">
        <v>741</v>
      </c>
      <c r="M166" t="s">
        <v>520</v>
      </c>
      <c r="N166" t="s">
        <v>521</v>
      </c>
      <c r="O166" t="s">
        <v>154</v>
      </c>
      <c r="P166" t="s">
        <v>522</v>
      </c>
      <c r="Q166">
        <v>20</v>
      </c>
      <c r="R166">
        <f>5</f>
        <v>5</v>
      </c>
      <c r="S166">
        <v>24</v>
      </c>
      <c r="T166">
        <v>20</v>
      </c>
      <c r="U166">
        <f>(Tabell1[[#This Row],[Åpningstid]]*Tabell1[[#This Row],[man-fre]])+Tabell1[[#This Row],[lørdag]]+Tabell1[[#This Row],[Søndag]]</f>
        <v>144</v>
      </c>
    </row>
    <row r="167" spans="1:21" x14ac:dyDescent="0.25">
      <c r="A167" t="s">
        <v>124</v>
      </c>
      <c r="B167" t="s">
        <v>125</v>
      </c>
      <c r="C167" t="s">
        <v>13</v>
      </c>
      <c r="D167" t="s">
        <v>743</v>
      </c>
      <c r="J167">
        <v>37</v>
      </c>
      <c r="K167" t="s">
        <v>739</v>
      </c>
      <c r="L167" t="s">
        <v>740</v>
      </c>
      <c r="M167" t="s">
        <v>126</v>
      </c>
      <c r="N167" t="s">
        <v>127</v>
      </c>
      <c r="O167" t="s">
        <v>29</v>
      </c>
      <c r="P167" t="s">
        <v>128</v>
      </c>
      <c r="Q167">
        <f>23-6</f>
        <v>17</v>
      </c>
      <c r="R167">
        <f>5</f>
        <v>5</v>
      </c>
      <c r="S167">
        <f>21-9</f>
        <v>12</v>
      </c>
      <c r="T167">
        <v>12</v>
      </c>
      <c r="U167">
        <f>(Tabell1[[#This Row],[Åpningstid]]*Tabell1[[#This Row],[man-fre]])+Tabell1[[#This Row],[lørdag]]+Tabell1[[#This Row],[Søndag]]</f>
        <v>109</v>
      </c>
    </row>
    <row r="168" spans="1:21" x14ac:dyDescent="0.25">
      <c r="A168" t="s">
        <v>716</v>
      </c>
      <c r="B168" t="s">
        <v>717</v>
      </c>
      <c r="C168" t="s">
        <v>13</v>
      </c>
      <c r="D168" t="s">
        <v>743</v>
      </c>
      <c r="J168">
        <v>22</v>
      </c>
      <c r="K168" t="s">
        <v>738</v>
      </c>
      <c r="L168" t="s">
        <v>742</v>
      </c>
      <c r="M168" t="s">
        <v>16</v>
      </c>
      <c r="N168" t="s">
        <v>718</v>
      </c>
      <c r="O168" t="s">
        <v>29</v>
      </c>
      <c r="P168" t="s">
        <v>719</v>
      </c>
      <c r="Q168">
        <f>23-7</f>
        <v>16</v>
      </c>
      <c r="R168">
        <f>5</f>
        <v>5</v>
      </c>
      <c r="S168">
        <f>23-7</f>
        <v>16</v>
      </c>
      <c r="T168">
        <v>0</v>
      </c>
      <c r="U168">
        <f>(Tabell1[[#This Row],[Åpningstid]]*Tabell1[[#This Row],[man-fre]])+Tabell1[[#This Row],[lørdag]]+Tabell1[[#This Row],[Søndag]]</f>
        <v>96</v>
      </c>
    </row>
    <row r="169" spans="1:21" x14ac:dyDescent="0.25">
      <c r="A169" t="s">
        <v>288</v>
      </c>
      <c r="B169" t="s">
        <v>289</v>
      </c>
      <c r="C169" t="s">
        <v>13</v>
      </c>
      <c r="D169" t="s">
        <v>743</v>
      </c>
      <c r="F169" t="s">
        <v>15</v>
      </c>
      <c r="G169" t="s">
        <v>15</v>
      </c>
      <c r="H169" t="s">
        <v>15</v>
      </c>
      <c r="J169">
        <v>11</v>
      </c>
      <c r="K169" t="s">
        <v>739</v>
      </c>
      <c r="L169" t="s">
        <v>742</v>
      </c>
      <c r="M169" t="s">
        <v>96</v>
      </c>
      <c r="N169" t="s">
        <v>290</v>
      </c>
      <c r="O169" t="s">
        <v>65</v>
      </c>
      <c r="P169" t="s">
        <v>291</v>
      </c>
      <c r="Q169">
        <f>22-8</f>
        <v>14</v>
      </c>
      <c r="R169">
        <f>5</f>
        <v>5</v>
      </c>
      <c r="S169">
        <v>11</v>
      </c>
      <c r="T169">
        <v>0</v>
      </c>
      <c r="U169">
        <f>(Tabell1[[#This Row],[Åpningstid]]*Tabell1[[#This Row],[man-fre]])+Tabell1[[#This Row],[lørdag]]+Tabell1[[#This Row],[Søndag]]</f>
        <v>81</v>
      </c>
    </row>
    <row r="170" spans="1:21" x14ac:dyDescent="0.25">
      <c r="A170" t="s">
        <v>77</v>
      </c>
      <c r="B170" t="s">
        <v>78</v>
      </c>
      <c r="C170" t="s">
        <v>13</v>
      </c>
      <c r="D170" t="s">
        <v>743</v>
      </c>
      <c r="F170" t="s">
        <v>15</v>
      </c>
      <c r="J170">
        <v>16</v>
      </c>
      <c r="K170" t="s">
        <v>739</v>
      </c>
      <c r="L170" t="s">
        <v>742</v>
      </c>
      <c r="M170" t="s">
        <v>16</v>
      </c>
      <c r="N170" t="s">
        <v>79</v>
      </c>
      <c r="O170" t="s">
        <v>18</v>
      </c>
      <c r="P170" t="s">
        <v>80</v>
      </c>
      <c r="Q170">
        <f>23-7</f>
        <v>16</v>
      </c>
      <c r="R170">
        <f>5</f>
        <v>5</v>
      </c>
      <c r="S170">
        <f>23-7</f>
        <v>16</v>
      </c>
      <c r="T170">
        <v>0</v>
      </c>
      <c r="U170">
        <f>(Tabell1[[#This Row],[Åpningstid]]*Tabell1[[#This Row],[man-fre]])+Tabell1[[#This Row],[lørdag]]+Tabell1[[#This Row],[Søndag]]</f>
        <v>96</v>
      </c>
    </row>
    <row r="171" spans="1:21" hidden="1" x14ac:dyDescent="0.25">
      <c r="A171" t="s">
        <v>313</v>
      </c>
      <c r="B171" t="s">
        <v>314</v>
      </c>
      <c r="C171" t="s">
        <v>13</v>
      </c>
      <c r="D171" t="s">
        <v>14</v>
      </c>
      <c r="H171" t="s">
        <v>15</v>
      </c>
      <c r="J171">
        <v>91</v>
      </c>
      <c r="K171" t="s">
        <v>738</v>
      </c>
      <c r="L171" t="s">
        <v>740</v>
      </c>
      <c r="M171" t="s">
        <v>137</v>
      </c>
      <c r="N171" t="s">
        <v>315</v>
      </c>
      <c r="O171" t="s">
        <v>133</v>
      </c>
      <c r="P171" t="s">
        <v>316</v>
      </c>
      <c r="Q171">
        <f>21-8</f>
        <v>13</v>
      </c>
      <c r="R171">
        <f>5</f>
        <v>5</v>
      </c>
      <c r="S171">
        <v>11</v>
      </c>
      <c r="T171">
        <v>0</v>
      </c>
      <c r="U171">
        <f>(Tabell1[[#This Row],[Åpningstid]]*Tabell1[[#This Row],[man-fre]])+Tabell1[[#This Row],[lørdag]]+Tabell1[[#This Row],[Søndag]]</f>
        <v>76</v>
      </c>
    </row>
    <row r="172" spans="1:21" x14ac:dyDescent="0.25">
      <c r="A172" t="s">
        <v>624</v>
      </c>
      <c r="B172" t="s">
        <v>625</v>
      </c>
      <c r="C172" t="s">
        <v>13</v>
      </c>
      <c r="D172" t="s">
        <v>743</v>
      </c>
      <c r="J172">
        <v>32</v>
      </c>
      <c r="K172" t="s">
        <v>738</v>
      </c>
      <c r="L172" t="s">
        <v>742</v>
      </c>
      <c r="M172" t="s">
        <v>16</v>
      </c>
      <c r="N172" t="s">
        <v>626</v>
      </c>
      <c r="O172" t="s">
        <v>29</v>
      </c>
      <c r="P172" t="s">
        <v>627</v>
      </c>
      <c r="Q172">
        <f>23-7</f>
        <v>16</v>
      </c>
      <c r="R172">
        <f>5</f>
        <v>5</v>
      </c>
      <c r="S172">
        <f>23-7</f>
        <v>16</v>
      </c>
      <c r="T172">
        <v>0</v>
      </c>
      <c r="U172">
        <f>(Tabell1[[#This Row],[Åpningstid]]*Tabell1[[#This Row],[man-fre]])+Tabell1[[#This Row],[lørdag]]+Tabell1[[#This Row],[Søndag]]</f>
        <v>96</v>
      </c>
    </row>
    <row r="173" spans="1:21" hidden="1" x14ac:dyDescent="0.25">
      <c r="A173" t="s">
        <v>638</v>
      </c>
      <c r="B173" t="s">
        <v>639</v>
      </c>
      <c r="C173" t="s">
        <v>13</v>
      </c>
      <c r="D173" t="s">
        <v>14</v>
      </c>
      <c r="J173">
        <v>101</v>
      </c>
      <c r="K173" t="s">
        <v>738</v>
      </c>
      <c r="L173" t="s">
        <v>740</v>
      </c>
      <c r="M173" t="s">
        <v>96</v>
      </c>
      <c r="N173" t="s">
        <v>640</v>
      </c>
      <c r="O173" t="s">
        <v>133</v>
      </c>
      <c r="P173" t="s">
        <v>608</v>
      </c>
      <c r="Q173">
        <f>22-8</f>
        <v>14</v>
      </c>
      <c r="R173">
        <f>5</f>
        <v>5</v>
      </c>
      <c r="S173">
        <v>11</v>
      </c>
      <c r="T173">
        <v>0</v>
      </c>
      <c r="U173">
        <f>(Tabell1[[#This Row],[Åpningstid]]*Tabell1[[#This Row],[man-fre]])+Tabell1[[#This Row],[lørdag]]+Tabell1[[#This Row],[Søndag]]</f>
        <v>81</v>
      </c>
    </row>
    <row r="174" spans="1:21" x14ac:dyDescent="0.25">
      <c r="A174" t="s">
        <v>616</v>
      </c>
      <c r="B174" t="s">
        <v>617</v>
      </c>
      <c r="C174" t="s">
        <v>13</v>
      </c>
      <c r="D174" t="s">
        <v>743</v>
      </c>
      <c r="J174">
        <v>28</v>
      </c>
      <c r="K174" t="s">
        <v>738</v>
      </c>
      <c r="L174" t="s">
        <v>742</v>
      </c>
      <c r="M174" t="s">
        <v>16</v>
      </c>
      <c r="N174" t="s">
        <v>618</v>
      </c>
      <c r="O174" t="s">
        <v>29</v>
      </c>
      <c r="P174" t="s">
        <v>619</v>
      </c>
      <c r="Q174">
        <f>23-7</f>
        <v>16</v>
      </c>
      <c r="R174">
        <f>5</f>
        <v>5</v>
      </c>
      <c r="S174">
        <f>23-7</f>
        <v>16</v>
      </c>
      <c r="T174">
        <v>0</v>
      </c>
      <c r="U174">
        <f>(Tabell1[[#This Row],[Åpningstid]]*Tabell1[[#This Row],[man-fre]])+Tabell1[[#This Row],[lørdag]]+Tabell1[[#This Row],[Søndag]]</f>
        <v>96</v>
      </c>
    </row>
    <row r="175" spans="1:21" x14ac:dyDescent="0.25">
      <c r="A175" t="s">
        <v>605</v>
      </c>
      <c r="B175" t="s">
        <v>606</v>
      </c>
      <c r="C175" t="s">
        <v>13</v>
      </c>
      <c r="D175" t="s">
        <v>743</v>
      </c>
      <c r="J175">
        <v>19</v>
      </c>
      <c r="K175" t="s">
        <v>738</v>
      </c>
      <c r="L175" t="s">
        <v>742</v>
      </c>
      <c r="M175" t="s">
        <v>96</v>
      </c>
      <c r="N175" t="s">
        <v>607</v>
      </c>
      <c r="O175" t="s">
        <v>43</v>
      </c>
      <c r="P175" t="s">
        <v>608</v>
      </c>
      <c r="Q175">
        <f>22-8</f>
        <v>14</v>
      </c>
      <c r="R175">
        <f>5</f>
        <v>5</v>
      </c>
      <c r="S175">
        <v>11</v>
      </c>
      <c r="T175">
        <v>0</v>
      </c>
      <c r="U175">
        <f>(Tabell1[[#This Row],[Åpningstid]]*Tabell1[[#This Row],[man-fre]])+Tabell1[[#This Row],[lørdag]]+Tabell1[[#This Row],[Søndag]]</f>
        <v>81</v>
      </c>
    </row>
    <row r="176" spans="1:21" ht="16.2" hidden="1" customHeight="1" x14ac:dyDescent="0.25">
      <c r="A176" t="s">
        <v>644</v>
      </c>
      <c r="B176" t="s">
        <v>645</v>
      </c>
      <c r="C176" t="s">
        <v>13</v>
      </c>
      <c r="D176" t="s">
        <v>14</v>
      </c>
      <c r="F176" t="s">
        <v>15</v>
      </c>
      <c r="J176">
        <v>106</v>
      </c>
      <c r="K176" t="s">
        <v>738</v>
      </c>
      <c r="L176" t="s">
        <v>740</v>
      </c>
      <c r="M176" t="s">
        <v>328</v>
      </c>
      <c r="N176" t="s">
        <v>646</v>
      </c>
      <c r="O176" t="s">
        <v>133</v>
      </c>
      <c r="P176" t="s">
        <v>504</v>
      </c>
      <c r="Q176" s="1">
        <v>14</v>
      </c>
      <c r="R176">
        <f>5</f>
        <v>5</v>
      </c>
      <c r="S176">
        <v>12</v>
      </c>
      <c r="T176">
        <v>0</v>
      </c>
      <c r="U176">
        <f>(Tabell1[[#This Row],[Åpningstid]]*Tabell1[[#This Row],[man-fre]])+Tabell1[[#This Row],[lørdag]]+Tabell1[[#This Row],[Søndag]]</f>
        <v>82</v>
      </c>
    </row>
    <row r="177" spans="18:21" x14ac:dyDescent="0.25">
      <c r="R177" s="3"/>
      <c r="U177" s="3">
        <f>SUBTOTAL(101,Tabell1[sum])</f>
        <v>96.28378378378379</v>
      </c>
    </row>
  </sheetData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3BC81-C6D7-4ACB-8CA9-A39BDA480B97}">
  <dimension ref="A1:J29"/>
  <sheetViews>
    <sheetView workbookViewId="0">
      <selection activeCell="G11" sqref="G11"/>
    </sheetView>
  </sheetViews>
  <sheetFormatPr baseColWidth="10" defaultRowHeight="13.2" x14ac:dyDescent="0.25"/>
  <cols>
    <col min="3" max="3" width="25.77734375" customWidth="1"/>
    <col min="8" max="8" width="13.44140625" customWidth="1"/>
  </cols>
  <sheetData>
    <row r="1" spans="1:10" x14ac:dyDescent="0.25">
      <c r="A1" t="s">
        <v>0</v>
      </c>
      <c r="B1" t="s">
        <v>9</v>
      </c>
      <c r="C1" t="s">
        <v>774</v>
      </c>
      <c r="D1" t="s">
        <v>760</v>
      </c>
      <c r="E1" t="s">
        <v>762</v>
      </c>
      <c r="G1" s="4" t="s">
        <v>769</v>
      </c>
      <c r="H1" s="5" t="s">
        <v>764</v>
      </c>
      <c r="I1" s="5" t="s">
        <v>768</v>
      </c>
      <c r="J1" s="6" t="s">
        <v>762</v>
      </c>
    </row>
    <row r="2" spans="1:10" x14ac:dyDescent="0.25">
      <c r="A2" t="s">
        <v>462</v>
      </c>
      <c r="B2" t="s">
        <v>763</v>
      </c>
      <c r="C2" t="s">
        <v>773</v>
      </c>
      <c r="D2">
        <v>1</v>
      </c>
      <c r="E2">
        <v>4</v>
      </c>
      <c r="G2" s="7" t="s">
        <v>763</v>
      </c>
      <c r="H2" s="8" t="s">
        <v>765</v>
      </c>
      <c r="I2" s="8">
        <v>1</v>
      </c>
      <c r="J2" s="9" t="s">
        <v>772</v>
      </c>
    </row>
    <row r="3" spans="1:10" x14ac:dyDescent="0.25">
      <c r="A3" t="s">
        <v>635</v>
      </c>
      <c r="B3" t="s">
        <v>763</v>
      </c>
      <c r="C3" t="s">
        <v>773</v>
      </c>
      <c r="D3">
        <v>1</v>
      </c>
      <c r="E3">
        <v>4</v>
      </c>
      <c r="G3" s="7" t="s">
        <v>770</v>
      </c>
      <c r="H3" s="8" t="s">
        <v>766</v>
      </c>
      <c r="I3" s="8">
        <v>2</v>
      </c>
      <c r="J3" s="9"/>
    </row>
    <row r="4" spans="1:10" x14ac:dyDescent="0.25">
      <c r="A4" t="s">
        <v>313</v>
      </c>
      <c r="B4" t="s">
        <v>763</v>
      </c>
      <c r="C4" t="s">
        <v>773</v>
      </c>
      <c r="D4">
        <v>1</v>
      </c>
      <c r="E4">
        <v>4</v>
      </c>
      <c r="G4" s="7" t="s">
        <v>771</v>
      </c>
      <c r="H4" s="8" t="s">
        <v>767</v>
      </c>
      <c r="I4" s="8">
        <v>3</v>
      </c>
      <c r="J4" s="9"/>
    </row>
    <row r="5" spans="1:10" ht="13.8" thickBot="1" x14ac:dyDescent="0.3">
      <c r="A5" t="s">
        <v>720</v>
      </c>
      <c r="B5" t="s">
        <v>763</v>
      </c>
      <c r="C5" t="s">
        <v>773</v>
      </c>
      <c r="D5">
        <v>1</v>
      </c>
      <c r="E5">
        <v>4</v>
      </c>
      <c r="G5" s="10" t="s">
        <v>154</v>
      </c>
      <c r="H5" s="11"/>
      <c r="I5" s="11"/>
      <c r="J5" s="12"/>
    </row>
    <row r="6" spans="1:10" x14ac:dyDescent="0.25">
      <c r="A6" t="s">
        <v>638</v>
      </c>
      <c r="B6" t="s">
        <v>763</v>
      </c>
      <c r="C6" t="s">
        <v>773</v>
      </c>
      <c r="D6">
        <v>1</v>
      </c>
      <c r="E6">
        <v>4</v>
      </c>
    </row>
    <row r="7" spans="1:10" x14ac:dyDescent="0.25">
      <c r="A7" t="s">
        <v>631</v>
      </c>
      <c r="B7" t="s">
        <v>763</v>
      </c>
      <c r="C7" t="s">
        <v>773</v>
      </c>
      <c r="D7">
        <v>1</v>
      </c>
      <c r="E7">
        <v>4</v>
      </c>
    </row>
    <row r="8" spans="1:10" x14ac:dyDescent="0.25">
      <c r="A8" t="s">
        <v>644</v>
      </c>
      <c r="B8" t="s">
        <v>763</v>
      </c>
      <c r="C8" t="s">
        <v>773</v>
      </c>
      <c r="D8">
        <v>1</v>
      </c>
      <c r="E8">
        <v>4</v>
      </c>
    </row>
    <row r="9" spans="1:10" x14ac:dyDescent="0.25">
      <c r="A9" t="s">
        <v>652</v>
      </c>
      <c r="B9" t="s">
        <v>763</v>
      </c>
      <c r="C9" t="s">
        <v>773</v>
      </c>
      <c r="D9">
        <v>2</v>
      </c>
      <c r="E9">
        <v>5</v>
      </c>
      <c r="G9" t="s">
        <v>763</v>
      </c>
      <c r="H9" t="s">
        <v>764</v>
      </c>
      <c r="I9" t="s">
        <v>768</v>
      </c>
      <c r="J9" t="s">
        <v>775</v>
      </c>
    </row>
    <row r="10" spans="1:10" x14ac:dyDescent="0.25">
      <c r="A10" t="s">
        <v>641</v>
      </c>
      <c r="B10" t="s">
        <v>763</v>
      </c>
      <c r="C10" t="s">
        <v>773</v>
      </c>
      <c r="D10">
        <v>2</v>
      </c>
      <c r="E10">
        <v>5</v>
      </c>
      <c r="H10" t="s">
        <v>765</v>
      </c>
      <c r="I10">
        <v>1</v>
      </c>
      <c r="J10">
        <v>1</v>
      </c>
    </row>
    <row r="11" spans="1:10" x14ac:dyDescent="0.25">
      <c r="A11" t="s">
        <v>589</v>
      </c>
      <c r="B11" t="s">
        <v>770</v>
      </c>
      <c r="C11" t="s">
        <v>773</v>
      </c>
      <c r="D11">
        <v>2</v>
      </c>
      <c r="E11">
        <v>10</v>
      </c>
      <c r="I11">
        <v>2</v>
      </c>
      <c r="J11">
        <v>2</v>
      </c>
    </row>
    <row r="12" spans="1:10" x14ac:dyDescent="0.25">
      <c r="A12" t="s">
        <v>495</v>
      </c>
      <c r="B12" t="s">
        <v>763</v>
      </c>
      <c r="C12" t="s">
        <v>773</v>
      </c>
      <c r="D12">
        <v>2</v>
      </c>
      <c r="E12">
        <v>5</v>
      </c>
      <c r="I12">
        <v>3</v>
      </c>
      <c r="J12">
        <v>3</v>
      </c>
    </row>
    <row r="13" spans="1:10" x14ac:dyDescent="0.25">
      <c r="A13" t="s">
        <v>655</v>
      </c>
      <c r="B13" t="s">
        <v>763</v>
      </c>
      <c r="C13" t="s">
        <v>773</v>
      </c>
      <c r="D13">
        <v>2</v>
      </c>
      <c r="E13">
        <v>5</v>
      </c>
      <c r="H13" t="s">
        <v>766</v>
      </c>
      <c r="I13">
        <v>1</v>
      </c>
      <c r="J13">
        <v>4</v>
      </c>
    </row>
    <row r="14" spans="1:10" x14ac:dyDescent="0.25">
      <c r="A14" t="s">
        <v>483</v>
      </c>
      <c r="B14" t="s">
        <v>763</v>
      </c>
      <c r="C14" t="s">
        <v>773</v>
      </c>
      <c r="D14">
        <v>3</v>
      </c>
      <c r="E14">
        <v>6</v>
      </c>
      <c r="I14">
        <v>2</v>
      </c>
      <c r="J14">
        <v>5</v>
      </c>
    </row>
    <row r="15" spans="1:10" x14ac:dyDescent="0.25">
      <c r="A15" t="s">
        <v>400</v>
      </c>
      <c r="B15" t="s">
        <v>763</v>
      </c>
      <c r="C15" t="s">
        <v>767</v>
      </c>
      <c r="D15">
        <v>1</v>
      </c>
      <c r="E15">
        <v>7</v>
      </c>
      <c r="I15">
        <v>3</v>
      </c>
      <c r="J15">
        <v>6</v>
      </c>
    </row>
    <row r="16" spans="1:10" x14ac:dyDescent="0.25">
      <c r="A16" t="s">
        <v>94</v>
      </c>
      <c r="B16" t="s">
        <v>763</v>
      </c>
      <c r="C16" t="s">
        <v>767</v>
      </c>
      <c r="D16">
        <v>1</v>
      </c>
      <c r="E16">
        <v>7</v>
      </c>
      <c r="H16" t="s">
        <v>767</v>
      </c>
      <c r="I16">
        <v>1</v>
      </c>
      <c r="J16">
        <v>7</v>
      </c>
    </row>
    <row r="17" spans="1:10" x14ac:dyDescent="0.25">
      <c r="A17" t="s">
        <v>129</v>
      </c>
      <c r="B17" t="s">
        <v>763</v>
      </c>
      <c r="C17" t="s">
        <v>767</v>
      </c>
      <c r="D17">
        <v>2</v>
      </c>
      <c r="E17">
        <v>8</v>
      </c>
      <c r="I17">
        <v>2</v>
      </c>
      <c r="J17">
        <v>8</v>
      </c>
    </row>
    <row r="18" spans="1:10" x14ac:dyDescent="0.25">
      <c r="A18" t="s">
        <v>559</v>
      </c>
      <c r="B18" t="s">
        <v>763</v>
      </c>
      <c r="C18" t="s">
        <v>767</v>
      </c>
      <c r="D18">
        <v>2</v>
      </c>
      <c r="E18">
        <v>8</v>
      </c>
      <c r="I18">
        <v>3</v>
      </c>
      <c r="J18">
        <v>9</v>
      </c>
    </row>
    <row r="19" spans="1:10" x14ac:dyDescent="0.25">
      <c r="A19" t="s">
        <v>217</v>
      </c>
      <c r="B19" t="s">
        <v>763</v>
      </c>
      <c r="C19" t="s">
        <v>767</v>
      </c>
      <c r="D19">
        <v>2</v>
      </c>
      <c r="E19">
        <v>8</v>
      </c>
      <c r="G19" t="s">
        <v>770</v>
      </c>
      <c r="H19" t="s">
        <v>766</v>
      </c>
      <c r="I19">
        <v>2</v>
      </c>
      <c r="J19">
        <v>10</v>
      </c>
    </row>
    <row r="20" spans="1:10" x14ac:dyDescent="0.25">
      <c r="A20" t="s">
        <v>490</v>
      </c>
      <c r="B20" t="s">
        <v>763</v>
      </c>
      <c r="C20" t="s">
        <v>767</v>
      </c>
      <c r="D20">
        <v>3</v>
      </c>
      <c r="E20">
        <v>9</v>
      </c>
    </row>
    <row r="21" spans="1:10" x14ac:dyDescent="0.25">
      <c r="A21" t="s">
        <v>235</v>
      </c>
      <c r="B21" t="s">
        <v>763</v>
      </c>
      <c r="C21" t="s">
        <v>767</v>
      </c>
      <c r="D21">
        <v>3</v>
      </c>
      <c r="E21">
        <v>9</v>
      </c>
    </row>
    <row r="22" spans="1:10" x14ac:dyDescent="0.25">
      <c r="A22" t="s">
        <v>135</v>
      </c>
      <c r="B22" t="s">
        <v>763</v>
      </c>
      <c r="C22" t="s">
        <v>765</v>
      </c>
      <c r="D22">
        <v>1</v>
      </c>
      <c r="E22">
        <v>1</v>
      </c>
    </row>
    <row r="23" spans="1:10" x14ac:dyDescent="0.25">
      <c r="A23" t="s">
        <v>197</v>
      </c>
      <c r="B23" t="s">
        <v>763</v>
      </c>
      <c r="C23" t="s">
        <v>765</v>
      </c>
      <c r="D23">
        <v>1</v>
      </c>
      <c r="E23">
        <v>1</v>
      </c>
    </row>
    <row r="24" spans="1:10" x14ac:dyDescent="0.25">
      <c r="A24" t="s">
        <v>326</v>
      </c>
      <c r="B24" t="s">
        <v>763</v>
      </c>
      <c r="C24" t="s">
        <v>765</v>
      </c>
      <c r="D24">
        <v>1</v>
      </c>
      <c r="E24">
        <v>1</v>
      </c>
    </row>
    <row r="25" spans="1:10" x14ac:dyDescent="0.25">
      <c r="A25" t="s">
        <v>193</v>
      </c>
      <c r="B25" t="s">
        <v>763</v>
      </c>
      <c r="C25" t="s">
        <v>765</v>
      </c>
      <c r="D25">
        <v>2</v>
      </c>
      <c r="E25">
        <v>2</v>
      </c>
    </row>
    <row r="26" spans="1:10" x14ac:dyDescent="0.25">
      <c r="A26" t="s">
        <v>176</v>
      </c>
      <c r="B26" t="s">
        <v>763</v>
      </c>
      <c r="C26" t="s">
        <v>765</v>
      </c>
      <c r="D26">
        <v>2</v>
      </c>
      <c r="E26">
        <v>2</v>
      </c>
    </row>
    <row r="27" spans="1:10" x14ac:dyDescent="0.25">
      <c r="A27" t="s">
        <v>260</v>
      </c>
      <c r="B27" t="s">
        <v>763</v>
      </c>
      <c r="C27" t="s">
        <v>765</v>
      </c>
      <c r="D27">
        <v>2</v>
      </c>
      <c r="E27">
        <v>2</v>
      </c>
    </row>
    <row r="28" spans="1:10" x14ac:dyDescent="0.25">
      <c r="A28" t="s">
        <v>35</v>
      </c>
      <c r="B28" t="s">
        <v>763</v>
      </c>
      <c r="C28" t="s">
        <v>765</v>
      </c>
      <c r="D28">
        <v>3</v>
      </c>
      <c r="E28">
        <v>3</v>
      </c>
    </row>
    <row r="29" spans="1:10" x14ac:dyDescent="0.25">
      <c r="D29" s="3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92D3B-DEA1-4732-A06D-A64F92CFF1CC}">
  <dimension ref="A1:I36"/>
  <sheetViews>
    <sheetView workbookViewId="0">
      <selection activeCell="H9" sqref="H9"/>
    </sheetView>
  </sheetViews>
  <sheetFormatPr baseColWidth="10" defaultRowHeight="13.2" x14ac:dyDescent="0.25"/>
  <cols>
    <col min="3" max="3" width="25.77734375" customWidth="1"/>
  </cols>
  <sheetData>
    <row r="1" spans="1:9" x14ac:dyDescent="0.25">
      <c r="A1" t="s">
        <v>0</v>
      </c>
      <c r="B1" t="s">
        <v>9</v>
      </c>
      <c r="C1" t="s">
        <v>774</v>
      </c>
      <c r="D1" t="s">
        <v>760</v>
      </c>
      <c r="E1" t="s">
        <v>762</v>
      </c>
    </row>
    <row r="2" spans="1:9" x14ac:dyDescent="0.25">
      <c r="A2" t="s">
        <v>152</v>
      </c>
      <c r="B2" t="s">
        <v>154</v>
      </c>
      <c r="C2" t="s">
        <v>765</v>
      </c>
      <c r="D2">
        <v>1</v>
      </c>
      <c r="E2">
        <v>1</v>
      </c>
      <c r="H2" t="s">
        <v>154</v>
      </c>
    </row>
    <row r="3" spans="1:9" x14ac:dyDescent="0.25">
      <c r="A3" t="s">
        <v>158</v>
      </c>
      <c r="B3" t="s">
        <v>154</v>
      </c>
      <c r="C3" t="s">
        <v>765</v>
      </c>
      <c r="D3">
        <v>1</v>
      </c>
      <c r="E3">
        <v>1</v>
      </c>
      <c r="H3" t="s">
        <v>763</v>
      </c>
      <c r="I3" t="s">
        <v>776</v>
      </c>
    </row>
    <row r="4" spans="1:9" x14ac:dyDescent="0.25">
      <c r="A4" t="s">
        <v>275</v>
      </c>
      <c r="B4" t="s">
        <v>154</v>
      </c>
      <c r="C4" t="s">
        <v>765</v>
      </c>
      <c r="D4">
        <v>1</v>
      </c>
      <c r="E4">
        <v>1</v>
      </c>
      <c r="H4" t="s">
        <v>75</v>
      </c>
    </row>
    <row r="5" spans="1:9" x14ac:dyDescent="0.25">
      <c r="A5" t="s">
        <v>668</v>
      </c>
      <c r="B5" t="s">
        <v>154</v>
      </c>
      <c r="C5" t="s">
        <v>765</v>
      </c>
      <c r="D5">
        <v>1</v>
      </c>
      <c r="E5">
        <v>1</v>
      </c>
    </row>
    <row r="6" spans="1:9" x14ac:dyDescent="0.25">
      <c r="A6" t="s">
        <v>568</v>
      </c>
      <c r="B6" t="s">
        <v>154</v>
      </c>
      <c r="C6" t="s">
        <v>765</v>
      </c>
      <c r="D6">
        <v>1</v>
      </c>
      <c r="E6">
        <v>1</v>
      </c>
    </row>
    <row r="7" spans="1:9" x14ac:dyDescent="0.25">
      <c r="A7" t="s">
        <v>597</v>
      </c>
      <c r="B7" t="s">
        <v>154</v>
      </c>
      <c r="C7" t="s">
        <v>765</v>
      </c>
      <c r="D7">
        <v>2</v>
      </c>
      <c r="E7">
        <v>2</v>
      </c>
    </row>
    <row r="8" spans="1:9" x14ac:dyDescent="0.25">
      <c r="A8" t="s">
        <v>445</v>
      </c>
      <c r="B8" t="s">
        <v>154</v>
      </c>
      <c r="C8" t="s">
        <v>765</v>
      </c>
      <c r="D8">
        <v>2</v>
      </c>
      <c r="E8">
        <v>2</v>
      </c>
    </row>
    <row r="9" spans="1:9" x14ac:dyDescent="0.25">
      <c r="A9" t="s">
        <v>527</v>
      </c>
      <c r="B9" t="s">
        <v>154</v>
      </c>
      <c r="C9" t="s">
        <v>765</v>
      </c>
      <c r="D9">
        <v>2</v>
      </c>
      <c r="E9">
        <v>2</v>
      </c>
    </row>
    <row r="10" spans="1:9" x14ac:dyDescent="0.25">
      <c r="A10" t="s">
        <v>437</v>
      </c>
      <c r="B10" t="s">
        <v>154</v>
      </c>
      <c r="C10" t="s">
        <v>767</v>
      </c>
      <c r="D10">
        <v>1</v>
      </c>
      <c r="E10">
        <v>3</v>
      </c>
    </row>
    <row r="11" spans="1:9" x14ac:dyDescent="0.25">
      <c r="A11" t="s">
        <v>663</v>
      </c>
      <c r="B11" t="s">
        <v>154</v>
      </c>
      <c r="C11" t="s">
        <v>767</v>
      </c>
      <c r="D11">
        <v>1</v>
      </c>
      <c r="E11">
        <v>3</v>
      </c>
    </row>
    <row r="12" spans="1:9" x14ac:dyDescent="0.25">
      <c r="A12" t="s">
        <v>433</v>
      </c>
      <c r="B12" t="s">
        <v>154</v>
      </c>
      <c r="C12" t="s">
        <v>767</v>
      </c>
      <c r="D12">
        <v>1</v>
      </c>
      <c r="E12">
        <v>3</v>
      </c>
    </row>
    <row r="13" spans="1:9" x14ac:dyDescent="0.25">
      <c r="A13" t="s">
        <v>487</v>
      </c>
      <c r="B13" t="s">
        <v>154</v>
      </c>
      <c r="C13" t="s">
        <v>767</v>
      </c>
      <c r="D13">
        <v>1</v>
      </c>
      <c r="E13">
        <v>3</v>
      </c>
    </row>
    <row r="14" spans="1:9" x14ac:dyDescent="0.25">
      <c r="A14" t="s">
        <v>409</v>
      </c>
      <c r="B14" t="s">
        <v>154</v>
      </c>
      <c r="C14" t="s">
        <v>767</v>
      </c>
      <c r="D14">
        <v>2</v>
      </c>
      <c r="E14">
        <v>4</v>
      </c>
    </row>
    <row r="15" spans="1:9" x14ac:dyDescent="0.25">
      <c r="A15" t="s">
        <v>225</v>
      </c>
      <c r="B15" t="s">
        <v>154</v>
      </c>
      <c r="C15" t="s">
        <v>767</v>
      </c>
      <c r="D15">
        <v>2</v>
      </c>
      <c r="E15">
        <v>4</v>
      </c>
    </row>
    <row r="16" spans="1:9" x14ac:dyDescent="0.25">
      <c r="A16" t="s">
        <v>321</v>
      </c>
      <c r="B16" t="s">
        <v>154</v>
      </c>
      <c r="C16" t="s">
        <v>767</v>
      </c>
      <c r="D16">
        <v>2</v>
      </c>
      <c r="E16">
        <v>4</v>
      </c>
    </row>
    <row r="17" spans="1:5" x14ac:dyDescent="0.25">
      <c r="A17" t="s">
        <v>441</v>
      </c>
      <c r="B17" t="s">
        <v>154</v>
      </c>
      <c r="C17" t="s">
        <v>767</v>
      </c>
      <c r="D17">
        <v>2</v>
      </c>
      <c r="E17">
        <v>4</v>
      </c>
    </row>
    <row r="18" spans="1:5" x14ac:dyDescent="0.25">
      <c r="A18" t="s">
        <v>466</v>
      </c>
      <c r="B18" t="s">
        <v>154</v>
      </c>
      <c r="C18" t="s">
        <v>767</v>
      </c>
      <c r="D18">
        <v>2</v>
      </c>
      <c r="E18">
        <v>4</v>
      </c>
    </row>
    <row r="19" spans="1:5" x14ac:dyDescent="0.25">
      <c r="A19" t="s">
        <v>471</v>
      </c>
      <c r="B19" t="s">
        <v>154</v>
      </c>
      <c r="C19" t="s">
        <v>767</v>
      </c>
      <c r="D19">
        <v>2</v>
      </c>
      <c r="E19">
        <v>4</v>
      </c>
    </row>
    <row r="20" spans="1:5" x14ac:dyDescent="0.25">
      <c r="A20" t="s">
        <v>270</v>
      </c>
      <c r="B20" t="s">
        <v>154</v>
      </c>
      <c r="C20" t="s">
        <v>767</v>
      </c>
      <c r="D20">
        <v>2</v>
      </c>
      <c r="E20">
        <v>4</v>
      </c>
    </row>
    <row r="21" spans="1:5" x14ac:dyDescent="0.25">
      <c r="A21" t="s">
        <v>518</v>
      </c>
      <c r="B21" t="s">
        <v>154</v>
      </c>
      <c r="C21" t="s">
        <v>767</v>
      </c>
      <c r="D21">
        <v>2</v>
      </c>
      <c r="E21">
        <v>4</v>
      </c>
    </row>
    <row r="22" spans="1:5" x14ac:dyDescent="0.25">
      <c r="A22" t="s">
        <v>658</v>
      </c>
      <c r="B22" t="s">
        <v>763</v>
      </c>
      <c r="C22" t="s">
        <v>765</v>
      </c>
      <c r="D22">
        <v>1</v>
      </c>
      <c r="E22">
        <v>7</v>
      </c>
    </row>
    <row r="23" spans="1:5" x14ac:dyDescent="0.25">
      <c r="A23" t="s">
        <v>563</v>
      </c>
      <c r="B23" t="s">
        <v>763</v>
      </c>
      <c r="C23" t="s">
        <v>765</v>
      </c>
      <c r="D23">
        <v>2</v>
      </c>
      <c r="E23">
        <v>8</v>
      </c>
    </row>
    <row r="24" spans="1:5" x14ac:dyDescent="0.25">
      <c r="A24" t="s">
        <v>20</v>
      </c>
      <c r="B24" t="s">
        <v>763</v>
      </c>
      <c r="C24" t="s">
        <v>767</v>
      </c>
      <c r="D24">
        <v>1</v>
      </c>
      <c r="E24">
        <v>9</v>
      </c>
    </row>
    <row r="25" spans="1:5" x14ac:dyDescent="0.25">
      <c r="A25" t="s">
        <v>505</v>
      </c>
      <c r="B25" t="s">
        <v>763</v>
      </c>
      <c r="C25" t="s">
        <v>767</v>
      </c>
      <c r="D25">
        <v>1</v>
      </c>
      <c r="E25">
        <v>9</v>
      </c>
    </row>
    <row r="26" spans="1:5" x14ac:dyDescent="0.25">
      <c r="A26" t="s">
        <v>405</v>
      </c>
      <c r="B26" t="s">
        <v>763</v>
      </c>
      <c r="C26" t="s">
        <v>767</v>
      </c>
      <c r="D26">
        <v>1</v>
      </c>
      <c r="E26">
        <v>9</v>
      </c>
    </row>
    <row r="27" spans="1:5" x14ac:dyDescent="0.25">
      <c r="A27" t="s">
        <v>395</v>
      </c>
      <c r="B27" t="s">
        <v>763</v>
      </c>
      <c r="C27" t="s">
        <v>767</v>
      </c>
      <c r="D27">
        <v>1</v>
      </c>
      <c r="E27">
        <v>9</v>
      </c>
    </row>
    <row r="28" spans="1:5" x14ac:dyDescent="0.25">
      <c r="A28" t="s">
        <v>554</v>
      </c>
      <c r="B28" t="s">
        <v>763</v>
      </c>
      <c r="C28" t="s">
        <v>767</v>
      </c>
      <c r="D28">
        <v>2</v>
      </c>
      <c r="E28">
        <v>10</v>
      </c>
    </row>
    <row r="29" spans="1:5" x14ac:dyDescent="0.25">
      <c r="A29" t="s">
        <v>708</v>
      </c>
      <c r="B29" t="s">
        <v>763</v>
      </c>
      <c r="C29" t="s">
        <v>767</v>
      </c>
      <c r="D29">
        <v>2</v>
      </c>
      <c r="E29">
        <v>10</v>
      </c>
    </row>
    <row r="30" spans="1:5" x14ac:dyDescent="0.25">
      <c r="A30" t="s">
        <v>500</v>
      </c>
      <c r="B30" t="s">
        <v>763</v>
      </c>
      <c r="C30" t="s">
        <v>773</v>
      </c>
      <c r="D30">
        <v>2</v>
      </c>
      <c r="E30">
        <v>12</v>
      </c>
    </row>
    <row r="31" spans="1:5" x14ac:dyDescent="0.25">
      <c r="A31" t="s">
        <v>450</v>
      </c>
      <c r="B31" t="s">
        <v>770</v>
      </c>
      <c r="C31" t="s">
        <v>767</v>
      </c>
      <c r="D31">
        <v>1</v>
      </c>
      <c r="E31">
        <v>15</v>
      </c>
    </row>
    <row r="32" spans="1:5" x14ac:dyDescent="0.25">
      <c r="A32" t="s">
        <v>163</v>
      </c>
      <c r="B32" t="s">
        <v>770</v>
      </c>
      <c r="C32" t="s">
        <v>767</v>
      </c>
      <c r="D32">
        <v>1</v>
      </c>
      <c r="E32">
        <v>15</v>
      </c>
    </row>
    <row r="33" spans="1:5" x14ac:dyDescent="0.25">
      <c r="A33" t="s">
        <v>71</v>
      </c>
      <c r="B33" t="s">
        <v>770</v>
      </c>
      <c r="C33" t="s">
        <v>767</v>
      </c>
      <c r="D33">
        <v>2</v>
      </c>
      <c r="E33">
        <v>16</v>
      </c>
    </row>
    <row r="34" spans="1:5" x14ac:dyDescent="0.25">
      <c r="A34" t="s">
        <v>265</v>
      </c>
      <c r="B34" t="s">
        <v>770</v>
      </c>
      <c r="C34" t="s">
        <v>767</v>
      </c>
      <c r="D34">
        <v>2</v>
      </c>
      <c r="E34">
        <v>16</v>
      </c>
    </row>
    <row r="35" spans="1:5" x14ac:dyDescent="0.25">
      <c r="A35" t="s">
        <v>647</v>
      </c>
      <c r="B35" t="s">
        <v>763</v>
      </c>
      <c r="C35" t="s">
        <v>767</v>
      </c>
      <c r="D35">
        <v>1</v>
      </c>
      <c r="E35">
        <v>15</v>
      </c>
    </row>
    <row r="36" spans="1:5" x14ac:dyDescent="0.25">
      <c r="D36" s="3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7CC0A-CF9F-48CC-99E4-DA494CDF174A}">
  <dimension ref="A1:F112"/>
  <sheetViews>
    <sheetView tabSelected="1" topLeftCell="A37" workbookViewId="0">
      <selection activeCell="G23" sqref="G23"/>
    </sheetView>
  </sheetViews>
  <sheetFormatPr baseColWidth="10" defaultRowHeight="13.2" x14ac:dyDescent="0.25"/>
  <cols>
    <col min="3" max="3" width="25.77734375" customWidth="1"/>
    <col min="5" max="5" width="13.77734375" customWidth="1"/>
  </cols>
  <sheetData>
    <row r="1" spans="1:6" x14ac:dyDescent="0.25">
      <c r="A1" t="s">
        <v>0</v>
      </c>
      <c r="B1" t="s">
        <v>9</v>
      </c>
      <c r="C1" t="s">
        <v>774</v>
      </c>
      <c r="D1" t="s">
        <v>760</v>
      </c>
      <c r="E1" t="s">
        <v>777</v>
      </c>
      <c r="F1" t="s">
        <v>762</v>
      </c>
    </row>
    <row r="2" spans="1:6" x14ac:dyDescent="0.25">
      <c r="A2" t="s">
        <v>148</v>
      </c>
      <c r="B2" t="s">
        <v>770</v>
      </c>
      <c r="C2" t="s">
        <v>765</v>
      </c>
      <c r="D2">
        <v>96</v>
      </c>
      <c r="E2">
        <v>1</v>
      </c>
      <c r="F2">
        <v>1</v>
      </c>
    </row>
    <row r="3" spans="1:6" x14ac:dyDescent="0.25">
      <c r="A3" t="s">
        <v>31</v>
      </c>
      <c r="B3" t="s">
        <v>770</v>
      </c>
      <c r="C3" t="s">
        <v>765</v>
      </c>
      <c r="D3">
        <v>96</v>
      </c>
      <c r="E3">
        <v>1</v>
      </c>
      <c r="F3">
        <v>1</v>
      </c>
    </row>
    <row r="4" spans="1:6" x14ac:dyDescent="0.25">
      <c r="A4" t="s">
        <v>144</v>
      </c>
      <c r="B4" t="s">
        <v>770</v>
      </c>
      <c r="C4" t="s">
        <v>765</v>
      </c>
      <c r="D4">
        <v>96</v>
      </c>
      <c r="E4">
        <v>1</v>
      </c>
      <c r="F4">
        <v>1</v>
      </c>
    </row>
    <row r="5" spans="1:6" x14ac:dyDescent="0.25">
      <c r="A5" t="s">
        <v>11</v>
      </c>
      <c r="B5" t="s">
        <v>770</v>
      </c>
      <c r="C5" t="s">
        <v>765</v>
      </c>
      <c r="D5">
        <v>96</v>
      </c>
      <c r="E5">
        <v>1</v>
      </c>
      <c r="F5">
        <v>1</v>
      </c>
    </row>
    <row r="6" spans="1:6" x14ac:dyDescent="0.25">
      <c r="A6" t="s">
        <v>172</v>
      </c>
      <c r="B6" t="s">
        <v>770</v>
      </c>
      <c r="C6" t="s">
        <v>765</v>
      </c>
      <c r="D6">
        <v>96</v>
      </c>
      <c r="E6">
        <v>1</v>
      </c>
      <c r="F6">
        <v>1</v>
      </c>
    </row>
    <row r="7" spans="1:6" x14ac:dyDescent="0.25">
      <c r="A7" t="s">
        <v>691</v>
      </c>
      <c r="B7" t="s">
        <v>770</v>
      </c>
      <c r="C7" t="s">
        <v>765</v>
      </c>
      <c r="D7">
        <v>101</v>
      </c>
      <c r="E7">
        <v>2</v>
      </c>
      <c r="F7">
        <v>2</v>
      </c>
    </row>
    <row r="8" spans="1:6" x14ac:dyDescent="0.25">
      <c r="A8" t="s">
        <v>52</v>
      </c>
      <c r="B8" t="s">
        <v>770</v>
      </c>
      <c r="C8" t="s">
        <v>765</v>
      </c>
      <c r="D8">
        <v>108</v>
      </c>
      <c r="E8">
        <v>2</v>
      </c>
      <c r="F8">
        <v>2</v>
      </c>
    </row>
    <row r="9" spans="1:6" x14ac:dyDescent="0.25">
      <c r="A9" t="s">
        <v>535</v>
      </c>
      <c r="B9" t="s">
        <v>770</v>
      </c>
      <c r="C9" t="s">
        <v>773</v>
      </c>
      <c r="D9">
        <v>78</v>
      </c>
      <c r="E9">
        <v>1</v>
      </c>
      <c r="F9">
        <v>3</v>
      </c>
    </row>
    <row r="10" spans="1:6" x14ac:dyDescent="0.25">
      <c r="A10" t="s">
        <v>292</v>
      </c>
      <c r="B10" t="s">
        <v>770</v>
      </c>
      <c r="C10" t="s">
        <v>773</v>
      </c>
      <c r="D10">
        <v>88.5</v>
      </c>
      <c r="E10">
        <v>1</v>
      </c>
      <c r="F10">
        <v>3</v>
      </c>
    </row>
    <row r="11" spans="1:6" x14ac:dyDescent="0.25">
      <c r="A11" t="s">
        <v>479</v>
      </c>
      <c r="B11" t="s">
        <v>770</v>
      </c>
      <c r="C11" t="s">
        <v>773</v>
      </c>
      <c r="D11">
        <v>96</v>
      </c>
      <c r="E11">
        <v>1</v>
      </c>
      <c r="F11">
        <v>3</v>
      </c>
    </row>
    <row r="12" spans="1:6" x14ac:dyDescent="0.25">
      <c r="A12" t="s">
        <v>706</v>
      </c>
      <c r="B12" t="s">
        <v>770</v>
      </c>
      <c r="C12" t="s">
        <v>767</v>
      </c>
      <c r="D12">
        <v>96</v>
      </c>
      <c r="E12">
        <v>1</v>
      </c>
      <c r="F12">
        <v>5</v>
      </c>
    </row>
    <row r="13" spans="1:6" x14ac:dyDescent="0.25">
      <c r="A13" t="s">
        <v>252</v>
      </c>
      <c r="B13" t="s">
        <v>770</v>
      </c>
      <c r="C13" t="s">
        <v>773</v>
      </c>
      <c r="D13">
        <v>96</v>
      </c>
      <c r="E13">
        <v>1</v>
      </c>
      <c r="F13">
        <v>3</v>
      </c>
    </row>
    <row r="14" spans="1:6" x14ac:dyDescent="0.25">
      <c r="A14" t="s">
        <v>288</v>
      </c>
      <c r="B14" t="s">
        <v>770</v>
      </c>
      <c r="C14" t="s">
        <v>767</v>
      </c>
      <c r="D14">
        <v>81</v>
      </c>
      <c r="E14">
        <v>1</v>
      </c>
      <c r="F14">
        <v>5</v>
      </c>
    </row>
    <row r="15" spans="1:6" x14ac:dyDescent="0.25">
      <c r="A15" t="s">
        <v>220</v>
      </c>
      <c r="B15" t="s">
        <v>770</v>
      </c>
      <c r="C15" t="s">
        <v>767</v>
      </c>
      <c r="D15">
        <v>87</v>
      </c>
      <c r="E15">
        <v>1</v>
      </c>
      <c r="F15">
        <v>5</v>
      </c>
    </row>
    <row r="16" spans="1:6" x14ac:dyDescent="0.25">
      <c r="A16" t="s">
        <v>61</v>
      </c>
      <c r="B16" t="s">
        <v>770</v>
      </c>
      <c r="C16" t="s">
        <v>767</v>
      </c>
      <c r="D16">
        <v>92</v>
      </c>
      <c r="E16">
        <v>1</v>
      </c>
      <c r="F16">
        <v>5</v>
      </c>
    </row>
    <row r="17" spans="1:6" x14ac:dyDescent="0.25">
      <c r="A17" t="s">
        <v>413</v>
      </c>
      <c r="B17" t="s">
        <v>770</v>
      </c>
      <c r="C17" t="s">
        <v>767</v>
      </c>
      <c r="D17">
        <v>96</v>
      </c>
      <c r="E17">
        <v>1</v>
      </c>
      <c r="F17">
        <v>5</v>
      </c>
    </row>
    <row r="18" spans="1:6" x14ac:dyDescent="0.25">
      <c r="A18" t="s">
        <v>594</v>
      </c>
      <c r="B18" t="s">
        <v>770</v>
      </c>
      <c r="C18" t="s">
        <v>767</v>
      </c>
      <c r="D18">
        <v>96</v>
      </c>
      <c r="E18">
        <v>1</v>
      </c>
      <c r="F18">
        <v>5</v>
      </c>
    </row>
    <row r="19" spans="1:6" x14ac:dyDescent="0.25">
      <c r="A19" t="s">
        <v>371</v>
      </c>
      <c r="B19" t="s">
        <v>770</v>
      </c>
      <c r="C19" t="s">
        <v>767</v>
      </c>
      <c r="D19">
        <v>96</v>
      </c>
      <c r="E19">
        <v>1</v>
      </c>
      <c r="F19">
        <v>5</v>
      </c>
    </row>
    <row r="20" spans="1:6" x14ac:dyDescent="0.25">
      <c r="A20" t="s">
        <v>728</v>
      </c>
      <c r="B20" t="s">
        <v>770</v>
      </c>
      <c r="C20" t="s">
        <v>767</v>
      </c>
      <c r="D20">
        <v>96</v>
      </c>
      <c r="E20">
        <v>1</v>
      </c>
      <c r="F20">
        <v>5</v>
      </c>
    </row>
    <row r="21" spans="1:6" x14ac:dyDescent="0.25">
      <c r="A21" t="s">
        <v>375</v>
      </c>
      <c r="B21" t="s">
        <v>770</v>
      </c>
      <c r="C21" t="s">
        <v>767</v>
      </c>
      <c r="D21">
        <v>96</v>
      </c>
      <c r="E21">
        <v>1</v>
      </c>
      <c r="F21">
        <v>5</v>
      </c>
    </row>
    <row r="22" spans="1:6" x14ac:dyDescent="0.25">
      <c r="A22" t="s">
        <v>673</v>
      </c>
      <c r="B22" t="s">
        <v>770</v>
      </c>
      <c r="C22" t="s">
        <v>767</v>
      </c>
      <c r="D22">
        <v>96</v>
      </c>
      <c r="E22">
        <v>1</v>
      </c>
      <c r="F22">
        <v>5</v>
      </c>
    </row>
    <row r="23" spans="1:6" x14ac:dyDescent="0.25">
      <c r="A23" t="s">
        <v>99</v>
      </c>
      <c r="B23" t="s">
        <v>770</v>
      </c>
      <c r="C23" t="s">
        <v>767</v>
      </c>
      <c r="D23">
        <v>96</v>
      </c>
      <c r="E23">
        <v>1</v>
      </c>
      <c r="F23">
        <v>5</v>
      </c>
    </row>
    <row r="24" spans="1:6" x14ac:dyDescent="0.25">
      <c r="A24" t="s">
        <v>379</v>
      </c>
      <c r="B24" t="s">
        <v>770</v>
      </c>
      <c r="C24" t="s">
        <v>767</v>
      </c>
      <c r="D24">
        <v>96</v>
      </c>
      <c r="E24">
        <v>1</v>
      </c>
      <c r="F24">
        <v>5</v>
      </c>
    </row>
    <row r="25" spans="1:6" x14ac:dyDescent="0.25">
      <c r="A25" t="s">
        <v>539</v>
      </c>
      <c r="B25" t="s">
        <v>770</v>
      </c>
      <c r="C25" t="s">
        <v>767</v>
      </c>
      <c r="D25">
        <v>96</v>
      </c>
      <c r="E25">
        <v>1</v>
      </c>
      <c r="F25">
        <v>5</v>
      </c>
    </row>
    <row r="26" spans="1:6" x14ac:dyDescent="0.25">
      <c r="A26" t="s">
        <v>429</v>
      </c>
      <c r="B26" t="s">
        <v>770</v>
      </c>
      <c r="C26" t="s">
        <v>767</v>
      </c>
      <c r="D26">
        <v>96</v>
      </c>
      <c r="E26">
        <v>1</v>
      </c>
      <c r="F26">
        <v>5</v>
      </c>
    </row>
    <row r="27" spans="1:6" x14ac:dyDescent="0.25">
      <c r="A27" t="s">
        <v>383</v>
      </c>
      <c r="B27" t="s">
        <v>770</v>
      </c>
      <c r="C27" t="s">
        <v>767</v>
      </c>
      <c r="D27">
        <v>96</v>
      </c>
      <c r="E27">
        <v>1</v>
      </c>
      <c r="F27">
        <v>5</v>
      </c>
    </row>
    <row r="28" spans="1:6" x14ac:dyDescent="0.25">
      <c r="A28" t="s">
        <v>694</v>
      </c>
      <c r="B28" t="s">
        <v>770</v>
      </c>
      <c r="C28" t="s">
        <v>767</v>
      </c>
      <c r="D28">
        <v>96</v>
      </c>
      <c r="E28">
        <v>1</v>
      </c>
      <c r="F28">
        <v>5</v>
      </c>
    </row>
    <row r="29" spans="1:6" x14ac:dyDescent="0.25">
      <c r="A29" t="s">
        <v>77</v>
      </c>
      <c r="B29" t="s">
        <v>770</v>
      </c>
      <c r="C29" t="s">
        <v>767</v>
      </c>
      <c r="D29">
        <v>96</v>
      </c>
      <c r="E29">
        <v>1</v>
      </c>
      <c r="F29">
        <v>5</v>
      </c>
    </row>
    <row r="30" spans="1:6" x14ac:dyDescent="0.25">
      <c r="A30" t="s">
        <v>351</v>
      </c>
      <c r="B30" t="s">
        <v>770</v>
      </c>
      <c r="C30" t="s">
        <v>767</v>
      </c>
      <c r="D30">
        <v>101</v>
      </c>
      <c r="E30">
        <v>2</v>
      </c>
      <c r="F30">
        <v>6</v>
      </c>
    </row>
    <row r="31" spans="1:6" x14ac:dyDescent="0.25">
      <c r="A31" t="s">
        <v>119</v>
      </c>
      <c r="B31" t="s">
        <v>770</v>
      </c>
      <c r="C31" t="s">
        <v>767</v>
      </c>
      <c r="D31">
        <v>103.5</v>
      </c>
      <c r="E31">
        <v>2</v>
      </c>
      <c r="F31">
        <v>6</v>
      </c>
    </row>
    <row r="32" spans="1:6" x14ac:dyDescent="0.25">
      <c r="A32" t="s">
        <v>230</v>
      </c>
      <c r="B32" t="s">
        <v>763</v>
      </c>
      <c r="C32" t="s">
        <v>765</v>
      </c>
      <c r="D32">
        <v>92</v>
      </c>
      <c r="E32">
        <v>1</v>
      </c>
      <c r="F32">
        <v>7</v>
      </c>
    </row>
    <row r="33" spans="1:6" x14ac:dyDescent="0.25">
      <c r="A33" t="s">
        <v>601</v>
      </c>
      <c r="B33" t="s">
        <v>763</v>
      </c>
      <c r="C33" t="s">
        <v>765</v>
      </c>
      <c r="D33">
        <v>96</v>
      </c>
      <c r="E33">
        <v>1</v>
      </c>
      <c r="F33">
        <v>7</v>
      </c>
    </row>
    <row r="34" spans="1:6" x14ac:dyDescent="0.25">
      <c r="A34" t="s">
        <v>335</v>
      </c>
      <c r="B34" t="s">
        <v>763</v>
      </c>
      <c r="C34" t="s">
        <v>765</v>
      </c>
      <c r="D34">
        <v>96</v>
      </c>
      <c r="E34">
        <v>1</v>
      </c>
      <c r="F34">
        <v>7</v>
      </c>
    </row>
    <row r="35" spans="1:6" x14ac:dyDescent="0.25">
      <c r="A35" t="s">
        <v>40</v>
      </c>
      <c r="B35" t="s">
        <v>763</v>
      </c>
      <c r="C35" t="s">
        <v>765</v>
      </c>
      <c r="D35">
        <v>96</v>
      </c>
      <c r="E35">
        <v>1</v>
      </c>
      <c r="F35">
        <v>7</v>
      </c>
    </row>
    <row r="36" spans="1:6" x14ac:dyDescent="0.25">
      <c r="A36" t="s">
        <v>185</v>
      </c>
      <c r="B36" t="s">
        <v>763</v>
      </c>
      <c r="C36" t="s">
        <v>765</v>
      </c>
      <c r="D36">
        <v>96</v>
      </c>
      <c r="E36">
        <v>1</v>
      </c>
      <c r="F36">
        <v>7</v>
      </c>
    </row>
    <row r="37" spans="1:6" x14ac:dyDescent="0.25">
      <c r="A37" t="s">
        <v>48</v>
      </c>
      <c r="B37" t="s">
        <v>763</v>
      </c>
      <c r="C37" t="s">
        <v>765</v>
      </c>
      <c r="D37">
        <v>96</v>
      </c>
      <c r="E37">
        <v>1</v>
      </c>
      <c r="F37">
        <v>7</v>
      </c>
    </row>
    <row r="38" spans="1:6" x14ac:dyDescent="0.25">
      <c r="A38" t="s">
        <v>613</v>
      </c>
      <c r="B38" t="s">
        <v>763</v>
      </c>
      <c r="C38" t="s">
        <v>765</v>
      </c>
      <c r="D38">
        <v>96</v>
      </c>
      <c r="E38">
        <v>1</v>
      </c>
      <c r="F38">
        <v>7</v>
      </c>
    </row>
    <row r="39" spans="1:6" x14ac:dyDescent="0.25">
      <c r="A39" t="s">
        <v>697</v>
      </c>
      <c r="B39" t="s">
        <v>763</v>
      </c>
      <c r="C39" t="s">
        <v>765</v>
      </c>
      <c r="D39">
        <v>96</v>
      </c>
      <c r="E39">
        <v>1</v>
      </c>
      <c r="F39">
        <v>7</v>
      </c>
    </row>
    <row r="40" spans="1:6" x14ac:dyDescent="0.25">
      <c r="A40" t="s">
        <v>210</v>
      </c>
      <c r="B40" t="s">
        <v>763</v>
      </c>
      <c r="C40" t="s">
        <v>765</v>
      </c>
      <c r="D40">
        <v>96</v>
      </c>
      <c r="E40">
        <v>1</v>
      </c>
      <c r="F40">
        <v>7</v>
      </c>
    </row>
    <row r="41" spans="1:6" x14ac:dyDescent="0.25">
      <c r="A41" t="s">
        <v>280</v>
      </c>
      <c r="B41" t="s">
        <v>763</v>
      </c>
      <c r="C41" t="s">
        <v>765</v>
      </c>
      <c r="D41">
        <v>96</v>
      </c>
      <c r="E41">
        <v>1</v>
      </c>
      <c r="F41">
        <v>7</v>
      </c>
    </row>
    <row r="42" spans="1:6" x14ac:dyDescent="0.25">
      <c r="A42" t="s">
        <v>240</v>
      </c>
      <c r="B42" t="s">
        <v>763</v>
      </c>
      <c r="C42" t="s">
        <v>765</v>
      </c>
      <c r="D42">
        <v>96</v>
      </c>
      <c r="E42">
        <v>1</v>
      </c>
      <c r="F42">
        <v>7</v>
      </c>
    </row>
    <row r="43" spans="1:6" x14ac:dyDescent="0.25">
      <c r="A43" t="s">
        <v>360</v>
      </c>
      <c r="B43" t="s">
        <v>763</v>
      </c>
      <c r="C43" t="s">
        <v>765</v>
      </c>
      <c r="D43">
        <v>96</v>
      </c>
      <c r="E43">
        <v>1</v>
      </c>
      <c r="F43">
        <v>7</v>
      </c>
    </row>
    <row r="44" spans="1:6" x14ac:dyDescent="0.25">
      <c r="A44" t="s">
        <v>577</v>
      </c>
      <c r="B44" t="s">
        <v>763</v>
      </c>
      <c r="C44" t="s">
        <v>765</v>
      </c>
      <c r="D44">
        <v>97.5</v>
      </c>
      <c r="E44">
        <v>2</v>
      </c>
      <c r="F44">
        <v>8</v>
      </c>
    </row>
    <row r="45" spans="1:6" x14ac:dyDescent="0.25">
      <c r="A45" t="s">
        <v>605</v>
      </c>
      <c r="B45" t="s">
        <v>763</v>
      </c>
      <c r="C45" t="s">
        <v>773</v>
      </c>
      <c r="D45">
        <v>81</v>
      </c>
      <c r="E45">
        <v>1</v>
      </c>
      <c r="F45">
        <v>9</v>
      </c>
    </row>
    <row r="46" spans="1:6" x14ac:dyDescent="0.25">
      <c r="A46" t="s">
        <v>347</v>
      </c>
      <c r="B46" t="s">
        <v>763</v>
      </c>
      <c r="C46" t="s">
        <v>773</v>
      </c>
      <c r="D46">
        <v>96</v>
      </c>
      <c r="E46">
        <v>1</v>
      </c>
      <c r="F46">
        <v>9</v>
      </c>
    </row>
    <row r="47" spans="1:6" x14ac:dyDescent="0.25">
      <c r="A47" t="s">
        <v>609</v>
      </c>
      <c r="B47" t="s">
        <v>763</v>
      </c>
      <c r="C47" t="s">
        <v>773</v>
      </c>
      <c r="D47">
        <v>96</v>
      </c>
      <c r="E47">
        <v>1</v>
      </c>
      <c r="F47">
        <v>9</v>
      </c>
    </row>
    <row r="48" spans="1:6" x14ac:dyDescent="0.25">
      <c r="A48" t="s">
        <v>356</v>
      </c>
      <c r="B48" t="s">
        <v>763</v>
      </c>
      <c r="C48" t="s">
        <v>773</v>
      </c>
      <c r="D48">
        <v>96</v>
      </c>
      <c r="E48">
        <v>1</v>
      </c>
      <c r="F48">
        <v>9</v>
      </c>
    </row>
    <row r="49" spans="1:6" x14ac:dyDescent="0.25">
      <c r="A49" t="s">
        <v>201</v>
      </c>
      <c r="B49" t="s">
        <v>763</v>
      </c>
      <c r="C49" t="s">
        <v>773</v>
      </c>
      <c r="D49">
        <v>108</v>
      </c>
      <c r="E49">
        <v>2</v>
      </c>
      <c r="F49">
        <v>10</v>
      </c>
    </row>
    <row r="50" spans="1:6" x14ac:dyDescent="0.25">
      <c r="A50" t="s">
        <v>387</v>
      </c>
      <c r="B50" t="s">
        <v>763</v>
      </c>
      <c r="C50" t="s">
        <v>767</v>
      </c>
      <c r="D50">
        <v>96</v>
      </c>
      <c r="E50">
        <v>1</v>
      </c>
      <c r="F50">
        <v>11</v>
      </c>
    </row>
    <row r="51" spans="1:6" x14ac:dyDescent="0.25">
      <c r="A51" t="s">
        <v>363</v>
      </c>
      <c r="B51" t="s">
        <v>763</v>
      </c>
      <c r="C51" t="s">
        <v>767</v>
      </c>
      <c r="D51">
        <v>96</v>
      </c>
      <c r="E51">
        <v>1</v>
      </c>
      <c r="F51">
        <v>11</v>
      </c>
    </row>
    <row r="52" spans="1:6" x14ac:dyDescent="0.25">
      <c r="A52" t="s">
        <v>256</v>
      </c>
      <c r="B52" t="s">
        <v>763</v>
      </c>
      <c r="C52" t="s">
        <v>767</v>
      </c>
      <c r="D52">
        <v>96</v>
      </c>
      <c r="E52">
        <v>1</v>
      </c>
      <c r="F52">
        <v>11</v>
      </c>
    </row>
    <row r="53" spans="1:6" x14ac:dyDescent="0.25">
      <c r="A53" t="s">
        <v>582</v>
      </c>
      <c r="B53" t="s">
        <v>763</v>
      </c>
      <c r="C53" t="s">
        <v>767</v>
      </c>
      <c r="D53">
        <v>96</v>
      </c>
      <c r="E53">
        <v>1</v>
      </c>
      <c r="F53">
        <v>11</v>
      </c>
    </row>
    <row r="54" spans="1:6" x14ac:dyDescent="0.25">
      <c r="A54" t="s">
        <v>677</v>
      </c>
      <c r="B54" t="s">
        <v>763</v>
      </c>
      <c r="C54" t="s">
        <v>767</v>
      </c>
      <c r="D54">
        <v>96</v>
      </c>
      <c r="E54">
        <v>1</v>
      </c>
      <c r="F54">
        <v>11</v>
      </c>
    </row>
    <row r="55" spans="1:6" x14ac:dyDescent="0.25">
      <c r="A55" t="s">
        <v>367</v>
      </c>
      <c r="B55" t="s">
        <v>763</v>
      </c>
      <c r="C55" t="s">
        <v>767</v>
      </c>
      <c r="D55">
        <v>96</v>
      </c>
      <c r="E55">
        <v>1</v>
      </c>
      <c r="F55">
        <v>11</v>
      </c>
    </row>
    <row r="56" spans="1:6" x14ac:dyDescent="0.25">
      <c r="A56" t="s">
        <v>681</v>
      </c>
      <c r="B56" t="s">
        <v>763</v>
      </c>
      <c r="C56" t="s">
        <v>767</v>
      </c>
      <c r="D56">
        <v>96</v>
      </c>
      <c r="E56">
        <v>1</v>
      </c>
      <c r="F56">
        <v>11</v>
      </c>
    </row>
    <row r="57" spans="1:6" x14ac:dyDescent="0.25">
      <c r="A57" t="s">
        <v>107</v>
      </c>
      <c r="B57" t="s">
        <v>763</v>
      </c>
      <c r="C57" t="s">
        <v>767</v>
      </c>
      <c r="D57">
        <v>96</v>
      </c>
      <c r="E57">
        <v>1</v>
      </c>
      <c r="F57">
        <v>11</v>
      </c>
    </row>
    <row r="58" spans="1:6" x14ac:dyDescent="0.25">
      <c r="A58" t="s">
        <v>301</v>
      </c>
      <c r="B58" t="s">
        <v>763</v>
      </c>
      <c r="C58" t="s">
        <v>767</v>
      </c>
      <c r="D58">
        <v>96</v>
      </c>
      <c r="E58">
        <v>1</v>
      </c>
      <c r="F58">
        <v>11</v>
      </c>
    </row>
    <row r="59" spans="1:6" x14ac:dyDescent="0.25">
      <c r="A59" t="s">
        <v>421</v>
      </c>
      <c r="B59" t="s">
        <v>763</v>
      </c>
      <c r="C59" t="s">
        <v>767</v>
      </c>
      <c r="D59">
        <v>96</v>
      </c>
      <c r="E59">
        <v>1</v>
      </c>
      <c r="F59">
        <v>11</v>
      </c>
    </row>
    <row r="60" spans="1:6" x14ac:dyDescent="0.25">
      <c r="A60" t="s">
        <v>140</v>
      </c>
      <c r="B60" t="s">
        <v>763</v>
      </c>
      <c r="C60" t="s">
        <v>767</v>
      </c>
      <c r="D60">
        <v>96</v>
      </c>
      <c r="E60">
        <v>1</v>
      </c>
      <c r="F60">
        <v>11</v>
      </c>
    </row>
    <row r="61" spans="1:6" x14ac:dyDescent="0.25">
      <c r="A61" t="s">
        <v>67</v>
      </c>
      <c r="B61" t="s">
        <v>763</v>
      </c>
      <c r="C61" t="s">
        <v>767</v>
      </c>
      <c r="D61">
        <v>96</v>
      </c>
      <c r="E61">
        <v>1</v>
      </c>
      <c r="F61">
        <v>11</v>
      </c>
    </row>
    <row r="62" spans="1:6" x14ac:dyDescent="0.25">
      <c r="A62" t="s">
        <v>81</v>
      </c>
      <c r="B62" t="s">
        <v>763</v>
      </c>
      <c r="C62" t="s">
        <v>767</v>
      </c>
      <c r="D62">
        <v>96</v>
      </c>
      <c r="E62">
        <v>1</v>
      </c>
      <c r="F62">
        <v>11</v>
      </c>
    </row>
    <row r="63" spans="1:6" x14ac:dyDescent="0.25">
      <c r="A63" t="s">
        <v>331</v>
      </c>
      <c r="B63" t="s">
        <v>763</v>
      </c>
      <c r="C63" t="s">
        <v>767</v>
      </c>
      <c r="D63">
        <v>96</v>
      </c>
      <c r="E63">
        <v>1</v>
      </c>
      <c r="F63">
        <v>11</v>
      </c>
    </row>
    <row r="64" spans="1:6" x14ac:dyDescent="0.25">
      <c r="A64" t="s">
        <v>189</v>
      </c>
      <c r="B64" t="s">
        <v>763</v>
      </c>
      <c r="C64" t="s">
        <v>767</v>
      </c>
      <c r="D64">
        <v>96</v>
      </c>
      <c r="E64">
        <v>1</v>
      </c>
      <c r="F64">
        <v>11</v>
      </c>
    </row>
    <row r="65" spans="1:6" x14ac:dyDescent="0.25">
      <c r="A65" t="s">
        <v>90</v>
      </c>
      <c r="B65" t="s">
        <v>763</v>
      </c>
      <c r="C65" t="s">
        <v>767</v>
      </c>
      <c r="D65">
        <v>96</v>
      </c>
      <c r="E65">
        <v>1</v>
      </c>
      <c r="F65">
        <v>11</v>
      </c>
    </row>
    <row r="66" spans="1:6" x14ac:dyDescent="0.25">
      <c r="A66" t="s">
        <v>181</v>
      </c>
      <c r="B66" t="s">
        <v>763</v>
      </c>
      <c r="C66" t="s">
        <v>767</v>
      </c>
      <c r="D66">
        <v>96</v>
      </c>
      <c r="E66">
        <v>1</v>
      </c>
      <c r="F66">
        <v>11</v>
      </c>
    </row>
    <row r="67" spans="1:6" x14ac:dyDescent="0.25">
      <c r="A67" t="s">
        <v>103</v>
      </c>
      <c r="B67" t="s">
        <v>778</v>
      </c>
      <c r="C67" t="s">
        <v>765</v>
      </c>
      <c r="D67">
        <v>96</v>
      </c>
      <c r="E67">
        <v>1</v>
      </c>
      <c r="F67">
        <v>13</v>
      </c>
    </row>
    <row r="68" spans="1:6" x14ac:dyDescent="0.25">
      <c r="A68" t="s">
        <v>749</v>
      </c>
      <c r="B68" t="s">
        <v>778</v>
      </c>
      <c r="C68" t="s">
        <v>765</v>
      </c>
      <c r="D68">
        <v>96</v>
      </c>
      <c r="E68">
        <v>1</v>
      </c>
      <c r="F68">
        <v>13</v>
      </c>
    </row>
    <row r="69" spans="1:6" x14ac:dyDescent="0.25">
      <c r="A69" t="s">
        <v>213</v>
      </c>
      <c r="B69" t="s">
        <v>778</v>
      </c>
      <c r="C69" t="s">
        <v>765</v>
      </c>
      <c r="D69">
        <v>96</v>
      </c>
      <c r="E69">
        <v>1</v>
      </c>
      <c r="F69">
        <v>13</v>
      </c>
    </row>
    <row r="70" spans="1:6" x14ac:dyDescent="0.25">
      <c r="A70" t="s">
        <v>425</v>
      </c>
      <c r="B70" t="s">
        <v>778</v>
      </c>
      <c r="C70" t="s">
        <v>765</v>
      </c>
      <c r="D70">
        <v>96</v>
      </c>
      <c r="E70">
        <v>1</v>
      </c>
      <c r="F70">
        <v>13</v>
      </c>
    </row>
    <row r="71" spans="1:6" x14ac:dyDescent="0.25">
      <c r="A71" t="s">
        <v>45</v>
      </c>
      <c r="B71" t="s">
        <v>778</v>
      </c>
      <c r="C71" t="s">
        <v>765</v>
      </c>
      <c r="D71">
        <v>96</v>
      </c>
      <c r="E71">
        <v>1</v>
      </c>
      <c r="F71">
        <v>13</v>
      </c>
    </row>
    <row r="72" spans="1:6" x14ac:dyDescent="0.25">
      <c r="A72" t="s">
        <v>111</v>
      </c>
      <c r="B72" t="s">
        <v>778</v>
      </c>
      <c r="C72" t="s">
        <v>765</v>
      </c>
      <c r="D72">
        <v>96</v>
      </c>
      <c r="E72">
        <v>1</v>
      </c>
      <c r="F72">
        <v>13</v>
      </c>
    </row>
    <row r="73" spans="1:6" x14ac:dyDescent="0.25">
      <c r="A73" t="s">
        <v>746</v>
      </c>
      <c r="B73" t="s">
        <v>778</v>
      </c>
      <c r="C73" t="s">
        <v>765</v>
      </c>
      <c r="D73">
        <v>96</v>
      </c>
      <c r="E73">
        <v>1</v>
      </c>
      <c r="F73">
        <v>13</v>
      </c>
    </row>
    <row r="74" spans="1:6" x14ac:dyDescent="0.25">
      <c r="A74" t="s">
        <v>752</v>
      </c>
      <c r="B74" t="s">
        <v>778</v>
      </c>
      <c r="C74" t="s">
        <v>765</v>
      </c>
      <c r="D74">
        <v>96</v>
      </c>
      <c r="E74">
        <v>1</v>
      </c>
      <c r="F74">
        <v>13</v>
      </c>
    </row>
    <row r="75" spans="1:6" x14ac:dyDescent="0.25">
      <c r="A75" t="s">
        <v>244</v>
      </c>
      <c r="B75" t="s">
        <v>778</v>
      </c>
      <c r="C75" t="s">
        <v>765</v>
      </c>
      <c r="D75">
        <v>96</v>
      </c>
      <c r="E75">
        <v>1</v>
      </c>
      <c r="F75">
        <v>13</v>
      </c>
    </row>
    <row r="76" spans="1:6" x14ac:dyDescent="0.25">
      <c r="A76" t="s">
        <v>628</v>
      </c>
      <c r="B76" t="s">
        <v>778</v>
      </c>
      <c r="C76" t="s">
        <v>765</v>
      </c>
      <c r="D76">
        <v>96</v>
      </c>
      <c r="E76">
        <v>1</v>
      </c>
      <c r="F76">
        <v>13</v>
      </c>
    </row>
    <row r="77" spans="1:6" x14ac:dyDescent="0.25">
      <c r="A77" t="s">
        <v>543</v>
      </c>
      <c r="B77" t="s">
        <v>778</v>
      </c>
      <c r="C77" t="s">
        <v>765</v>
      </c>
      <c r="D77">
        <v>96</v>
      </c>
      <c r="E77">
        <v>1</v>
      </c>
      <c r="F77">
        <v>13</v>
      </c>
    </row>
    <row r="78" spans="1:6" x14ac:dyDescent="0.25">
      <c r="A78" t="s">
        <v>168</v>
      </c>
      <c r="B78" t="s">
        <v>778</v>
      </c>
      <c r="C78" t="s">
        <v>765</v>
      </c>
      <c r="D78">
        <v>96</v>
      </c>
      <c r="E78">
        <v>1</v>
      </c>
      <c r="F78">
        <v>13</v>
      </c>
    </row>
    <row r="79" spans="1:6" x14ac:dyDescent="0.25">
      <c r="A79" t="s">
        <v>284</v>
      </c>
      <c r="B79" t="s">
        <v>778</v>
      </c>
      <c r="C79" t="s">
        <v>765</v>
      </c>
      <c r="D79">
        <v>96</v>
      </c>
      <c r="E79">
        <v>1</v>
      </c>
      <c r="F79">
        <v>13</v>
      </c>
    </row>
    <row r="80" spans="1:6" x14ac:dyDescent="0.25">
      <c r="A80" t="s">
        <v>297</v>
      </c>
      <c r="B80" t="s">
        <v>778</v>
      </c>
      <c r="C80" t="s">
        <v>765</v>
      </c>
      <c r="D80">
        <v>101</v>
      </c>
      <c r="E80">
        <v>2</v>
      </c>
      <c r="F80">
        <v>14</v>
      </c>
    </row>
    <row r="81" spans="1:6" x14ac:dyDescent="0.25">
      <c r="A81" t="s">
        <v>620</v>
      </c>
      <c r="B81" t="s">
        <v>778</v>
      </c>
      <c r="C81" t="s">
        <v>765</v>
      </c>
      <c r="D81">
        <v>102</v>
      </c>
      <c r="E81">
        <v>2</v>
      </c>
      <c r="F81">
        <v>14</v>
      </c>
    </row>
    <row r="82" spans="1:6" x14ac:dyDescent="0.25">
      <c r="A82" t="s">
        <v>309</v>
      </c>
      <c r="B82" t="s">
        <v>778</v>
      </c>
      <c r="C82" t="s">
        <v>765</v>
      </c>
      <c r="D82">
        <v>108</v>
      </c>
      <c r="E82">
        <v>2</v>
      </c>
      <c r="F82">
        <v>14</v>
      </c>
    </row>
    <row r="83" spans="1:6" x14ac:dyDescent="0.25">
      <c r="A83" t="s">
        <v>26</v>
      </c>
      <c r="B83" t="s">
        <v>778</v>
      </c>
      <c r="C83" t="s">
        <v>773</v>
      </c>
      <c r="D83">
        <v>96</v>
      </c>
      <c r="E83">
        <v>1</v>
      </c>
      <c r="F83">
        <v>15</v>
      </c>
    </row>
    <row r="84" spans="1:6" x14ac:dyDescent="0.25">
      <c r="A84" t="s">
        <v>455</v>
      </c>
      <c r="B84" t="s">
        <v>778</v>
      </c>
      <c r="C84" t="s">
        <v>773</v>
      </c>
      <c r="D84">
        <v>96</v>
      </c>
      <c r="E84">
        <v>1</v>
      </c>
      <c r="F84">
        <v>15</v>
      </c>
    </row>
    <row r="85" spans="1:6" x14ac:dyDescent="0.25">
      <c r="A85" t="s">
        <v>725</v>
      </c>
      <c r="B85" t="s">
        <v>778</v>
      </c>
      <c r="C85" t="s">
        <v>773</v>
      </c>
      <c r="D85">
        <v>96</v>
      </c>
      <c r="E85">
        <v>1</v>
      </c>
      <c r="F85">
        <v>15</v>
      </c>
    </row>
    <row r="86" spans="1:6" x14ac:dyDescent="0.25">
      <c r="A86" t="s">
        <v>343</v>
      </c>
      <c r="B86" t="s">
        <v>778</v>
      </c>
      <c r="C86" t="s">
        <v>773</v>
      </c>
      <c r="D86">
        <v>96</v>
      </c>
      <c r="E86">
        <v>1</v>
      </c>
      <c r="F86">
        <v>15</v>
      </c>
    </row>
    <row r="87" spans="1:6" x14ac:dyDescent="0.25">
      <c r="A87" t="s">
        <v>716</v>
      </c>
      <c r="B87" t="s">
        <v>778</v>
      </c>
      <c r="C87" t="s">
        <v>773</v>
      </c>
      <c r="D87">
        <v>96</v>
      </c>
      <c r="E87">
        <v>1</v>
      </c>
      <c r="F87">
        <v>15</v>
      </c>
    </row>
    <row r="88" spans="1:6" x14ac:dyDescent="0.25">
      <c r="A88" t="s">
        <v>624</v>
      </c>
      <c r="B88" t="s">
        <v>778</v>
      </c>
      <c r="C88" t="s">
        <v>773</v>
      </c>
      <c r="D88">
        <v>96</v>
      </c>
      <c r="E88">
        <v>1</v>
      </c>
      <c r="F88">
        <v>15</v>
      </c>
    </row>
    <row r="89" spans="1:6" x14ac:dyDescent="0.25">
      <c r="A89" t="s">
        <v>616</v>
      </c>
      <c r="B89" t="s">
        <v>778</v>
      </c>
      <c r="C89" t="s">
        <v>773</v>
      </c>
      <c r="D89">
        <v>96</v>
      </c>
      <c r="E89">
        <v>1</v>
      </c>
      <c r="F89">
        <v>15</v>
      </c>
    </row>
    <row r="90" spans="1:6" x14ac:dyDescent="0.25">
      <c r="A90" t="s">
        <v>317</v>
      </c>
      <c r="B90" t="s">
        <v>778</v>
      </c>
      <c r="C90" t="s">
        <v>773</v>
      </c>
      <c r="D90">
        <v>108</v>
      </c>
      <c r="E90">
        <v>2</v>
      </c>
      <c r="F90">
        <v>16</v>
      </c>
    </row>
    <row r="91" spans="1:6" x14ac:dyDescent="0.25">
      <c r="A91" t="s">
        <v>57</v>
      </c>
      <c r="B91" t="s">
        <v>778</v>
      </c>
      <c r="C91" t="s">
        <v>767</v>
      </c>
      <c r="D91">
        <v>96</v>
      </c>
      <c r="E91">
        <v>1</v>
      </c>
      <c r="F91">
        <v>17</v>
      </c>
    </row>
    <row r="92" spans="1:6" x14ac:dyDescent="0.25">
      <c r="A92" t="s">
        <v>391</v>
      </c>
      <c r="B92" t="s">
        <v>778</v>
      </c>
      <c r="C92" t="s">
        <v>767</v>
      </c>
      <c r="D92">
        <v>96</v>
      </c>
      <c r="E92">
        <v>1</v>
      </c>
      <c r="F92">
        <v>17</v>
      </c>
    </row>
    <row r="93" spans="1:6" x14ac:dyDescent="0.25">
      <c r="A93" t="s">
        <v>684</v>
      </c>
      <c r="B93" t="s">
        <v>778</v>
      </c>
      <c r="C93" t="s">
        <v>767</v>
      </c>
      <c r="D93">
        <v>96</v>
      </c>
      <c r="E93">
        <v>1</v>
      </c>
      <c r="F93">
        <v>17</v>
      </c>
    </row>
    <row r="94" spans="1:6" x14ac:dyDescent="0.25">
      <c r="A94" t="s">
        <v>305</v>
      </c>
      <c r="B94" t="s">
        <v>778</v>
      </c>
      <c r="C94" t="s">
        <v>767</v>
      </c>
      <c r="D94">
        <v>96</v>
      </c>
      <c r="E94">
        <v>1</v>
      </c>
      <c r="F94">
        <v>17</v>
      </c>
    </row>
    <row r="95" spans="1:6" x14ac:dyDescent="0.25">
      <c r="A95" t="s">
        <v>702</v>
      </c>
      <c r="B95" t="s">
        <v>778</v>
      </c>
      <c r="C95" t="s">
        <v>767</v>
      </c>
      <c r="D95">
        <v>96</v>
      </c>
      <c r="E95">
        <v>1</v>
      </c>
      <c r="F95">
        <v>17</v>
      </c>
    </row>
    <row r="96" spans="1:6" x14ac:dyDescent="0.25">
      <c r="A96" t="s">
        <v>514</v>
      </c>
      <c r="B96" t="s">
        <v>778</v>
      </c>
      <c r="C96" t="s">
        <v>767</v>
      </c>
      <c r="D96">
        <v>96</v>
      </c>
      <c r="E96">
        <v>1</v>
      </c>
      <c r="F96">
        <v>17</v>
      </c>
    </row>
    <row r="97" spans="1:6" x14ac:dyDescent="0.25">
      <c r="A97" t="s">
        <v>713</v>
      </c>
      <c r="B97" t="s">
        <v>778</v>
      </c>
      <c r="C97" t="s">
        <v>767</v>
      </c>
      <c r="D97">
        <v>96</v>
      </c>
      <c r="E97">
        <v>1</v>
      </c>
      <c r="F97">
        <v>17</v>
      </c>
    </row>
    <row r="98" spans="1:6" x14ac:dyDescent="0.25">
      <c r="A98" t="s">
        <v>339</v>
      </c>
      <c r="B98" t="s">
        <v>778</v>
      </c>
      <c r="C98" t="s">
        <v>767</v>
      </c>
      <c r="D98">
        <v>96</v>
      </c>
      <c r="E98">
        <v>1</v>
      </c>
      <c r="F98">
        <v>17</v>
      </c>
    </row>
    <row r="99" spans="1:6" x14ac:dyDescent="0.25">
      <c r="A99" t="s">
        <v>531</v>
      </c>
      <c r="B99" t="s">
        <v>778</v>
      </c>
      <c r="C99" t="s">
        <v>767</v>
      </c>
      <c r="D99">
        <v>96</v>
      </c>
      <c r="E99">
        <v>1</v>
      </c>
      <c r="F99">
        <v>17</v>
      </c>
    </row>
    <row r="100" spans="1:6" x14ac:dyDescent="0.25">
      <c r="A100" t="s">
        <v>476</v>
      </c>
      <c r="B100" t="s">
        <v>778</v>
      </c>
      <c r="C100" t="s">
        <v>767</v>
      </c>
      <c r="D100">
        <v>96</v>
      </c>
      <c r="E100">
        <v>1</v>
      </c>
      <c r="F100">
        <v>17</v>
      </c>
    </row>
    <row r="101" spans="1:6" x14ac:dyDescent="0.25">
      <c r="A101" t="s">
        <v>573</v>
      </c>
      <c r="B101" t="s">
        <v>778</v>
      </c>
      <c r="C101" t="s">
        <v>767</v>
      </c>
      <c r="D101">
        <v>96</v>
      </c>
      <c r="E101">
        <v>1</v>
      </c>
      <c r="F101">
        <v>17</v>
      </c>
    </row>
    <row r="102" spans="1:6" x14ac:dyDescent="0.25">
      <c r="A102" t="s">
        <v>115</v>
      </c>
      <c r="B102" t="s">
        <v>778</v>
      </c>
      <c r="C102" t="s">
        <v>767</v>
      </c>
      <c r="D102">
        <v>96</v>
      </c>
      <c r="E102">
        <v>1</v>
      </c>
      <c r="F102">
        <v>17</v>
      </c>
    </row>
    <row r="103" spans="1:6" x14ac:dyDescent="0.25">
      <c r="A103" t="s">
        <v>459</v>
      </c>
      <c r="B103" t="s">
        <v>778</v>
      </c>
      <c r="C103" t="s">
        <v>767</v>
      </c>
      <c r="D103">
        <v>96</v>
      </c>
      <c r="E103">
        <v>1</v>
      </c>
      <c r="F103">
        <v>17</v>
      </c>
    </row>
    <row r="104" spans="1:6" x14ac:dyDescent="0.25">
      <c r="A104" t="s">
        <v>699</v>
      </c>
      <c r="B104" t="s">
        <v>778</v>
      </c>
      <c r="C104" t="s">
        <v>767</v>
      </c>
      <c r="D104">
        <v>96</v>
      </c>
      <c r="E104">
        <v>1</v>
      </c>
      <c r="F104">
        <v>17</v>
      </c>
    </row>
    <row r="105" spans="1:6" x14ac:dyDescent="0.25">
      <c r="A105" t="s">
        <v>547</v>
      </c>
      <c r="B105" t="s">
        <v>778</v>
      </c>
      <c r="C105" t="s">
        <v>767</v>
      </c>
      <c r="D105">
        <v>96</v>
      </c>
      <c r="E105">
        <v>1</v>
      </c>
      <c r="F105">
        <v>17</v>
      </c>
    </row>
    <row r="106" spans="1:6" x14ac:dyDescent="0.25">
      <c r="A106" t="s">
        <v>688</v>
      </c>
      <c r="B106" t="s">
        <v>778</v>
      </c>
      <c r="C106" t="s">
        <v>767</v>
      </c>
      <c r="D106">
        <v>96</v>
      </c>
      <c r="E106">
        <v>1</v>
      </c>
      <c r="F106">
        <v>17</v>
      </c>
    </row>
    <row r="107" spans="1:6" x14ac:dyDescent="0.25">
      <c r="A107" t="s">
        <v>523</v>
      </c>
      <c r="B107" t="s">
        <v>778</v>
      </c>
      <c r="C107" t="s">
        <v>767</v>
      </c>
      <c r="D107">
        <v>96</v>
      </c>
      <c r="E107">
        <v>1</v>
      </c>
      <c r="F107">
        <v>17</v>
      </c>
    </row>
    <row r="108" spans="1:6" x14ac:dyDescent="0.25">
      <c r="A108" t="s">
        <v>551</v>
      </c>
      <c r="B108" t="s">
        <v>778</v>
      </c>
      <c r="C108" t="s">
        <v>767</v>
      </c>
      <c r="D108">
        <v>98.5</v>
      </c>
      <c r="E108">
        <v>2</v>
      </c>
      <c r="F108">
        <v>18</v>
      </c>
    </row>
    <row r="109" spans="1:6" x14ac:dyDescent="0.25">
      <c r="A109" t="s">
        <v>509</v>
      </c>
      <c r="B109" t="s">
        <v>778</v>
      </c>
      <c r="C109" t="s">
        <v>767</v>
      </c>
      <c r="D109">
        <v>98.5</v>
      </c>
      <c r="E109">
        <v>2</v>
      </c>
      <c r="F109">
        <v>18</v>
      </c>
    </row>
    <row r="110" spans="1:6" x14ac:dyDescent="0.25">
      <c r="A110" t="s">
        <v>85</v>
      </c>
      <c r="B110" t="s">
        <v>778</v>
      </c>
      <c r="C110" t="s">
        <v>767</v>
      </c>
      <c r="D110">
        <v>99</v>
      </c>
      <c r="E110">
        <v>2</v>
      </c>
      <c r="F110">
        <v>18</v>
      </c>
    </row>
    <row r="111" spans="1:6" x14ac:dyDescent="0.25">
      <c r="A111" t="s">
        <v>248</v>
      </c>
      <c r="B111" t="s">
        <v>778</v>
      </c>
      <c r="C111" t="s">
        <v>767</v>
      </c>
      <c r="D111">
        <v>101</v>
      </c>
      <c r="E111">
        <v>2</v>
      </c>
      <c r="F111">
        <v>18</v>
      </c>
    </row>
    <row r="112" spans="1:6" x14ac:dyDescent="0.25">
      <c r="A112" t="s">
        <v>124</v>
      </c>
      <c r="B112" t="s">
        <v>778</v>
      </c>
      <c r="C112" t="s">
        <v>767</v>
      </c>
      <c r="D112">
        <v>109</v>
      </c>
      <c r="E112">
        <v>2</v>
      </c>
      <c r="F112">
        <v>18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Butikker</vt:lpstr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Fredrik Aadland</dc:creator>
  <cp:lastModifiedBy>Lars Fredrik Aadland</cp:lastModifiedBy>
  <cp:revision>0</cp:revision>
  <dcterms:created xsi:type="dcterms:W3CDTF">2022-01-31T09:52:24Z</dcterms:created>
  <dcterms:modified xsi:type="dcterms:W3CDTF">2022-05-02T11:06:29Z</dcterms:modified>
</cp:coreProperties>
</file>