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b\Desktop\"/>
    </mc:Choice>
  </mc:AlternateContent>
  <xr:revisionPtr revIDLastSave="0" documentId="13_ncr:1_{ECD60AC5-4C40-4036-B73B-8D551F7FE4F6}" xr6:coauthVersionLast="46" xr6:coauthVersionMax="46" xr10:uidLastSave="{00000000-0000-0000-0000-000000000000}"/>
  <bookViews>
    <workbookView xWindow="-120" yWindow="-120" windowWidth="29040" windowHeight="15840" tabRatio="791" activeTab="2" xr2:uid="{2DFB74DA-CED3-4EE2-80D8-8C9CD5DFDD14}"/>
  </bookViews>
  <sheets>
    <sheet name="Kjørelengde" sheetId="52" r:id="rId1"/>
    <sheet name="Stopptid" sheetId="42" r:id="rId2"/>
    <sheet name="Tilgjengelighet" sheetId="34" r:id="rId3"/>
    <sheet name="MAL" sheetId="24" r:id="rId4"/>
    <sheet name="V9" sheetId="56" r:id="rId5"/>
    <sheet name="V8" sheetId="51" r:id="rId6"/>
    <sheet name="V7" sheetId="50" r:id="rId7"/>
    <sheet name="V6" sheetId="49" r:id="rId8"/>
    <sheet name="V5" sheetId="48" r:id="rId9"/>
    <sheet name="V4" sheetId="47" r:id="rId10"/>
    <sheet name="V3" sheetId="46" r:id="rId11"/>
    <sheet name="V2" sheetId="45" r:id="rId12"/>
    <sheet name="V1" sheetId="43" r:id="rId13"/>
    <sheet name="V51" sheetId="41" r:id="rId14"/>
    <sheet name="V50" sheetId="40" r:id="rId15"/>
    <sheet name="V49" sheetId="39" r:id="rId16"/>
    <sheet name="V48" sheetId="38" r:id="rId17"/>
    <sheet name="V47" sheetId="36" r:id="rId18"/>
    <sheet name="V46" sheetId="35" r:id="rId19"/>
    <sheet name="V45" sheetId="23" r:id="rId20"/>
    <sheet name="V44" sheetId="25" r:id="rId21"/>
    <sheet name="V43" sheetId="26" r:id="rId22"/>
    <sheet name="V42" sheetId="27" r:id="rId23"/>
    <sheet name="V41" sheetId="28" r:id="rId24"/>
    <sheet name="V40" sheetId="29" r:id="rId25"/>
    <sheet name="V39" sheetId="30" r:id="rId26"/>
    <sheet name="V38" sheetId="31" r:id="rId27"/>
    <sheet name="V37" sheetId="55" r:id="rId2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34" l="1"/>
  <c r="B23" i="34" l="1"/>
  <c r="B22" i="34"/>
  <c r="B20" i="34"/>
  <c r="E31" i="50" l="1"/>
  <c r="I22" i="52" s="1"/>
  <c r="Q23" i="42" l="1"/>
  <c r="C23" i="34"/>
  <c r="E31" i="47"/>
  <c r="E31" i="46"/>
  <c r="E31" i="45"/>
  <c r="E31" i="43"/>
  <c r="E31" i="41"/>
  <c r="E31" i="40"/>
  <c r="E31" i="39"/>
  <c r="E31" i="36"/>
  <c r="E31" i="35"/>
  <c r="E31" i="23"/>
  <c r="E33" i="25"/>
  <c r="E31" i="26"/>
  <c r="E31" i="27"/>
  <c r="E31" i="28"/>
  <c r="E31" i="29"/>
  <c r="E31" i="30"/>
  <c r="E31" i="31"/>
  <c r="F33" i="31"/>
  <c r="F33" i="30"/>
  <c r="F33" i="29"/>
  <c r="F33" i="28"/>
  <c r="F33" i="27"/>
  <c r="F33" i="26"/>
  <c r="F35" i="25"/>
  <c r="F33" i="23"/>
  <c r="F33" i="35"/>
  <c r="F33" i="36"/>
  <c r="F33" i="38"/>
  <c r="F33" i="39"/>
  <c r="F33" i="40"/>
  <c r="F33" i="41"/>
  <c r="F33" i="43"/>
  <c r="F33" i="45"/>
  <c r="F33" i="46"/>
  <c r="F33" i="47"/>
  <c r="F33" i="48"/>
  <c r="F33" i="49"/>
  <c r="F33" i="24"/>
  <c r="E31" i="51"/>
  <c r="F33" i="51"/>
  <c r="E31" i="56"/>
  <c r="F33" i="56"/>
  <c r="C23" i="42"/>
  <c r="B23" i="42"/>
  <c r="B23" i="52" l="1"/>
  <c r="I23" i="52" l="1"/>
  <c r="E28" i="50"/>
  <c r="C33" i="56" l="1"/>
  <c r="B33" i="56"/>
  <c r="A26" i="56"/>
  <c r="H23" i="56"/>
  <c r="E19" i="56"/>
  <c r="D19" i="56"/>
  <c r="I19" i="56" s="1"/>
  <c r="C19" i="56"/>
  <c r="B19" i="56"/>
  <c r="I29" i="56" s="1"/>
  <c r="E18" i="56"/>
  <c r="J18" i="56" s="1"/>
  <c r="D18" i="56"/>
  <c r="I18" i="56" s="1"/>
  <c r="C18" i="56"/>
  <c r="J28" i="56" s="1"/>
  <c r="B18" i="56"/>
  <c r="I28" i="56" s="1"/>
  <c r="E17" i="56"/>
  <c r="D17" i="56"/>
  <c r="I17" i="56" s="1"/>
  <c r="C17" i="56"/>
  <c r="J27" i="56" s="1"/>
  <c r="B17" i="56"/>
  <c r="I27" i="56" s="1"/>
  <c r="E16" i="56"/>
  <c r="J16" i="56" s="1"/>
  <c r="D16" i="56"/>
  <c r="I16" i="56" s="1"/>
  <c r="C16" i="56"/>
  <c r="J26" i="56" s="1"/>
  <c r="B16" i="56"/>
  <c r="I26" i="56" s="1"/>
  <c r="I15" i="56"/>
  <c r="E15" i="56"/>
  <c r="D15" i="56"/>
  <c r="C15" i="56"/>
  <c r="B15" i="56"/>
  <c r="I25" i="56" s="1"/>
  <c r="H13" i="56"/>
  <c r="A13" i="56"/>
  <c r="C9" i="56"/>
  <c r="B9" i="56"/>
  <c r="L8" i="56"/>
  <c r="K8" i="56"/>
  <c r="G8" i="56"/>
  <c r="G9" i="56" s="1"/>
  <c r="F8" i="56"/>
  <c r="E8" i="56"/>
  <c r="E9" i="56" s="1"/>
  <c r="D8" i="56"/>
  <c r="D9" i="56" s="1"/>
  <c r="C8" i="56"/>
  <c r="B8" i="56"/>
  <c r="J7" i="56"/>
  <c r="I7" i="56"/>
  <c r="H7" i="56"/>
  <c r="J6" i="56"/>
  <c r="I6" i="56"/>
  <c r="H6" i="56"/>
  <c r="J5" i="56"/>
  <c r="I5" i="56"/>
  <c r="H5" i="56"/>
  <c r="J4" i="56"/>
  <c r="I4" i="56"/>
  <c r="H4" i="56"/>
  <c r="J3" i="56"/>
  <c r="I3" i="56"/>
  <c r="I8" i="56" s="1"/>
  <c r="I9" i="56" s="1"/>
  <c r="H3" i="56"/>
  <c r="C22" i="34"/>
  <c r="Q22" i="42"/>
  <c r="D23" i="42"/>
  <c r="C22" i="42"/>
  <c r="B22" i="42"/>
  <c r="D20" i="56" l="1"/>
  <c r="I20" i="56" s="1"/>
  <c r="B20" i="56"/>
  <c r="B21" i="56" s="1"/>
  <c r="E28" i="56"/>
  <c r="J8" i="56"/>
  <c r="J9" i="56" s="1"/>
  <c r="H8" i="56"/>
  <c r="H9" i="56" s="1"/>
  <c r="E20" i="56"/>
  <c r="E21" i="56" s="1"/>
  <c r="C20" i="56"/>
  <c r="C21" i="56" s="1"/>
  <c r="J17" i="56"/>
  <c r="F9" i="56"/>
  <c r="C33" i="51"/>
  <c r="B33" i="51"/>
  <c r="A26" i="51"/>
  <c r="Q21" i="42"/>
  <c r="Q20" i="42"/>
  <c r="Q19" i="42"/>
  <c r="Q18" i="42"/>
  <c r="Q17" i="42"/>
  <c r="Q16" i="42"/>
  <c r="Q15" i="42"/>
  <c r="Q14" i="42"/>
  <c r="Q13" i="42"/>
  <c r="Q12" i="42"/>
  <c r="Q11" i="42"/>
  <c r="Q10" i="42"/>
  <c r="Q9" i="42"/>
  <c r="Q8" i="42"/>
  <c r="Q7" i="42"/>
  <c r="Q6" i="42"/>
  <c r="Q5" i="42"/>
  <c r="Q4" i="42"/>
  <c r="Q3" i="42"/>
  <c r="Q2" i="42"/>
  <c r="C33" i="24"/>
  <c r="B33" i="24"/>
  <c r="A26" i="24"/>
  <c r="I8" i="52"/>
  <c r="B8" i="52"/>
  <c r="C2" i="42"/>
  <c r="B2" i="42"/>
  <c r="J26" i="55"/>
  <c r="J27" i="55"/>
  <c r="J28" i="55"/>
  <c r="I26" i="55"/>
  <c r="I27" i="55"/>
  <c r="J16" i="55"/>
  <c r="J17" i="55"/>
  <c r="J18" i="55"/>
  <c r="I15" i="55"/>
  <c r="I16" i="55"/>
  <c r="I17" i="55"/>
  <c r="C34" i="55"/>
  <c r="B34" i="55"/>
  <c r="B37" i="55" s="1"/>
  <c r="A27" i="55"/>
  <c r="H23" i="55"/>
  <c r="E19" i="55"/>
  <c r="D19" i="55"/>
  <c r="I19" i="55" s="1"/>
  <c r="C19" i="55"/>
  <c r="B19" i="55"/>
  <c r="I29" i="55" s="1"/>
  <c r="E18" i="55"/>
  <c r="D18" i="55"/>
  <c r="I18" i="55" s="1"/>
  <c r="C18" i="55"/>
  <c r="B18" i="55"/>
  <c r="I28" i="55" s="1"/>
  <c r="E17" i="55"/>
  <c r="D17" i="55"/>
  <c r="C17" i="55"/>
  <c r="B17" i="55"/>
  <c r="E16" i="55"/>
  <c r="D16" i="55"/>
  <c r="C16" i="55"/>
  <c r="B16" i="55"/>
  <c r="E15" i="55"/>
  <c r="J15" i="55" s="1"/>
  <c r="D15" i="55"/>
  <c r="C15" i="55"/>
  <c r="B15" i="55"/>
  <c r="H13" i="55"/>
  <c r="A13" i="55"/>
  <c r="L8" i="55"/>
  <c r="K8" i="55"/>
  <c r="G8" i="55"/>
  <c r="G9" i="55" s="1"/>
  <c r="F8" i="55"/>
  <c r="F9" i="55" s="1"/>
  <c r="E8" i="55"/>
  <c r="E9" i="55" s="1"/>
  <c r="D8" i="55"/>
  <c r="D9" i="55" s="1"/>
  <c r="C8" i="55"/>
  <c r="C9" i="55" s="1"/>
  <c r="B8" i="55"/>
  <c r="B9" i="55" s="1"/>
  <c r="J7" i="55"/>
  <c r="I7" i="55"/>
  <c r="H7" i="55"/>
  <c r="J6" i="55"/>
  <c r="I6" i="55"/>
  <c r="H6" i="55"/>
  <c r="J5" i="55"/>
  <c r="I5" i="55"/>
  <c r="H5" i="55"/>
  <c r="J4" i="55"/>
  <c r="I4" i="55"/>
  <c r="H4" i="55"/>
  <c r="J3" i="55"/>
  <c r="I3" i="55"/>
  <c r="H3" i="55"/>
  <c r="C33" i="31"/>
  <c r="B33" i="31"/>
  <c r="A26" i="31"/>
  <c r="C33" i="30"/>
  <c r="B33" i="30"/>
  <c r="A26" i="30"/>
  <c r="C33" i="29"/>
  <c r="B33" i="29"/>
  <c r="A26" i="29"/>
  <c r="C33" i="28"/>
  <c r="B33" i="28"/>
  <c r="A26" i="28"/>
  <c r="C33" i="27"/>
  <c r="B33" i="27"/>
  <c r="A26" i="27"/>
  <c r="A26" i="26"/>
  <c r="C33" i="26"/>
  <c r="B33" i="26"/>
  <c r="A28" i="25"/>
  <c r="C35" i="25"/>
  <c r="B35" i="25"/>
  <c r="C33" i="23"/>
  <c r="B33" i="23"/>
  <c r="A26" i="23"/>
  <c r="C33" i="35"/>
  <c r="B33" i="35"/>
  <c r="A26" i="35"/>
  <c r="C33" i="36"/>
  <c r="B33" i="36"/>
  <c r="A26" i="36"/>
  <c r="C33" i="38"/>
  <c r="B33" i="38"/>
  <c r="A26" i="38"/>
  <c r="C33" i="39"/>
  <c r="B33" i="39"/>
  <c r="A26" i="39"/>
  <c r="C33" i="40"/>
  <c r="B33" i="40"/>
  <c r="A26" i="40"/>
  <c r="C33" i="41"/>
  <c r="B33" i="41"/>
  <c r="A26" i="41"/>
  <c r="C33" i="43"/>
  <c r="B33" i="43"/>
  <c r="A26" i="43"/>
  <c r="C33" i="45"/>
  <c r="B33" i="45"/>
  <c r="A26" i="45"/>
  <c r="C33" i="46"/>
  <c r="B33" i="46"/>
  <c r="A26" i="46"/>
  <c r="C33" i="47"/>
  <c r="B33" i="47"/>
  <c r="A26" i="47"/>
  <c r="C33" i="48"/>
  <c r="B33" i="48"/>
  <c r="A26" i="48"/>
  <c r="C33" i="49"/>
  <c r="B33" i="49"/>
  <c r="A26" i="49"/>
  <c r="C33" i="50"/>
  <c r="B33" i="50"/>
  <c r="A26" i="50"/>
  <c r="D21" i="56" l="1"/>
  <c r="D24" i="56" s="1"/>
  <c r="I21" i="56" s="1"/>
  <c r="B24" i="56"/>
  <c r="I31" i="56" s="1"/>
  <c r="J20" i="56"/>
  <c r="I30" i="56"/>
  <c r="E28" i="30"/>
  <c r="J30" i="56"/>
  <c r="E28" i="51"/>
  <c r="E28" i="24"/>
  <c r="E31" i="24" s="1"/>
  <c r="H8" i="55"/>
  <c r="H9" i="55" s="1"/>
  <c r="C20" i="55"/>
  <c r="C21" i="55" s="1"/>
  <c r="J8" i="55"/>
  <c r="J9" i="55" s="1"/>
  <c r="D20" i="55"/>
  <c r="D21" i="55" s="1"/>
  <c r="I8" i="55"/>
  <c r="I9" i="55" s="1"/>
  <c r="B20" i="55"/>
  <c r="B21" i="55" s="1"/>
  <c r="E20" i="55"/>
  <c r="E21" i="55" s="1"/>
  <c r="I20" i="55"/>
  <c r="I25" i="55"/>
  <c r="J25" i="55"/>
  <c r="E28" i="31"/>
  <c r="E28" i="29"/>
  <c r="E28" i="28"/>
  <c r="E28" i="27"/>
  <c r="E28" i="26"/>
  <c r="E30" i="25"/>
  <c r="E28" i="23"/>
  <c r="E28" i="35"/>
  <c r="E28" i="36"/>
  <c r="E28" i="38"/>
  <c r="E31" i="38" s="1"/>
  <c r="E28" i="39"/>
  <c r="E28" i="40"/>
  <c r="E28" i="41"/>
  <c r="E28" i="43"/>
  <c r="E28" i="45"/>
  <c r="E28" i="46"/>
  <c r="E28" i="47"/>
  <c r="E28" i="48"/>
  <c r="E28" i="49"/>
  <c r="H23" i="51"/>
  <c r="E19" i="51"/>
  <c r="D19" i="51"/>
  <c r="I19" i="51" s="1"/>
  <c r="C19" i="51"/>
  <c r="B19" i="51"/>
  <c r="I29" i="51" s="1"/>
  <c r="E18" i="51"/>
  <c r="J18" i="51" s="1"/>
  <c r="D18" i="51"/>
  <c r="I18" i="51" s="1"/>
  <c r="C18" i="51"/>
  <c r="J28" i="51" s="1"/>
  <c r="B18" i="51"/>
  <c r="I28" i="51" s="1"/>
  <c r="E17" i="51"/>
  <c r="J17" i="51" s="1"/>
  <c r="D17" i="51"/>
  <c r="I17" i="51" s="1"/>
  <c r="C17" i="51"/>
  <c r="B17" i="51"/>
  <c r="E16" i="51"/>
  <c r="J16" i="51" s="1"/>
  <c r="D16" i="51"/>
  <c r="I16" i="51" s="1"/>
  <c r="C16" i="51"/>
  <c r="J26" i="51" s="1"/>
  <c r="B16" i="51"/>
  <c r="I26" i="51" s="1"/>
  <c r="I15" i="51"/>
  <c r="E15" i="51"/>
  <c r="D15" i="51"/>
  <c r="C15" i="51"/>
  <c r="J25" i="51" s="1"/>
  <c r="B15" i="51"/>
  <c r="I25" i="51" s="1"/>
  <c r="H13" i="51"/>
  <c r="A13" i="51"/>
  <c r="L8" i="51"/>
  <c r="K8" i="51"/>
  <c r="G8" i="51"/>
  <c r="G9" i="51" s="1"/>
  <c r="F8" i="51"/>
  <c r="E8" i="51"/>
  <c r="D8" i="51"/>
  <c r="D9" i="51" s="1"/>
  <c r="C8" i="51"/>
  <c r="C9" i="51" s="1"/>
  <c r="B8" i="51"/>
  <c r="B9" i="51" s="1"/>
  <c r="J7" i="51"/>
  <c r="I7" i="51"/>
  <c r="H7" i="51"/>
  <c r="J6" i="51"/>
  <c r="I6" i="51"/>
  <c r="H6" i="51"/>
  <c r="J5" i="51"/>
  <c r="I5" i="51"/>
  <c r="H5" i="51"/>
  <c r="J4" i="51"/>
  <c r="I4" i="51"/>
  <c r="H4" i="51"/>
  <c r="J3" i="51"/>
  <c r="I3" i="51"/>
  <c r="H3" i="51"/>
  <c r="B2" i="52" l="1"/>
  <c r="I2" i="52"/>
  <c r="B3" i="52"/>
  <c r="I3" i="52"/>
  <c r="B4" i="52"/>
  <c r="I4" i="52"/>
  <c r="B5" i="52"/>
  <c r="I5" i="52"/>
  <c r="B6" i="52"/>
  <c r="I6" i="52"/>
  <c r="B7" i="52"/>
  <c r="I7" i="52"/>
  <c r="B9" i="52"/>
  <c r="I9" i="52"/>
  <c r="B10" i="52"/>
  <c r="I10" i="52"/>
  <c r="B11" i="52"/>
  <c r="I11" i="52"/>
  <c r="B12" i="52"/>
  <c r="I12" i="52"/>
  <c r="B13" i="52"/>
  <c r="I13" i="52"/>
  <c r="B14" i="52"/>
  <c r="I14" i="52"/>
  <c r="B15" i="52"/>
  <c r="I15" i="52"/>
  <c r="B16" i="52"/>
  <c r="I16" i="52"/>
  <c r="B17" i="52"/>
  <c r="I17" i="52"/>
  <c r="I18" i="52"/>
  <c r="B18" i="52"/>
  <c r="I19" i="52"/>
  <c r="B19" i="52"/>
  <c r="E31" i="48"/>
  <c r="I20" i="52" s="1"/>
  <c r="B20" i="52"/>
  <c r="E31" i="49"/>
  <c r="I21" i="52" s="1"/>
  <c r="B21" i="52"/>
  <c r="B22" i="52"/>
  <c r="J30" i="55"/>
  <c r="B24" i="55"/>
  <c r="I31" i="55" s="1"/>
  <c r="D24" i="55"/>
  <c r="I21" i="55" s="1"/>
  <c r="I30" i="55"/>
  <c r="J20" i="55"/>
  <c r="B20" i="51"/>
  <c r="B21" i="51" s="1"/>
  <c r="H8" i="51"/>
  <c r="H9" i="51" s="1"/>
  <c r="I8" i="51"/>
  <c r="I9" i="51" s="1"/>
  <c r="D20" i="51"/>
  <c r="D21" i="51" s="1"/>
  <c r="E20" i="51"/>
  <c r="E21" i="51" s="1"/>
  <c r="C20" i="51"/>
  <c r="C21" i="51" s="1"/>
  <c r="J8" i="51"/>
  <c r="J9" i="51" s="1"/>
  <c r="J15" i="51"/>
  <c r="I27" i="51"/>
  <c r="J27" i="51"/>
  <c r="E9" i="51"/>
  <c r="F9" i="51"/>
  <c r="K8" i="50"/>
  <c r="E2" i="52" l="1"/>
  <c r="E6" i="52"/>
  <c r="E3" i="52"/>
  <c r="E4" i="52"/>
  <c r="E5" i="52"/>
  <c r="E7" i="52"/>
  <c r="E8" i="52"/>
  <c r="I20" i="51"/>
  <c r="B24" i="51"/>
  <c r="I31" i="51" s="1"/>
  <c r="I30" i="51"/>
  <c r="J30" i="51"/>
  <c r="D24" i="51"/>
  <c r="I21" i="51" s="1"/>
  <c r="J20" i="51"/>
  <c r="C21" i="34" l="1"/>
  <c r="C20" i="34"/>
  <c r="B21" i="34"/>
  <c r="C21" i="42"/>
  <c r="B21" i="42"/>
  <c r="C20" i="42"/>
  <c r="B20" i="42"/>
  <c r="H23" i="50"/>
  <c r="E19" i="50"/>
  <c r="D19" i="50"/>
  <c r="I19" i="50" s="1"/>
  <c r="C19" i="50"/>
  <c r="B19" i="50"/>
  <c r="I29" i="50" s="1"/>
  <c r="E18" i="50"/>
  <c r="J18" i="50" s="1"/>
  <c r="D18" i="50"/>
  <c r="I18" i="50" s="1"/>
  <c r="C18" i="50"/>
  <c r="J28" i="50" s="1"/>
  <c r="B18" i="50"/>
  <c r="I28" i="50" s="1"/>
  <c r="E17" i="50"/>
  <c r="D17" i="50"/>
  <c r="I17" i="50" s="1"/>
  <c r="C17" i="50"/>
  <c r="J27" i="50" s="1"/>
  <c r="B17" i="50"/>
  <c r="I27" i="50" s="1"/>
  <c r="E16" i="50"/>
  <c r="J16" i="50" s="1"/>
  <c r="D16" i="50"/>
  <c r="I16" i="50" s="1"/>
  <c r="C16" i="50"/>
  <c r="J26" i="50" s="1"/>
  <c r="B16" i="50"/>
  <c r="I26" i="50" s="1"/>
  <c r="E15" i="50"/>
  <c r="J15" i="50" s="1"/>
  <c r="D15" i="50"/>
  <c r="I15" i="50" s="1"/>
  <c r="C15" i="50"/>
  <c r="B15" i="50"/>
  <c r="I25" i="50" s="1"/>
  <c r="H13" i="50"/>
  <c r="A13" i="50"/>
  <c r="C9" i="50"/>
  <c r="L8" i="50"/>
  <c r="G8" i="50"/>
  <c r="G9" i="50" s="1"/>
  <c r="F8" i="50"/>
  <c r="E8" i="50"/>
  <c r="D8" i="50"/>
  <c r="D9" i="50" s="1"/>
  <c r="C8" i="50"/>
  <c r="B8" i="50"/>
  <c r="B9" i="50" s="1"/>
  <c r="J7" i="50"/>
  <c r="I7" i="50"/>
  <c r="H7" i="50"/>
  <c r="J6" i="50"/>
  <c r="I6" i="50"/>
  <c r="H6" i="50"/>
  <c r="J5" i="50"/>
  <c r="I5" i="50"/>
  <c r="H5" i="50"/>
  <c r="J4" i="50"/>
  <c r="I4" i="50"/>
  <c r="H4" i="50"/>
  <c r="J3" i="50"/>
  <c r="I3" i="50"/>
  <c r="H3" i="50"/>
  <c r="H8" i="50" l="1"/>
  <c r="H9" i="50" s="1"/>
  <c r="I8" i="50"/>
  <c r="I9" i="50" s="1"/>
  <c r="J8" i="50"/>
  <c r="J9" i="50" s="1"/>
  <c r="D21" i="42"/>
  <c r="D20" i="50"/>
  <c r="D21" i="50" s="1"/>
  <c r="C20" i="50"/>
  <c r="C21" i="50" s="1"/>
  <c r="E20" i="50"/>
  <c r="E21" i="50" s="1"/>
  <c r="J30" i="50"/>
  <c r="B20" i="50"/>
  <c r="B21" i="50" s="1"/>
  <c r="F9" i="50"/>
  <c r="J17" i="50"/>
  <c r="E9" i="50"/>
  <c r="J25" i="50"/>
  <c r="J26" i="49"/>
  <c r="H23" i="49"/>
  <c r="E19" i="49"/>
  <c r="D19" i="49"/>
  <c r="I19" i="49" s="1"/>
  <c r="C19" i="49"/>
  <c r="B19" i="49"/>
  <c r="I29" i="49" s="1"/>
  <c r="E18" i="49"/>
  <c r="J18" i="49" s="1"/>
  <c r="D18" i="49"/>
  <c r="I18" i="49" s="1"/>
  <c r="C18" i="49"/>
  <c r="B18" i="49"/>
  <c r="I28" i="49" s="1"/>
  <c r="E17" i="49"/>
  <c r="J17" i="49" s="1"/>
  <c r="D17" i="49"/>
  <c r="I17" i="49" s="1"/>
  <c r="C17" i="49"/>
  <c r="J27" i="49" s="1"/>
  <c r="B17" i="49"/>
  <c r="I27" i="49" s="1"/>
  <c r="J16" i="49"/>
  <c r="E16" i="49"/>
  <c r="D16" i="49"/>
  <c r="I16" i="49" s="1"/>
  <c r="C16" i="49"/>
  <c r="B16" i="49"/>
  <c r="I26" i="49" s="1"/>
  <c r="E15" i="49"/>
  <c r="J15" i="49" s="1"/>
  <c r="D15" i="49"/>
  <c r="D20" i="49" s="1"/>
  <c r="D21" i="49" s="1"/>
  <c r="C15" i="49"/>
  <c r="J25" i="49" s="1"/>
  <c r="B15" i="49"/>
  <c r="B20" i="49" s="1"/>
  <c r="B21" i="49" s="1"/>
  <c r="H13" i="49"/>
  <c r="A13" i="49"/>
  <c r="E9" i="49"/>
  <c r="L8" i="49"/>
  <c r="K8" i="49"/>
  <c r="G8" i="49"/>
  <c r="G9" i="49" s="1"/>
  <c r="F8" i="49"/>
  <c r="E8" i="49"/>
  <c r="D8" i="49"/>
  <c r="D9" i="49" s="1"/>
  <c r="C8" i="49"/>
  <c r="B8" i="49"/>
  <c r="B9" i="49" s="1"/>
  <c r="J7" i="49"/>
  <c r="I7" i="49"/>
  <c r="H7" i="49"/>
  <c r="J6" i="49"/>
  <c r="I6" i="49"/>
  <c r="H6" i="49"/>
  <c r="J5" i="49"/>
  <c r="I5" i="49"/>
  <c r="H5" i="49"/>
  <c r="J4" i="49"/>
  <c r="I4" i="49"/>
  <c r="H4" i="49"/>
  <c r="J3" i="49"/>
  <c r="I3" i="49"/>
  <c r="I8" i="49" s="1"/>
  <c r="I9" i="49" s="1"/>
  <c r="H3" i="49"/>
  <c r="H8" i="49" s="1"/>
  <c r="H9" i="49" s="1"/>
  <c r="B24" i="50" l="1"/>
  <c r="I31" i="50" s="1"/>
  <c r="D22" i="42"/>
  <c r="D24" i="50"/>
  <c r="I21" i="50" s="1"/>
  <c r="I20" i="50"/>
  <c r="I30" i="50"/>
  <c r="J20" i="50"/>
  <c r="I15" i="49"/>
  <c r="J8" i="49"/>
  <c r="J9" i="49" s="1"/>
  <c r="J30" i="49"/>
  <c r="C20" i="49"/>
  <c r="C21" i="49" s="1"/>
  <c r="B24" i="49"/>
  <c r="I31" i="49" s="1"/>
  <c r="I25" i="49"/>
  <c r="I20" i="49"/>
  <c r="C9" i="49"/>
  <c r="E20" i="49"/>
  <c r="E21" i="49" s="1"/>
  <c r="D24" i="49" s="1"/>
  <c r="I21" i="49" s="1"/>
  <c r="F9" i="49"/>
  <c r="J28" i="49"/>
  <c r="I30" i="49"/>
  <c r="C19" i="42"/>
  <c r="B19" i="42"/>
  <c r="C19" i="34"/>
  <c r="B19" i="34"/>
  <c r="I26" i="48"/>
  <c r="H23" i="48"/>
  <c r="E19" i="48"/>
  <c r="D19" i="48"/>
  <c r="I19" i="48" s="1"/>
  <c r="C19" i="48"/>
  <c r="B19" i="48"/>
  <c r="I29" i="48" s="1"/>
  <c r="E18" i="48"/>
  <c r="J18" i="48" s="1"/>
  <c r="D18" i="48"/>
  <c r="I18" i="48" s="1"/>
  <c r="C18" i="48"/>
  <c r="J28" i="48" s="1"/>
  <c r="B18" i="48"/>
  <c r="I28" i="48" s="1"/>
  <c r="E17" i="48"/>
  <c r="J17" i="48" s="1"/>
  <c r="D17" i="48"/>
  <c r="I17" i="48" s="1"/>
  <c r="C17" i="48"/>
  <c r="J27" i="48" s="1"/>
  <c r="B17" i="48"/>
  <c r="E16" i="48"/>
  <c r="J16" i="48" s="1"/>
  <c r="D16" i="48"/>
  <c r="I16" i="48" s="1"/>
  <c r="C16" i="48"/>
  <c r="J26" i="48" s="1"/>
  <c r="B16" i="48"/>
  <c r="E15" i="48"/>
  <c r="D15" i="48"/>
  <c r="C15" i="48"/>
  <c r="B15" i="48"/>
  <c r="I25" i="48" s="1"/>
  <c r="H13" i="48"/>
  <c r="A13" i="48"/>
  <c r="F9" i="48"/>
  <c r="L8" i="48"/>
  <c r="K8" i="48"/>
  <c r="I8" i="48"/>
  <c r="I9" i="48" s="1"/>
  <c r="G8" i="48"/>
  <c r="G9" i="48" s="1"/>
  <c r="F8" i="48"/>
  <c r="E8" i="48"/>
  <c r="E9" i="48" s="1"/>
  <c r="D8" i="48"/>
  <c r="D9" i="48" s="1"/>
  <c r="C8" i="48"/>
  <c r="C9" i="48" s="1"/>
  <c r="B8" i="48"/>
  <c r="B9" i="48" s="1"/>
  <c r="J7" i="48"/>
  <c r="I7" i="48"/>
  <c r="H7" i="48"/>
  <c r="J6" i="48"/>
  <c r="I6" i="48"/>
  <c r="H6" i="48"/>
  <c r="J5" i="48"/>
  <c r="I5" i="48"/>
  <c r="H5" i="48"/>
  <c r="J4" i="48"/>
  <c r="I4" i="48"/>
  <c r="H4" i="48"/>
  <c r="J3" i="48"/>
  <c r="I3" i="48"/>
  <c r="H3" i="48"/>
  <c r="H8" i="48" s="1"/>
  <c r="H9" i="48" s="1"/>
  <c r="J20" i="49" l="1"/>
  <c r="E20" i="48"/>
  <c r="E21" i="48" s="1"/>
  <c r="C20" i="48"/>
  <c r="C21" i="48" s="1"/>
  <c r="D20" i="48"/>
  <c r="D21" i="48" s="1"/>
  <c r="B20" i="48"/>
  <c r="B21" i="48" s="1"/>
  <c r="J8" i="48"/>
  <c r="J9" i="48" s="1"/>
  <c r="I27" i="48"/>
  <c r="I15" i="48"/>
  <c r="J25" i="48"/>
  <c r="J15" i="48"/>
  <c r="I30" i="48" l="1"/>
  <c r="J20" i="48"/>
  <c r="J30" i="48"/>
  <c r="B24" i="48"/>
  <c r="I31" i="48" s="1"/>
  <c r="I20" i="48"/>
  <c r="D24" i="48"/>
  <c r="I21" i="48" s="1"/>
  <c r="D20" i="42"/>
  <c r="C18" i="34"/>
  <c r="B18" i="34"/>
  <c r="C18" i="42"/>
  <c r="B18" i="42"/>
  <c r="D18" i="42" s="1"/>
  <c r="H23" i="47"/>
  <c r="E19" i="47"/>
  <c r="D19" i="47"/>
  <c r="I19" i="47" s="1"/>
  <c r="C19" i="47"/>
  <c r="B19" i="47"/>
  <c r="I29" i="47" s="1"/>
  <c r="E18" i="47"/>
  <c r="J18" i="47" s="1"/>
  <c r="D18" i="47"/>
  <c r="I18" i="47" s="1"/>
  <c r="C18" i="47"/>
  <c r="J28" i="47" s="1"/>
  <c r="B18" i="47"/>
  <c r="I28" i="47" s="1"/>
  <c r="E17" i="47"/>
  <c r="J17" i="47" s="1"/>
  <c r="D17" i="47"/>
  <c r="I17" i="47" s="1"/>
  <c r="C17" i="47"/>
  <c r="J27" i="47" s="1"/>
  <c r="B17" i="47"/>
  <c r="I27" i="47" s="1"/>
  <c r="E16" i="47"/>
  <c r="J16" i="47" s="1"/>
  <c r="D16" i="47"/>
  <c r="I16" i="47" s="1"/>
  <c r="C16" i="47"/>
  <c r="J26" i="47" s="1"/>
  <c r="B16" i="47"/>
  <c r="I26" i="47" s="1"/>
  <c r="I15" i="47"/>
  <c r="E15" i="47"/>
  <c r="J15" i="47" s="1"/>
  <c r="D15" i="47"/>
  <c r="C15" i="47"/>
  <c r="J25" i="47" s="1"/>
  <c r="B15" i="47"/>
  <c r="H13" i="47"/>
  <c r="A13" i="47"/>
  <c r="E9" i="47"/>
  <c r="C9" i="47"/>
  <c r="L8" i="47"/>
  <c r="K8" i="47"/>
  <c r="G8" i="47"/>
  <c r="G9" i="47" s="1"/>
  <c r="F8" i="47"/>
  <c r="E8" i="47"/>
  <c r="D8" i="47"/>
  <c r="D9" i="47" s="1"/>
  <c r="C8" i="47"/>
  <c r="B8" i="47"/>
  <c r="B9" i="47" s="1"/>
  <c r="J7" i="47"/>
  <c r="I7" i="47"/>
  <c r="H7" i="47"/>
  <c r="J6" i="47"/>
  <c r="I6" i="47"/>
  <c r="H6" i="47"/>
  <c r="J5" i="47"/>
  <c r="I5" i="47"/>
  <c r="H5" i="47"/>
  <c r="J4" i="47"/>
  <c r="I4" i="47"/>
  <c r="H4" i="47"/>
  <c r="H8" i="47" s="1"/>
  <c r="H9" i="47" s="1"/>
  <c r="J3" i="47"/>
  <c r="I3" i="47"/>
  <c r="I8" i="47" s="1"/>
  <c r="I9" i="47" s="1"/>
  <c r="H3" i="47"/>
  <c r="J8" i="47" l="1"/>
  <c r="J9" i="47" s="1"/>
  <c r="B20" i="47"/>
  <c r="B21" i="47" s="1"/>
  <c r="D20" i="47"/>
  <c r="D21" i="47" s="1"/>
  <c r="C20" i="47"/>
  <c r="C21" i="47" s="1"/>
  <c r="E20" i="47"/>
  <c r="E21" i="47" s="1"/>
  <c r="F9" i="47"/>
  <c r="I25" i="47"/>
  <c r="I30" i="47" l="1"/>
  <c r="D19" i="42"/>
  <c r="B24" i="47"/>
  <c r="I31" i="47" s="1"/>
  <c r="I20" i="47"/>
  <c r="D24" i="47"/>
  <c r="I21" i="47" s="1"/>
  <c r="J20" i="47"/>
  <c r="J30" i="47"/>
  <c r="C17" i="34"/>
  <c r="C17" i="42"/>
  <c r="H23" i="46" l="1"/>
  <c r="E19" i="46"/>
  <c r="D19" i="46"/>
  <c r="I19" i="46" s="1"/>
  <c r="C19" i="46"/>
  <c r="B19" i="46"/>
  <c r="I29" i="46" s="1"/>
  <c r="E18" i="46"/>
  <c r="J18" i="46" s="1"/>
  <c r="D18" i="46"/>
  <c r="I18" i="46" s="1"/>
  <c r="C18" i="46"/>
  <c r="J28" i="46" s="1"/>
  <c r="B18" i="46"/>
  <c r="I28" i="46" s="1"/>
  <c r="E17" i="46"/>
  <c r="J17" i="46" s="1"/>
  <c r="D17" i="46"/>
  <c r="I17" i="46" s="1"/>
  <c r="C17" i="46"/>
  <c r="J27" i="46" s="1"/>
  <c r="B17" i="46"/>
  <c r="I27" i="46" s="1"/>
  <c r="E16" i="46"/>
  <c r="J16" i="46" s="1"/>
  <c r="D16" i="46"/>
  <c r="I16" i="46" s="1"/>
  <c r="C16" i="46"/>
  <c r="J26" i="46" s="1"/>
  <c r="B16" i="46"/>
  <c r="I26" i="46" s="1"/>
  <c r="E15" i="46"/>
  <c r="J15" i="46" s="1"/>
  <c r="D15" i="46"/>
  <c r="I15" i="46" s="1"/>
  <c r="C15" i="46"/>
  <c r="J25" i="46" s="1"/>
  <c r="B15" i="46"/>
  <c r="I25" i="46" s="1"/>
  <c r="H13" i="46"/>
  <c r="A13" i="46"/>
  <c r="C9" i="46"/>
  <c r="B9" i="46"/>
  <c r="L8" i="46"/>
  <c r="K8" i="46"/>
  <c r="G8" i="46"/>
  <c r="G9" i="46" s="1"/>
  <c r="F8" i="46"/>
  <c r="E8" i="46"/>
  <c r="D8" i="46"/>
  <c r="D9" i="46" s="1"/>
  <c r="C8" i="46"/>
  <c r="B8" i="46"/>
  <c r="J7" i="46"/>
  <c r="I7" i="46"/>
  <c r="H7" i="46"/>
  <c r="J6" i="46"/>
  <c r="I6" i="46"/>
  <c r="H6" i="46"/>
  <c r="J5" i="46"/>
  <c r="I5" i="46"/>
  <c r="H5" i="46"/>
  <c r="J4" i="46"/>
  <c r="I4" i="46"/>
  <c r="I8" i="46" s="1"/>
  <c r="I9" i="46" s="1"/>
  <c r="H4" i="46"/>
  <c r="H8" i="46" s="1"/>
  <c r="H9" i="46" s="1"/>
  <c r="J3" i="46"/>
  <c r="I3" i="46"/>
  <c r="H3" i="46"/>
  <c r="J8" i="46" l="1"/>
  <c r="J9" i="46" s="1"/>
  <c r="B20" i="46"/>
  <c r="B21" i="46" s="1"/>
  <c r="C20" i="46"/>
  <c r="C21" i="46" s="1"/>
  <c r="D20" i="46"/>
  <c r="E9" i="46"/>
  <c r="E20" i="46"/>
  <c r="E21" i="46" s="1"/>
  <c r="F9" i="46"/>
  <c r="B24" i="46" l="1"/>
  <c r="I31" i="46" s="1"/>
  <c r="I30" i="46"/>
  <c r="I20" i="46"/>
  <c r="D21" i="46"/>
  <c r="J30" i="46"/>
  <c r="J20" i="46"/>
  <c r="D24" i="46" l="1"/>
  <c r="I21" i="46" s="1"/>
  <c r="C16" i="34" l="1"/>
  <c r="B16" i="34"/>
  <c r="C16" i="42"/>
  <c r="B16" i="42"/>
  <c r="D2" i="42" l="1"/>
  <c r="D16" i="42"/>
  <c r="H23" i="45"/>
  <c r="E19" i="45"/>
  <c r="D19" i="45"/>
  <c r="I19" i="45" s="1"/>
  <c r="C19" i="45"/>
  <c r="B19" i="45"/>
  <c r="I29" i="45" s="1"/>
  <c r="E18" i="45"/>
  <c r="D18" i="45"/>
  <c r="I18" i="45" s="1"/>
  <c r="C18" i="45"/>
  <c r="B18" i="45"/>
  <c r="I28" i="45" s="1"/>
  <c r="E17" i="45"/>
  <c r="J17" i="45" s="1"/>
  <c r="D17" i="45"/>
  <c r="I17" i="45" s="1"/>
  <c r="C17" i="45"/>
  <c r="J27" i="45" s="1"/>
  <c r="B17" i="45"/>
  <c r="I27" i="45" s="1"/>
  <c r="E16" i="45"/>
  <c r="D16" i="45"/>
  <c r="I16" i="45" s="1"/>
  <c r="C16" i="45"/>
  <c r="J26" i="45" s="1"/>
  <c r="B16" i="45"/>
  <c r="I26" i="45" s="1"/>
  <c r="E15" i="45"/>
  <c r="J15" i="45" s="1"/>
  <c r="D15" i="45"/>
  <c r="C15" i="45"/>
  <c r="B15" i="45"/>
  <c r="H13" i="45"/>
  <c r="A13" i="45"/>
  <c r="L8" i="45"/>
  <c r="K8" i="45"/>
  <c r="G8" i="45"/>
  <c r="G9" i="45" s="1"/>
  <c r="F8" i="45"/>
  <c r="F9" i="45" s="1"/>
  <c r="E8" i="45"/>
  <c r="E9" i="45" s="1"/>
  <c r="D8" i="45"/>
  <c r="D9" i="45" s="1"/>
  <c r="C8" i="45"/>
  <c r="C9" i="45" s="1"/>
  <c r="B8" i="45"/>
  <c r="J7" i="45"/>
  <c r="I7" i="45"/>
  <c r="H7" i="45"/>
  <c r="J6" i="45"/>
  <c r="I6" i="45"/>
  <c r="H6" i="45"/>
  <c r="J5" i="45"/>
  <c r="I5" i="45"/>
  <c r="H5" i="45"/>
  <c r="J4" i="45"/>
  <c r="I4" i="45"/>
  <c r="H4" i="45"/>
  <c r="J3" i="45"/>
  <c r="I3" i="45"/>
  <c r="H3" i="45"/>
  <c r="H8" i="45" l="1"/>
  <c r="H9" i="45" s="1"/>
  <c r="C20" i="45"/>
  <c r="C21" i="45" s="1"/>
  <c r="B20" i="45"/>
  <c r="B21" i="45" s="1"/>
  <c r="D20" i="45"/>
  <c r="I20" i="45" s="1"/>
  <c r="I8" i="45"/>
  <c r="I9" i="45" s="1"/>
  <c r="E20" i="45"/>
  <c r="E21" i="45" s="1"/>
  <c r="J8" i="45"/>
  <c r="J9" i="45" s="1"/>
  <c r="J16" i="45"/>
  <c r="I25" i="45"/>
  <c r="I15" i="45"/>
  <c r="J25" i="45"/>
  <c r="B9" i="45"/>
  <c r="J28" i="43"/>
  <c r="B24" i="45" l="1"/>
  <c r="J20" i="45"/>
  <c r="J30" i="45"/>
  <c r="I30" i="45"/>
  <c r="D21" i="45"/>
  <c r="B17" i="42" s="1"/>
  <c r="D17" i="42" s="1"/>
  <c r="C15" i="42"/>
  <c r="B15" i="42"/>
  <c r="C15" i="34"/>
  <c r="B15" i="34"/>
  <c r="D15" i="42" l="1"/>
  <c r="D24" i="45"/>
  <c r="I21" i="45" s="1"/>
  <c r="B17" i="34" s="1"/>
  <c r="I31" i="45"/>
  <c r="H23" i="43" l="1"/>
  <c r="I19" i="43"/>
  <c r="E19" i="43"/>
  <c r="D19" i="43"/>
  <c r="C19" i="43"/>
  <c r="B19" i="43"/>
  <c r="I29" i="43" s="1"/>
  <c r="E18" i="43"/>
  <c r="J18" i="43" s="1"/>
  <c r="D18" i="43"/>
  <c r="I18" i="43" s="1"/>
  <c r="C18" i="43"/>
  <c r="B18" i="43"/>
  <c r="I28" i="43" s="1"/>
  <c r="E17" i="43"/>
  <c r="J17" i="43" s="1"/>
  <c r="D17" i="43"/>
  <c r="I17" i="43" s="1"/>
  <c r="C17" i="43"/>
  <c r="B17" i="43"/>
  <c r="I27" i="43" s="1"/>
  <c r="E16" i="43"/>
  <c r="J16" i="43" s="1"/>
  <c r="D16" i="43"/>
  <c r="I16" i="43" s="1"/>
  <c r="C16" i="43"/>
  <c r="J26" i="43" s="1"/>
  <c r="B16" i="43"/>
  <c r="I26" i="43" s="1"/>
  <c r="E15" i="43"/>
  <c r="D15" i="43"/>
  <c r="C15" i="43"/>
  <c r="J25" i="43" s="1"/>
  <c r="B15" i="43"/>
  <c r="I25" i="43" s="1"/>
  <c r="H13" i="43"/>
  <c r="A13" i="43"/>
  <c r="B9" i="43"/>
  <c r="L8" i="43"/>
  <c r="K8" i="43"/>
  <c r="G8" i="43"/>
  <c r="G9" i="43" s="1"/>
  <c r="F8" i="43"/>
  <c r="E8" i="43"/>
  <c r="E9" i="43" s="1"/>
  <c r="D8" i="43"/>
  <c r="D9" i="43" s="1"/>
  <c r="C8" i="43"/>
  <c r="B8" i="43"/>
  <c r="J7" i="43"/>
  <c r="I7" i="43"/>
  <c r="H7" i="43"/>
  <c r="J6" i="43"/>
  <c r="I6" i="43"/>
  <c r="H6" i="43"/>
  <c r="J5" i="43"/>
  <c r="I5" i="43"/>
  <c r="H5" i="43"/>
  <c r="J4" i="43"/>
  <c r="I4" i="43"/>
  <c r="H4" i="43"/>
  <c r="J3" i="43"/>
  <c r="I3" i="43"/>
  <c r="I8" i="43" s="1"/>
  <c r="I9" i="43" s="1"/>
  <c r="H3" i="43"/>
  <c r="H8" i="43" s="1"/>
  <c r="H9" i="43" s="1"/>
  <c r="E20" i="43" l="1"/>
  <c r="E21" i="43" s="1"/>
  <c r="J8" i="43"/>
  <c r="J9" i="43" s="1"/>
  <c r="D20" i="43"/>
  <c r="D21" i="43" s="1"/>
  <c r="C20" i="43"/>
  <c r="C21" i="43" s="1"/>
  <c r="I15" i="43"/>
  <c r="B20" i="43"/>
  <c r="B21" i="43" s="1"/>
  <c r="J15" i="43"/>
  <c r="C9" i="43"/>
  <c r="J27" i="43"/>
  <c r="F9" i="43"/>
  <c r="J20" i="43" l="1"/>
  <c r="B24" i="43"/>
  <c r="I31" i="43" s="1"/>
  <c r="J30" i="43"/>
  <c r="I20" i="43"/>
  <c r="D24" i="43"/>
  <c r="I21" i="43" s="1"/>
  <c r="I30" i="43"/>
  <c r="J20" i="40"/>
  <c r="C14" i="42"/>
  <c r="C13" i="42"/>
  <c r="C12" i="42"/>
  <c r="C11" i="42"/>
  <c r="C10" i="42"/>
  <c r="C9" i="42"/>
  <c r="C8" i="42"/>
  <c r="C7" i="42"/>
  <c r="C6" i="42"/>
  <c r="C5" i="42"/>
  <c r="C4" i="42"/>
  <c r="C3" i="42"/>
  <c r="B14" i="42"/>
  <c r="B13" i="42"/>
  <c r="D13" i="42" s="1"/>
  <c r="B12" i="42"/>
  <c r="D12" i="42" s="1"/>
  <c r="B11" i="42"/>
  <c r="D11" i="42" s="1"/>
  <c r="B10" i="42"/>
  <c r="D10" i="42" s="1"/>
  <c r="B9" i="42"/>
  <c r="B7" i="42"/>
  <c r="B6" i="42"/>
  <c r="B4" i="42"/>
  <c r="D4" i="42" s="1"/>
  <c r="B3" i="42"/>
  <c r="D3" i="42" s="1"/>
  <c r="D6" i="42" l="1"/>
  <c r="D7" i="42"/>
  <c r="D14" i="42"/>
  <c r="D9" i="42"/>
  <c r="B8" i="42"/>
  <c r="D8" i="42" s="1"/>
  <c r="B5" i="42"/>
  <c r="D5" i="42" s="1"/>
  <c r="H23" i="41"/>
  <c r="E19" i="41"/>
  <c r="D19" i="41"/>
  <c r="I19" i="41" s="1"/>
  <c r="C19" i="41"/>
  <c r="B19" i="41"/>
  <c r="I29" i="41" s="1"/>
  <c r="E18" i="41"/>
  <c r="J18" i="41" s="1"/>
  <c r="D18" i="41"/>
  <c r="I18" i="41" s="1"/>
  <c r="C18" i="41"/>
  <c r="J28" i="41" s="1"/>
  <c r="B18" i="41"/>
  <c r="I28" i="41" s="1"/>
  <c r="E17" i="41"/>
  <c r="J17" i="41" s="1"/>
  <c r="D17" i="41"/>
  <c r="I17" i="41" s="1"/>
  <c r="C17" i="41"/>
  <c r="J27" i="41" s="1"/>
  <c r="B17" i="41"/>
  <c r="I27" i="41" s="1"/>
  <c r="E16" i="41"/>
  <c r="J16" i="41" s="1"/>
  <c r="D16" i="41"/>
  <c r="I16" i="41" s="1"/>
  <c r="C16" i="41"/>
  <c r="J26" i="41" s="1"/>
  <c r="B16" i="41"/>
  <c r="I26" i="41" s="1"/>
  <c r="E15" i="41"/>
  <c r="J15" i="41" s="1"/>
  <c r="D15" i="41"/>
  <c r="I15" i="41" s="1"/>
  <c r="C15" i="41"/>
  <c r="B15" i="41"/>
  <c r="H13" i="41"/>
  <c r="A13" i="41"/>
  <c r="F9" i="41"/>
  <c r="L8" i="41"/>
  <c r="K8" i="41"/>
  <c r="H8" i="41"/>
  <c r="H9" i="41" s="1"/>
  <c r="G8" i="41"/>
  <c r="G9" i="41" s="1"/>
  <c r="F8" i="41"/>
  <c r="E8" i="41"/>
  <c r="E9" i="41" s="1"/>
  <c r="D8" i="41"/>
  <c r="D9" i="41" s="1"/>
  <c r="C8" i="41"/>
  <c r="C9" i="41" s="1"/>
  <c r="B8" i="41"/>
  <c r="B9" i="41" s="1"/>
  <c r="J7" i="41"/>
  <c r="I7" i="41"/>
  <c r="I8" i="41" s="1"/>
  <c r="I9" i="41" s="1"/>
  <c r="H7" i="41"/>
  <c r="J6" i="41"/>
  <c r="I6" i="41"/>
  <c r="H6" i="41"/>
  <c r="J5" i="41"/>
  <c r="I5" i="41"/>
  <c r="H5" i="41"/>
  <c r="J4" i="41"/>
  <c r="I4" i="41"/>
  <c r="H4" i="41"/>
  <c r="J3" i="41"/>
  <c r="I3" i="41"/>
  <c r="H3" i="41"/>
  <c r="C20" i="41" l="1"/>
  <c r="C21" i="41" s="1"/>
  <c r="B20" i="41"/>
  <c r="B21" i="41" s="1"/>
  <c r="E20" i="41"/>
  <c r="E21" i="41" s="1"/>
  <c r="J8" i="41"/>
  <c r="J9" i="41" s="1"/>
  <c r="D20" i="41"/>
  <c r="I30" i="41"/>
  <c r="I25" i="41"/>
  <c r="J25" i="41"/>
  <c r="J20" i="41" l="1"/>
  <c r="B24" i="41"/>
  <c r="I31" i="41" s="1"/>
  <c r="J30" i="41"/>
  <c r="D21" i="41"/>
  <c r="I20" i="41"/>
  <c r="D24" i="41" l="1"/>
  <c r="I21" i="41" s="1"/>
  <c r="B13" i="34"/>
  <c r="I26" i="40" l="1"/>
  <c r="H23" i="40"/>
  <c r="E19" i="40"/>
  <c r="D19" i="40"/>
  <c r="I19" i="40" s="1"/>
  <c r="C19" i="40"/>
  <c r="B19" i="40"/>
  <c r="I29" i="40" s="1"/>
  <c r="E18" i="40"/>
  <c r="D18" i="40"/>
  <c r="I18" i="40" s="1"/>
  <c r="C18" i="40"/>
  <c r="B18" i="40"/>
  <c r="I28" i="40" s="1"/>
  <c r="J17" i="40"/>
  <c r="E17" i="40"/>
  <c r="D17" i="40"/>
  <c r="I17" i="40" s="1"/>
  <c r="C17" i="40"/>
  <c r="J27" i="40" s="1"/>
  <c r="B17" i="40"/>
  <c r="I27" i="40" s="1"/>
  <c r="E16" i="40"/>
  <c r="J16" i="40" s="1"/>
  <c r="D16" i="40"/>
  <c r="I16" i="40" s="1"/>
  <c r="C16" i="40"/>
  <c r="J26" i="40" s="1"/>
  <c r="B16" i="40"/>
  <c r="E15" i="40"/>
  <c r="J15" i="40" s="1"/>
  <c r="D15" i="40"/>
  <c r="I15" i="40" s="1"/>
  <c r="C15" i="40"/>
  <c r="J25" i="40" s="1"/>
  <c r="B15" i="40"/>
  <c r="I25" i="40" s="1"/>
  <c r="H13" i="40"/>
  <c r="A13" i="40"/>
  <c r="C9" i="40"/>
  <c r="B9" i="40"/>
  <c r="L8" i="40"/>
  <c r="K8" i="40"/>
  <c r="G8" i="40"/>
  <c r="G9" i="40" s="1"/>
  <c r="F8" i="40"/>
  <c r="E8" i="40"/>
  <c r="E9" i="40" s="1"/>
  <c r="D8" i="40"/>
  <c r="D9" i="40" s="1"/>
  <c r="C8" i="40"/>
  <c r="B8" i="40"/>
  <c r="J7" i="40"/>
  <c r="I7" i="40"/>
  <c r="H7" i="40"/>
  <c r="J6" i="40"/>
  <c r="I6" i="40"/>
  <c r="H6" i="40"/>
  <c r="J5" i="40"/>
  <c r="I5" i="40"/>
  <c r="H5" i="40"/>
  <c r="J4" i="40"/>
  <c r="I4" i="40"/>
  <c r="H4" i="40"/>
  <c r="J3" i="40"/>
  <c r="I3" i="40"/>
  <c r="I8" i="40" s="1"/>
  <c r="I9" i="40" s="1"/>
  <c r="H3" i="40"/>
  <c r="C12" i="34"/>
  <c r="C11" i="34"/>
  <c r="B12" i="34"/>
  <c r="B11" i="34"/>
  <c r="H8" i="40" l="1"/>
  <c r="H9" i="40" s="1"/>
  <c r="J8" i="40"/>
  <c r="J9" i="40" s="1"/>
  <c r="B20" i="40"/>
  <c r="C20" i="40"/>
  <c r="C21" i="40" s="1"/>
  <c r="D20" i="40"/>
  <c r="E20" i="40"/>
  <c r="E21" i="40" s="1"/>
  <c r="F9" i="40"/>
  <c r="I16" i="39"/>
  <c r="I26" i="39"/>
  <c r="I20" i="40" l="1"/>
  <c r="D21" i="40"/>
  <c r="D24" i="40" s="1"/>
  <c r="I21" i="40" s="1"/>
  <c r="B14" i="34" s="1"/>
  <c r="J30" i="40"/>
  <c r="I30" i="40"/>
  <c r="B21" i="40"/>
  <c r="B24" i="40" s="1"/>
  <c r="I31" i="40" s="1"/>
  <c r="C14" i="34" s="1"/>
  <c r="H23" i="39"/>
  <c r="E19" i="39"/>
  <c r="D19" i="39"/>
  <c r="C19" i="39"/>
  <c r="B19" i="39"/>
  <c r="E18" i="39"/>
  <c r="J18" i="39" s="1"/>
  <c r="D18" i="39"/>
  <c r="I18" i="39" s="1"/>
  <c r="C18" i="39"/>
  <c r="J28" i="39" s="1"/>
  <c r="B18" i="39"/>
  <c r="I28" i="39" s="1"/>
  <c r="E17" i="39"/>
  <c r="J17" i="39" s="1"/>
  <c r="D17" i="39"/>
  <c r="I17" i="39" s="1"/>
  <c r="C17" i="39"/>
  <c r="J27" i="39" s="1"/>
  <c r="B17" i="39"/>
  <c r="I27" i="39" s="1"/>
  <c r="E16" i="39"/>
  <c r="J16" i="39" s="1"/>
  <c r="D16" i="39"/>
  <c r="C16" i="39"/>
  <c r="J26" i="39" s="1"/>
  <c r="B16" i="39"/>
  <c r="E15" i="39"/>
  <c r="J15" i="39" s="1"/>
  <c r="D15" i="39"/>
  <c r="C15" i="39"/>
  <c r="B15" i="39"/>
  <c r="H13" i="39"/>
  <c r="A13" i="39"/>
  <c r="E9" i="39"/>
  <c r="L8" i="39"/>
  <c r="K8" i="39"/>
  <c r="G8" i="39"/>
  <c r="G9" i="39" s="1"/>
  <c r="F8" i="39"/>
  <c r="E8" i="39"/>
  <c r="D8" i="39"/>
  <c r="D9" i="39" s="1"/>
  <c r="C8" i="39"/>
  <c r="C9" i="39" s="1"/>
  <c r="B8" i="39"/>
  <c r="B9" i="39" s="1"/>
  <c r="J7" i="39"/>
  <c r="I7" i="39"/>
  <c r="H7" i="39"/>
  <c r="J6" i="39"/>
  <c r="I6" i="39"/>
  <c r="H6" i="39"/>
  <c r="J5" i="39"/>
  <c r="I5" i="39"/>
  <c r="H5" i="39"/>
  <c r="J4" i="39"/>
  <c r="I4" i="39"/>
  <c r="H4" i="39"/>
  <c r="J3" i="39"/>
  <c r="I3" i="39"/>
  <c r="H3" i="39"/>
  <c r="I8" i="39" l="1"/>
  <c r="I9" i="39" s="1"/>
  <c r="H8" i="39"/>
  <c r="H9" i="39" s="1"/>
  <c r="C20" i="39"/>
  <c r="C21" i="39" s="1"/>
  <c r="D20" i="39"/>
  <c r="D21" i="39" s="1"/>
  <c r="B20" i="39"/>
  <c r="B21" i="39" s="1"/>
  <c r="B24" i="39" s="1"/>
  <c r="J25" i="39"/>
  <c r="J8" i="39"/>
  <c r="J9" i="39" s="1"/>
  <c r="I15" i="39"/>
  <c r="I25" i="39"/>
  <c r="J30" i="39"/>
  <c r="E20" i="39"/>
  <c r="E21" i="39" s="1"/>
  <c r="F9" i="39"/>
  <c r="H13" i="38"/>
  <c r="I19" i="38"/>
  <c r="I31" i="39" l="1"/>
  <c r="C13" i="34" s="1"/>
  <c r="I30" i="39"/>
  <c r="D24" i="39"/>
  <c r="I21" i="39" s="1"/>
  <c r="I20" i="39"/>
  <c r="J20" i="39"/>
  <c r="I17" i="38"/>
  <c r="J20" i="35" l="1"/>
  <c r="I26" i="38" l="1"/>
  <c r="I16" i="38"/>
  <c r="E16" i="38"/>
  <c r="D16" i="38"/>
  <c r="C16" i="38"/>
  <c r="B16" i="38"/>
  <c r="H23" i="38" l="1"/>
  <c r="E19" i="38"/>
  <c r="D19" i="38"/>
  <c r="C19" i="38"/>
  <c r="B19" i="38"/>
  <c r="I29" i="38" s="1"/>
  <c r="E18" i="38"/>
  <c r="J18" i="38" s="1"/>
  <c r="D18" i="38"/>
  <c r="I18" i="38" s="1"/>
  <c r="C18" i="38"/>
  <c r="J28" i="38" s="1"/>
  <c r="B18" i="38"/>
  <c r="I28" i="38" s="1"/>
  <c r="E17" i="38"/>
  <c r="J17" i="38" s="1"/>
  <c r="D17" i="38"/>
  <c r="C17" i="38"/>
  <c r="J27" i="38" s="1"/>
  <c r="B17" i="38"/>
  <c r="I27" i="38" s="1"/>
  <c r="E15" i="38"/>
  <c r="D15" i="38"/>
  <c r="I15" i="38" s="1"/>
  <c r="C15" i="38"/>
  <c r="B15" i="38"/>
  <c r="A13" i="38"/>
  <c r="C9" i="38"/>
  <c r="B9" i="38"/>
  <c r="L8" i="38"/>
  <c r="K8" i="38"/>
  <c r="G8" i="38"/>
  <c r="G9" i="38" s="1"/>
  <c r="F8" i="38"/>
  <c r="F9" i="38" s="1"/>
  <c r="E8" i="38"/>
  <c r="D8" i="38"/>
  <c r="D9" i="38" s="1"/>
  <c r="C8" i="38"/>
  <c r="B8" i="38"/>
  <c r="J7" i="38"/>
  <c r="I7" i="38"/>
  <c r="H7" i="38"/>
  <c r="J6" i="38"/>
  <c r="I6" i="38"/>
  <c r="H6" i="38"/>
  <c r="J5" i="38"/>
  <c r="I5" i="38"/>
  <c r="H5" i="38"/>
  <c r="J4" i="38"/>
  <c r="I4" i="38"/>
  <c r="H4" i="38"/>
  <c r="J3" i="38"/>
  <c r="I3" i="38"/>
  <c r="H3" i="38"/>
  <c r="H8" i="38" l="1"/>
  <c r="H9" i="38" s="1"/>
  <c r="I8" i="38"/>
  <c r="I9" i="38" s="1"/>
  <c r="E20" i="38"/>
  <c r="B20" i="38"/>
  <c r="B21" i="38" s="1"/>
  <c r="J8" i="38"/>
  <c r="J9" i="38" s="1"/>
  <c r="I25" i="38"/>
  <c r="C20" i="38"/>
  <c r="C21" i="38" s="1"/>
  <c r="D20" i="38"/>
  <c r="E9" i="38"/>
  <c r="E15" i="36"/>
  <c r="D15" i="36"/>
  <c r="D24" i="36"/>
  <c r="D21" i="36"/>
  <c r="E21" i="38" l="1"/>
  <c r="J20" i="38"/>
  <c r="I30" i="38"/>
  <c r="B24" i="38"/>
  <c r="I31" i="38" s="1"/>
  <c r="J30" i="38"/>
  <c r="D21" i="38"/>
  <c r="D24" i="38" s="1"/>
  <c r="I21" i="38" s="1"/>
  <c r="I20" i="38"/>
  <c r="C10" i="34" l="1"/>
  <c r="B10" i="34"/>
  <c r="I26" i="36" l="1"/>
  <c r="J25" i="36"/>
  <c r="H23" i="36"/>
  <c r="E19" i="36"/>
  <c r="D19" i="36"/>
  <c r="I19" i="36" s="1"/>
  <c r="C19" i="36"/>
  <c r="B19" i="36"/>
  <c r="I29" i="36" s="1"/>
  <c r="E18" i="36"/>
  <c r="J18" i="36" s="1"/>
  <c r="D18" i="36"/>
  <c r="I18" i="36" s="1"/>
  <c r="C18" i="36"/>
  <c r="J28" i="36" s="1"/>
  <c r="B18" i="36"/>
  <c r="I28" i="36" s="1"/>
  <c r="E17" i="36"/>
  <c r="J17" i="36" s="1"/>
  <c r="D17" i="36"/>
  <c r="I17" i="36" s="1"/>
  <c r="C17" i="36"/>
  <c r="J27" i="36" s="1"/>
  <c r="B17" i="36"/>
  <c r="I27" i="36" s="1"/>
  <c r="E16" i="36"/>
  <c r="J16" i="36" s="1"/>
  <c r="D16" i="36"/>
  <c r="I16" i="36" s="1"/>
  <c r="C16" i="36"/>
  <c r="J26" i="36" s="1"/>
  <c r="B16" i="36"/>
  <c r="I15" i="36"/>
  <c r="C15" i="36"/>
  <c r="B15" i="36"/>
  <c r="I25" i="36" s="1"/>
  <c r="H13" i="36"/>
  <c r="A13" i="36"/>
  <c r="B9" i="36"/>
  <c r="L8" i="36"/>
  <c r="K8" i="36"/>
  <c r="G8" i="36"/>
  <c r="G9" i="36" s="1"/>
  <c r="F8" i="36"/>
  <c r="E8" i="36"/>
  <c r="D8" i="36"/>
  <c r="D9" i="36" s="1"/>
  <c r="C8" i="36"/>
  <c r="B8" i="36"/>
  <c r="J7" i="36"/>
  <c r="I7" i="36"/>
  <c r="H7" i="36"/>
  <c r="J6" i="36"/>
  <c r="I6" i="36"/>
  <c r="H6" i="36"/>
  <c r="J5" i="36"/>
  <c r="I5" i="36"/>
  <c r="H5" i="36"/>
  <c r="J4" i="36"/>
  <c r="I4" i="36"/>
  <c r="H4" i="36"/>
  <c r="J3" i="36"/>
  <c r="I3" i="36"/>
  <c r="H3" i="36"/>
  <c r="H8" i="36" s="1"/>
  <c r="H9" i="36" s="1"/>
  <c r="C15" i="35"/>
  <c r="J8" i="36" l="1"/>
  <c r="J9" i="36" s="1"/>
  <c r="I8" i="36"/>
  <c r="I9" i="36" s="1"/>
  <c r="E20" i="36"/>
  <c r="E21" i="36" s="1"/>
  <c r="J15" i="36"/>
  <c r="B20" i="36"/>
  <c r="C20" i="36"/>
  <c r="C21" i="36" s="1"/>
  <c r="D20" i="36"/>
  <c r="E9" i="36"/>
  <c r="C9" i="36"/>
  <c r="F9" i="36"/>
  <c r="J4" i="35"/>
  <c r="I20" i="36" l="1"/>
  <c r="J20" i="36"/>
  <c r="I21" i="36"/>
  <c r="I30" i="36"/>
  <c r="B21" i="36"/>
  <c r="B24" i="36" s="1"/>
  <c r="I31" i="36" s="1"/>
  <c r="J30" i="36"/>
  <c r="C9" i="34"/>
  <c r="I26" i="35"/>
  <c r="H23" i="35"/>
  <c r="E19" i="35"/>
  <c r="D19" i="35"/>
  <c r="I19" i="35" s="1"/>
  <c r="C19" i="35"/>
  <c r="B19" i="35"/>
  <c r="I29" i="35" s="1"/>
  <c r="E18" i="35"/>
  <c r="J18" i="35" s="1"/>
  <c r="D18" i="35"/>
  <c r="I18" i="35" s="1"/>
  <c r="C18" i="35"/>
  <c r="J28" i="35" s="1"/>
  <c r="B18" i="35"/>
  <c r="I28" i="35" s="1"/>
  <c r="E17" i="35"/>
  <c r="D17" i="35"/>
  <c r="I17" i="35" s="1"/>
  <c r="C17" i="35"/>
  <c r="B17" i="35"/>
  <c r="I27" i="35" s="1"/>
  <c r="E16" i="35"/>
  <c r="J16" i="35" s="1"/>
  <c r="D16" i="35"/>
  <c r="I16" i="35" s="1"/>
  <c r="C16" i="35"/>
  <c r="J26" i="35" s="1"/>
  <c r="B16" i="35"/>
  <c r="E15" i="35"/>
  <c r="J15" i="35" s="1"/>
  <c r="D15" i="35"/>
  <c r="C20" i="35"/>
  <c r="C21" i="35" s="1"/>
  <c r="B24" i="35" s="1"/>
  <c r="B15" i="35"/>
  <c r="H13" i="35"/>
  <c r="A13" i="35"/>
  <c r="L8" i="35"/>
  <c r="K8" i="35"/>
  <c r="G8" i="35"/>
  <c r="G9" i="35" s="1"/>
  <c r="F8" i="35"/>
  <c r="F9" i="35" s="1"/>
  <c r="E8" i="35"/>
  <c r="E9" i="35" s="1"/>
  <c r="D8" i="35"/>
  <c r="D9" i="35" s="1"/>
  <c r="C8" i="35"/>
  <c r="C9" i="35" s="1"/>
  <c r="B8" i="35"/>
  <c r="J7" i="35"/>
  <c r="I7" i="35"/>
  <c r="H7" i="35"/>
  <c r="J6" i="35"/>
  <c r="I6" i="35"/>
  <c r="H6" i="35"/>
  <c r="J5" i="35"/>
  <c r="I5" i="35"/>
  <c r="H5" i="35"/>
  <c r="I4" i="35"/>
  <c r="H4" i="35"/>
  <c r="J3" i="35"/>
  <c r="I3" i="35"/>
  <c r="H3" i="35"/>
  <c r="C8" i="34"/>
  <c r="C7" i="34"/>
  <c r="C6" i="34"/>
  <c r="C5" i="34"/>
  <c r="C4" i="34"/>
  <c r="C3" i="34"/>
  <c r="C2" i="34"/>
  <c r="I20" i="23"/>
  <c r="B24" i="23"/>
  <c r="I8" i="35" l="1"/>
  <c r="I9" i="35" s="1"/>
  <c r="H8" i="35"/>
  <c r="H9" i="35" s="1"/>
  <c r="B20" i="35"/>
  <c r="B21" i="35" s="1"/>
  <c r="I31" i="35" s="1"/>
  <c r="D20" i="35"/>
  <c r="D21" i="35" s="1"/>
  <c r="I15" i="35"/>
  <c r="J8" i="35"/>
  <c r="J9" i="35" s="1"/>
  <c r="J30" i="35"/>
  <c r="I25" i="35"/>
  <c r="J25" i="35"/>
  <c r="B9" i="35"/>
  <c r="E20" i="35"/>
  <c r="I26" i="23"/>
  <c r="H23" i="31"/>
  <c r="E19" i="31"/>
  <c r="D19" i="31"/>
  <c r="I19" i="31" s="1"/>
  <c r="C19" i="31"/>
  <c r="B19" i="31"/>
  <c r="I29" i="31" s="1"/>
  <c r="E18" i="31"/>
  <c r="J18" i="31" s="1"/>
  <c r="D18" i="31"/>
  <c r="I18" i="31" s="1"/>
  <c r="C18" i="31"/>
  <c r="J28" i="31" s="1"/>
  <c r="B18" i="31"/>
  <c r="I28" i="31" s="1"/>
  <c r="E17" i="31"/>
  <c r="D17" i="31"/>
  <c r="C17" i="31"/>
  <c r="B17" i="31"/>
  <c r="E16" i="31"/>
  <c r="D16" i="31"/>
  <c r="C16" i="31"/>
  <c r="B16" i="31"/>
  <c r="E15" i="31"/>
  <c r="J15" i="31" s="1"/>
  <c r="D15" i="31"/>
  <c r="I15" i="31" s="1"/>
  <c r="C15" i="31"/>
  <c r="B15" i="31"/>
  <c r="H13" i="31"/>
  <c r="A13" i="31"/>
  <c r="E9" i="31"/>
  <c r="D9" i="31"/>
  <c r="L8" i="31"/>
  <c r="K8" i="31"/>
  <c r="G8" i="31"/>
  <c r="G9" i="31" s="1"/>
  <c r="F8" i="31"/>
  <c r="F9" i="31" s="1"/>
  <c r="E8" i="31"/>
  <c r="D8" i="31"/>
  <c r="C8" i="31"/>
  <c r="C9" i="31" s="1"/>
  <c r="B8" i="31"/>
  <c r="B9" i="31" s="1"/>
  <c r="J7" i="31"/>
  <c r="I7" i="31"/>
  <c r="H7" i="31"/>
  <c r="J6" i="31"/>
  <c r="I6" i="31"/>
  <c r="H6" i="31"/>
  <c r="J5" i="31"/>
  <c r="I5" i="31"/>
  <c r="H5" i="31"/>
  <c r="J4" i="31"/>
  <c r="I4" i="31"/>
  <c r="H4" i="31"/>
  <c r="J3" i="31"/>
  <c r="I3" i="31"/>
  <c r="H3" i="31"/>
  <c r="I27" i="30"/>
  <c r="H23" i="30"/>
  <c r="E19" i="30"/>
  <c r="D19" i="30"/>
  <c r="I19" i="30" s="1"/>
  <c r="C19" i="30"/>
  <c r="B19" i="30"/>
  <c r="I29" i="30" s="1"/>
  <c r="E18" i="30"/>
  <c r="J18" i="30" s="1"/>
  <c r="D18" i="30"/>
  <c r="I18" i="30" s="1"/>
  <c r="C18" i="30"/>
  <c r="J28" i="30" s="1"/>
  <c r="B18" i="30"/>
  <c r="I28" i="30" s="1"/>
  <c r="I17" i="30"/>
  <c r="E17" i="30"/>
  <c r="J17" i="30" s="1"/>
  <c r="D17" i="30"/>
  <c r="C17" i="30"/>
  <c r="J27" i="30" s="1"/>
  <c r="B17" i="30"/>
  <c r="E16" i="30"/>
  <c r="J16" i="30" s="1"/>
  <c r="D16" i="30"/>
  <c r="I16" i="30" s="1"/>
  <c r="C16" i="30"/>
  <c r="J26" i="30" s="1"/>
  <c r="B16" i="30"/>
  <c r="I26" i="30" s="1"/>
  <c r="E15" i="30"/>
  <c r="D15" i="30"/>
  <c r="C15" i="30"/>
  <c r="B15" i="30"/>
  <c r="H13" i="30"/>
  <c r="A13" i="30"/>
  <c r="C9" i="30"/>
  <c r="B9" i="30"/>
  <c r="L8" i="30"/>
  <c r="K8" i="30"/>
  <c r="G8" i="30"/>
  <c r="G9" i="30" s="1"/>
  <c r="F8" i="30"/>
  <c r="E8" i="30"/>
  <c r="D8" i="30"/>
  <c r="D9" i="30" s="1"/>
  <c r="C8" i="30"/>
  <c r="B8" i="30"/>
  <c r="J7" i="30"/>
  <c r="I7" i="30"/>
  <c r="H7" i="30"/>
  <c r="J6" i="30"/>
  <c r="I6" i="30"/>
  <c r="H6" i="30"/>
  <c r="J5" i="30"/>
  <c r="I5" i="30"/>
  <c r="H5" i="30"/>
  <c r="J4" i="30"/>
  <c r="I4" i="30"/>
  <c r="H4" i="30"/>
  <c r="H8" i="30" s="1"/>
  <c r="H9" i="30" s="1"/>
  <c r="J3" i="30"/>
  <c r="I3" i="30"/>
  <c r="H3" i="30"/>
  <c r="I31" i="29"/>
  <c r="J28" i="29"/>
  <c r="J30" i="29"/>
  <c r="I27" i="29"/>
  <c r="I26" i="29"/>
  <c r="H23" i="29"/>
  <c r="E19" i="29"/>
  <c r="D19" i="29"/>
  <c r="I19" i="29" s="1"/>
  <c r="C19" i="29"/>
  <c r="B19" i="29"/>
  <c r="I29" i="29" s="1"/>
  <c r="E18" i="29"/>
  <c r="J18" i="29" s="1"/>
  <c r="D18" i="29"/>
  <c r="I18" i="29" s="1"/>
  <c r="C18" i="29"/>
  <c r="B18" i="29"/>
  <c r="I28" i="29" s="1"/>
  <c r="E17" i="29"/>
  <c r="J17" i="29" s="1"/>
  <c r="D17" i="29"/>
  <c r="I17" i="29" s="1"/>
  <c r="C17" i="29"/>
  <c r="J27" i="29" s="1"/>
  <c r="B17" i="29"/>
  <c r="E16" i="29"/>
  <c r="D16" i="29"/>
  <c r="I16" i="29" s="1"/>
  <c r="C16" i="29"/>
  <c r="B16" i="29"/>
  <c r="I15" i="29"/>
  <c r="E15" i="29"/>
  <c r="J15" i="29" s="1"/>
  <c r="D15" i="29"/>
  <c r="C15" i="29"/>
  <c r="C20" i="29" s="1"/>
  <c r="C21" i="29" s="1"/>
  <c r="B15" i="29"/>
  <c r="I25" i="29" s="1"/>
  <c r="H13" i="29"/>
  <c r="A13" i="29"/>
  <c r="C9" i="29"/>
  <c r="B9" i="29"/>
  <c r="L8" i="29"/>
  <c r="K8" i="29"/>
  <c r="G8" i="29"/>
  <c r="G9" i="29" s="1"/>
  <c r="F8" i="29"/>
  <c r="E8" i="29"/>
  <c r="D8" i="29"/>
  <c r="D9" i="29" s="1"/>
  <c r="C8" i="29"/>
  <c r="B8" i="29"/>
  <c r="J7" i="29"/>
  <c r="I7" i="29"/>
  <c r="H7" i="29"/>
  <c r="J6" i="29"/>
  <c r="I6" i="29"/>
  <c r="H6" i="29"/>
  <c r="J5" i="29"/>
  <c r="I5" i="29"/>
  <c r="H5" i="29"/>
  <c r="J4" i="29"/>
  <c r="I4" i="29"/>
  <c r="H4" i="29"/>
  <c r="J3" i="29"/>
  <c r="I3" i="29"/>
  <c r="H3" i="29"/>
  <c r="I31" i="28"/>
  <c r="I27" i="28"/>
  <c r="I26" i="28"/>
  <c r="H23" i="28"/>
  <c r="E19" i="28"/>
  <c r="D19" i="28"/>
  <c r="I19" i="28" s="1"/>
  <c r="C19" i="28"/>
  <c r="B19" i="28"/>
  <c r="I29" i="28" s="1"/>
  <c r="E18" i="28"/>
  <c r="J18" i="28" s="1"/>
  <c r="D18" i="28"/>
  <c r="I18" i="28" s="1"/>
  <c r="C18" i="28"/>
  <c r="J28" i="28" s="1"/>
  <c r="B18" i="28"/>
  <c r="I28" i="28" s="1"/>
  <c r="E17" i="28"/>
  <c r="J17" i="28" s="1"/>
  <c r="D17" i="28"/>
  <c r="I17" i="28" s="1"/>
  <c r="C17" i="28"/>
  <c r="J27" i="28" s="1"/>
  <c r="B17" i="28"/>
  <c r="E16" i="28"/>
  <c r="J16" i="28" s="1"/>
  <c r="D16" i="28"/>
  <c r="I16" i="28" s="1"/>
  <c r="C16" i="28"/>
  <c r="J26" i="28" s="1"/>
  <c r="B16" i="28"/>
  <c r="E15" i="28"/>
  <c r="D15" i="28"/>
  <c r="D20" i="28" s="1"/>
  <c r="D21" i="28" s="1"/>
  <c r="C15" i="28"/>
  <c r="C20" i="28" s="1"/>
  <c r="C21" i="28" s="1"/>
  <c r="B15" i="28"/>
  <c r="H13" i="28"/>
  <c r="A13" i="28"/>
  <c r="D9" i="28"/>
  <c r="L8" i="28"/>
  <c r="K8" i="28"/>
  <c r="G8" i="28"/>
  <c r="G9" i="28" s="1"/>
  <c r="F8" i="28"/>
  <c r="E8" i="28"/>
  <c r="D8" i="28"/>
  <c r="C8" i="28"/>
  <c r="C9" i="28" s="1"/>
  <c r="B8" i="28"/>
  <c r="B9" i="28" s="1"/>
  <c r="J7" i="28"/>
  <c r="I7" i="28"/>
  <c r="H7" i="28"/>
  <c r="J6" i="28"/>
  <c r="I6" i="28"/>
  <c r="H6" i="28"/>
  <c r="J5" i="28"/>
  <c r="I5" i="28"/>
  <c r="H5" i="28"/>
  <c r="J4" i="28"/>
  <c r="I4" i="28"/>
  <c r="H4" i="28"/>
  <c r="J3" i="28"/>
  <c r="I3" i="28"/>
  <c r="H3" i="28"/>
  <c r="H8" i="28" s="1"/>
  <c r="H9" i="28" s="1"/>
  <c r="H23" i="27"/>
  <c r="E19" i="27"/>
  <c r="D19" i="27"/>
  <c r="I19" i="27" s="1"/>
  <c r="C19" i="27"/>
  <c r="B19" i="27"/>
  <c r="I29" i="27" s="1"/>
  <c r="E18" i="27"/>
  <c r="J18" i="27" s="1"/>
  <c r="D18" i="27"/>
  <c r="I18" i="27" s="1"/>
  <c r="C18" i="27"/>
  <c r="J28" i="27" s="1"/>
  <c r="B18" i="27"/>
  <c r="I28" i="27" s="1"/>
  <c r="E17" i="27"/>
  <c r="J17" i="27" s="1"/>
  <c r="D17" i="27"/>
  <c r="I17" i="27" s="1"/>
  <c r="C17" i="27"/>
  <c r="J27" i="27" s="1"/>
  <c r="B17" i="27"/>
  <c r="I27" i="27" s="1"/>
  <c r="E16" i="27"/>
  <c r="D16" i="27"/>
  <c r="I16" i="27" s="1"/>
  <c r="C16" i="27"/>
  <c r="B16" i="27"/>
  <c r="I26" i="27" s="1"/>
  <c r="E15" i="27"/>
  <c r="J15" i="27" s="1"/>
  <c r="D15" i="27"/>
  <c r="I15" i="27" s="1"/>
  <c r="C15" i="27"/>
  <c r="B15" i="27"/>
  <c r="H13" i="27"/>
  <c r="A13" i="27"/>
  <c r="L8" i="27"/>
  <c r="K8" i="27"/>
  <c r="G8" i="27"/>
  <c r="G9" i="27" s="1"/>
  <c r="F8" i="27"/>
  <c r="F9" i="27" s="1"/>
  <c r="E8" i="27"/>
  <c r="E9" i="27" s="1"/>
  <c r="D8" i="27"/>
  <c r="D9" i="27" s="1"/>
  <c r="C8" i="27"/>
  <c r="C9" i="27" s="1"/>
  <c r="B8" i="27"/>
  <c r="B9" i="27" s="1"/>
  <c r="J7" i="27"/>
  <c r="I7" i="27"/>
  <c r="H7" i="27"/>
  <c r="J6" i="27"/>
  <c r="I6" i="27"/>
  <c r="H6" i="27"/>
  <c r="J5" i="27"/>
  <c r="I5" i="27"/>
  <c r="H5" i="27"/>
  <c r="J4" i="27"/>
  <c r="I4" i="27"/>
  <c r="H4" i="27"/>
  <c r="H8" i="27" s="1"/>
  <c r="H9" i="27" s="1"/>
  <c r="J3" i="27"/>
  <c r="I3" i="27"/>
  <c r="H3" i="27"/>
  <c r="E15" i="26"/>
  <c r="J15" i="26" s="1"/>
  <c r="I28" i="26"/>
  <c r="I26" i="26"/>
  <c r="H23" i="26"/>
  <c r="E19" i="26"/>
  <c r="D19" i="26"/>
  <c r="I19" i="26" s="1"/>
  <c r="C19" i="26"/>
  <c r="B19" i="26"/>
  <c r="I29" i="26" s="1"/>
  <c r="E18" i="26"/>
  <c r="J18" i="26" s="1"/>
  <c r="D18" i="26"/>
  <c r="I18" i="26" s="1"/>
  <c r="C18" i="26"/>
  <c r="J28" i="26" s="1"/>
  <c r="B18" i="26"/>
  <c r="E17" i="26"/>
  <c r="J17" i="26" s="1"/>
  <c r="D17" i="26"/>
  <c r="I17" i="26" s="1"/>
  <c r="C17" i="26"/>
  <c r="J27" i="26" s="1"/>
  <c r="B17" i="26"/>
  <c r="E16" i="26"/>
  <c r="J16" i="26" s="1"/>
  <c r="D16" i="26"/>
  <c r="I16" i="26" s="1"/>
  <c r="C16" i="26"/>
  <c r="J26" i="26" s="1"/>
  <c r="B16" i="26"/>
  <c r="D15" i="26"/>
  <c r="I15" i="26" s="1"/>
  <c r="C15" i="26"/>
  <c r="B15" i="26"/>
  <c r="I25" i="26" s="1"/>
  <c r="H13" i="26"/>
  <c r="A13" i="26"/>
  <c r="C9" i="26"/>
  <c r="B9" i="26"/>
  <c r="L8" i="26"/>
  <c r="K8" i="26"/>
  <c r="G8" i="26"/>
  <c r="G9" i="26" s="1"/>
  <c r="F8" i="26"/>
  <c r="E8" i="26"/>
  <c r="E9" i="26" s="1"/>
  <c r="D8" i="26"/>
  <c r="D9" i="26" s="1"/>
  <c r="C8" i="26"/>
  <c r="B8" i="26"/>
  <c r="J7" i="26"/>
  <c r="I7" i="26"/>
  <c r="H7" i="26"/>
  <c r="J6" i="26"/>
  <c r="I6" i="26"/>
  <c r="H6" i="26"/>
  <c r="J5" i="26"/>
  <c r="I5" i="26"/>
  <c r="H5" i="26"/>
  <c r="J4" i="26"/>
  <c r="I4" i="26"/>
  <c r="H4" i="26"/>
  <c r="J3" i="26"/>
  <c r="I3" i="26"/>
  <c r="H3" i="26"/>
  <c r="H8" i="26" s="1"/>
  <c r="H9" i="26" s="1"/>
  <c r="J28" i="25"/>
  <c r="I28" i="25"/>
  <c r="I34" i="25"/>
  <c r="I33" i="25"/>
  <c r="J33" i="25"/>
  <c r="I31" i="25"/>
  <c r="I32" i="25"/>
  <c r="I21" i="25"/>
  <c r="B21" i="25"/>
  <c r="D21" i="25"/>
  <c r="E21" i="25"/>
  <c r="C21" i="25"/>
  <c r="J29" i="25"/>
  <c r="E17" i="25"/>
  <c r="J17" i="25" s="1"/>
  <c r="E18" i="25"/>
  <c r="J18" i="25" s="1"/>
  <c r="E19" i="25"/>
  <c r="E20" i="25"/>
  <c r="E16" i="25"/>
  <c r="J16" i="25" s="1"/>
  <c r="D17" i="25"/>
  <c r="I17" i="25" s="1"/>
  <c r="D18" i="25"/>
  <c r="D19" i="25"/>
  <c r="I19" i="25" s="1"/>
  <c r="D20" i="25"/>
  <c r="I20" i="25" s="1"/>
  <c r="D16" i="25"/>
  <c r="J8" i="25"/>
  <c r="I8" i="25"/>
  <c r="H8" i="25"/>
  <c r="D9" i="25"/>
  <c r="D10" i="25" s="1"/>
  <c r="J26" i="24"/>
  <c r="B15" i="24"/>
  <c r="D15" i="24"/>
  <c r="D16" i="24"/>
  <c r="D20" i="24" s="1"/>
  <c r="D21" i="24" s="1"/>
  <c r="D17" i="24"/>
  <c r="I17" i="24" s="1"/>
  <c r="D18" i="24"/>
  <c r="I18" i="24" s="1"/>
  <c r="D19" i="24"/>
  <c r="I19" i="24" s="1"/>
  <c r="E16" i="24"/>
  <c r="J16" i="24" s="1"/>
  <c r="E17" i="24"/>
  <c r="J17" i="24" s="1"/>
  <c r="E18" i="24"/>
  <c r="J18" i="24" s="1"/>
  <c r="E19" i="24"/>
  <c r="E15" i="24"/>
  <c r="H25" i="25"/>
  <c r="C20" i="25"/>
  <c r="B20" i="25"/>
  <c r="C19" i="25"/>
  <c r="J30" i="25" s="1"/>
  <c r="B19" i="25"/>
  <c r="I30" i="25" s="1"/>
  <c r="I18" i="25"/>
  <c r="C18" i="25"/>
  <c r="B18" i="25"/>
  <c r="I29" i="25" s="1"/>
  <c r="C17" i="25"/>
  <c r="B17" i="25"/>
  <c r="C16" i="25"/>
  <c r="J27" i="25" s="1"/>
  <c r="B16" i="25"/>
  <c r="I27" i="25" s="1"/>
  <c r="H14" i="25"/>
  <c r="A14" i="25"/>
  <c r="C10" i="25"/>
  <c r="L9" i="25"/>
  <c r="K9" i="25"/>
  <c r="G9" i="25"/>
  <c r="G10" i="25" s="1"/>
  <c r="F9" i="25"/>
  <c r="E9" i="25"/>
  <c r="C9" i="25"/>
  <c r="B9" i="25"/>
  <c r="J7" i="25"/>
  <c r="I7" i="25"/>
  <c r="H7" i="25"/>
  <c r="J6" i="25"/>
  <c r="I6" i="25"/>
  <c r="H6" i="25"/>
  <c r="J5" i="25"/>
  <c r="I5" i="25"/>
  <c r="H5" i="25"/>
  <c r="J4" i="25"/>
  <c r="I4" i="25"/>
  <c r="H4" i="25"/>
  <c r="J3" i="25"/>
  <c r="I3" i="25"/>
  <c r="H3" i="25"/>
  <c r="J16" i="23"/>
  <c r="B15" i="23"/>
  <c r="D16" i="23"/>
  <c r="I16" i="23" s="1"/>
  <c r="D17" i="23"/>
  <c r="I17" i="23" s="1"/>
  <c r="D18" i="23"/>
  <c r="I18" i="23" s="1"/>
  <c r="D19" i="23"/>
  <c r="I19" i="23" s="1"/>
  <c r="D15" i="23"/>
  <c r="E16" i="23"/>
  <c r="E17" i="23"/>
  <c r="E18" i="23"/>
  <c r="J18" i="23" s="1"/>
  <c r="E19" i="23"/>
  <c r="E15" i="23"/>
  <c r="J15" i="23" s="1"/>
  <c r="I28" i="24"/>
  <c r="I26" i="24"/>
  <c r="J25" i="24"/>
  <c r="I25" i="24"/>
  <c r="H23" i="24"/>
  <c r="C19" i="24"/>
  <c r="B19" i="24"/>
  <c r="I29" i="24" s="1"/>
  <c r="C18" i="24"/>
  <c r="J28" i="24" s="1"/>
  <c r="B18" i="24"/>
  <c r="C17" i="24"/>
  <c r="J27" i="24" s="1"/>
  <c r="B17" i="24"/>
  <c r="B20" i="24" s="1"/>
  <c r="B21" i="24" s="1"/>
  <c r="I16" i="24"/>
  <c r="C16" i="24"/>
  <c r="C20" i="24" s="1"/>
  <c r="B16" i="24"/>
  <c r="C15" i="24"/>
  <c r="H13" i="24"/>
  <c r="A13" i="24"/>
  <c r="G9" i="24"/>
  <c r="L8" i="24"/>
  <c r="K8" i="24"/>
  <c r="J8" i="24"/>
  <c r="J9" i="24" s="1"/>
  <c r="G8" i="24"/>
  <c r="F8" i="24"/>
  <c r="E8" i="24"/>
  <c r="E9" i="24" s="1"/>
  <c r="D8" i="24"/>
  <c r="D9" i="24" s="1"/>
  <c r="C8" i="24"/>
  <c r="B8" i="24"/>
  <c r="J7" i="24"/>
  <c r="I7" i="24"/>
  <c r="H7" i="24"/>
  <c r="J6" i="24"/>
  <c r="I6" i="24"/>
  <c r="H6" i="24"/>
  <c r="J5" i="24"/>
  <c r="I5" i="24"/>
  <c r="H5" i="24"/>
  <c r="J4" i="24"/>
  <c r="I4" i="24"/>
  <c r="H4" i="24"/>
  <c r="J3" i="24"/>
  <c r="I3" i="24"/>
  <c r="H3" i="24"/>
  <c r="H8" i="24" s="1"/>
  <c r="H9" i="24" s="1"/>
  <c r="H23" i="23"/>
  <c r="C19" i="23"/>
  <c r="B19" i="23"/>
  <c r="I29" i="23" s="1"/>
  <c r="C18" i="23"/>
  <c r="J28" i="23" s="1"/>
  <c r="B18" i="23"/>
  <c r="I28" i="23" s="1"/>
  <c r="C17" i="23"/>
  <c r="B17" i="23"/>
  <c r="I27" i="23" s="1"/>
  <c r="C16" i="23"/>
  <c r="J26" i="23" s="1"/>
  <c r="B16" i="23"/>
  <c r="I15" i="23"/>
  <c r="C15" i="23"/>
  <c r="J25" i="23" s="1"/>
  <c r="I25" i="23"/>
  <c r="H13" i="23"/>
  <c r="A13" i="23"/>
  <c r="B9" i="23"/>
  <c r="L8" i="23"/>
  <c r="K8" i="23"/>
  <c r="G8" i="23"/>
  <c r="G9" i="23" s="1"/>
  <c r="F8" i="23"/>
  <c r="E8" i="23"/>
  <c r="D8" i="23"/>
  <c r="D9" i="23" s="1"/>
  <c r="B8" i="23"/>
  <c r="J7" i="23"/>
  <c r="I7" i="23"/>
  <c r="H7" i="23"/>
  <c r="J6" i="23"/>
  <c r="I6" i="23"/>
  <c r="H6" i="23"/>
  <c r="J5" i="23"/>
  <c r="I5" i="23"/>
  <c r="H5" i="23"/>
  <c r="C8" i="23"/>
  <c r="J4" i="23"/>
  <c r="I4" i="23"/>
  <c r="H4" i="23"/>
  <c r="J3" i="23"/>
  <c r="I3" i="23"/>
  <c r="H3" i="23"/>
  <c r="I8" i="24" l="1"/>
  <c r="I9" i="24" s="1"/>
  <c r="I8" i="30"/>
  <c r="I9" i="30" s="1"/>
  <c r="I8" i="28"/>
  <c r="I9" i="28" s="1"/>
  <c r="I8" i="26"/>
  <c r="I9" i="26" s="1"/>
  <c r="I20" i="35"/>
  <c r="I30" i="35"/>
  <c r="E21" i="35"/>
  <c r="D24" i="35" s="1"/>
  <c r="I21" i="35" s="1"/>
  <c r="C20" i="31"/>
  <c r="C21" i="31" s="1"/>
  <c r="E20" i="31"/>
  <c r="E21" i="31" s="1"/>
  <c r="J30" i="31"/>
  <c r="H8" i="31"/>
  <c r="H9" i="31" s="1"/>
  <c r="B20" i="31"/>
  <c r="B21" i="31" s="1"/>
  <c r="B24" i="31" s="1"/>
  <c r="I8" i="31"/>
  <c r="I9" i="31" s="1"/>
  <c r="J8" i="31"/>
  <c r="J9" i="31" s="1"/>
  <c r="D20" i="31"/>
  <c r="D21" i="31" s="1"/>
  <c r="I25" i="31"/>
  <c r="J25" i="31"/>
  <c r="I30" i="31"/>
  <c r="D20" i="30"/>
  <c r="D21" i="30" s="1"/>
  <c r="E20" i="30"/>
  <c r="E21" i="30" s="1"/>
  <c r="D24" i="30" s="1"/>
  <c r="I15" i="30"/>
  <c r="J15" i="30"/>
  <c r="J8" i="30"/>
  <c r="J9" i="30" s="1"/>
  <c r="C20" i="30"/>
  <c r="C21" i="30" s="1"/>
  <c r="J25" i="30"/>
  <c r="B20" i="30"/>
  <c r="B21" i="30" s="1"/>
  <c r="I20" i="30"/>
  <c r="E9" i="30"/>
  <c r="F9" i="30"/>
  <c r="I25" i="30"/>
  <c r="D20" i="29"/>
  <c r="D21" i="29" s="1"/>
  <c r="H8" i="29"/>
  <c r="H9" i="29" s="1"/>
  <c r="I8" i="29"/>
  <c r="I9" i="29" s="1"/>
  <c r="J25" i="29"/>
  <c r="E20" i="29"/>
  <c r="E21" i="29" s="1"/>
  <c r="D24" i="29" s="1"/>
  <c r="J8" i="29"/>
  <c r="J9" i="29" s="1"/>
  <c r="B20" i="29"/>
  <c r="I20" i="29"/>
  <c r="I30" i="29"/>
  <c r="B21" i="29"/>
  <c r="B24" i="29" s="1"/>
  <c r="E9" i="29"/>
  <c r="F9" i="29"/>
  <c r="E20" i="28"/>
  <c r="E21" i="28" s="1"/>
  <c r="D24" i="28" s="1"/>
  <c r="I21" i="28" s="1"/>
  <c r="B5" i="34" s="1"/>
  <c r="J20" i="28"/>
  <c r="J8" i="28"/>
  <c r="J9" i="28" s="1"/>
  <c r="B20" i="28"/>
  <c r="I30" i="28" s="1"/>
  <c r="J30" i="28"/>
  <c r="E9" i="28"/>
  <c r="F9" i="28"/>
  <c r="I20" i="28"/>
  <c r="C20" i="27"/>
  <c r="C21" i="27" s="1"/>
  <c r="E20" i="27"/>
  <c r="E21" i="27" s="1"/>
  <c r="I8" i="27"/>
  <c r="I9" i="27" s="1"/>
  <c r="J8" i="27"/>
  <c r="J9" i="27" s="1"/>
  <c r="B20" i="27"/>
  <c r="D20" i="27"/>
  <c r="I20" i="27" s="1"/>
  <c r="J30" i="27"/>
  <c r="I30" i="27"/>
  <c r="B21" i="27"/>
  <c r="B24" i="27" s="1"/>
  <c r="I31" i="27" s="1"/>
  <c r="I25" i="27"/>
  <c r="J25" i="27"/>
  <c r="C20" i="26"/>
  <c r="C21" i="26" s="1"/>
  <c r="E20" i="26"/>
  <c r="E21" i="26" s="1"/>
  <c r="J25" i="26"/>
  <c r="B20" i="26"/>
  <c r="I30" i="26" s="1"/>
  <c r="J8" i="26"/>
  <c r="J9" i="26" s="1"/>
  <c r="J30" i="26"/>
  <c r="I27" i="26"/>
  <c r="F9" i="26"/>
  <c r="D20" i="26"/>
  <c r="H9" i="25"/>
  <c r="H10" i="25" s="1"/>
  <c r="C22" i="25"/>
  <c r="C23" i="25" s="1"/>
  <c r="I9" i="25"/>
  <c r="I10" i="25" s="1"/>
  <c r="B22" i="25"/>
  <c r="B23" i="25" s="1"/>
  <c r="E22" i="25"/>
  <c r="E23" i="25" s="1"/>
  <c r="D22" i="25"/>
  <c r="D23" i="25" s="1"/>
  <c r="I16" i="25"/>
  <c r="J9" i="25"/>
  <c r="J10" i="25" s="1"/>
  <c r="E20" i="24"/>
  <c r="E21" i="24" s="1"/>
  <c r="D24" i="24" s="1"/>
  <c r="B10" i="25"/>
  <c r="J19" i="25"/>
  <c r="E10" i="25"/>
  <c r="F10" i="25"/>
  <c r="I30" i="24"/>
  <c r="I20" i="24"/>
  <c r="C21" i="24"/>
  <c r="B24" i="24" s="1"/>
  <c r="I31" i="24" s="1"/>
  <c r="J30" i="24"/>
  <c r="I15" i="24"/>
  <c r="B9" i="24"/>
  <c r="J15" i="24"/>
  <c r="I27" i="24"/>
  <c r="C9" i="24"/>
  <c r="F9" i="24"/>
  <c r="H8" i="23"/>
  <c r="H9" i="23" s="1"/>
  <c r="C20" i="23"/>
  <c r="C21" i="23" s="1"/>
  <c r="E20" i="23"/>
  <c r="E21" i="23" s="1"/>
  <c r="I8" i="23"/>
  <c r="I9" i="23" s="1"/>
  <c r="J8" i="23"/>
  <c r="J9" i="23" s="1"/>
  <c r="B20" i="23"/>
  <c r="B21" i="23" s="1"/>
  <c r="C9" i="23"/>
  <c r="J27" i="23"/>
  <c r="D20" i="23"/>
  <c r="D21" i="23" s="1"/>
  <c r="E9" i="23"/>
  <c r="J17" i="23"/>
  <c r="F9" i="23"/>
  <c r="I21" i="24" l="1"/>
  <c r="J20" i="30"/>
  <c r="I21" i="30"/>
  <c r="B3" i="34" s="1"/>
  <c r="I21" i="29"/>
  <c r="B4" i="34" s="1"/>
  <c r="I31" i="31"/>
  <c r="J20" i="31"/>
  <c r="D24" i="31"/>
  <c r="I21" i="31" s="1"/>
  <c r="B2" i="34" s="1"/>
  <c r="I20" i="31"/>
  <c r="B24" i="30"/>
  <c r="I31" i="30" s="1"/>
  <c r="J30" i="30"/>
  <c r="I30" i="30"/>
  <c r="J20" i="29"/>
  <c r="B21" i="28"/>
  <c r="B24" i="28" s="1"/>
  <c r="J20" i="27"/>
  <c r="D21" i="27"/>
  <c r="D24" i="27" s="1"/>
  <c r="I21" i="27" s="1"/>
  <c r="B6" i="34" s="1"/>
  <c r="J20" i="26"/>
  <c r="B21" i="26"/>
  <c r="B24" i="26" s="1"/>
  <c r="I31" i="26" s="1"/>
  <c r="D21" i="26"/>
  <c r="D24" i="26" s="1"/>
  <c r="I21" i="26" s="1"/>
  <c r="B7" i="34" s="1"/>
  <c r="I20" i="26"/>
  <c r="B26" i="25"/>
  <c r="I22" i="25"/>
  <c r="D26" i="25"/>
  <c r="I23" i="25" s="1"/>
  <c r="B8" i="34" s="1"/>
  <c r="J22" i="25"/>
  <c r="J20" i="24"/>
  <c r="J20" i="23"/>
  <c r="I31" i="23"/>
  <c r="D24" i="23"/>
  <c r="I21" i="23" s="1"/>
  <c r="B9" i="34" s="1"/>
  <c r="J30" i="23"/>
  <c r="I30" i="23"/>
</calcChain>
</file>

<file path=xl/sharedStrings.xml><?xml version="1.0" encoding="utf-8"?>
<sst xmlns="http://schemas.openxmlformats.org/spreadsheetml/2006/main" count="2050" uniqueCount="114">
  <si>
    <t>Mandag</t>
  </si>
  <si>
    <t>Tirsdag</t>
  </si>
  <si>
    <t>Onsdag</t>
  </si>
  <si>
    <t>Torsdag</t>
  </si>
  <si>
    <t>Dagskift</t>
  </si>
  <si>
    <t>Kveldskift</t>
  </si>
  <si>
    <t>Fredag</t>
  </si>
  <si>
    <t>Stopptid utenom pauser</t>
  </si>
  <si>
    <t>Total i min</t>
  </si>
  <si>
    <t>Total i timer</t>
  </si>
  <si>
    <t>Dag + Kveld</t>
  </si>
  <si>
    <t>V37</t>
  </si>
  <si>
    <t>V38</t>
  </si>
  <si>
    <t>Ønsket kjøretid</t>
  </si>
  <si>
    <t>Faktisk kjøretid</t>
  </si>
  <si>
    <t>Kommentar</t>
  </si>
  <si>
    <t>Anlegget stoppa etter kl 21:00 på kveldskift pga ødelagt del pulverboks</t>
  </si>
  <si>
    <t>Kom i gang med linje 1 ca 09:30, problem med konsoll kasser</t>
  </si>
  <si>
    <t>Totalt</t>
  </si>
  <si>
    <t>Stopp heile dagen pga ødelagt del pulverboks</t>
  </si>
  <si>
    <t>V39</t>
  </si>
  <si>
    <t>V40</t>
  </si>
  <si>
    <t>V41</t>
  </si>
  <si>
    <t>Stopp linje 1 både dag og kveld</t>
  </si>
  <si>
    <t>Måtte ta fargeskfift pga kvite prikker på svart</t>
  </si>
  <si>
    <t>V42</t>
  </si>
  <si>
    <t>Total stopptid</t>
  </si>
  <si>
    <t>Totalt dag+kveld</t>
  </si>
  <si>
    <t>Antall min med fargeskift</t>
  </si>
  <si>
    <t>V43</t>
  </si>
  <si>
    <t>Teoretisk tilgjengelighet</t>
  </si>
  <si>
    <t>Teoretisk kjøretid</t>
  </si>
  <si>
    <t>Stopptid utenom oppstart og fargeskift</t>
  </si>
  <si>
    <t>timer</t>
  </si>
  <si>
    <t>Lørdag</t>
  </si>
  <si>
    <t>Ønsket tilgjengelighet</t>
  </si>
  <si>
    <t>Måtte lime ein pakning på slutten av dagskift, stod derfor på kveld</t>
  </si>
  <si>
    <t>V45</t>
  </si>
  <si>
    <t>V44</t>
  </si>
  <si>
    <t>Ønsket</t>
  </si>
  <si>
    <t>Teoretisk</t>
  </si>
  <si>
    <t>V46</t>
  </si>
  <si>
    <t>V47</t>
  </si>
  <si>
    <t>V??</t>
  </si>
  <si>
    <t>Kom seint i gang med linje 1 for måtte starte kvelden på linje 2</t>
  </si>
  <si>
    <t>Dag</t>
  </si>
  <si>
    <t>Kveld</t>
  </si>
  <si>
    <t>V48</t>
  </si>
  <si>
    <t>V49</t>
  </si>
  <si>
    <t>Kim &amp; Sindre stoppa ein del grunna problemløsning ift at kartongane stoppa opp på pakkelinja. Kim satt i gang nytt program på fotrennekroker.</t>
  </si>
  <si>
    <t>Litt rygging på dagtid som ikke er registrert</t>
  </si>
  <si>
    <t>V50</t>
  </si>
  <si>
    <t>Kræsj lokkmaskin både dag og kveld</t>
  </si>
  <si>
    <t>Kjørte linje 2 heile kvelden</t>
  </si>
  <si>
    <t>V51</t>
  </si>
  <si>
    <t>Fargeskift tok lang tid pga boning av pulverboks linje 2</t>
  </si>
  <si>
    <t>Stopp fra kl 14 pga varetelling</t>
  </si>
  <si>
    <t>Kun manuell pakking på dagtid</t>
  </si>
  <si>
    <t>V1</t>
  </si>
  <si>
    <t>3 Fargeskift dag, 1 på kveld</t>
  </si>
  <si>
    <t>Oppstartsproblem multiflex på dagskift, i gang litt før kl 08:00. 2 Fargeskift på kveld</t>
  </si>
  <si>
    <t>V2</t>
  </si>
  <si>
    <t>Ingen robotpakk. Kjørte linja lenger enn vanlig på kveldskift pga lite behov for rydding. Derfor -1,4 i stopptid</t>
  </si>
  <si>
    <t>1 fargeskift dag</t>
  </si>
  <si>
    <t>1 fargeskift kveld</t>
  </si>
  <si>
    <t>Blei ikkje kjørt etter kl 2 på dagskift pga temperaturen var for lav. Sensorfeil</t>
  </si>
  <si>
    <t>Kjørte linje 2 på kveld</t>
  </si>
  <si>
    <t>V3</t>
  </si>
  <si>
    <t>Problemer med liming av stigetrinn lokk på kveldskift. Kim måtte komme innom og stille</t>
  </si>
  <si>
    <t>Nytt kartongantall rørklemmer</t>
  </si>
  <si>
    <t>V4</t>
  </si>
  <si>
    <t>Ein del stopp pga nytt kartongantall rørklemmer</t>
  </si>
  <si>
    <t>Stopp på dagskift pga utskifting av palleetikett skriver. 4 fargeskift på kveld.</t>
  </si>
  <si>
    <t>3 fargeskift på dag. 3 fargeskift på kveld.</t>
  </si>
  <si>
    <t>V5</t>
  </si>
  <si>
    <t>Manuellpakk på dagskift</t>
  </si>
  <si>
    <t>1 fargeskift på kveldskift</t>
  </si>
  <si>
    <t>V6</t>
  </si>
  <si>
    <t>Fargeskift kveld</t>
  </si>
  <si>
    <t>1 fargeskift på kveld. Brukte lang tid pga rett fra svart til kvit</t>
  </si>
  <si>
    <t xml:space="preserve">1 fargeskift på kveld. </t>
  </si>
  <si>
    <t>1 fargeskift på dag. 1 fargeskift kveld</t>
  </si>
  <si>
    <t>Vedlikehold forbehandling. Oppstart etter lunsj</t>
  </si>
  <si>
    <t>V7</t>
  </si>
  <si>
    <t>1 fargeskift på kveld</t>
  </si>
  <si>
    <t>3 fargeskift dag. 1 fargeskift kveld</t>
  </si>
  <si>
    <t>2 fargeskift</t>
  </si>
  <si>
    <t>V8</t>
  </si>
  <si>
    <t>Kræsj i kasserobot på dagtid. 1 fargeskift på kveld.</t>
  </si>
  <si>
    <t>Kjørelengde</t>
  </si>
  <si>
    <t>Dagskfit</t>
  </si>
  <si>
    <t>Total kjørelengde</t>
  </si>
  <si>
    <t>Total</t>
  </si>
  <si>
    <t>meter</t>
  </si>
  <si>
    <t>Gjennomsnittlig kjørelengde</t>
  </si>
  <si>
    <t>V1 2021</t>
  </si>
  <si>
    <t>V51 2020</t>
  </si>
  <si>
    <t>Stopptid</t>
  </si>
  <si>
    <t>V38-V40</t>
  </si>
  <si>
    <t>V41-V43</t>
  </si>
  <si>
    <t>V44-V46</t>
  </si>
  <si>
    <t>V47-V49</t>
  </si>
  <si>
    <t>V50-V1</t>
  </si>
  <si>
    <t>V2-V4</t>
  </si>
  <si>
    <t>V5-V7</t>
  </si>
  <si>
    <t>Kjørelengde pr 3 uker</t>
  </si>
  <si>
    <t>V9</t>
  </si>
  <si>
    <t>Gjennomsnittlig kjørelengde pr skift</t>
  </si>
  <si>
    <t xml:space="preserve">Kjørte linje 2 på kveld. </t>
  </si>
  <si>
    <t>Manuellpakk begge skift</t>
  </si>
  <si>
    <t>1 fargeskift dagskift. 1 fargeskift kveldskift.</t>
  </si>
  <si>
    <t>1 fargeskift på dagtid, problemer med LB9006</t>
  </si>
  <si>
    <t>Antall skift</t>
  </si>
  <si>
    <t xml:space="preserve">Gjennomsnittlig teoretisk tilgjengelighet: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</si>
</sst>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1" xfId="0" applyFill="1" applyBorder="1" applyAlignment="1">
      <alignment horizontal="center"/>
    </xf>
    <xf numFmtId="0" fontId="0" fillId="0" borderId="3" xfId="0" applyBorder="1"/>
    <xf numFmtId="14" fontId="0" fillId="0" borderId="3" xfId="0" applyNumberFormat="1" applyBorder="1" applyAlignment="1">
      <alignment horizontal="center"/>
    </xf>
    <xf numFmtId="0" fontId="0" fillId="0" borderId="1" xfId="0" applyFill="1" applyBorder="1"/>
    <xf numFmtId="1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Border="1" applyAlignment="1"/>
    <xf numFmtId="14" fontId="0" fillId="0" borderId="1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9" fontId="0" fillId="0" borderId="0" xfId="1" applyFont="1"/>
    <xf numFmtId="164" fontId="0" fillId="0" borderId="1" xfId="0" applyNumberFormat="1" applyBorder="1"/>
    <xf numFmtId="0" fontId="2" fillId="0" borderId="1" xfId="0" applyFont="1" applyFill="1" applyBorder="1" applyAlignment="1">
      <alignment horizontal="center"/>
    </xf>
    <xf numFmtId="9" fontId="0" fillId="0" borderId="1" xfId="1" applyFont="1" applyBorder="1"/>
    <xf numFmtId="9" fontId="0" fillId="0" borderId="3" xfId="1" applyFont="1" applyBorder="1"/>
    <xf numFmtId="9" fontId="0" fillId="0" borderId="2" xfId="1" applyFont="1" applyBorder="1"/>
    <xf numFmtId="0" fontId="4" fillId="0" borderId="2" xfId="0" applyFont="1" applyBorder="1"/>
    <xf numFmtId="164" fontId="0" fillId="0" borderId="1" xfId="0" applyNumberFormat="1" applyBorder="1" applyAlignment="1"/>
    <xf numFmtId="9" fontId="0" fillId="0" borderId="0" xfId="0" applyNumberFormat="1"/>
    <xf numFmtId="0" fontId="0" fillId="0" borderId="3" xfId="0" applyBorder="1" applyAlignment="1">
      <alignment horizontal="center"/>
    </xf>
    <xf numFmtId="9" fontId="0" fillId="0" borderId="1" xfId="1" applyNumberFormat="1" applyFont="1" applyBorder="1"/>
    <xf numFmtId="1" fontId="0" fillId="0" borderId="1" xfId="0" applyNumberForma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0" fillId="0" borderId="2" xfId="1" applyNumberFormat="1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/>
    <xf numFmtId="0" fontId="0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2" xfId="0" applyNumberFormat="1" applyBorder="1"/>
    <xf numFmtId="1" fontId="0" fillId="0" borderId="3" xfId="0" applyNumberFormat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4" fillId="0" borderId="4" xfId="0" applyFont="1" applyBorder="1"/>
    <xf numFmtId="1" fontId="0" fillId="0" borderId="4" xfId="0" applyNumberFormat="1" applyBorder="1" applyAlignment="1">
      <alignment horizontal="right"/>
    </xf>
    <xf numFmtId="1" fontId="0" fillId="0" borderId="4" xfId="0" applyNumberFormat="1" applyBorder="1"/>
    <xf numFmtId="0" fontId="0" fillId="0" borderId="10" xfId="0" applyBorder="1" applyAlignment="1">
      <alignment horizontal="center"/>
    </xf>
    <xf numFmtId="9" fontId="0" fillId="0" borderId="4" xfId="1" applyFont="1" applyBorder="1"/>
    <xf numFmtId="9" fontId="0" fillId="0" borderId="4" xfId="1" applyNumberFormat="1" applyFont="1" applyBorder="1" applyAlignment="1">
      <alignment horizontal="right"/>
    </xf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0" xfId="0" applyNumberFormat="1"/>
    <xf numFmtId="0" fontId="2" fillId="0" borderId="1" xfId="0" applyFont="1" applyBorder="1" applyAlignment="1">
      <alignment horizontal="center"/>
    </xf>
    <xf numFmtId="9" fontId="0" fillId="0" borderId="1" xfId="1" quotePrefix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/>
    <xf numFmtId="0" fontId="0" fillId="0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0" xfId="0" applyNumberFormat="1"/>
    <xf numFmtId="0" fontId="0" fillId="0" borderId="0" xfId="0"/>
    <xf numFmtId="2" fontId="0" fillId="0" borderId="0" xfId="0" applyNumberFormat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Kjørelengde!$B$1</c:f>
              <c:strCache>
                <c:ptCount val="1"/>
                <c:pt idx="0">
                  <c:v>Kjørelengde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Kjørelengde!$A$2:$A$23</c:f>
              <c:strCache>
                <c:ptCount val="22"/>
                <c:pt idx="0">
                  <c:v>V38</c:v>
                </c:pt>
                <c:pt idx="1">
                  <c:v>V39</c:v>
                </c:pt>
                <c:pt idx="2">
                  <c:v>V40</c:v>
                </c:pt>
                <c:pt idx="3">
                  <c:v>V41</c:v>
                </c:pt>
                <c:pt idx="4">
                  <c:v>V42</c:v>
                </c:pt>
                <c:pt idx="5">
                  <c:v>V43</c:v>
                </c:pt>
                <c:pt idx="6">
                  <c:v>V44</c:v>
                </c:pt>
                <c:pt idx="7">
                  <c:v>V45</c:v>
                </c:pt>
                <c:pt idx="8">
                  <c:v>V46</c:v>
                </c:pt>
                <c:pt idx="9">
                  <c:v>V47</c:v>
                </c:pt>
                <c:pt idx="10">
                  <c:v>V48</c:v>
                </c:pt>
                <c:pt idx="11">
                  <c:v>V49</c:v>
                </c:pt>
                <c:pt idx="12">
                  <c:v>V50</c:v>
                </c:pt>
                <c:pt idx="13">
                  <c:v>V51</c:v>
                </c:pt>
                <c:pt idx="14">
                  <c:v>V1</c:v>
                </c:pt>
                <c:pt idx="15">
                  <c:v>V2</c:v>
                </c:pt>
                <c:pt idx="16">
                  <c:v>V3</c:v>
                </c:pt>
                <c:pt idx="17">
                  <c:v>V4</c:v>
                </c:pt>
                <c:pt idx="18">
                  <c:v>V5</c:v>
                </c:pt>
                <c:pt idx="19">
                  <c:v>V6</c:v>
                </c:pt>
                <c:pt idx="20">
                  <c:v>V7</c:v>
                </c:pt>
                <c:pt idx="21">
                  <c:v>V8</c:v>
                </c:pt>
              </c:strCache>
            </c:strRef>
          </c:cat>
          <c:val>
            <c:numRef>
              <c:f>Kjørelengde!$B$2:$B$23</c:f>
              <c:numCache>
                <c:formatCode>0</c:formatCode>
                <c:ptCount val="22"/>
                <c:pt idx="0">
                  <c:v>3881.2</c:v>
                </c:pt>
                <c:pt idx="1">
                  <c:v>8409.5416554340409</c:v>
                </c:pt>
                <c:pt idx="2">
                  <c:v>7913.6650179313074</c:v>
                </c:pt>
                <c:pt idx="3">
                  <c:v>7375.4501029823332</c:v>
                </c:pt>
                <c:pt idx="4">
                  <c:v>6685.8799134346473</c:v>
                </c:pt>
                <c:pt idx="5">
                  <c:v>8751.3887580604842</c:v>
                </c:pt>
                <c:pt idx="6">
                  <c:v>8093.857855886944</c:v>
                </c:pt>
                <c:pt idx="7">
                  <c:v>8717.7963465682387</c:v>
                </c:pt>
                <c:pt idx="8">
                  <c:v>7582.7447992388006</c:v>
                </c:pt>
                <c:pt idx="9">
                  <c:v>9173.1922524543952</c:v>
                </c:pt>
                <c:pt idx="10">
                  <c:v>7782.1154856629946</c:v>
                </c:pt>
                <c:pt idx="11">
                  <c:v>8747.0071169646453</c:v>
                </c:pt>
                <c:pt idx="12">
                  <c:v>7761.0483276470859</c:v>
                </c:pt>
                <c:pt idx="13">
                  <c:v>9555.9202235813264</c:v>
                </c:pt>
                <c:pt idx="14">
                  <c:v>9710.196155039981</c:v>
                </c:pt>
                <c:pt idx="15">
                  <c:v>9287.118518791096</c:v>
                </c:pt>
                <c:pt idx="16">
                  <c:v>9865.2279669739</c:v>
                </c:pt>
                <c:pt idx="17">
                  <c:v>9232.5149156129519</c:v>
                </c:pt>
                <c:pt idx="18">
                  <c:v>9954.0205741760947</c:v>
                </c:pt>
                <c:pt idx="19">
                  <c:v>9463.3475554066063</c:v>
                </c:pt>
                <c:pt idx="20">
                  <c:v>7969.6553825253986</c:v>
                </c:pt>
                <c:pt idx="21">
                  <c:v>9803.2999999999993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6B-42E9-BD26-6C2736851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6300048"/>
        <c:axId val="716307952"/>
      </c:lineChart>
      <c:catAx>
        <c:axId val="716300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Ukenr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16307952"/>
        <c:crosses val="autoZero"/>
        <c:auto val="1"/>
        <c:lblAlgn val="ctr"/>
        <c:lblOffset val="100"/>
        <c:noMultiLvlLbl val="0"/>
      </c:catAx>
      <c:valAx>
        <c:axId val="71630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Antall meter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1630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Kjørelengde!$E$1</c:f>
              <c:strCache>
                <c:ptCount val="1"/>
                <c:pt idx="0">
                  <c:v>Kjørelengde pr 3 uker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Kjørelengde!$D$2:$D$8</c:f>
              <c:strCache>
                <c:ptCount val="7"/>
                <c:pt idx="0">
                  <c:v>V38-V40</c:v>
                </c:pt>
                <c:pt idx="1">
                  <c:v>V41-V43</c:v>
                </c:pt>
                <c:pt idx="2">
                  <c:v>V44-V46</c:v>
                </c:pt>
                <c:pt idx="3">
                  <c:v>V47-V49</c:v>
                </c:pt>
                <c:pt idx="4">
                  <c:v>V50-V1</c:v>
                </c:pt>
                <c:pt idx="5">
                  <c:v>V2-V4</c:v>
                </c:pt>
                <c:pt idx="6">
                  <c:v>V5-V7</c:v>
                </c:pt>
              </c:strCache>
            </c:strRef>
          </c:cat>
          <c:val>
            <c:numRef>
              <c:f>Kjørelengde!$E$2:$E$8</c:f>
              <c:numCache>
                <c:formatCode>0</c:formatCode>
                <c:ptCount val="7"/>
                <c:pt idx="0">
                  <c:v>20204.406673365349</c:v>
                </c:pt>
                <c:pt idx="1">
                  <c:v>22812.718774477464</c:v>
                </c:pt>
                <c:pt idx="2">
                  <c:v>24394.399001693982</c:v>
                </c:pt>
                <c:pt idx="3">
                  <c:v>25702.314855082033</c:v>
                </c:pt>
                <c:pt idx="4">
                  <c:v>27027.164706268391</c:v>
                </c:pt>
                <c:pt idx="5">
                  <c:v>28384.861401377948</c:v>
                </c:pt>
                <c:pt idx="6">
                  <c:v>27387.023512108099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44-4E47-88C8-5A965FC7F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2206736"/>
        <c:axId val="482207568"/>
      </c:lineChart>
      <c:catAx>
        <c:axId val="482206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Tidsperiode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82207568"/>
        <c:crosses val="autoZero"/>
        <c:auto val="1"/>
        <c:lblAlgn val="ctr"/>
        <c:lblOffset val="100"/>
        <c:noMultiLvlLbl val="0"/>
      </c:catAx>
      <c:valAx>
        <c:axId val="48220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Antall</a:t>
                </a:r>
                <a:r>
                  <a:rPr lang="nb-NO" baseline="0"/>
                  <a:t> meter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8220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Kjørelengde!$I$1</c:f>
              <c:strCache>
                <c:ptCount val="1"/>
                <c:pt idx="0">
                  <c:v>Gjennomsnittlig kjørelengde pr skift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Kjørelengde!$H$2:$H$23</c:f>
              <c:strCache>
                <c:ptCount val="22"/>
                <c:pt idx="0">
                  <c:v>V38</c:v>
                </c:pt>
                <c:pt idx="1">
                  <c:v>V39</c:v>
                </c:pt>
                <c:pt idx="2">
                  <c:v>V40</c:v>
                </c:pt>
                <c:pt idx="3">
                  <c:v>V41</c:v>
                </c:pt>
                <c:pt idx="4">
                  <c:v>V42</c:v>
                </c:pt>
                <c:pt idx="5">
                  <c:v>V43</c:v>
                </c:pt>
                <c:pt idx="6">
                  <c:v>V44</c:v>
                </c:pt>
                <c:pt idx="7">
                  <c:v>V45</c:v>
                </c:pt>
                <c:pt idx="8">
                  <c:v>V46</c:v>
                </c:pt>
                <c:pt idx="9">
                  <c:v>V47</c:v>
                </c:pt>
                <c:pt idx="10">
                  <c:v>V48</c:v>
                </c:pt>
                <c:pt idx="11">
                  <c:v>V49</c:v>
                </c:pt>
                <c:pt idx="12">
                  <c:v>V50</c:v>
                </c:pt>
                <c:pt idx="13">
                  <c:v>V51</c:v>
                </c:pt>
                <c:pt idx="14">
                  <c:v>V1</c:v>
                </c:pt>
                <c:pt idx="15">
                  <c:v>V2</c:v>
                </c:pt>
                <c:pt idx="16">
                  <c:v>V3</c:v>
                </c:pt>
                <c:pt idx="17">
                  <c:v>V4</c:v>
                </c:pt>
                <c:pt idx="18">
                  <c:v>V5</c:v>
                </c:pt>
                <c:pt idx="19">
                  <c:v>V6</c:v>
                </c:pt>
                <c:pt idx="20">
                  <c:v>V7</c:v>
                </c:pt>
                <c:pt idx="21">
                  <c:v>V8</c:v>
                </c:pt>
              </c:strCache>
            </c:strRef>
          </c:cat>
          <c:val>
            <c:numRef>
              <c:f>Kjørelengde!$I$2:$I$23</c:f>
              <c:numCache>
                <c:formatCode>0</c:formatCode>
                <c:ptCount val="22"/>
                <c:pt idx="0">
                  <c:v>776.24</c:v>
                </c:pt>
                <c:pt idx="1">
                  <c:v>934.39351727044902</c:v>
                </c:pt>
                <c:pt idx="2">
                  <c:v>989.20812724141342</c:v>
                </c:pt>
                <c:pt idx="3">
                  <c:v>1053.6357289974762</c:v>
                </c:pt>
                <c:pt idx="4">
                  <c:v>742.87554593718301</c:v>
                </c:pt>
                <c:pt idx="5">
                  <c:v>972.37652867338716</c:v>
                </c:pt>
                <c:pt idx="6">
                  <c:v>899.31753954299381</c:v>
                </c:pt>
                <c:pt idx="7">
                  <c:v>968.64403850758208</c:v>
                </c:pt>
                <c:pt idx="8">
                  <c:v>947.84309990485008</c:v>
                </c:pt>
                <c:pt idx="9">
                  <c:v>1019.2435836060439</c:v>
                </c:pt>
                <c:pt idx="10">
                  <c:v>1111.7307836661421</c:v>
                </c:pt>
                <c:pt idx="11">
                  <c:v>1093.3758896205807</c:v>
                </c:pt>
                <c:pt idx="12">
                  <c:v>970.13104095588574</c:v>
                </c:pt>
                <c:pt idx="13">
                  <c:v>1061.7689137312584</c:v>
                </c:pt>
                <c:pt idx="14">
                  <c:v>1078.9106838933312</c:v>
                </c:pt>
                <c:pt idx="15">
                  <c:v>1160.889814848887</c:v>
                </c:pt>
                <c:pt idx="16">
                  <c:v>1096.1364407748779</c:v>
                </c:pt>
                <c:pt idx="17">
                  <c:v>1025.8349906236613</c:v>
                </c:pt>
                <c:pt idx="18">
                  <c:v>1106.0022860195661</c:v>
                </c:pt>
                <c:pt idx="19">
                  <c:v>1051.483061711845</c:v>
                </c:pt>
                <c:pt idx="20">
                  <c:v>996.20692281567483</c:v>
                </c:pt>
                <c:pt idx="21">
                  <c:v>1089.2555555555555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05-4644-AFE6-00CC29B7A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1131712"/>
        <c:axId val="1281132544"/>
      </c:lineChart>
      <c:catAx>
        <c:axId val="1281131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Ukenr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81132544"/>
        <c:crosses val="autoZero"/>
        <c:auto val="1"/>
        <c:lblAlgn val="ctr"/>
        <c:lblOffset val="100"/>
        <c:noMultiLvlLbl val="0"/>
      </c:catAx>
      <c:valAx>
        <c:axId val="128113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Antall</a:t>
                </a:r>
                <a:r>
                  <a:rPr lang="nb-NO" baseline="0"/>
                  <a:t> meter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81131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Dag</a:t>
            </a:r>
            <a:r>
              <a:rPr lang="nb-NO" baseline="0"/>
              <a:t> vs Kveld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Stopptid!$B$1</c:f>
              <c:strCache>
                <c:ptCount val="1"/>
                <c:pt idx="0">
                  <c:v>Dag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Stopptid!$A$2:$A$23</c:f>
              <c:strCache>
                <c:ptCount val="22"/>
                <c:pt idx="0">
                  <c:v>V38</c:v>
                </c:pt>
                <c:pt idx="1">
                  <c:v>V39</c:v>
                </c:pt>
                <c:pt idx="2">
                  <c:v>V40</c:v>
                </c:pt>
                <c:pt idx="3">
                  <c:v>V41</c:v>
                </c:pt>
                <c:pt idx="4">
                  <c:v>V42</c:v>
                </c:pt>
                <c:pt idx="5">
                  <c:v>V43</c:v>
                </c:pt>
                <c:pt idx="6">
                  <c:v>V44</c:v>
                </c:pt>
                <c:pt idx="7">
                  <c:v>V45</c:v>
                </c:pt>
                <c:pt idx="8">
                  <c:v>V46</c:v>
                </c:pt>
                <c:pt idx="9">
                  <c:v>V47</c:v>
                </c:pt>
                <c:pt idx="10">
                  <c:v>V48</c:v>
                </c:pt>
                <c:pt idx="11">
                  <c:v>V49</c:v>
                </c:pt>
                <c:pt idx="12">
                  <c:v>V50</c:v>
                </c:pt>
                <c:pt idx="13">
                  <c:v>V51</c:v>
                </c:pt>
                <c:pt idx="14">
                  <c:v>V1</c:v>
                </c:pt>
                <c:pt idx="15">
                  <c:v>V2</c:v>
                </c:pt>
                <c:pt idx="16">
                  <c:v>V3</c:v>
                </c:pt>
                <c:pt idx="17">
                  <c:v>V4</c:v>
                </c:pt>
                <c:pt idx="18">
                  <c:v>V5</c:v>
                </c:pt>
                <c:pt idx="19">
                  <c:v>V6</c:v>
                </c:pt>
                <c:pt idx="20">
                  <c:v>V7</c:v>
                </c:pt>
                <c:pt idx="21">
                  <c:v>V8</c:v>
                </c:pt>
              </c:strCache>
            </c:strRef>
          </c:cat>
          <c:val>
            <c:numRef>
              <c:f>Stopptid!$B$2:$B$23</c:f>
              <c:numCache>
                <c:formatCode>0.00</c:formatCode>
                <c:ptCount val="22"/>
                <c:pt idx="0">
                  <c:v>6.4466666666666663</c:v>
                </c:pt>
                <c:pt idx="1">
                  <c:v>6.4883333333333333</c:v>
                </c:pt>
                <c:pt idx="2">
                  <c:v>8.4166666666666679</c:v>
                </c:pt>
                <c:pt idx="3">
                  <c:v>4.3233333333333341</c:v>
                </c:pt>
                <c:pt idx="4">
                  <c:v>7.871666666666667</c:v>
                </c:pt>
                <c:pt idx="5">
                  <c:v>5.3600000000000012</c:v>
                </c:pt>
                <c:pt idx="6">
                  <c:v>7.8883333333333336</c:v>
                </c:pt>
                <c:pt idx="7">
                  <c:v>5.7583333333333337</c:v>
                </c:pt>
                <c:pt idx="8">
                  <c:v>7.1733333333333329</c:v>
                </c:pt>
                <c:pt idx="9">
                  <c:v>4.5866666666666651</c:v>
                </c:pt>
                <c:pt idx="10">
                  <c:v>5.0333333333333332</c:v>
                </c:pt>
                <c:pt idx="11">
                  <c:v>3.65</c:v>
                </c:pt>
                <c:pt idx="12">
                  <c:v>6.84</c:v>
                </c:pt>
                <c:pt idx="13">
                  <c:v>2.85</c:v>
                </c:pt>
                <c:pt idx="14">
                  <c:v>5.9516666666666662</c:v>
                </c:pt>
                <c:pt idx="15">
                  <c:v>2.8566666666666665</c:v>
                </c:pt>
                <c:pt idx="16">
                  <c:v>3.3849999999999993</c:v>
                </c:pt>
                <c:pt idx="17">
                  <c:v>5.2549999999999999</c:v>
                </c:pt>
                <c:pt idx="18">
                  <c:v>4.5550000000000006</c:v>
                </c:pt>
                <c:pt idx="19">
                  <c:v>3.0183333333333326</c:v>
                </c:pt>
                <c:pt idx="20">
                  <c:v>5.5816666666666661</c:v>
                </c:pt>
                <c:pt idx="21">
                  <c:v>5.5299999999999994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CB-4FC3-B1D0-DC0423000F74}"/>
            </c:ext>
          </c:extLst>
        </c:ser>
        <c:ser>
          <c:idx val="1"/>
          <c:order val="1"/>
          <c:tx>
            <c:strRef>
              <c:f>Stopptid!$C$1</c:f>
              <c:strCache>
                <c:ptCount val="1"/>
                <c:pt idx="0">
                  <c:v>Kveld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Stopptid!$A$2:$A$23</c:f>
              <c:strCache>
                <c:ptCount val="22"/>
                <c:pt idx="0">
                  <c:v>V38</c:v>
                </c:pt>
                <c:pt idx="1">
                  <c:v>V39</c:v>
                </c:pt>
                <c:pt idx="2">
                  <c:v>V40</c:v>
                </c:pt>
                <c:pt idx="3">
                  <c:v>V41</c:v>
                </c:pt>
                <c:pt idx="4">
                  <c:v>V42</c:v>
                </c:pt>
                <c:pt idx="5">
                  <c:v>V43</c:v>
                </c:pt>
                <c:pt idx="6">
                  <c:v>V44</c:v>
                </c:pt>
                <c:pt idx="7">
                  <c:v>V45</c:v>
                </c:pt>
                <c:pt idx="8">
                  <c:v>V46</c:v>
                </c:pt>
                <c:pt idx="9">
                  <c:v>V47</c:v>
                </c:pt>
                <c:pt idx="10">
                  <c:v>V48</c:v>
                </c:pt>
                <c:pt idx="11">
                  <c:v>V49</c:v>
                </c:pt>
                <c:pt idx="12">
                  <c:v>V50</c:v>
                </c:pt>
                <c:pt idx="13">
                  <c:v>V51</c:v>
                </c:pt>
                <c:pt idx="14">
                  <c:v>V1</c:v>
                </c:pt>
                <c:pt idx="15">
                  <c:v>V2</c:v>
                </c:pt>
                <c:pt idx="16">
                  <c:v>V3</c:v>
                </c:pt>
                <c:pt idx="17">
                  <c:v>V4</c:v>
                </c:pt>
                <c:pt idx="18">
                  <c:v>V5</c:v>
                </c:pt>
                <c:pt idx="19">
                  <c:v>V6</c:v>
                </c:pt>
                <c:pt idx="20">
                  <c:v>V7</c:v>
                </c:pt>
                <c:pt idx="21">
                  <c:v>V8</c:v>
                </c:pt>
              </c:strCache>
            </c:strRef>
          </c:cat>
          <c:val>
            <c:numRef>
              <c:f>Stopptid!$C$2:$C$23</c:f>
              <c:numCache>
                <c:formatCode>0.00</c:formatCode>
                <c:ptCount val="22"/>
                <c:pt idx="0">
                  <c:v>4.246666666666667</c:v>
                </c:pt>
                <c:pt idx="1">
                  <c:v>7.25</c:v>
                </c:pt>
                <c:pt idx="2">
                  <c:v>2.3083333333333331</c:v>
                </c:pt>
                <c:pt idx="3">
                  <c:v>4.1700000000000008</c:v>
                </c:pt>
                <c:pt idx="4">
                  <c:v>3.6566666666666663</c:v>
                </c:pt>
                <c:pt idx="5">
                  <c:v>3.9249999999999998</c:v>
                </c:pt>
                <c:pt idx="6">
                  <c:v>5.4550000000000001</c:v>
                </c:pt>
                <c:pt idx="7">
                  <c:v>4.246666666666667</c:v>
                </c:pt>
                <c:pt idx="8">
                  <c:v>1.3116666666666665</c:v>
                </c:pt>
                <c:pt idx="9">
                  <c:v>2.9233333333333338</c:v>
                </c:pt>
                <c:pt idx="10">
                  <c:v>0.60499999999999921</c:v>
                </c:pt>
                <c:pt idx="11">
                  <c:v>1.5683333333333347</c:v>
                </c:pt>
                <c:pt idx="12">
                  <c:v>4.0699999999999994</c:v>
                </c:pt>
                <c:pt idx="13">
                  <c:v>2.02</c:v>
                </c:pt>
                <c:pt idx="14">
                  <c:v>3.0216666666666669</c:v>
                </c:pt>
                <c:pt idx="15">
                  <c:v>2.3549999999999991</c:v>
                </c:pt>
                <c:pt idx="16">
                  <c:v>3.6916666666666678</c:v>
                </c:pt>
                <c:pt idx="17">
                  <c:v>1.9300000000000002</c:v>
                </c:pt>
                <c:pt idx="18">
                  <c:v>3.5483333333333329</c:v>
                </c:pt>
                <c:pt idx="19">
                  <c:v>2.3016666666666663</c:v>
                </c:pt>
                <c:pt idx="20">
                  <c:v>2.0883333333333334</c:v>
                </c:pt>
                <c:pt idx="21">
                  <c:v>4.1883333333333344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CB-4FC3-B1D0-DC0423000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3157264"/>
        <c:axId val="768589712"/>
      </c:barChart>
      <c:catAx>
        <c:axId val="973157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Ukenr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68589712"/>
        <c:crosses val="autoZero"/>
        <c:auto val="1"/>
        <c:lblAlgn val="ctr"/>
        <c:lblOffset val="100"/>
        <c:noMultiLvlLbl val="0"/>
      </c:catAx>
      <c:valAx>
        <c:axId val="76858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Antall</a:t>
                </a:r>
                <a:r>
                  <a:rPr lang="nb-NO" baseline="0"/>
                  <a:t> timer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7315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Stopptid</a:t>
            </a:r>
            <a:r>
              <a:rPr lang="nb-NO" baseline="0"/>
              <a:t> utenom planlagte stopp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Stopptid!$D$1</c:f>
              <c:strCache>
                <c:ptCount val="1"/>
                <c:pt idx="0">
                  <c:v>Stopptid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Stopptid!$A$3:$A$23</c:f>
              <c:strCache>
                <c:ptCount val="21"/>
                <c:pt idx="0">
                  <c:v>V39</c:v>
                </c:pt>
                <c:pt idx="1">
                  <c:v>V40</c:v>
                </c:pt>
                <c:pt idx="2">
                  <c:v>V41</c:v>
                </c:pt>
                <c:pt idx="3">
                  <c:v>V42</c:v>
                </c:pt>
                <c:pt idx="4">
                  <c:v>V43</c:v>
                </c:pt>
                <c:pt idx="5">
                  <c:v>V44</c:v>
                </c:pt>
                <c:pt idx="6">
                  <c:v>V45</c:v>
                </c:pt>
                <c:pt idx="7">
                  <c:v>V46</c:v>
                </c:pt>
                <c:pt idx="8">
                  <c:v>V47</c:v>
                </c:pt>
                <c:pt idx="9">
                  <c:v>V48</c:v>
                </c:pt>
                <c:pt idx="10">
                  <c:v>V49</c:v>
                </c:pt>
                <c:pt idx="11">
                  <c:v>V50</c:v>
                </c:pt>
                <c:pt idx="12">
                  <c:v>V51</c:v>
                </c:pt>
                <c:pt idx="13">
                  <c:v>V1</c:v>
                </c:pt>
                <c:pt idx="14">
                  <c:v>V2</c:v>
                </c:pt>
                <c:pt idx="15">
                  <c:v>V3</c:v>
                </c:pt>
                <c:pt idx="16">
                  <c:v>V4</c:v>
                </c:pt>
                <c:pt idx="17">
                  <c:v>V5</c:v>
                </c:pt>
                <c:pt idx="18">
                  <c:v>V6</c:v>
                </c:pt>
                <c:pt idx="19">
                  <c:v>V7</c:v>
                </c:pt>
                <c:pt idx="20">
                  <c:v>V8</c:v>
                </c:pt>
              </c:strCache>
            </c:strRef>
          </c:cat>
          <c:val>
            <c:numRef>
              <c:f>Stopptid!$D$3:$D$23</c:f>
              <c:numCache>
                <c:formatCode>0.00</c:formatCode>
                <c:ptCount val="21"/>
                <c:pt idx="0">
                  <c:v>13.738333333333333</c:v>
                </c:pt>
                <c:pt idx="1">
                  <c:v>10.725000000000001</c:v>
                </c:pt>
                <c:pt idx="2">
                  <c:v>8.4933333333333358</c:v>
                </c:pt>
                <c:pt idx="3">
                  <c:v>11.528333333333332</c:v>
                </c:pt>
                <c:pt idx="4">
                  <c:v>9.2850000000000001</c:v>
                </c:pt>
                <c:pt idx="5">
                  <c:v>13.343333333333334</c:v>
                </c:pt>
                <c:pt idx="6">
                  <c:v>10.005000000000001</c:v>
                </c:pt>
                <c:pt idx="7">
                  <c:v>8.4849999999999994</c:v>
                </c:pt>
                <c:pt idx="8">
                  <c:v>7.5099999999999989</c:v>
                </c:pt>
                <c:pt idx="9">
                  <c:v>5.6383333333333328</c:v>
                </c:pt>
                <c:pt idx="10">
                  <c:v>5.2183333333333346</c:v>
                </c:pt>
                <c:pt idx="11">
                  <c:v>10.91</c:v>
                </c:pt>
                <c:pt idx="12">
                  <c:v>4.87</c:v>
                </c:pt>
                <c:pt idx="13">
                  <c:v>8.9733333333333327</c:v>
                </c:pt>
                <c:pt idx="14">
                  <c:v>5.211666666666666</c:v>
                </c:pt>
                <c:pt idx="15">
                  <c:v>7.0766666666666671</c:v>
                </c:pt>
                <c:pt idx="16">
                  <c:v>7.1850000000000005</c:v>
                </c:pt>
                <c:pt idx="17">
                  <c:v>8.1033333333333335</c:v>
                </c:pt>
                <c:pt idx="18">
                  <c:v>5.3199999999999985</c:v>
                </c:pt>
                <c:pt idx="19">
                  <c:v>7.67</c:v>
                </c:pt>
                <c:pt idx="20">
                  <c:v>9.7183333333333337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3-4E07-9425-F2DE49214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9445248"/>
        <c:axId val="1539447328"/>
      </c:barChart>
      <c:catAx>
        <c:axId val="1539445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Ukenr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39447328"/>
        <c:crosses val="autoZero"/>
        <c:auto val="1"/>
        <c:lblAlgn val="ctr"/>
        <c:lblOffset val="100"/>
        <c:noMultiLvlLbl val="0"/>
      </c:catAx>
      <c:valAx>
        <c:axId val="1539447328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Antall timer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3944524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Stopptid!$Q$1</c:f>
              <c:strCache>
                <c:ptCount val="1"/>
                <c:pt idx="0">
                  <c:v>Total stopptid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Stopptid!$P$2:$P$23</c:f>
              <c:strCache>
                <c:ptCount val="22"/>
                <c:pt idx="0">
                  <c:v>V38</c:v>
                </c:pt>
                <c:pt idx="1">
                  <c:v>V39</c:v>
                </c:pt>
                <c:pt idx="2">
                  <c:v>V40</c:v>
                </c:pt>
                <c:pt idx="3">
                  <c:v>V41</c:v>
                </c:pt>
                <c:pt idx="4">
                  <c:v>V42</c:v>
                </c:pt>
                <c:pt idx="5">
                  <c:v>V43</c:v>
                </c:pt>
                <c:pt idx="6">
                  <c:v>V44</c:v>
                </c:pt>
                <c:pt idx="7">
                  <c:v>V45</c:v>
                </c:pt>
                <c:pt idx="8">
                  <c:v>V46</c:v>
                </c:pt>
                <c:pt idx="9">
                  <c:v>V47</c:v>
                </c:pt>
                <c:pt idx="10">
                  <c:v>V48</c:v>
                </c:pt>
                <c:pt idx="11">
                  <c:v>V49</c:v>
                </c:pt>
                <c:pt idx="12">
                  <c:v>V50</c:v>
                </c:pt>
                <c:pt idx="13">
                  <c:v>V51</c:v>
                </c:pt>
                <c:pt idx="14">
                  <c:v>V1</c:v>
                </c:pt>
                <c:pt idx="15">
                  <c:v>V2</c:v>
                </c:pt>
                <c:pt idx="16">
                  <c:v>V3</c:v>
                </c:pt>
                <c:pt idx="17">
                  <c:v>V4</c:v>
                </c:pt>
                <c:pt idx="18">
                  <c:v>V5</c:v>
                </c:pt>
                <c:pt idx="19">
                  <c:v>V6</c:v>
                </c:pt>
                <c:pt idx="20">
                  <c:v>V7</c:v>
                </c:pt>
                <c:pt idx="21">
                  <c:v>V8</c:v>
                </c:pt>
              </c:strCache>
            </c:strRef>
          </c:cat>
          <c:val>
            <c:numRef>
              <c:f>Stopptid!$Q$2:$Q$23</c:f>
              <c:numCache>
                <c:formatCode>0.00</c:formatCode>
                <c:ptCount val="22"/>
                <c:pt idx="0">
                  <c:v>12.193333333333332</c:v>
                </c:pt>
                <c:pt idx="1">
                  <c:v>17.238333333333333</c:v>
                </c:pt>
                <c:pt idx="2">
                  <c:v>14.558333333333335</c:v>
                </c:pt>
                <c:pt idx="3">
                  <c:v>10.493333333333336</c:v>
                </c:pt>
                <c:pt idx="4">
                  <c:v>15.861666666666665</c:v>
                </c:pt>
                <c:pt idx="5">
                  <c:v>14.285</c:v>
                </c:pt>
                <c:pt idx="6">
                  <c:v>15.176666666666666</c:v>
                </c:pt>
                <c:pt idx="7">
                  <c:v>13.254999999999999</c:v>
                </c:pt>
                <c:pt idx="8">
                  <c:v>15.234999999999999</c:v>
                </c:pt>
                <c:pt idx="9">
                  <c:v>10.759999999999998</c:v>
                </c:pt>
                <c:pt idx="10">
                  <c:v>8.4716666666666658</c:v>
                </c:pt>
                <c:pt idx="11">
                  <c:v>8.7183333333333337</c:v>
                </c:pt>
                <c:pt idx="12">
                  <c:v>14.793333333333333</c:v>
                </c:pt>
                <c:pt idx="13">
                  <c:v>9.586666666666666</c:v>
                </c:pt>
                <c:pt idx="14">
                  <c:v>13.523333333333333</c:v>
                </c:pt>
                <c:pt idx="15">
                  <c:v>8.0783333333333331</c:v>
                </c:pt>
                <c:pt idx="16">
                  <c:v>10.36</c:v>
                </c:pt>
                <c:pt idx="17">
                  <c:v>12.434999999999999</c:v>
                </c:pt>
                <c:pt idx="18">
                  <c:v>11.27</c:v>
                </c:pt>
                <c:pt idx="19">
                  <c:v>9.4033333333333324</c:v>
                </c:pt>
                <c:pt idx="20">
                  <c:v>12.036666666666669</c:v>
                </c:pt>
                <c:pt idx="21">
                  <c:v>12.918333333333333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D-4F63-A0D3-451ED9D8B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6636672"/>
        <c:axId val="1096643744"/>
      </c:barChart>
      <c:catAx>
        <c:axId val="1096636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Ukenr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96643744"/>
        <c:crosses val="autoZero"/>
        <c:auto val="1"/>
        <c:lblAlgn val="ctr"/>
        <c:lblOffset val="100"/>
        <c:noMultiLvlLbl val="0"/>
      </c:catAx>
      <c:valAx>
        <c:axId val="10966437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Antall timer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9663667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Teoretisk tilgjengelighet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1338519125787243E-2"/>
          <c:y val="0.11051022912239429"/>
          <c:w val="0.92251943083385768"/>
          <c:h val="0.752213404628994"/>
        </c:manualLayout>
      </c:layout>
      <c:lineChart>
        <c:grouping val="standard"/>
        <c:varyColors val="0"/>
        <c:ser>
          <c:idx val="1"/>
          <c:order val="0"/>
          <c:tx>
            <c:strRef>
              <c:f>Tilgjengelighet!$C$1</c:f>
              <c:strCache>
                <c:ptCount val="1"/>
                <c:pt idx="0">
                  <c:v>Teoretisk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78A-4317-A4A4-E41B5FDB7852}"/>
              </c:ext>
            </c:extLst>
          </c:dPt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Tilgjengelighet!$A$3:$A$23</c:f>
              <c:strCache>
                <c:ptCount val="21"/>
                <c:pt idx="0">
                  <c:v>V39</c:v>
                </c:pt>
                <c:pt idx="1">
                  <c:v>V40</c:v>
                </c:pt>
                <c:pt idx="2">
                  <c:v>V41</c:v>
                </c:pt>
                <c:pt idx="3">
                  <c:v>V42</c:v>
                </c:pt>
                <c:pt idx="4">
                  <c:v>V43</c:v>
                </c:pt>
                <c:pt idx="5">
                  <c:v>V44</c:v>
                </c:pt>
                <c:pt idx="6">
                  <c:v>V45</c:v>
                </c:pt>
                <c:pt idx="7">
                  <c:v>V46</c:v>
                </c:pt>
                <c:pt idx="8">
                  <c:v>V47</c:v>
                </c:pt>
                <c:pt idx="9">
                  <c:v>V48</c:v>
                </c:pt>
                <c:pt idx="10">
                  <c:v>V49</c:v>
                </c:pt>
                <c:pt idx="11">
                  <c:v>V50</c:v>
                </c:pt>
                <c:pt idx="12">
                  <c:v>V51</c:v>
                </c:pt>
                <c:pt idx="13">
                  <c:v>V1</c:v>
                </c:pt>
                <c:pt idx="14">
                  <c:v>V2</c:v>
                </c:pt>
                <c:pt idx="15">
                  <c:v>V3</c:v>
                </c:pt>
                <c:pt idx="16">
                  <c:v>V4</c:v>
                </c:pt>
                <c:pt idx="17">
                  <c:v>V5</c:v>
                </c:pt>
                <c:pt idx="18">
                  <c:v>V6</c:v>
                </c:pt>
                <c:pt idx="19">
                  <c:v>V7</c:v>
                </c:pt>
                <c:pt idx="20">
                  <c:v>V8</c:v>
                </c:pt>
              </c:strCache>
            </c:strRef>
          </c:cat>
          <c:val>
            <c:numRef>
              <c:f>Tilgjengelighet!$C$3:$C$23</c:f>
              <c:numCache>
                <c:formatCode>0%</c:formatCode>
                <c:ptCount val="21"/>
                <c:pt idx="0">
                  <c:v>0.74142500000000011</c:v>
                </c:pt>
                <c:pt idx="1">
                  <c:v>0.75394366197183094</c:v>
                </c:pt>
                <c:pt idx="2">
                  <c:v>0.79755627009646302</c:v>
                </c:pt>
                <c:pt idx="3">
                  <c:v>0.73191549295774649</c:v>
                </c:pt>
                <c:pt idx="4">
                  <c:v>0.78572500000000012</c:v>
                </c:pt>
                <c:pt idx="5">
                  <c:v>0.75749667110519303</c:v>
                </c:pt>
                <c:pt idx="6">
                  <c:v>0.80117500000000008</c:v>
                </c:pt>
                <c:pt idx="7">
                  <c:v>0.74250704225352115</c:v>
                </c:pt>
                <c:pt idx="8">
                  <c:v>0.83860000000000001</c:v>
                </c:pt>
                <c:pt idx="9">
                  <c:v>0.8360322580645162</c:v>
                </c:pt>
                <c:pt idx="10">
                  <c:v>0.85306179775280899</c:v>
                </c:pt>
                <c:pt idx="11">
                  <c:v>0.74997183098591558</c:v>
                </c:pt>
                <c:pt idx="12">
                  <c:v>0.85620000000000007</c:v>
                </c:pt>
                <c:pt idx="13">
                  <c:v>0.79715000000000003</c:v>
                </c:pt>
                <c:pt idx="14">
                  <c:v>0.86346478873239441</c:v>
                </c:pt>
                <c:pt idx="15">
                  <c:v>0.84460000000000002</c:v>
                </c:pt>
                <c:pt idx="16">
                  <c:v>0.81347499999999995</c:v>
                </c:pt>
                <c:pt idx="17">
                  <c:v>0.83095000000000008</c:v>
                </c:pt>
                <c:pt idx="18">
                  <c:v>0.85894999999999999</c:v>
                </c:pt>
                <c:pt idx="19">
                  <c:v>0.80374999999999996</c:v>
                </c:pt>
                <c:pt idx="20">
                  <c:v>0.80622499999999997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95-5842-8D8A-3034A8BD0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5141087"/>
        <c:axId val="1575990751"/>
      </c:lineChart>
      <c:catAx>
        <c:axId val="20351410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Ukenr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75990751"/>
        <c:crosses val="autoZero"/>
        <c:auto val="1"/>
        <c:lblAlgn val="ctr"/>
        <c:lblOffset val="100"/>
        <c:noMultiLvlLbl val="0"/>
      </c:catAx>
      <c:valAx>
        <c:axId val="157599075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Tilgjengelighet</a:t>
                </a:r>
                <a:r>
                  <a:rPr lang="nb-NO" baseline="0"/>
                  <a:t> i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35141087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Ønsket tilgjengelighet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Tilgjengelighet!$B$1</c:f>
              <c:strCache>
                <c:ptCount val="1"/>
                <c:pt idx="0">
                  <c:v>Ønsket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Tilgjengelighet!$A$2:$A$23</c:f>
              <c:strCache>
                <c:ptCount val="22"/>
                <c:pt idx="0">
                  <c:v>V38</c:v>
                </c:pt>
                <c:pt idx="1">
                  <c:v>V39</c:v>
                </c:pt>
                <c:pt idx="2">
                  <c:v>V40</c:v>
                </c:pt>
                <c:pt idx="3">
                  <c:v>V41</c:v>
                </c:pt>
                <c:pt idx="4">
                  <c:v>V42</c:v>
                </c:pt>
                <c:pt idx="5">
                  <c:v>V43</c:v>
                </c:pt>
                <c:pt idx="6">
                  <c:v>V44</c:v>
                </c:pt>
                <c:pt idx="7">
                  <c:v>V45</c:v>
                </c:pt>
                <c:pt idx="8">
                  <c:v>V46</c:v>
                </c:pt>
                <c:pt idx="9">
                  <c:v>V47</c:v>
                </c:pt>
                <c:pt idx="10">
                  <c:v>V48</c:v>
                </c:pt>
                <c:pt idx="11">
                  <c:v>V49</c:v>
                </c:pt>
                <c:pt idx="12">
                  <c:v>V50</c:v>
                </c:pt>
                <c:pt idx="13">
                  <c:v>V51</c:v>
                </c:pt>
                <c:pt idx="14">
                  <c:v>V1</c:v>
                </c:pt>
                <c:pt idx="15">
                  <c:v>V2</c:v>
                </c:pt>
                <c:pt idx="16">
                  <c:v>V3</c:v>
                </c:pt>
                <c:pt idx="17">
                  <c:v>V4</c:v>
                </c:pt>
                <c:pt idx="18">
                  <c:v>V5</c:v>
                </c:pt>
                <c:pt idx="19">
                  <c:v>V6</c:v>
                </c:pt>
                <c:pt idx="20">
                  <c:v>V7</c:v>
                </c:pt>
                <c:pt idx="21">
                  <c:v>V8</c:v>
                </c:pt>
              </c:strCache>
            </c:strRef>
          </c:cat>
          <c:val>
            <c:numRef>
              <c:f>Tilgjengelighet!$B$2:$B$23</c:f>
              <c:numCache>
                <c:formatCode>0%</c:formatCode>
                <c:ptCount val="22"/>
                <c:pt idx="0">
                  <c:v>0.69877934272300468</c:v>
                </c:pt>
                <c:pt idx="1">
                  <c:v>0.78589610389610398</c:v>
                </c:pt>
                <c:pt idx="2">
                  <c:v>0.81184210526315792</c:v>
                </c:pt>
                <c:pt idx="3">
                  <c:v>0.85632107023411363</c:v>
                </c:pt>
                <c:pt idx="4">
                  <c:v>0.79352238805970154</c:v>
                </c:pt>
                <c:pt idx="5">
                  <c:v>0.85529870129870134</c:v>
                </c:pt>
                <c:pt idx="6">
                  <c:v>0.79928077455048407</c:v>
                </c:pt>
                <c:pt idx="7">
                  <c:v>0.84407792207792209</c:v>
                </c:pt>
                <c:pt idx="8">
                  <c:v>0.84213953488372095</c:v>
                </c:pt>
                <c:pt idx="9">
                  <c:v>0.88296103896103895</c:v>
                </c:pt>
                <c:pt idx="10">
                  <c:v>0.88685618729096982</c:v>
                </c:pt>
                <c:pt idx="11">
                  <c:v>0.90898255813953488</c:v>
                </c:pt>
                <c:pt idx="12">
                  <c:v>0.8085964912280702</c:v>
                </c:pt>
                <c:pt idx="13">
                  <c:v>0.92330708661417327</c:v>
                </c:pt>
                <c:pt idx="14">
                  <c:v>0.86015584415584423</c:v>
                </c:pt>
                <c:pt idx="15">
                  <c:v>0.90856725146198836</c:v>
                </c:pt>
                <c:pt idx="16">
                  <c:v>0.87122093023255809</c:v>
                </c:pt>
                <c:pt idx="17">
                  <c:v>0.93267441860465117</c:v>
                </c:pt>
                <c:pt idx="18">
                  <c:v>0.87169014084507046</c:v>
                </c:pt>
                <c:pt idx="19">
                  <c:v>0.91970930232558146</c:v>
                </c:pt>
                <c:pt idx="20">
                  <c:v>0.81598901098901089</c:v>
                </c:pt>
                <c:pt idx="21">
                  <c:v>0.84422535211267613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B0-4D58-A86B-5BAA8FD53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1409920"/>
        <c:axId val="1961404928"/>
      </c:lineChart>
      <c:catAx>
        <c:axId val="1961409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Ukenr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61404928"/>
        <c:crosses val="autoZero"/>
        <c:auto val="1"/>
        <c:lblAlgn val="ctr"/>
        <c:lblOffset val="100"/>
        <c:noMultiLvlLbl val="0"/>
      </c:catAx>
      <c:valAx>
        <c:axId val="196140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Tilgjengelighet i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6140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0</xdr:row>
      <xdr:rowOff>104775</xdr:rowOff>
    </xdr:from>
    <xdr:to>
      <xdr:col>22</xdr:col>
      <xdr:colOff>714375</xdr:colOff>
      <xdr:row>24</xdr:row>
      <xdr:rowOff>180975</xdr:rowOff>
    </xdr:to>
    <xdr:graphicFrame macro="">
      <xdr:nvGraphicFramePr>
        <xdr:cNvPr id="5" name="Diagram 1">
          <a:extLst>
            <a:ext uri="{FF2B5EF4-FFF2-40B4-BE49-F238E27FC236}">
              <a16:creationId xmlns:a16="http://schemas.microsoft.com/office/drawing/2014/main" id="{63B43B7F-599D-4F68-9FBB-58B2674F65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561973</xdr:colOff>
      <xdr:row>26</xdr:row>
      <xdr:rowOff>166685</xdr:rowOff>
    </xdr:from>
    <xdr:to>
      <xdr:col>25</xdr:col>
      <xdr:colOff>333374</xdr:colOff>
      <xdr:row>48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E412934-2697-4E56-BC60-8A568EA08B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761998</xdr:colOff>
      <xdr:row>0</xdr:row>
      <xdr:rowOff>85725</xdr:rowOff>
    </xdr:from>
    <xdr:to>
      <xdr:col>35</xdr:col>
      <xdr:colOff>609599</xdr:colOff>
      <xdr:row>25</xdr:row>
      <xdr:rowOff>100014</xdr:rowOff>
    </xdr:to>
    <xdr:graphicFrame macro="">
      <xdr:nvGraphicFramePr>
        <xdr:cNvPr id="6" name="Diagram 3">
          <a:extLst>
            <a:ext uri="{FF2B5EF4-FFF2-40B4-BE49-F238E27FC236}">
              <a16:creationId xmlns:a16="http://schemas.microsoft.com/office/drawing/2014/main" id="{F507A1AA-E843-4F96-BD2A-DF7C173669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26</xdr:row>
      <xdr:rowOff>28575</xdr:rowOff>
    </xdr:from>
    <xdr:to>
      <xdr:col>14</xdr:col>
      <xdr:colOff>723899</xdr:colOff>
      <xdr:row>47</xdr:row>
      <xdr:rowOff>66675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43E53AB-6200-4AA1-92C2-1081CE085B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238124</xdr:colOff>
      <xdr:row>0</xdr:row>
      <xdr:rowOff>119061</xdr:rowOff>
    </xdr:from>
    <xdr:to>
      <xdr:col>14</xdr:col>
      <xdr:colOff>695325</xdr:colOff>
      <xdr:row>23</xdr:row>
      <xdr:rowOff>57150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BC3A642E-F1A4-4801-B68D-C2E85BDA9E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57302</xdr:colOff>
      <xdr:row>0</xdr:row>
      <xdr:rowOff>95250</xdr:rowOff>
    </xdr:from>
    <xdr:to>
      <xdr:col>27</xdr:col>
      <xdr:colOff>476250</xdr:colOff>
      <xdr:row>23</xdr:row>
      <xdr:rowOff>133350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2832DE1-9497-4045-8AF4-7ED61ECBFD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0</xdr:row>
      <xdr:rowOff>109536</xdr:rowOff>
    </xdr:from>
    <xdr:to>
      <xdr:col>15</xdr:col>
      <xdr:colOff>323850</xdr:colOff>
      <xdr:row>26</xdr:row>
      <xdr:rowOff>9525</xdr:rowOff>
    </xdr:to>
    <xdr:graphicFrame macro="">
      <xdr:nvGraphicFramePr>
        <xdr:cNvPr id="36" name="Diagram 1">
          <a:extLst>
            <a:ext uri="{FF2B5EF4-FFF2-40B4-BE49-F238E27FC236}">
              <a16:creationId xmlns:a16="http://schemas.microsoft.com/office/drawing/2014/main" id="{3238A1CD-EDE0-4694-BAA3-8F8759B92A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380999</xdr:colOff>
      <xdr:row>0</xdr:row>
      <xdr:rowOff>123825</xdr:rowOff>
    </xdr:from>
    <xdr:to>
      <xdr:col>26</xdr:col>
      <xdr:colOff>419100</xdr:colOff>
      <xdr:row>26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39C1341-E117-4D4A-B5E5-7A37251CE5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BB6DE-71A7-48DD-B806-05D20466B7F5}">
  <dimension ref="A1:I34"/>
  <sheetViews>
    <sheetView zoomScaleNormal="100" workbookViewId="0">
      <selection activeCell="J29" sqref="J29"/>
    </sheetView>
  </sheetViews>
  <sheetFormatPr baseColWidth="10" defaultRowHeight="15" x14ac:dyDescent="0.25"/>
  <cols>
    <col min="15" max="15" width="11.42578125" customWidth="1"/>
  </cols>
  <sheetData>
    <row r="1" spans="1:9" x14ac:dyDescent="0.25">
      <c r="B1" t="s">
        <v>89</v>
      </c>
      <c r="E1" t="s">
        <v>105</v>
      </c>
      <c r="I1" t="s">
        <v>107</v>
      </c>
    </row>
    <row r="2" spans="1:9" x14ac:dyDescent="0.25">
      <c r="A2" t="s">
        <v>12</v>
      </c>
      <c r="B2" s="59">
        <f>'V38'!E28</f>
        <v>3881.2</v>
      </c>
      <c r="D2" t="s">
        <v>98</v>
      </c>
      <c r="E2" s="59">
        <f>B2+B3+B4</f>
        <v>20204.406673365349</v>
      </c>
      <c r="H2" s="60" t="s">
        <v>12</v>
      </c>
      <c r="I2" s="59">
        <f>'V38'!E31</f>
        <v>776.24</v>
      </c>
    </row>
    <row r="3" spans="1:9" x14ac:dyDescent="0.25">
      <c r="A3" t="s">
        <v>20</v>
      </c>
      <c r="B3" s="59">
        <f>'V39'!E28</f>
        <v>8409.5416554340409</v>
      </c>
      <c r="D3" t="s">
        <v>99</v>
      </c>
      <c r="E3" s="59">
        <f>B5+B6+B7</f>
        <v>22812.718774477464</v>
      </c>
      <c r="H3" s="60" t="s">
        <v>20</v>
      </c>
      <c r="I3" s="59">
        <f>'V39'!E31</f>
        <v>934.39351727044902</v>
      </c>
    </row>
    <row r="4" spans="1:9" x14ac:dyDescent="0.25">
      <c r="A4" t="s">
        <v>21</v>
      </c>
      <c r="B4" s="59">
        <f>'V40'!E28</f>
        <v>7913.6650179313074</v>
      </c>
      <c r="D4" t="s">
        <v>100</v>
      </c>
      <c r="E4" s="59">
        <f>B8+B9+B10</f>
        <v>24394.399001693982</v>
      </c>
      <c r="H4" s="60" t="s">
        <v>21</v>
      </c>
      <c r="I4" s="59">
        <f>'V40'!E31</f>
        <v>989.20812724141342</v>
      </c>
    </row>
    <row r="5" spans="1:9" x14ac:dyDescent="0.25">
      <c r="A5" t="s">
        <v>22</v>
      </c>
      <c r="B5" s="59">
        <f>'V41'!E28</f>
        <v>7375.4501029823332</v>
      </c>
      <c r="D5" t="s">
        <v>101</v>
      </c>
      <c r="E5" s="59">
        <f>B11+B12+B13</f>
        <v>25702.314855082033</v>
      </c>
      <c r="H5" s="60" t="s">
        <v>22</v>
      </c>
      <c r="I5" s="59">
        <f>'V41'!E31</f>
        <v>1053.6357289974762</v>
      </c>
    </row>
    <row r="6" spans="1:9" x14ac:dyDescent="0.25">
      <c r="A6" t="s">
        <v>25</v>
      </c>
      <c r="B6" s="59">
        <f>'V42'!E28</f>
        <v>6685.8799134346473</v>
      </c>
      <c r="D6" t="s">
        <v>102</v>
      </c>
      <c r="E6" s="59">
        <f>B14+B15+B16</f>
        <v>27027.164706268391</v>
      </c>
      <c r="H6" s="60" t="s">
        <v>25</v>
      </c>
      <c r="I6" s="59">
        <f>'V42'!E31</f>
        <v>742.87554593718301</v>
      </c>
    </row>
    <row r="7" spans="1:9" x14ac:dyDescent="0.25">
      <c r="A7" t="s">
        <v>29</v>
      </c>
      <c r="B7" s="59">
        <f>'V43'!E28</f>
        <v>8751.3887580604842</v>
      </c>
      <c r="D7" t="s">
        <v>103</v>
      </c>
      <c r="E7" s="59">
        <f>B17+B18+B19</f>
        <v>28384.861401377948</v>
      </c>
      <c r="H7" s="60" t="s">
        <v>29</v>
      </c>
      <c r="I7" s="59">
        <f>'V43'!E31</f>
        <v>972.37652867338716</v>
      </c>
    </row>
    <row r="8" spans="1:9" x14ac:dyDescent="0.25">
      <c r="A8" t="s">
        <v>38</v>
      </c>
      <c r="B8" s="59">
        <f>'V44'!E30</f>
        <v>8093.857855886944</v>
      </c>
      <c r="D8" t="s">
        <v>104</v>
      </c>
      <c r="E8" s="59">
        <f>B20+B21+B22</f>
        <v>27387.023512108099</v>
      </c>
      <c r="H8" s="60" t="s">
        <v>38</v>
      </c>
      <c r="I8" s="59">
        <f>'V44'!E33</f>
        <v>899.31753954299381</v>
      </c>
    </row>
    <row r="9" spans="1:9" x14ac:dyDescent="0.25">
      <c r="A9" t="s">
        <v>37</v>
      </c>
      <c r="B9" s="59">
        <f>'V45'!E28</f>
        <v>8717.7963465682387</v>
      </c>
      <c r="E9" s="59"/>
      <c r="H9" s="60" t="s">
        <v>37</v>
      </c>
      <c r="I9" s="59">
        <f>'V45'!E31</f>
        <v>968.64403850758208</v>
      </c>
    </row>
    <row r="10" spans="1:9" x14ac:dyDescent="0.25">
      <c r="A10" t="s">
        <v>41</v>
      </c>
      <c r="B10" s="59">
        <f>'V46'!E28</f>
        <v>7582.7447992388006</v>
      </c>
      <c r="E10" s="59"/>
      <c r="H10" s="60" t="s">
        <v>41</v>
      </c>
      <c r="I10" s="59">
        <f>'V46'!E31</f>
        <v>947.84309990485008</v>
      </c>
    </row>
    <row r="11" spans="1:9" x14ac:dyDescent="0.25">
      <c r="A11" t="s">
        <v>42</v>
      </c>
      <c r="B11" s="59">
        <f>'V47'!E28</f>
        <v>9173.1922524543952</v>
      </c>
      <c r="E11" s="59"/>
      <c r="H11" s="60" t="s">
        <v>42</v>
      </c>
      <c r="I11" s="59">
        <f>'V47'!E31</f>
        <v>1019.2435836060439</v>
      </c>
    </row>
    <row r="12" spans="1:9" x14ac:dyDescent="0.25">
      <c r="A12" t="s">
        <v>47</v>
      </c>
      <c r="B12" s="59">
        <f>'V48'!E28</f>
        <v>7782.1154856629946</v>
      </c>
      <c r="E12" s="59"/>
      <c r="H12" s="60" t="s">
        <v>47</v>
      </c>
      <c r="I12" s="59">
        <f>'V48'!E31</f>
        <v>1111.7307836661421</v>
      </c>
    </row>
    <row r="13" spans="1:9" x14ac:dyDescent="0.25">
      <c r="A13" t="s">
        <v>48</v>
      </c>
      <c r="B13" s="59">
        <f>'V49'!E28</f>
        <v>8747.0071169646453</v>
      </c>
      <c r="H13" s="60" t="s">
        <v>48</v>
      </c>
      <c r="I13" s="59">
        <f>'V49'!E31</f>
        <v>1093.3758896205807</v>
      </c>
    </row>
    <row r="14" spans="1:9" x14ac:dyDescent="0.25">
      <c r="A14" t="s">
        <v>51</v>
      </c>
      <c r="B14" s="59">
        <f>'V50'!E28</f>
        <v>7761.0483276470859</v>
      </c>
      <c r="H14" s="60" t="s">
        <v>51</v>
      </c>
      <c r="I14" s="59">
        <f>'V50'!E31</f>
        <v>970.13104095588574</v>
      </c>
    </row>
    <row r="15" spans="1:9" x14ac:dyDescent="0.25">
      <c r="A15" t="s">
        <v>54</v>
      </c>
      <c r="B15" s="59">
        <f>'V51'!E28</f>
        <v>9555.9202235813264</v>
      </c>
      <c r="H15" s="60" t="s">
        <v>54</v>
      </c>
      <c r="I15" s="59">
        <f>'V51'!E31</f>
        <v>1061.7689137312584</v>
      </c>
    </row>
    <row r="16" spans="1:9" x14ac:dyDescent="0.25">
      <c r="A16" t="s">
        <v>58</v>
      </c>
      <c r="B16" s="59">
        <f>'V1'!E28</f>
        <v>9710.196155039981</v>
      </c>
      <c r="H16" s="60" t="s">
        <v>58</v>
      </c>
      <c r="I16" s="59">
        <f>'V1'!E31</f>
        <v>1078.9106838933312</v>
      </c>
    </row>
    <row r="17" spans="1:9" x14ac:dyDescent="0.25">
      <c r="A17" t="s">
        <v>61</v>
      </c>
      <c r="B17" s="59">
        <f>'V2'!E28</f>
        <v>9287.118518791096</v>
      </c>
      <c r="H17" s="60" t="s">
        <v>61</v>
      </c>
      <c r="I17" s="59">
        <f>'V2'!E31</f>
        <v>1160.889814848887</v>
      </c>
    </row>
    <row r="18" spans="1:9" x14ac:dyDescent="0.25">
      <c r="A18" t="s">
        <v>67</v>
      </c>
      <c r="B18" s="59">
        <f>'V3'!E28</f>
        <v>9865.2279669739</v>
      </c>
      <c r="H18" s="60" t="s">
        <v>67</v>
      </c>
      <c r="I18" s="59">
        <f>'V3'!E31</f>
        <v>1096.1364407748779</v>
      </c>
    </row>
    <row r="19" spans="1:9" x14ac:dyDescent="0.25">
      <c r="A19" t="s">
        <v>70</v>
      </c>
      <c r="B19" s="59">
        <f>'V4'!E28</f>
        <v>9232.5149156129519</v>
      </c>
      <c r="H19" s="60" t="s">
        <v>70</v>
      </c>
      <c r="I19" s="59">
        <f>'V4'!E31</f>
        <v>1025.8349906236613</v>
      </c>
    </row>
    <row r="20" spans="1:9" x14ac:dyDescent="0.25">
      <c r="A20" t="s">
        <v>74</v>
      </c>
      <c r="B20" s="59">
        <f>'V5'!E28</f>
        <v>9954.0205741760947</v>
      </c>
      <c r="H20" s="60" t="s">
        <v>74</v>
      </c>
      <c r="I20" s="59">
        <f>'V5'!E31</f>
        <v>1106.0022860195661</v>
      </c>
    </row>
    <row r="21" spans="1:9" x14ac:dyDescent="0.25">
      <c r="A21" t="s">
        <v>77</v>
      </c>
      <c r="B21" s="59">
        <f>'V6'!E28</f>
        <v>9463.3475554066063</v>
      </c>
      <c r="H21" s="60" t="s">
        <v>77</v>
      </c>
      <c r="I21" s="59">
        <f>'V6'!E31</f>
        <v>1051.483061711845</v>
      </c>
    </row>
    <row r="22" spans="1:9" x14ac:dyDescent="0.25">
      <c r="A22" t="s">
        <v>83</v>
      </c>
      <c r="B22" s="59">
        <f>'V7'!E28</f>
        <v>7969.6553825253986</v>
      </c>
      <c r="H22" s="60" t="s">
        <v>83</v>
      </c>
      <c r="I22" s="59">
        <f>'V7'!E31</f>
        <v>996.20692281567483</v>
      </c>
    </row>
    <row r="23" spans="1:9" x14ac:dyDescent="0.25">
      <c r="A23" t="s">
        <v>87</v>
      </c>
      <c r="B23" s="59">
        <f>'V8'!E28</f>
        <v>9803.2999999999993</v>
      </c>
      <c r="H23" s="60" t="s">
        <v>87</v>
      </c>
      <c r="I23" s="59">
        <f>'V8'!E31</f>
        <v>1089.2555555555555</v>
      </c>
    </row>
    <row r="24" spans="1:9" x14ac:dyDescent="0.25">
      <c r="B24" s="59"/>
      <c r="I24" s="59"/>
    </row>
    <row r="25" spans="1:9" x14ac:dyDescent="0.25">
      <c r="B25" s="59"/>
      <c r="I25" s="59"/>
    </row>
    <row r="26" spans="1:9" x14ac:dyDescent="0.25">
      <c r="B26" s="59"/>
      <c r="I26" s="59"/>
    </row>
    <row r="27" spans="1:9" x14ac:dyDescent="0.25">
      <c r="B27" s="59"/>
      <c r="I27" s="59"/>
    </row>
    <row r="28" spans="1:9" x14ac:dyDescent="0.25">
      <c r="B28" s="59"/>
      <c r="I28" s="59"/>
    </row>
    <row r="29" spans="1:9" x14ac:dyDescent="0.25">
      <c r="B29" s="59"/>
      <c r="I29" s="59"/>
    </row>
    <row r="30" spans="1:9" x14ac:dyDescent="0.25">
      <c r="B30" s="59"/>
      <c r="I30" s="59"/>
    </row>
    <row r="31" spans="1:9" x14ac:dyDescent="0.25">
      <c r="B31" s="59"/>
      <c r="I31" s="59"/>
    </row>
    <row r="32" spans="1:9" x14ac:dyDescent="0.25">
      <c r="B32" s="59"/>
      <c r="I32" s="59"/>
    </row>
    <row r="33" spans="2:9" x14ac:dyDescent="0.25">
      <c r="B33" s="59"/>
      <c r="I33" s="59"/>
    </row>
    <row r="34" spans="2:9" x14ac:dyDescent="0.25">
      <c r="B34" s="59"/>
    </row>
  </sheetData>
  <phoneticPr fontId="5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EF316-A387-4775-B615-B305329E20E0}">
  <dimension ref="A1:M35"/>
  <sheetViews>
    <sheetView topLeftCell="A13" workbookViewId="0">
      <selection activeCell="D23" sqref="D23:E23"/>
    </sheetView>
  </sheetViews>
  <sheetFormatPr baseColWidth="10" defaultRowHeight="15" outlineLevelCol="1" x14ac:dyDescent="0.25"/>
  <cols>
    <col min="1" max="1" width="11.42578125" customWidth="1"/>
    <col min="2" max="2" width="17.42578125" customWidth="1"/>
    <col min="3" max="3" width="16.7109375" customWidth="1"/>
    <col min="4" max="4" width="18" customWidth="1"/>
    <col min="5" max="5" width="18.28515625" customWidth="1"/>
    <col min="6" max="12" width="16.7109375" customWidth="1"/>
    <col min="13" max="13" width="67.5703125" customWidth="1" outlineLevel="1"/>
  </cols>
  <sheetData>
    <row r="1" spans="1:13" x14ac:dyDescent="0.25">
      <c r="A1" s="62" t="s">
        <v>70</v>
      </c>
      <c r="B1" s="68" t="s">
        <v>4</v>
      </c>
      <c r="C1" s="69"/>
      <c r="D1" s="70"/>
      <c r="E1" s="71" t="s">
        <v>5</v>
      </c>
      <c r="F1" s="72"/>
      <c r="G1" s="73"/>
      <c r="H1" s="71" t="s">
        <v>10</v>
      </c>
      <c r="I1" s="72"/>
      <c r="J1" s="73"/>
      <c r="K1" s="64" t="s">
        <v>28</v>
      </c>
      <c r="L1" s="64"/>
      <c r="M1" s="65" t="s">
        <v>15</v>
      </c>
    </row>
    <row r="2" spans="1:13" x14ac:dyDescent="0.25">
      <c r="A2" s="63"/>
      <c r="B2" s="35" t="s">
        <v>31</v>
      </c>
      <c r="C2" s="2" t="s">
        <v>13</v>
      </c>
      <c r="D2" s="3" t="s">
        <v>14</v>
      </c>
      <c r="E2" s="3" t="s">
        <v>31</v>
      </c>
      <c r="F2" s="3" t="s">
        <v>13</v>
      </c>
      <c r="G2" s="3" t="s">
        <v>14</v>
      </c>
      <c r="H2" s="3" t="s">
        <v>31</v>
      </c>
      <c r="I2" s="3" t="s">
        <v>13</v>
      </c>
      <c r="J2" s="7" t="s">
        <v>14</v>
      </c>
      <c r="K2" s="7" t="s">
        <v>4</v>
      </c>
      <c r="L2" s="7" t="s">
        <v>5</v>
      </c>
      <c r="M2" s="65"/>
    </row>
    <row r="3" spans="1:13" x14ac:dyDescent="0.25">
      <c r="A3" s="4" t="s">
        <v>0</v>
      </c>
      <c r="B3" s="36">
        <v>440</v>
      </c>
      <c r="C3" s="1">
        <v>430</v>
      </c>
      <c r="D3" s="1">
        <v>310.3</v>
      </c>
      <c r="E3" s="1">
        <v>450</v>
      </c>
      <c r="F3" s="1">
        <v>430</v>
      </c>
      <c r="G3" s="1">
        <v>408.9</v>
      </c>
      <c r="H3" s="28">
        <f>B3+E3</f>
        <v>890</v>
      </c>
      <c r="I3" s="1">
        <f>C3+F3</f>
        <v>860</v>
      </c>
      <c r="J3" s="1">
        <f>D3+G3</f>
        <v>719.2</v>
      </c>
      <c r="K3" s="10"/>
      <c r="L3" s="1"/>
      <c r="M3" s="1" t="s">
        <v>71</v>
      </c>
    </row>
    <row r="4" spans="1:13" x14ac:dyDescent="0.25">
      <c r="A4" s="4" t="s">
        <v>1</v>
      </c>
      <c r="B4" s="36">
        <v>440</v>
      </c>
      <c r="C4" s="1">
        <v>430</v>
      </c>
      <c r="D4" s="1">
        <v>388.5</v>
      </c>
      <c r="E4" s="1">
        <v>450</v>
      </c>
      <c r="F4" s="1">
        <v>430</v>
      </c>
      <c r="G4" s="1">
        <v>326</v>
      </c>
      <c r="H4" s="28">
        <f t="shared" ref="H4:J7" si="0">B4+E4</f>
        <v>890</v>
      </c>
      <c r="I4" s="1">
        <f t="shared" si="0"/>
        <v>860</v>
      </c>
      <c r="J4" s="1">
        <f t="shared" si="0"/>
        <v>714.5</v>
      </c>
      <c r="K4" s="10"/>
      <c r="L4" s="1">
        <v>65</v>
      </c>
      <c r="M4" s="1" t="s">
        <v>72</v>
      </c>
    </row>
    <row r="5" spans="1:13" x14ac:dyDescent="0.25">
      <c r="A5" s="4" t="s">
        <v>2</v>
      </c>
      <c r="B5" s="36">
        <v>440</v>
      </c>
      <c r="C5" s="1">
        <v>430</v>
      </c>
      <c r="D5" s="1">
        <v>335.7</v>
      </c>
      <c r="E5" s="1">
        <v>450</v>
      </c>
      <c r="F5" s="1">
        <v>430</v>
      </c>
      <c r="G5" s="1">
        <v>339.8</v>
      </c>
      <c r="H5" s="28">
        <f t="shared" si="0"/>
        <v>890</v>
      </c>
      <c r="I5" s="1">
        <f t="shared" si="0"/>
        <v>860</v>
      </c>
      <c r="J5" s="1">
        <f t="shared" si="0"/>
        <v>675.5</v>
      </c>
      <c r="K5" s="10">
        <v>52</v>
      </c>
      <c r="L5" s="1">
        <v>48</v>
      </c>
      <c r="M5" s="1" t="s">
        <v>73</v>
      </c>
    </row>
    <row r="6" spans="1:13" x14ac:dyDescent="0.25">
      <c r="A6" s="4" t="s">
        <v>3</v>
      </c>
      <c r="B6" s="36">
        <v>440</v>
      </c>
      <c r="C6" s="1">
        <v>430</v>
      </c>
      <c r="D6" s="1">
        <v>351.4</v>
      </c>
      <c r="E6" s="1">
        <v>450</v>
      </c>
      <c r="F6" s="1">
        <v>430</v>
      </c>
      <c r="G6" s="1">
        <v>416.5</v>
      </c>
      <c r="H6" s="28">
        <f t="shared" si="0"/>
        <v>890</v>
      </c>
      <c r="I6" s="1">
        <f t="shared" si="0"/>
        <v>860</v>
      </c>
      <c r="J6" s="1">
        <f t="shared" si="0"/>
        <v>767.9</v>
      </c>
      <c r="K6" s="10"/>
      <c r="L6" s="1"/>
      <c r="M6" s="1"/>
    </row>
    <row r="7" spans="1:13" ht="15.75" thickBot="1" x14ac:dyDescent="0.3">
      <c r="A7" s="5" t="s">
        <v>6</v>
      </c>
      <c r="B7" s="37">
        <v>440</v>
      </c>
      <c r="C7" s="6">
        <v>410</v>
      </c>
      <c r="D7" s="6">
        <v>376.8</v>
      </c>
      <c r="E7" s="6"/>
      <c r="F7" s="23"/>
      <c r="G7" s="23"/>
      <c r="H7" s="38">
        <f t="shared" si="0"/>
        <v>440</v>
      </c>
      <c r="I7" s="6">
        <f t="shared" si="0"/>
        <v>410</v>
      </c>
      <c r="J7" s="6">
        <f t="shared" si="0"/>
        <v>376.8</v>
      </c>
      <c r="K7" s="6"/>
      <c r="L7" s="6"/>
      <c r="M7" s="1"/>
    </row>
    <row r="8" spans="1:13" x14ac:dyDescent="0.25">
      <c r="A8" s="9" t="s">
        <v>8</v>
      </c>
      <c r="B8" s="8">
        <f>B3+B4+B5+B6+B7</f>
        <v>2200</v>
      </c>
      <c r="C8" s="8">
        <f>C3+C4+C5+C6+C7</f>
        <v>2130</v>
      </c>
      <c r="D8" s="8">
        <f t="shared" ref="D8:L8" si="1">D3+D4+D5+D6+D7</f>
        <v>1762.7</v>
      </c>
      <c r="E8" s="8">
        <f t="shared" si="1"/>
        <v>1800</v>
      </c>
      <c r="F8" s="8">
        <f t="shared" si="1"/>
        <v>1720</v>
      </c>
      <c r="G8" s="8">
        <f t="shared" si="1"/>
        <v>1491.2</v>
      </c>
      <c r="H8" s="39">
        <f>H3+H4+H5+H6+H7</f>
        <v>4000</v>
      </c>
      <c r="I8" s="8">
        <f t="shared" si="1"/>
        <v>3850</v>
      </c>
      <c r="J8" s="8">
        <f t="shared" si="1"/>
        <v>3253.9</v>
      </c>
      <c r="K8" s="8">
        <f t="shared" si="1"/>
        <v>52</v>
      </c>
      <c r="L8" s="8">
        <f t="shared" si="1"/>
        <v>113</v>
      </c>
    </row>
    <row r="9" spans="1:13" x14ac:dyDescent="0.25">
      <c r="A9" s="15" t="s">
        <v>9</v>
      </c>
      <c r="B9" s="18">
        <f>B8/60</f>
        <v>36.666666666666664</v>
      </c>
      <c r="C9" s="18">
        <f>C8/60</f>
        <v>35.5</v>
      </c>
      <c r="D9" s="18">
        <f t="shared" ref="D9:J9" si="2">D8/60</f>
        <v>29.378333333333334</v>
      </c>
      <c r="E9" s="18">
        <f t="shared" si="2"/>
        <v>30</v>
      </c>
      <c r="F9" s="18">
        <f t="shared" si="2"/>
        <v>28.666666666666668</v>
      </c>
      <c r="G9" s="18">
        <f t="shared" si="2"/>
        <v>24.853333333333335</v>
      </c>
      <c r="H9" s="28">
        <f>H8/60</f>
        <v>66.666666666666671</v>
      </c>
      <c r="I9" s="28">
        <f>I8/60</f>
        <v>64.166666666666671</v>
      </c>
      <c r="J9" s="18">
        <f t="shared" si="2"/>
        <v>54.231666666666669</v>
      </c>
    </row>
    <row r="11" spans="1:13" x14ac:dyDescent="0.25">
      <c r="K11" s="17"/>
    </row>
    <row r="13" spans="1:13" ht="15" customHeight="1" x14ac:dyDescent="0.25">
      <c r="A13" s="62" t="str">
        <f>A1</f>
        <v>V4</v>
      </c>
      <c r="B13" s="64" t="s">
        <v>7</v>
      </c>
      <c r="C13" s="64"/>
      <c r="D13" s="64" t="s">
        <v>32</v>
      </c>
      <c r="E13" s="64"/>
      <c r="F13" s="32"/>
      <c r="H13" s="66" t="str">
        <f>A1</f>
        <v>V4</v>
      </c>
      <c r="I13" s="64" t="s">
        <v>35</v>
      </c>
      <c r="J13" s="64"/>
    </row>
    <row r="14" spans="1:13" ht="15" customHeight="1" x14ac:dyDescent="0.25">
      <c r="A14" s="63"/>
      <c r="B14" s="52" t="s">
        <v>4</v>
      </c>
      <c r="C14" s="52" t="s">
        <v>5</v>
      </c>
      <c r="D14" s="52" t="s">
        <v>4</v>
      </c>
      <c r="E14" s="52" t="s">
        <v>5</v>
      </c>
      <c r="F14" s="32"/>
      <c r="H14" s="67"/>
      <c r="I14" s="19" t="s">
        <v>4</v>
      </c>
      <c r="J14" s="19" t="s">
        <v>5</v>
      </c>
    </row>
    <row r="15" spans="1:13" x14ac:dyDescent="0.25">
      <c r="A15" s="11" t="s">
        <v>0</v>
      </c>
      <c r="B15" s="28">
        <f>B3-D3</f>
        <v>129.69999999999999</v>
      </c>
      <c r="C15" s="1">
        <f>E3-G3</f>
        <v>41.100000000000023</v>
      </c>
      <c r="D15" s="1">
        <f>C3-D3-K3</f>
        <v>119.69999999999999</v>
      </c>
      <c r="E15" s="1">
        <f>F3-G3-L3</f>
        <v>21.100000000000023</v>
      </c>
      <c r="F15" s="33"/>
      <c r="H15" s="3" t="s">
        <v>0</v>
      </c>
      <c r="I15" s="20">
        <f t="shared" ref="I15:I20" si="3">(C3-D15)/C3</f>
        <v>0.72162790697674417</v>
      </c>
      <c r="J15" s="20">
        <f>(F3-E15)/F3</f>
        <v>0.95093023255813947</v>
      </c>
    </row>
    <row r="16" spans="1:13" x14ac:dyDescent="0.25">
      <c r="A16" s="11" t="s">
        <v>1</v>
      </c>
      <c r="B16" s="28">
        <f t="shared" ref="B16:B19" si="4">B4-D4</f>
        <v>51.5</v>
      </c>
      <c r="C16" s="1">
        <f t="shared" ref="C16:C18" si="5">E4-G4</f>
        <v>124</v>
      </c>
      <c r="D16" s="1">
        <f t="shared" ref="D16:D19" si="6">C4-D4-K4</f>
        <v>41.5</v>
      </c>
      <c r="E16" s="1">
        <f t="shared" ref="E16:E19" si="7">F4-G4-L4</f>
        <v>39</v>
      </c>
      <c r="F16" s="33"/>
      <c r="H16" s="3" t="s">
        <v>1</v>
      </c>
      <c r="I16" s="20">
        <f t="shared" si="3"/>
        <v>0.90348837209302324</v>
      </c>
      <c r="J16" s="20">
        <f>(F4-E16)/F4</f>
        <v>0.90930232558139534</v>
      </c>
    </row>
    <row r="17" spans="1:10" x14ac:dyDescent="0.25">
      <c r="A17" s="11" t="s">
        <v>2</v>
      </c>
      <c r="B17" s="28">
        <f t="shared" si="4"/>
        <v>104.30000000000001</v>
      </c>
      <c r="C17" s="1">
        <f t="shared" si="5"/>
        <v>110.19999999999999</v>
      </c>
      <c r="D17" s="1">
        <f t="shared" si="6"/>
        <v>42.300000000000011</v>
      </c>
      <c r="E17" s="1">
        <f t="shared" si="7"/>
        <v>42.199999999999989</v>
      </c>
      <c r="F17" s="33"/>
      <c r="H17" s="3" t="s">
        <v>2</v>
      </c>
      <c r="I17" s="20">
        <f t="shared" si="3"/>
        <v>0.90162790697674411</v>
      </c>
      <c r="J17" s="20">
        <f>(F5-E17)/F5</f>
        <v>0.90186046511627904</v>
      </c>
    </row>
    <row r="18" spans="1:10" x14ac:dyDescent="0.25">
      <c r="A18" s="11" t="s">
        <v>3</v>
      </c>
      <c r="B18" s="28">
        <f t="shared" si="4"/>
        <v>88.600000000000023</v>
      </c>
      <c r="C18" s="1">
        <f t="shared" si="5"/>
        <v>33.5</v>
      </c>
      <c r="D18" s="1">
        <f t="shared" si="6"/>
        <v>78.600000000000023</v>
      </c>
      <c r="E18" s="1">
        <f t="shared" si="7"/>
        <v>13.5</v>
      </c>
      <c r="F18" s="33"/>
      <c r="H18" s="3" t="s">
        <v>3</v>
      </c>
      <c r="I18" s="20">
        <f t="shared" si="3"/>
        <v>0.81720930232558131</v>
      </c>
      <c r="J18" s="20">
        <f>(F6-E18)/F6</f>
        <v>0.96860465116279071</v>
      </c>
    </row>
    <row r="19" spans="1:10" ht="15.75" thickBot="1" x14ac:dyDescent="0.3">
      <c r="A19" s="12" t="s">
        <v>6</v>
      </c>
      <c r="B19" s="38">
        <f t="shared" si="4"/>
        <v>63.199999999999989</v>
      </c>
      <c r="C19" s="6">
        <f>E7-G7</f>
        <v>0</v>
      </c>
      <c r="D19" s="6">
        <f t="shared" si="6"/>
        <v>33.199999999999989</v>
      </c>
      <c r="E19" s="6">
        <f t="shared" si="7"/>
        <v>0</v>
      </c>
      <c r="F19" s="33"/>
      <c r="H19" s="5" t="s">
        <v>6</v>
      </c>
      <c r="I19" s="22">
        <f t="shared" si="3"/>
        <v>0.91902439024390248</v>
      </c>
      <c r="J19" s="22"/>
    </row>
    <row r="20" spans="1:10" x14ac:dyDescent="0.25">
      <c r="A20" s="16" t="s">
        <v>8</v>
      </c>
      <c r="B20" s="8">
        <f>B15+B16+B17+B18+B19</f>
        <v>437.3</v>
      </c>
      <c r="C20" s="8">
        <f>C15+C16+C17+C18+C19</f>
        <v>308.8</v>
      </c>
      <c r="D20" s="8">
        <f>D15+D16+D17+D18+D19</f>
        <v>315.3</v>
      </c>
      <c r="E20" s="8">
        <f>E15+E16+E17+E18+E19</f>
        <v>115.80000000000001</v>
      </c>
      <c r="F20" s="33"/>
      <c r="H20" s="26" t="s">
        <v>18</v>
      </c>
      <c r="I20" s="21">
        <f t="shared" si="3"/>
        <v>0.85197183098591556</v>
      </c>
      <c r="J20" s="21">
        <f>(F8-E20)/F8</f>
        <v>0.93267441860465117</v>
      </c>
    </row>
    <row r="21" spans="1:10" x14ac:dyDescent="0.25">
      <c r="A21" s="15" t="s">
        <v>9</v>
      </c>
      <c r="B21" s="13">
        <f>B20/60</f>
        <v>7.2883333333333331</v>
      </c>
      <c r="C21" s="14">
        <f>C20/60</f>
        <v>5.1466666666666665</v>
      </c>
      <c r="D21" s="14">
        <f t="shared" ref="D21:E21" si="8">D20/60</f>
        <v>5.2549999999999999</v>
      </c>
      <c r="E21" s="14">
        <f t="shared" si="8"/>
        <v>1.9300000000000002</v>
      </c>
      <c r="F21" s="34"/>
      <c r="H21" s="3" t="s">
        <v>27</v>
      </c>
      <c r="I21" s="27">
        <f>(I9-D24)/I9</f>
        <v>0.88802597402597405</v>
      </c>
    </row>
    <row r="23" spans="1:10" ht="15" customHeight="1" x14ac:dyDescent="0.25">
      <c r="B23" s="64" t="s">
        <v>26</v>
      </c>
      <c r="C23" s="64"/>
      <c r="D23" s="64" t="s">
        <v>32</v>
      </c>
      <c r="E23" s="64"/>
      <c r="H23" s="66" t="str">
        <f>A1</f>
        <v>V4</v>
      </c>
      <c r="I23" s="64" t="s">
        <v>30</v>
      </c>
      <c r="J23" s="64"/>
    </row>
    <row r="24" spans="1:10" ht="15" customHeight="1" x14ac:dyDescent="0.25">
      <c r="B24" s="24">
        <f>B21+C21</f>
        <v>12.434999999999999</v>
      </c>
      <c r="C24" s="24" t="s">
        <v>33</v>
      </c>
      <c r="D24" s="24">
        <f>D21+E21</f>
        <v>7.1850000000000005</v>
      </c>
      <c r="E24" s="1" t="s">
        <v>33</v>
      </c>
      <c r="H24" s="67"/>
      <c r="I24" s="19" t="s">
        <v>4</v>
      </c>
      <c r="J24" s="19" t="s">
        <v>5</v>
      </c>
    </row>
    <row r="25" spans="1:10" x14ac:dyDescent="0.25">
      <c r="H25" s="3" t="s">
        <v>0</v>
      </c>
      <c r="I25" s="20">
        <f>(B3-B15)/B3</f>
        <v>0.7052272727272727</v>
      </c>
      <c r="J25" s="20">
        <f>(E3-C15)/E3</f>
        <v>0.90866666666666662</v>
      </c>
    </row>
    <row r="26" spans="1:10" x14ac:dyDescent="0.25">
      <c r="A26" s="62" t="str">
        <f>A1</f>
        <v>V4</v>
      </c>
      <c r="B26" s="71" t="s">
        <v>89</v>
      </c>
      <c r="C26" s="73"/>
      <c r="H26" s="3" t="s">
        <v>1</v>
      </c>
      <c r="I26" s="20">
        <f t="shared" ref="I26:I28" si="9">(B4-B16)/B4</f>
        <v>0.88295454545454544</v>
      </c>
      <c r="J26" s="20">
        <f>(E4-C16)/E4</f>
        <v>0.72444444444444445</v>
      </c>
    </row>
    <row r="27" spans="1:10" x14ac:dyDescent="0.25">
      <c r="A27" s="63"/>
      <c r="B27" s="3" t="s">
        <v>90</v>
      </c>
      <c r="C27" s="3" t="s">
        <v>5</v>
      </c>
      <c r="E27" s="71" t="s">
        <v>91</v>
      </c>
      <c r="F27" s="73"/>
      <c r="H27" s="3" t="s">
        <v>2</v>
      </c>
      <c r="I27" s="20">
        <f t="shared" si="9"/>
        <v>0.76295454545454544</v>
      </c>
      <c r="J27" s="20">
        <f t="shared" ref="J27:J28" si="10">(E5-C17)/E5</f>
        <v>0.75511111111111118</v>
      </c>
    </row>
    <row r="28" spans="1:10" x14ac:dyDescent="0.25">
      <c r="A28" s="2" t="s">
        <v>0</v>
      </c>
      <c r="B28" s="28">
        <v>825.99667655844496</v>
      </c>
      <c r="C28" s="28">
        <v>1257.48191532592</v>
      </c>
      <c r="E28" s="28">
        <f>B33+C33</f>
        <v>9232.5149156129519</v>
      </c>
      <c r="F28" s="1" t="s">
        <v>93</v>
      </c>
      <c r="H28" s="3" t="s">
        <v>3</v>
      </c>
      <c r="I28" s="20">
        <f t="shared" si="9"/>
        <v>0.79863636363636359</v>
      </c>
      <c r="J28" s="20">
        <f t="shared" si="10"/>
        <v>0.92555555555555558</v>
      </c>
    </row>
    <row r="29" spans="1:10" ht="15.75" thickBot="1" x14ac:dyDescent="0.3">
      <c r="A29" s="2" t="s">
        <v>1</v>
      </c>
      <c r="B29" s="28">
        <v>1509.5241638095199</v>
      </c>
      <c r="C29" s="28">
        <v>910.00403316922996</v>
      </c>
      <c r="H29" s="5" t="s">
        <v>6</v>
      </c>
      <c r="I29" s="22">
        <f>(B7-B19)/B7</f>
        <v>0.85636363636363644</v>
      </c>
      <c r="J29" s="22"/>
    </row>
    <row r="30" spans="1:10" x14ac:dyDescent="0.25">
      <c r="A30" s="2" t="s">
        <v>2</v>
      </c>
      <c r="B30" s="28">
        <v>787.34914384858098</v>
      </c>
      <c r="C30" s="28">
        <v>878.66796909763798</v>
      </c>
      <c r="E30" s="71" t="s">
        <v>94</v>
      </c>
      <c r="F30" s="73"/>
      <c r="H30" s="26" t="s">
        <v>18</v>
      </c>
      <c r="I30" s="21">
        <f>(B8-B20)/B8</f>
        <v>0.80122727272727279</v>
      </c>
      <c r="J30" s="21">
        <f>(E8-C20)/E8</f>
        <v>0.82844444444444443</v>
      </c>
    </row>
    <row r="31" spans="1:10" x14ac:dyDescent="0.25">
      <c r="A31" s="2" t="s">
        <v>3</v>
      </c>
      <c r="B31" s="28">
        <v>867.695063633725</v>
      </c>
      <c r="C31" s="28">
        <v>1210.4551510456699</v>
      </c>
      <c r="E31" s="28">
        <f>E28/F33</f>
        <v>1025.8349906236613</v>
      </c>
      <c r="F31" s="1" t="s">
        <v>93</v>
      </c>
      <c r="H31" s="3" t="s">
        <v>27</v>
      </c>
      <c r="I31" s="27">
        <f>(H9-B24)/H9</f>
        <v>0.81347499999999995</v>
      </c>
    </row>
    <row r="32" spans="1:10" ht="15.75" thickBot="1" x14ac:dyDescent="0.3">
      <c r="A32" s="58" t="s">
        <v>6</v>
      </c>
      <c r="B32" s="38">
        <v>985.34079912422305</v>
      </c>
      <c r="C32" s="38"/>
    </row>
    <row r="33" spans="1:6" x14ac:dyDescent="0.25">
      <c r="A33" s="57" t="s">
        <v>92</v>
      </c>
      <c r="B33" s="39">
        <f>B28+B29+B30+B31+B32</f>
        <v>4975.9058469744941</v>
      </c>
      <c r="C33" s="39">
        <f>C28+C29+C30+C31+C32</f>
        <v>4256.6090686384578</v>
      </c>
      <c r="E33" s="1" t="s">
        <v>112</v>
      </c>
      <c r="F33" s="1">
        <f>COUNT(B28:C32)</f>
        <v>9</v>
      </c>
    </row>
    <row r="34" spans="1:6" x14ac:dyDescent="0.25">
      <c r="E34" s="17"/>
    </row>
    <row r="35" spans="1:6" x14ac:dyDescent="0.25">
      <c r="B35" s="56"/>
      <c r="C35" s="56"/>
    </row>
  </sheetData>
  <mergeCells count="19">
    <mergeCell ref="E30:F30"/>
    <mergeCell ref="E27:F27"/>
    <mergeCell ref="K1:L1"/>
    <mergeCell ref="A1:A2"/>
    <mergeCell ref="A13:A14"/>
    <mergeCell ref="A26:A27"/>
    <mergeCell ref="B26:C26"/>
    <mergeCell ref="M1:M2"/>
    <mergeCell ref="B23:C23"/>
    <mergeCell ref="D23:E23"/>
    <mergeCell ref="H23:H24"/>
    <mergeCell ref="I23:J23"/>
    <mergeCell ref="B1:D1"/>
    <mergeCell ref="E1:G1"/>
    <mergeCell ref="H1:J1"/>
    <mergeCell ref="B13:C13"/>
    <mergeCell ref="D13:E13"/>
    <mergeCell ref="H13:H14"/>
    <mergeCell ref="I13:J1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5255E-8703-48D5-82AD-1C74036EEE97}">
  <dimension ref="A1:M35"/>
  <sheetViews>
    <sheetView workbookViewId="0">
      <selection activeCell="D23" sqref="D23:E23"/>
    </sheetView>
  </sheetViews>
  <sheetFormatPr baseColWidth="10" defaultRowHeight="15" outlineLevelCol="1" x14ac:dyDescent="0.25"/>
  <cols>
    <col min="1" max="1" width="11.42578125" customWidth="1"/>
    <col min="2" max="2" width="17.42578125" customWidth="1"/>
    <col min="3" max="3" width="16.7109375" customWidth="1"/>
    <col min="4" max="4" width="18" customWidth="1"/>
    <col min="5" max="5" width="18.28515625" customWidth="1"/>
    <col min="6" max="12" width="16.7109375" customWidth="1"/>
    <col min="13" max="13" width="80" customWidth="1" outlineLevel="1"/>
  </cols>
  <sheetData>
    <row r="1" spans="1:13" x14ac:dyDescent="0.25">
      <c r="A1" s="62" t="s">
        <v>67</v>
      </c>
      <c r="B1" s="68" t="s">
        <v>4</v>
      </c>
      <c r="C1" s="69"/>
      <c r="D1" s="70"/>
      <c r="E1" s="71" t="s">
        <v>5</v>
      </c>
      <c r="F1" s="72"/>
      <c r="G1" s="73"/>
      <c r="H1" s="71" t="s">
        <v>10</v>
      </c>
      <c r="I1" s="72"/>
      <c r="J1" s="73"/>
      <c r="K1" s="64" t="s">
        <v>28</v>
      </c>
      <c r="L1" s="64"/>
      <c r="M1" s="65" t="s">
        <v>15</v>
      </c>
    </row>
    <row r="2" spans="1:13" x14ac:dyDescent="0.25">
      <c r="A2" s="63"/>
      <c r="B2" s="35" t="s">
        <v>31</v>
      </c>
      <c r="C2" s="2" t="s">
        <v>13</v>
      </c>
      <c r="D2" s="3" t="s">
        <v>14</v>
      </c>
      <c r="E2" s="3" t="s">
        <v>31</v>
      </c>
      <c r="F2" s="3" t="s">
        <v>13</v>
      </c>
      <c r="G2" s="3" t="s">
        <v>14</v>
      </c>
      <c r="H2" s="3" t="s">
        <v>31</v>
      </c>
      <c r="I2" s="3" t="s">
        <v>13</v>
      </c>
      <c r="J2" s="7" t="s">
        <v>14</v>
      </c>
      <c r="K2" s="7" t="s">
        <v>4</v>
      </c>
      <c r="L2" s="7" t="s">
        <v>5</v>
      </c>
      <c r="M2" s="65"/>
    </row>
    <row r="3" spans="1:13" x14ac:dyDescent="0.25">
      <c r="A3" s="4" t="s">
        <v>0</v>
      </c>
      <c r="B3" s="36">
        <v>440</v>
      </c>
      <c r="C3" s="1">
        <v>430</v>
      </c>
      <c r="D3" s="1">
        <v>413.8</v>
      </c>
      <c r="E3" s="1">
        <v>450</v>
      </c>
      <c r="F3" s="1">
        <v>430</v>
      </c>
      <c r="G3" s="1">
        <v>396.5</v>
      </c>
      <c r="H3" s="28">
        <f>B3+E3</f>
        <v>890</v>
      </c>
      <c r="I3" s="1">
        <f>C3+F3</f>
        <v>860</v>
      </c>
      <c r="J3" s="1">
        <f>D3+G3</f>
        <v>810.3</v>
      </c>
      <c r="K3" s="10"/>
      <c r="L3" s="1"/>
      <c r="M3" s="1"/>
    </row>
    <row r="4" spans="1:13" x14ac:dyDescent="0.25">
      <c r="A4" s="4" t="s">
        <v>1</v>
      </c>
      <c r="B4" s="36">
        <v>440</v>
      </c>
      <c r="C4" s="1">
        <v>430</v>
      </c>
      <c r="D4" s="1">
        <v>410.1</v>
      </c>
      <c r="E4" s="1">
        <v>450</v>
      </c>
      <c r="F4" s="1">
        <v>430</v>
      </c>
      <c r="G4" s="1">
        <v>371.4</v>
      </c>
      <c r="H4" s="28">
        <f t="shared" ref="H4:J7" si="0">B4+E4</f>
        <v>890</v>
      </c>
      <c r="I4" s="1">
        <f t="shared" si="0"/>
        <v>860</v>
      </c>
      <c r="J4" s="1">
        <f t="shared" si="0"/>
        <v>781.5</v>
      </c>
      <c r="K4" s="10"/>
      <c r="L4" s="1"/>
      <c r="M4" s="1"/>
    </row>
    <row r="5" spans="1:13" x14ac:dyDescent="0.25">
      <c r="A5" s="4" t="s">
        <v>2</v>
      </c>
      <c r="B5" s="36">
        <v>440</v>
      </c>
      <c r="C5" s="1">
        <v>430</v>
      </c>
      <c r="D5" s="1">
        <v>371.7</v>
      </c>
      <c r="E5" s="1">
        <v>450</v>
      </c>
      <c r="F5" s="1">
        <v>430</v>
      </c>
      <c r="G5" s="1">
        <v>337.4</v>
      </c>
      <c r="H5" s="28">
        <f t="shared" si="0"/>
        <v>890</v>
      </c>
      <c r="I5" s="1">
        <f t="shared" si="0"/>
        <v>860</v>
      </c>
      <c r="J5" s="1">
        <f t="shared" si="0"/>
        <v>709.09999999999991</v>
      </c>
      <c r="K5" s="10">
        <v>24</v>
      </c>
      <c r="L5" s="1"/>
      <c r="M5" s="1" t="s">
        <v>68</v>
      </c>
    </row>
    <row r="6" spans="1:13" x14ac:dyDescent="0.25">
      <c r="A6" s="4" t="s">
        <v>3</v>
      </c>
      <c r="B6" s="36">
        <v>440</v>
      </c>
      <c r="C6" s="1">
        <v>430</v>
      </c>
      <c r="D6" s="1">
        <v>367.7</v>
      </c>
      <c r="E6" s="1">
        <v>450</v>
      </c>
      <c r="F6" s="1">
        <v>430</v>
      </c>
      <c r="G6" s="1">
        <v>393.2</v>
      </c>
      <c r="H6" s="28">
        <f t="shared" si="0"/>
        <v>890</v>
      </c>
      <c r="I6" s="1">
        <f t="shared" si="0"/>
        <v>860</v>
      </c>
      <c r="J6" s="1">
        <f t="shared" si="0"/>
        <v>760.9</v>
      </c>
      <c r="K6" s="10">
        <v>23</v>
      </c>
      <c r="L6" s="1"/>
      <c r="M6" s="1"/>
    </row>
    <row r="7" spans="1:13" ht="15.75" thickBot="1" x14ac:dyDescent="0.3">
      <c r="A7" s="5" t="s">
        <v>6</v>
      </c>
      <c r="B7" s="37">
        <v>440</v>
      </c>
      <c r="C7" s="6">
        <v>410</v>
      </c>
      <c r="D7" s="6">
        <v>316.60000000000002</v>
      </c>
      <c r="E7" s="6"/>
      <c r="F7" s="23"/>
      <c r="G7" s="23"/>
      <c r="H7" s="38">
        <f t="shared" si="0"/>
        <v>440</v>
      </c>
      <c r="I7" s="6">
        <f t="shared" si="0"/>
        <v>410</v>
      </c>
      <c r="J7" s="6">
        <f t="shared" si="0"/>
        <v>316.60000000000002</v>
      </c>
      <c r="K7" s="6"/>
      <c r="L7" s="6"/>
      <c r="M7" s="1" t="s">
        <v>69</v>
      </c>
    </row>
    <row r="8" spans="1:13" x14ac:dyDescent="0.25">
      <c r="A8" s="9" t="s">
        <v>8</v>
      </c>
      <c r="B8" s="8">
        <f>B3+B4+B5+B6+B7</f>
        <v>2200</v>
      </c>
      <c r="C8" s="8">
        <f>C3+C4+C5+C6+C7</f>
        <v>2130</v>
      </c>
      <c r="D8" s="8">
        <f t="shared" ref="D8:L8" si="1">D3+D4+D5+D6+D7</f>
        <v>1879.9</v>
      </c>
      <c r="E8" s="8">
        <f t="shared" si="1"/>
        <v>1800</v>
      </c>
      <c r="F8" s="8">
        <f t="shared" si="1"/>
        <v>1720</v>
      </c>
      <c r="G8" s="8">
        <f t="shared" si="1"/>
        <v>1498.5</v>
      </c>
      <c r="H8" s="39">
        <f>H3+H4+H5+H6+H7</f>
        <v>4000</v>
      </c>
      <c r="I8" s="8">
        <f t="shared" si="1"/>
        <v>3850</v>
      </c>
      <c r="J8" s="8">
        <f t="shared" si="1"/>
        <v>3378.3999999999996</v>
      </c>
      <c r="K8" s="8">
        <f t="shared" si="1"/>
        <v>47</v>
      </c>
      <c r="L8" s="8">
        <f t="shared" si="1"/>
        <v>0</v>
      </c>
    </row>
    <row r="9" spans="1:13" x14ac:dyDescent="0.25">
      <c r="A9" s="15" t="s">
        <v>9</v>
      </c>
      <c r="B9" s="18">
        <f>B8/60</f>
        <v>36.666666666666664</v>
      </c>
      <c r="C9" s="18">
        <f>C8/60</f>
        <v>35.5</v>
      </c>
      <c r="D9" s="18">
        <f t="shared" ref="D9:J9" si="2">D8/60</f>
        <v>31.331666666666667</v>
      </c>
      <c r="E9" s="18">
        <f t="shared" si="2"/>
        <v>30</v>
      </c>
      <c r="F9" s="18">
        <f t="shared" si="2"/>
        <v>28.666666666666668</v>
      </c>
      <c r="G9" s="18">
        <f t="shared" si="2"/>
        <v>24.975000000000001</v>
      </c>
      <c r="H9" s="28">
        <f>H8/60</f>
        <v>66.666666666666671</v>
      </c>
      <c r="I9" s="28">
        <f>I8/60</f>
        <v>64.166666666666671</v>
      </c>
      <c r="J9" s="18">
        <f t="shared" si="2"/>
        <v>56.306666666666658</v>
      </c>
    </row>
    <row r="11" spans="1:13" x14ac:dyDescent="0.25">
      <c r="K11" s="17"/>
    </row>
    <row r="13" spans="1:13" ht="15" customHeight="1" x14ac:dyDescent="0.25">
      <c r="A13" s="62" t="str">
        <f>A1</f>
        <v>V3</v>
      </c>
      <c r="B13" s="64" t="s">
        <v>7</v>
      </c>
      <c r="C13" s="64"/>
      <c r="D13" s="64" t="s">
        <v>32</v>
      </c>
      <c r="E13" s="64"/>
      <c r="F13" s="32"/>
      <c r="H13" s="66" t="str">
        <f>A1</f>
        <v>V3</v>
      </c>
      <c r="I13" s="64" t="s">
        <v>35</v>
      </c>
      <c r="J13" s="64"/>
    </row>
    <row r="14" spans="1:13" ht="15" customHeight="1" x14ac:dyDescent="0.25">
      <c r="A14" s="63"/>
      <c r="B14" s="52" t="s">
        <v>4</v>
      </c>
      <c r="C14" s="52" t="s">
        <v>5</v>
      </c>
      <c r="D14" s="52" t="s">
        <v>4</v>
      </c>
      <c r="E14" s="52" t="s">
        <v>5</v>
      </c>
      <c r="F14" s="32"/>
      <c r="H14" s="67"/>
      <c r="I14" s="19" t="s">
        <v>4</v>
      </c>
      <c r="J14" s="19" t="s">
        <v>5</v>
      </c>
    </row>
    <row r="15" spans="1:13" x14ac:dyDescent="0.25">
      <c r="A15" s="11" t="s">
        <v>0</v>
      </c>
      <c r="B15" s="28">
        <f>B3-D3</f>
        <v>26.199999999999989</v>
      </c>
      <c r="C15" s="1">
        <f>E3-G3</f>
        <v>53.5</v>
      </c>
      <c r="D15" s="1">
        <f>C3-D3-K3</f>
        <v>16.199999999999989</v>
      </c>
      <c r="E15" s="1">
        <f>F3-G3-L3</f>
        <v>33.5</v>
      </c>
      <c r="F15" s="33"/>
      <c r="H15" s="3" t="s">
        <v>0</v>
      </c>
      <c r="I15" s="20">
        <f t="shared" ref="I15:I20" si="3">(C3-D15)/C3</f>
        <v>0.96232558139534885</v>
      </c>
      <c r="J15" s="20">
        <f>(F3-E15)/F3</f>
        <v>0.92209302325581399</v>
      </c>
    </row>
    <row r="16" spans="1:13" x14ac:dyDescent="0.25">
      <c r="A16" s="11" t="s">
        <v>1</v>
      </c>
      <c r="B16" s="28">
        <f t="shared" ref="B16:B19" si="4">B4-D4</f>
        <v>29.899999999999977</v>
      </c>
      <c r="C16" s="1">
        <f t="shared" ref="C16:C18" si="5">E4-G4</f>
        <v>78.600000000000023</v>
      </c>
      <c r="D16" s="1">
        <f t="shared" ref="D16:D19" si="6">C4-D4-K4</f>
        <v>19.899999999999977</v>
      </c>
      <c r="E16" s="1">
        <f t="shared" ref="E16:E19" si="7">F4-G4-L4</f>
        <v>58.600000000000023</v>
      </c>
      <c r="F16" s="33"/>
      <c r="H16" s="3" t="s">
        <v>1</v>
      </c>
      <c r="I16" s="20">
        <f t="shared" si="3"/>
        <v>0.95372093023255822</v>
      </c>
      <c r="J16" s="20">
        <f>(F4-E16)/F4</f>
        <v>0.86372093023255814</v>
      </c>
    </row>
    <row r="17" spans="1:10" x14ac:dyDescent="0.25">
      <c r="A17" s="11" t="s">
        <v>2</v>
      </c>
      <c r="B17" s="28">
        <f t="shared" si="4"/>
        <v>68.300000000000011</v>
      </c>
      <c r="C17" s="1">
        <f t="shared" si="5"/>
        <v>112.60000000000002</v>
      </c>
      <c r="D17" s="1">
        <f t="shared" si="6"/>
        <v>34.300000000000011</v>
      </c>
      <c r="E17" s="1">
        <f t="shared" si="7"/>
        <v>92.600000000000023</v>
      </c>
      <c r="F17" s="33"/>
      <c r="H17" s="3" t="s">
        <v>2</v>
      </c>
      <c r="I17" s="20">
        <f t="shared" si="3"/>
        <v>0.92023255813953486</v>
      </c>
      <c r="J17" s="20">
        <f>(F5-E17)/F5</f>
        <v>0.78465116279069758</v>
      </c>
    </row>
    <row r="18" spans="1:10" x14ac:dyDescent="0.25">
      <c r="A18" s="11" t="s">
        <v>3</v>
      </c>
      <c r="B18" s="28">
        <f t="shared" si="4"/>
        <v>72.300000000000011</v>
      </c>
      <c r="C18" s="1">
        <f t="shared" si="5"/>
        <v>56.800000000000011</v>
      </c>
      <c r="D18" s="1">
        <f t="shared" si="6"/>
        <v>39.300000000000011</v>
      </c>
      <c r="E18" s="1">
        <f t="shared" si="7"/>
        <v>36.800000000000011</v>
      </c>
      <c r="F18" s="33"/>
      <c r="H18" s="3" t="s">
        <v>3</v>
      </c>
      <c r="I18" s="20">
        <f t="shared" si="3"/>
        <v>0.90860465116279066</v>
      </c>
      <c r="J18" s="20">
        <f>(F6-E18)/F6</f>
        <v>0.91441860465116276</v>
      </c>
    </row>
    <row r="19" spans="1:10" ht="15.75" thickBot="1" x14ac:dyDescent="0.3">
      <c r="A19" s="12" t="s">
        <v>6</v>
      </c>
      <c r="B19" s="38">
        <f t="shared" si="4"/>
        <v>123.39999999999998</v>
      </c>
      <c r="C19" s="6">
        <f>E7-G7</f>
        <v>0</v>
      </c>
      <c r="D19" s="6">
        <f t="shared" si="6"/>
        <v>93.399999999999977</v>
      </c>
      <c r="E19" s="6">
        <f t="shared" si="7"/>
        <v>0</v>
      </c>
      <c r="F19" s="33"/>
      <c r="H19" s="5" t="s">
        <v>6</v>
      </c>
      <c r="I19" s="22">
        <f t="shared" si="3"/>
        <v>0.77219512195121953</v>
      </c>
      <c r="J19" s="22"/>
    </row>
    <row r="20" spans="1:10" x14ac:dyDescent="0.25">
      <c r="A20" s="16" t="s">
        <v>8</v>
      </c>
      <c r="B20" s="8">
        <f>B15+B16+B17+B18+B19</f>
        <v>320.09999999999997</v>
      </c>
      <c r="C20" s="8">
        <f>C15+C16+C17+C18+C19</f>
        <v>301.50000000000006</v>
      </c>
      <c r="D20" s="8">
        <f>D15+D16+D17+D18+D19</f>
        <v>203.09999999999997</v>
      </c>
      <c r="E20" s="8">
        <f>E15+E16+E17+E18+E19</f>
        <v>221.50000000000006</v>
      </c>
      <c r="F20" s="33"/>
      <c r="H20" s="26" t="s">
        <v>18</v>
      </c>
      <c r="I20" s="21">
        <f t="shared" si="3"/>
        <v>0.90464788732394374</v>
      </c>
      <c r="J20" s="21">
        <f>(F8-E20)/F8</f>
        <v>0.87122093023255809</v>
      </c>
    </row>
    <row r="21" spans="1:10" x14ac:dyDescent="0.25">
      <c r="A21" s="15" t="s">
        <v>9</v>
      </c>
      <c r="B21" s="13">
        <f>B20/60</f>
        <v>5.3349999999999991</v>
      </c>
      <c r="C21" s="14">
        <f>C20/60</f>
        <v>5.0250000000000012</v>
      </c>
      <c r="D21" s="14">
        <f t="shared" ref="D21:E21" si="8">D20/60</f>
        <v>3.3849999999999993</v>
      </c>
      <c r="E21" s="14">
        <f t="shared" si="8"/>
        <v>3.6916666666666678</v>
      </c>
      <c r="F21" s="34"/>
      <c r="H21" s="3" t="s">
        <v>27</v>
      </c>
      <c r="I21" s="27">
        <f>(I9-D24)/I9</f>
        <v>0.88971428571428568</v>
      </c>
    </row>
    <row r="23" spans="1:10" ht="15" customHeight="1" x14ac:dyDescent="0.25">
      <c r="B23" s="64" t="s">
        <v>26</v>
      </c>
      <c r="C23" s="64"/>
      <c r="D23" s="64" t="s">
        <v>32</v>
      </c>
      <c r="E23" s="64"/>
      <c r="H23" s="66" t="str">
        <f>A1</f>
        <v>V3</v>
      </c>
      <c r="I23" s="64" t="s">
        <v>30</v>
      </c>
      <c r="J23" s="64"/>
    </row>
    <row r="24" spans="1:10" ht="15" customHeight="1" x14ac:dyDescent="0.25">
      <c r="B24" s="24">
        <f>B21+C21</f>
        <v>10.36</v>
      </c>
      <c r="C24" s="24" t="s">
        <v>33</v>
      </c>
      <c r="D24" s="24">
        <f>D21+E21</f>
        <v>7.0766666666666671</v>
      </c>
      <c r="E24" s="1" t="s">
        <v>33</v>
      </c>
      <c r="H24" s="67"/>
      <c r="I24" s="19" t="s">
        <v>4</v>
      </c>
      <c r="J24" s="19" t="s">
        <v>5</v>
      </c>
    </row>
    <row r="25" spans="1:10" x14ac:dyDescent="0.25">
      <c r="H25" s="3" t="s">
        <v>0</v>
      </c>
      <c r="I25" s="20">
        <f>(B3-B15)/B3</f>
        <v>0.94045454545454543</v>
      </c>
      <c r="J25" s="20">
        <f>(E3-C15)/E3</f>
        <v>0.88111111111111107</v>
      </c>
    </row>
    <row r="26" spans="1:10" x14ac:dyDescent="0.25">
      <c r="A26" s="62" t="str">
        <f>A1</f>
        <v>V3</v>
      </c>
      <c r="B26" s="71" t="s">
        <v>89</v>
      </c>
      <c r="C26" s="73"/>
      <c r="H26" s="3" t="s">
        <v>1</v>
      </c>
      <c r="I26" s="20">
        <f t="shared" ref="I26:I28" si="9">(B4-B16)/B4</f>
        <v>0.93204545454545462</v>
      </c>
      <c r="J26" s="20">
        <f>(E4-C16)/E4</f>
        <v>0.82533333333333325</v>
      </c>
    </row>
    <row r="27" spans="1:10" x14ac:dyDescent="0.25">
      <c r="A27" s="63"/>
      <c r="B27" s="3" t="s">
        <v>90</v>
      </c>
      <c r="C27" s="3" t="s">
        <v>5</v>
      </c>
      <c r="E27" s="71" t="s">
        <v>91</v>
      </c>
      <c r="F27" s="73"/>
      <c r="H27" s="3" t="s">
        <v>2</v>
      </c>
      <c r="I27" s="20">
        <f t="shared" si="9"/>
        <v>0.84477272727272723</v>
      </c>
      <c r="J27" s="20">
        <f t="shared" ref="J27:J28" si="10">(E5-C17)/E5</f>
        <v>0.74977777777777777</v>
      </c>
    </row>
    <row r="28" spans="1:10" x14ac:dyDescent="0.25">
      <c r="A28" s="2" t="s">
        <v>0</v>
      </c>
      <c r="B28" s="28">
        <v>1054.3304123161799</v>
      </c>
      <c r="C28" s="28">
        <v>1065.76186242736</v>
      </c>
      <c r="E28" s="28">
        <f>B33+C33</f>
        <v>9865.2279669739</v>
      </c>
      <c r="F28" s="1" t="s">
        <v>93</v>
      </c>
      <c r="H28" s="3" t="s">
        <v>3</v>
      </c>
      <c r="I28" s="20">
        <f t="shared" si="9"/>
        <v>0.83568181818181819</v>
      </c>
      <c r="J28" s="20">
        <f t="shared" si="10"/>
        <v>0.87377777777777776</v>
      </c>
    </row>
    <row r="29" spans="1:10" ht="15.75" thickBot="1" x14ac:dyDescent="0.3">
      <c r="A29" s="2" t="s">
        <v>1</v>
      </c>
      <c r="B29" s="28">
        <v>1368.5438796675001</v>
      </c>
      <c r="C29" s="28">
        <v>922.65875913513901</v>
      </c>
      <c r="H29" s="5" t="s">
        <v>6</v>
      </c>
      <c r="I29" s="22">
        <f>(B7-B19)/B7</f>
        <v>0.7195454545454546</v>
      </c>
      <c r="J29" s="22"/>
    </row>
    <row r="30" spans="1:10" x14ac:dyDescent="0.25">
      <c r="A30" s="2" t="s">
        <v>2</v>
      </c>
      <c r="B30" s="28">
        <v>1034.44047723578</v>
      </c>
      <c r="C30" s="28">
        <v>1155.5804862847201</v>
      </c>
      <c r="E30" s="71" t="s">
        <v>94</v>
      </c>
      <c r="F30" s="73"/>
      <c r="H30" s="26" t="s">
        <v>18</v>
      </c>
      <c r="I30" s="21">
        <f>(B8-B20)/B8</f>
        <v>0.85450000000000004</v>
      </c>
      <c r="J30" s="21">
        <f>(E8-C20)/E8</f>
        <v>0.83250000000000002</v>
      </c>
    </row>
    <row r="31" spans="1:10" x14ac:dyDescent="0.25">
      <c r="A31" s="2" t="s">
        <v>3</v>
      </c>
      <c r="B31" s="28">
        <v>1079.4588773841899</v>
      </c>
      <c r="C31" s="28">
        <v>1267.7896112531901</v>
      </c>
      <c r="E31" s="28">
        <f>E28/F33</f>
        <v>1096.1364407748779</v>
      </c>
      <c r="F31" s="1" t="s">
        <v>93</v>
      </c>
      <c r="H31" s="3" t="s">
        <v>27</v>
      </c>
      <c r="I31" s="27">
        <f>(H9-B24)/H9</f>
        <v>0.84460000000000002</v>
      </c>
    </row>
    <row r="32" spans="1:10" ht="15.75" thickBot="1" x14ac:dyDescent="0.3">
      <c r="A32" s="58" t="s">
        <v>6</v>
      </c>
      <c r="B32" s="38">
        <v>916.66360126984102</v>
      </c>
      <c r="C32" s="38"/>
    </row>
    <row r="33" spans="1:6" x14ac:dyDescent="0.25">
      <c r="A33" s="57" t="s">
        <v>92</v>
      </c>
      <c r="B33" s="39">
        <f>B28+B29+B30+B31+B32</f>
        <v>5453.4372478734904</v>
      </c>
      <c r="C33" s="39">
        <f>C28+C29+C30+C31+C32</f>
        <v>4411.7907191004088</v>
      </c>
      <c r="E33" s="1" t="s">
        <v>112</v>
      </c>
      <c r="F33" s="1">
        <f>COUNT(B28:C32)</f>
        <v>9</v>
      </c>
    </row>
    <row r="34" spans="1:6" x14ac:dyDescent="0.25">
      <c r="E34" s="17"/>
    </row>
    <row r="35" spans="1:6" x14ac:dyDescent="0.25">
      <c r="B35" s="56"/>
      <c r="C35" s="56"/>
    </row>
  </sheetData>
  <mergeCells count="19">
    <mergeCell ref="E30:F30"/>
    <mergeCell ref="E27:F27"/>
    <mergeCell ref="K1:L1"/>
    <mergeCell ref="A1:A2"/>
    <mergeCell ref="A13:A14"/>
    <mergeCell ref="A26:A27"/>
    <mergeCell ref="B26:C26"/>
    <mergeCell ref="M1:M2"/>
    <mergeCell ref="B23:C23"/>
    <mergeCell ref="D23:E23"/>
    <mergeCell ref="H23:H24"/>
    <mergeCell ref="I23:J23"/>
    <mergeCell ref="B1:D1"/>
    <mergeCell ref="E1:G1"/>
    <mergeCell ref="H1:J1"/>
    <mergeCell ref="B13:C13"/>
    <mergeCell ref="D13:E13"/>
    <mergeCell ref="H13:H14"/>
    <mergeCell ref="I13:J1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D34DB-2986-4380-9086-3C9D2F9CFAE7}">
  <dimension ref="A1:M35"/>
  <sheetViews>
    <sheetView topLeftCell="A14" workbookViewId="0">
      <selection activeCell="D23" sqref="D23:E23"/>
    </sheetView>
  </sheetViews>
  <sheetFormatPr baseColWidth="10" defaultRowHeight="15" outlineLevelCol="1" x14ac:dyDescent="0.25"/>
  <cols>
    <col min="1" max="1" width="11.42578125" customWidth="1"/>
    <col min="2" max="2" width="17.42578125" customWidth="1"/>
    <col min="3" max="3" width="16.7109375" customWidth="1"/>
    <col min="4" max="4" width="18" customWidth="1"/>
    <col min="5" max="5" width="18.28515625" customWidth="1"/>
    <col min="6" max="12" width="16.7109375" customWidth="1"/>
    <col min="13" max="13" width="67.7109375" customWidth="1" outlineLevel="1"/>
  </cols>
  <sheetData>
    <row r="1" spans="1:13" x14ac:dyDescent="0.25">
      <c r="A1" s="62" t="s">
        <v>61</v>
      </c>
      <c r="B1" s="68" t="s">
        <v>4</v>
      </c>
      <c r="C1" s="69"/>
      <c r="D1" s="70"/>
      <c r="E1" s="71" t="s">
        <v>5</v>
      </c>
      <c r="F1" s="72"/>
      <c r="G1" s="73"/>
      <c r="H1" s="71" t="s">
        <v>10</v>
      </c>
      <c r="I1" s="72"/>
      <c r="J1" s="73"/>
      <c r="K1" s="64" t="s">
        <v>28</v>
      </c>
      <c r="L1" s="64"/>
      <c r="M1" s="65" t="s">
        <v>15</v>
      </c>
    </row>
    <row r="2" spans="1:13" x14ac:dyDescent="0.25">
      <c r="A2" s="63"/>
      <c r="B2" s="35" t="s">
        <v>31</v>
      </c>
      <c r="C2" s="2" t="s">
        <v>13</v>
      </c>
      <c r="D2" s="3" t="s">
        <v>14</v>
      </c>
      <c r="E2" s="3" t="s">
        <v>31</v>
      </c>
      <c r="F2" s="3" t="s">
        <v>13</v>
      </c>
      <c r="G2" s="3" t="s">
        <v>14</v>
      </c>
      <c r="H2" s="3" t="s">
        <v>31</v>
      </c>
      <c r="I2" s="3" t="s">
        <v>13</v>
      </c>
      <c r="J2" s="7" t="s">
        <v>14</v>
      </c>
      <c r="K2" s="7" t="s">
        <v>4</v>
      </c>
      <c r="L2" s="7" t="s">
        <v>5</v>
      </c>
      <c r="M2" s="65"/>
    </row>
    <row r="3" spans="1:13" x14ac:dyDescent="0.25">
      <c r="A3" s="4" t="s">
        <v>0</v>
      </c>
      <c r="B3" s="36">
        <v>440</v>
      </c>
      <c r="C3" s="1">
        <v>430</v>
      </c>
      <c r="D3" s="1">
        <v>304</v>
      </c>
      <c r="E3" s="1">
        <v>450</v>
      </c>
      <c r="F3" s="1">
        <v>430</v>
      </c>
      <c r="G3" s="1">
        <v>370.1</v>
      </c>
      <c r="H3" s="28">
        <f>B3+E3</f>
        <v>890</v>
      </c>
      <c r="I3" s="1">
        <f>C3+F3</f>
        <v>860</v>
      </c>
      <c r="J3" s="1">
        <f>D3+G3</f>
        <v>674.1</v>
      </c>
      <c r="K3" s="10"/>
      <c r="L3" s="1"/>
      <c r="M3" s="1" t="s">
        <v>65</v>
      </c>
    </row>
    <row r="4" spans="1:13" x14ac:dyDescent="0.25">
      <c r="A4" s="4" t="s">
        <v>1</v>
      </c>
      <c r="B4" s="36">
        <v>440</v>
      </c>
      <c r="C4" s="1">
        <v>430</v>
      </c>
      <c r="D4" s="1">
        <v>401.7</v>
      </c>
      <c r="E4" s="1">
        <v>450</v>
      </c>
      <c r="F4" s="1">
        <v>430</v>
      </c>
      <c r="G4" s="1">
        <v>383.6</v>
      </c>
      <c r="H4" s="28">
        <f t="shared" ref="H4:J7" si="0">B4+E4</f>
        <v>890</v>
      </c>
      <c r="I4" s="1">
        <f t="shared" si="0"/>
        <v>860</v>
      </c>
      <c r="J4" s="1">
        <f t="shared" si="0"/>
        <v>785.3</v>
      </c>
      <c r="K4" s="10">
        <v>22</v>
      </c>
      <c r="L4" s="1"/>
      <c r="M4" s="1" t="s">
        <v>63</v>
      </c>
    </row>
    <row r="5" spans="1:13" x14ac:dyDescent="0.25">
      <c r="A5" s="4" t="s">
        <v>2</v>
      </c>
      <c r="B5" s="36">
        <v>440</v>
      </c>
      <c r="C5" s="1">
        <v>430</v>
      </c>
      <c r="D5" s="1">
        <v>406.2</v>
      </c>
      <c r="E5" s="1">
        <v>450</v>
      </c>
      <c r="F5" s="1">
        <v>430</v>
      </c>
      <c r="G5" s="1">
        <v>375</v>
      </c>
      <c r="H5" s="28">
        <f t="shared" si="0"/>
        <v>890</v>
      </c>
      <c r="I5" s="1">
        <f t="shared" si="0"/>
        <v>860</v>
      </c>
      <c r="J5" s="1">
        <f t="shared" si="0"/>
        <v>781.2</v>
      </c>
      <c r="K5" s="10"/>
      <c r="L5" s="1">
        <v>20</v>
      </c>
      <c r="M5" s="1" t="s">
        <v>64</v>
      </c>
    </row>
    <row r="6" spans="1:13" x14ac:dyDescent="0.25">
      <c r="A6" s="4" t="s">
        <v>3</v>
      </c>
      <c r="B6" s="36">
        <v>440</v>
      </c>
      <c r="C6" s="1">
        <v>430</v>
      </c>
      <c r="D6" s="1">
        <v>416.1</v>
      </c>
      <c r="E6" s="1"/>
      <c r="F6" s="1"/>
      <c r="G6" s="1"/>
      <c r="H6" s="28">
        <f t="shared" si="0"/>
        <v>440</v>
      </c>
      <c r="I6" s="1">
        <f t="shared" si="0"/>
        <v>430</v>
      </c>
      <c r="J6" s="1">
        <f t="shared" si="0"/>
        <v>416.1</v>
      </c>
      <c r="K6" s="10"/>
      <c r="L6" s="1"/>
      <c r="M6" s="1" t="s">
        <v>66</v>
      </c>
    </row>
    <row r="7" spans="1:13" ht="15.75" thickBot="1" x14ac:dyDescent="0.3">
      <c r="A7" s="5" t="s">
        <v>6</v>
      </c>
      <c r="B7" s="37">
        <v>440</v>
      </c>
      <c r="C7" s="6">
        <v>410</v>
      </c>
      <c r="D7" s="6">
        <v>408.6</v>
      </c>
      <c r="E7" s="6"/>
      <c r="F7" s="23"/>
      <c r="G7" s="23"/>
      <c r="H7" s="38">
        <f t="shared" si="0"/>
        <v>440</v>
      </c>
      <c r="I7" s="6">
        <f t="shared" si="0"/>
        <v>410</v>
      </c>
      <c r="J7" s="6">
        <f t="shared" si="0"/>
        <v>408.6</v>
      </c>
      <c r="K7" s="6"/>
      <c r="L7" s="6"/>
      <c r="M7" s="1"/>
    </row>
    <row r="8" spans="1:13" x14ac:dyDescent="0.25">
      <c r="A8" s="9" t="s">
        <v>8</v>
      </c>
      <c r="B8" s="8">
        <f>B3+B4+B5+B6+B7</f>
        <v>2200</v>
      </c>
      <c r="C8" s="8">
        <f>C3+C4+C5+C6+C7</f>
        <v>2130</v>
      </c>
      <c r="D8" s="8">
        <f t="shared" ref="D8:L8" si="1">D3+D4+D5+D6+D7</f>
        <v>1936.6</v>
      </c>
      <c r="E8" s="8">
        <f t="shared" si="1"/>
        <v>1350</v>
      </c>
      <c r="F8" s="8">
        <f t="shared" si="1"/>
        <v>1290</v>
      </c>
      <c r="G8" s="8">
        <f t="shared" si="1"/>
        <v>1128.7</v>
      </c>
      <c r="H8" s="39">
        <f>H3+H4+H5+H6+H7</f>
        <v>3550</v>
      </c>
      <c r="I8" s="8">
        <f t="shared" si="1"/>
        <v>3420</v>
      </c>
      <c r="J8" s="8">
        <f t="shared" si="1"/>
        <v>3065.3</v>
      </c>
      <c r="K8" s="8">
        <f t="shared" si="1"/>
        <v>22</v>
      </c>
      <c r="L8" s="8">
        <f t="shared" si="1"/>
        <v>20</v>
      </c>
    </row>
    <row r="9" spans="1:13" x14ac:dyDescent="0.25">
      <c r="A9" s="15" t="s">
        <v>9</v>
      </c>
      <c r="B9" s="18">
        <f>B8/60</f>
        <v>36.666666666666664</v>
      </c>
      <c r="C9" s="18">
        <f>C8/60</f>
        <v>35.5</v>
      </c>
      <c r="D9" s="18">
        <f t="shared" ref="D9:J9" si="2">D8/60</f>
        <v>32.276666666666664</v>
      </c>
      <c r="E9" s="18">
        <f t="shared" si="2"/>
        <v>22.5</v>
      </c>
      <c r="F9" s="18">
        <f t="shared" si="2"/>
        <v>21.5</v>
      </c>
      <c r="G9" s="18">
        <f t="shared" si="2"/>
        <v>18.811666666666667</v>
      </c>
      <c r="H9" s="28">
        <f>H8/60</f>
        <v>59.166666666666664</v>
      </c>
      <c r="I9" s="28">
        <f>I8/60</f>
        <v>57</v>
      </c>
      <c r="J9" s="18">
        <f t="shared" si="2"/>
        <v>51.088333333333338</v>
      </c>
    </row>
    <row r="11" spans="1:13" x14ac:dyDescent="0.25">
      <c r="K11" s="17"/>
    </row>
    <row r="13" spans="1:13" ht="15" customHeight="1" x14ac:dyDescent="0.25">
      <c r="A13" s="62" t="str">
        <f>A1</f>
        <v>V2</v>
      </c>
      <c r="B13" s="64" t="s">
        <v>7</v>
      </c>
      <c r="C13" s="64"/>
      <c r="D13" s="64" t="s">
        <v>32</v>
      </c>
      <c r="E13" s="64"/>
      <c r="F13" s="32"/>
      <c r="H13" s="66" t="str">
        <f>A1</f>
        <v>V2</v>
      </c>
      <c r="I13" s="64" t="s">
        <v>35</v>
      </c>
      <c r="J13" s="64"/>
    </row>
    <row r="14" spans="1:13" ht="15" customHeight="1" x14ac:dyDescent="0.25">
      <c r="A14" s="63"/>
      <c r="B14" s="52" t="s">
        <v>4</v>
      </c>
      <c r="C14" s="52" t="s">
        <v>5</v>
      </c>
      <c r="D14" s="52" t="s">
        <v>4</v>
      </c>
      <c r="E14" s="52" t="s">
        <v>5</v>
      </c>
      <c r="F14" s="32"/>
      <c r="H14" s="67"/>
      <c r="I14" s="19" t="s">
        <v>4</v>
      </c>
      <c r="J14" s="19" t="s">
        <v>5</v>
      </c>
    </row>
    <row r="15" spans="1:13" x14ac:dyDescent="0.25">
      <c r="A15" s="11" t="s">
        <v>0</v>
      </c>
      <c r="B15" s="28">
        <f>B3-D3</f>
        <v>136</v>
      </c>
      <c r="C15" s="1">
        <f>E3-G3</f>
        <v>79.899999999999977</v>
      </c>
      <c r="D15" s="1">
        <f>C3-D3-K3</f>
        <v>126</v>
      </c>
      <c r="E15" s="1">
        <f>F3-G3-L3</f>
        <v>59.899999999999977</v>
      </c>
      <c r="F15" s="33"/>
      <c r="H15" s="3" t="s">
        <v>0</v>
      </c>
      <c r="I15" s="20">
        <f t="shared" ref="I15:I20" si="3">(C3-D15)/C3</f>
        <v>0.7069767441860465</v>
      </c>
      <c r="J15" s="20">
        <f>(F3-E15)/F3</f>
        <v>0.86069767441860467</v>
      </c>
    </row>
    <row r="16" spans="1:13" x14ac:dyDescent="0.25">
      <c r="A16" s="11" t="s">
        <v>1</v>
      </c>
      <c r="B16" s="28">
        <f t="shared" ref="B16:B19" si="4">B4-D4</f>
        <v>38.300000000000011</v>
      </c>
      <c r="C16" s="1">
        <f t="shared" ref="C16:C18" si="5">E4-G4</f>
        <v>66.399999999999977</v>
      </c>
      <c r="D16" s="1">
        <f t="shared" ref="D16:D19" si="6">C4-D4-K4</f>
        <v>6.3000000000000114</v>
      </c>
      <c r="E16" s="1">
        <f t="shared" ref="E16:E19" si="7">F4-G4-L4</f>
        <v>46.399999999999977</v>
      </c>
      <c r="F16" s="33"/>
      <c r="H16" s="3" t="s">
        <v>1</v>
      </c>
      <c r="I16" s="20">
        <f t="shared" si="3"/>
        <v>0.98534883720930233</v>
      </c>
      <c r="J16" s="20">
        <f>(F4-E16)/F4</f>
        <v>0.89209302325581397</v>
      </c>
    </row>
    <row r="17" spans="1:10" x14ac:dyDescent="0.25">
      <c r="A17" s="11" t="s">
        <v>2</v>
      </c>
      <c r="B17" s="28">
        <f t="shared" si="4"/>
        <v>33.800000000000011</v>
      </c>
      <c r="C17" s="1">
        <f t="shared" si="5"/>
        <v>75</v>
      </c>
      <c r="D17" s="1">
        <f t="shared" si="6"/>
        <v>23.800000000000011</v>
      </c>
      <c r="E17" s="1">
        <f t="shared" si="7"/>
        <v>35</v>
      </c>
      <c r="F17" s="33"/>
      <c r="H17" s="3" t="s">
        <v>2</v>
      </c>
      <c r="I17" s="20">
        <f t="shared" si="3"/>
        <v>0.94465116279069761</v>
      </c>
      <c r="J17" s="20">
        <f>(F5-E17)/F5</f>
        <v>0.91860465116279066</v>
      </c>
    </row>
    <row r="18" spans="1:10" x14ac:dyDescent="0.25">
      <c r="A18" s="11" t="s">
        <v>3</v>
      </c>
      <c r="B18" s="28">
        <f t="shared" si="4"/>
        <v>23.899999999999977</v>
      </c>
      <c r="C18" s="1">
        <f t="shared" si="5"/>
        <v>0</v>
      </c>
      <c r="D18" s="1">
        <f t="shared" si="6"/>
        <v>13.899999999999977</v>
      </c>
      <c r="E18" s="1">
        <f t="shared" si="7"/>
        <v>0</v>
      </c>
      <c r="F18" s="33"/>
      <c r="H18" s="3" t="s">
        <v>3</v>
      </c>
      <c r="I18" s="20">
        <f t="shared" si="3"/>
        <v>0.9676744186046512</v>
      </c>
      <c r="J18" s="53"/>
    </row>
    <row r="19" spans="1:10" ht="15.75" thickBot="1" x14ac:dyDescent="0.3">
      <c r="A19" s="12" t="s">
        <v>6</v>
      </c>
      <c r="B19" s="38">
        <f t="shared" si="4"/>
        <v>31.399999999999977</v>
      </c>
      <c r="C19" s="6">
        <f>E7-G7</f>
        <v>0</v>
      </c>
      <c r="D19" s="6">
        <f t="shared" si="6"/>
        <v>1.3999999999999773</v>
      </c>
      <c r="E19" s="6">
        <f t="shared" si="7"/>
        <v>0</v>
      </c>
      <c r="F19" s="33"/>
      <c r="H19" s="5" t="s">
        <v>6</v>
      </c>
      <c r="I19" s="22">
        <f t="shared" si="3"/>
        <v>0.99658536585365864</v>
      </c>
      <c r="J19" s="22"/>
    </row>
    <row r="20" spans="1:10" x14ac:dyDescent="0.25">
      <c r="A20" s="16" t="s">
        <v>8</v>
      </c>
      <c r="B20" s="8">
        <f>B15+B16+B17+B18+B19</f>
        <v>263.39999999999998</v>
      </c>
      <c r="C20" s="8">
        <f>C15+C16+C17+C18+C19</f>
        <v>221.29999999999995</v>
      </c>
      <c r="D20" s="8">
        <f>D15+D16+D17+D18+D19</f>
        <v>171.39999999999998</v>
      </c>
      <c r="E20" s="8">
        <f>E15+E16+E17+E18+E19</f>
        <v>141.29999999999995</v>
      </c>
      <c r="F20" s="33"/>
      <c r="H20" s="26" t="s">
        <v>18</v>
      </c>
      <c r="I20" s="21">
        <f t="shared" si="3"/>
        <v>0.91953051643192485</v>
      </c>
      <c r="J20" s="21">
        <f>(F8-E20)/F8</f>
        <v>0.89046511627906977</v>
      </c>
    </row>
    <row r="21" spans="1:10" x14ac:dyDescent="0.25">
      <c r="A21" s="15" t="s">
        <v>9</v>
      </c>
      <c r="B21" s="13">
        <f>B20/60</f>
        <v>4.3899999999999997</v>
      </c>
      <c r="C21" s="14">
        <f>C20/60</f>
        <v>3.6883333333333326</v>
      </c>
      <c r="D21" s="14">
        <f t="shared" ref="D21:E21" si="8">D20/60</f>
        <v>2.8566666666666665</v>
      </c>
      <c r="E21" s="14">
        <f t="shared" si="8"/>
        <v>2.3549999999999991</v>
      </c>
      <c r="F21" s="34"/>
      <c r="H21" s="3" t="s">
        <v>27</v>
      </c>
      <c r="I21" s="27">
        <f>(I9-D24)/I9</f>
        <v>0.90856725146198836</v>
      </c>
    </row>
    <row r="23" spans="1:10" ht="15" customHeight="1" x14ac:dyDescent="0.25">
      <c r="B23" s="64" t="s">
        <v>26</v>
      </c>
      <c r="C23" s="64"/>
      <c r="D23" s="64" t="s">
        <v>32</v>
      </c>
      <c r="E23" s="64"/>
      <c r="H23" s="66" t="str">
        <f>A1</f>
        <v>V2</v>
      </c>
      <c r="I23" s="64" t="s">
        <v>30</v>
      </c>
      <c r="J23" s="64"/>
    </row>
    <row r="24" spans="1:10" ht="15" customHeight="1" x14ac:dyDescent="0.25">
      <c r="B24" s="24">
        <f>B21+C21</f>
        <v>8.0783333333333331</v>
      </c>
      <c r="C24" s="24" t="s">
        <v>33</v>
      </c>
      <c r="D24" s="24">
        <f>D21+E21</f>
        <v>5.211666666666666</v>
      </c>
      <c r="E24" s="1" t="s">
        <v>33</v>
      </c>
      <c r="H24" s="67"/>
      <c r="I24" s="19" t="s">
        <v>4</v>
      </c>
      <c r="J24" s="19" t="s">
        <v>5</v>
      </c>
    </row>
    <row r="25" spans="1:10" x14ac:dyDescent="0.25">
      <c r="H25" s="3" t="s">
        <v>0</v>
      </c>
      <c r="I25" s="20">
        <f>(B3-B15)/B3</f>
        <v>0.69090909090909092</v>
      </c>
      <c r="J25" s="20">
        <f>(E3-C15)/E3</f>
        <v>0.82244444444444453</v>
      </c>
    </row>
    <row r="26" spans="1:10" ht="14.25" customHeight="1" collapsed="1" x14ac:dyDescent="0.25">
      <c r="A26" s="62" t="str">
        <f>A1</f>
        <v>V2</v>
      </c>
      <c r="B26" s="71" t="s">
        <v>89</v>
      </c>
      <c r="C26" s="73"/>
      <c r="H26" s="3" t="s">
        <v>1</v>
      </c>
      <c r="I26" s="20">
        <f>(B4-B16)/B4</f>
        <v>0.91295454545454546</v>
      </c>
      <c r="J26" s="20">
        <f>(E4-C16)/E4</f>
        <v>0.85244444444444445</v>
      </c>
    </row>
    <row r="27" spans="1:10" x14ac:dyDescent="0.25">
      <c r="A27" s="63"/>
      <c r="B27" s="3" t="s">
        <v>90</v>
      </c>
      <c r="C27" s="3" t="s">
        <v>5</v>
      </c>
      <c r="E27" s="71" t="s">
        <v>91</v>
      </c>
      <c r="F27" s="73"/>
      <c r="H27" s="3" t="s">
        <v>2</v>
      </c>
      <c r="I27" s="20">
        <f t="shared" ref="I27:I28" si="9">(B5-B17)/B5</f>
        <v>0.9231818181818181</v>
      </c>
      <c r="J27" s="20">
        <f t="shared" ref="J27" si="10">(E5-C17)/E5</f>
        <v>0.83333333333333337</v>
      </c>
    </row>
    <row r="28" spans="1:10" x14ac:dyDescent="0.25">
      <c r="A28" s="2" t="s">
        <v>0</v>
      </c>
      <c r="B28" s="28">
        <v>1056.9127768327801</v>
      </c>
      <c r="C28" s="28">
        <v>849.69469190082498</v>
      </c>
      <c r="E28" s="28">
        <f>B33+C33</f>
        <v>9287.118518791096</v>
      </c>
      <c r="F28" s="1" t="s">
        <v>93</v>
      </c>
      <c r="H28" s="3" t="s">
        <v>3</v>
      </c>
      <c r="I28" s="20">
        <f t="shared" si="9"/>
        <v>0.94568181818181818</v>
      </c>
      <c r="J28" s="20"/>
    </row>
    <row r="29" spans="1:10" ht="15.75" thickBot="1" x14ac:dyDescent="0.3">
      <c r="A29" s="2" t="s">
        <v>1</v>
      </c>
      <c r="B29" s="28">
        <v>1039.40251733999</v>
      </c>
      <c r="C29" s="28">
        <v>1200.91013767921</v>
      </c>
      <c r="H29" s="5" t="s">
        <v>6</v>
      </c>
      <c r="I29" s="22">
        <f>(B7-B19)/B7</f>
        <v>0.9286363636363637</v>
      </c>
      <c r="J29" s="22"/>
    </row>
    <row r="30" spans="1:10" x14ac:dyDescent="0.25">
      <c r="A30" s="2" t="s">
        <v>2</v>
      </c>
      <c r="B30" s="28">
        <v>1321.9837556658499</v>
      </c>
      <c r="C30" s="28">
        <v>1124.8072138591799</v>
      </c>
      <c r="E30" s="71" t="s">
        <v>94</v>
      </c>
      <c r="F30" s="73"/>
      <c r="H30" s="26" t="s">
        <v>18</v>
      </c>
      <c r="I30" s="21">
        <f>(B8-B20)/B8</f>
        <v>0.88027272727272721</v>
      </c>
      <c r="J30" s="21">
        <f>(E8-C20)/E8</f>
        <v>0.83607407407407408</v>
      </c>
    </row>
    <row r="31" spans="1:10" x14ac:dyDescent="0.25">
      <c r="A31" s="2" t="s">
        <v>3</v>
      </c>
      <c r="B31" s="28">
        <v>1140.13493508434</v>
      </c>
      <c r="C31" s="28"/>
      <c r="E31" s="28">
        <f>E28/F33</f>
        <v>1160.889814848887</v>
      </c>
      <c r="F31" s="1" t="s">
        <v>93</v>
      </c>
      <c r="H31" s="3" t="s">
        <v>27</v>
      </c>
      <c r="I31" s="27">
        <f>(H9-B24)/H9</f>
        <v>0.86346478873239441</v>
      </c>
    </row>
    <row r="32" spans="1:10" ht="15.75" thickBot="1" x14ac:dyDescent="0.3">
      <c r="A32" s="58" t="s">
        <v>6</v>
      </c>
      <c r="B32" s="38">
        <v>1553.27249042892</v>
      </c>
      <c r="C32" s="38"/>
    </row>
    <row r="33" spans="1:6" x14ac:dyDescent="0.25">
      <c r="A33" s="57" t="s">
        <v>92</v>
      </c>
      <c r="B33" s="39">
        <f>B28+B29+B30+B31+B32</f>
        <v>6111.7064753518798</v>
      </c>
      <c r="C33" s="39">
        <f>C28+C29+C30+C31+C32</f>
        <v>3175.4120434392153</v>
      </c>
      <c r="E33" s="1" t="s">
        <v>112</v>
      </c>
      <c r="F33" s="1">
        <f>COUNT(B28:C32)</f>
        <v>8</v>
      </c>
    </row>
    <row r="34" spans="1:6" x14ac:dyDescent="0.25">
      <c r="E34" s="17"/>
    </row>
    <row r="35" spans="1:6" x14ac:dyDescent="0.25">
      <c r="B35" s="56"/>
      <c r="C35" s="56"/>
    </row>
  </sheetData>
  <mergeCells count="19">
    <mergeCell ref="E27:F27"/>
    <mergeCell ref="E30:F30"/>
    <mergeCell ref="K1:L1"/>
    <mergeCell ref="A1:A2"/>
    <mergeCell ref="A13:A14"/>
    <mergeCell ref="A26:A27"/>
    <mergeCell ref="B26:C26"/>
    <mergeCell ref="M1:M2"/>
    <mergeCell ref="B23:C23"/>
    <mergeCell ref="D23:E23"/>
    <mergeCell ref="H23:H24"/>
    <mergeCell ref="I23:J23"/>
    <mergeCell ref="B1:D1"/>
    <mergeCell ref="E1:G1"/>
    <mergeCell ref="H1:J1"/>
    <mergeCell ref="B13:C13"/>
    <mergeCell ref="D13:E13"/>
    <mergeCell ref="H13:H14"/>
    <mergeCell ref="I13:J1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9708C-9F00-4E31-BC7A-E51F7AF98AE9}">
  <dimension ref="A1:M35"/>
  <sheetViews>
    <sheetView topLeftCell="A13" workbookViewId="0">
      <selection activeCell="D23" sqref="D23:E23"/>
    </sheetView>
  </sheetViews>
  <sheetFormatPr baseColWidth="10" defaultRowHeight="15" outlineLevelCol="1" x14ac:dyDescent="0.25"/>
  <cols>
    <col min="1" max="1" width="11.42578125" customWidth="1"/>
    <col min="2" max="2" width="17.42578125" customWidth="1"/>
    <col min="3" max="3" width="16.7109375" customWidth="1"/>
    <col min="4" max="4" width="18" customWidth="1"/>
    <col min="5" max="5" width="18.28515625" customWidth="1"/>
    <col min="6" max="12" width="16.7109375" customWidth="1"/>
    <col min="13" max="13" width="96.7109375" customWidth="1" outlineLevel="1"/>
  </cols>
  <sheetData>
    <row r="1" spans="1:13" x14ac:dyDescent="0.25">
      <c r="A1" s="62" t="s">
        <v>95</v>
      </c>
      <c r="B1" s="68" t="s">
        <v>4</v>
      </c>
      <c r="C1" s="69"/>
      <c r="D1" s="70"/>
      <c r="E1" s="71" t="s">
        <v>5</v>
      </c>
      <c r="F1" s="72"/>
      <c r="G1" s="73"/>
      <c r="H1" s="71" t="s">
        <v>10</v>
      </c>
      <c r="I1" s="72"/>
      <c r="J1" s="73"/>
      <c r="K1" s="64" t="s">
        <v>28</v>
      </c>
      <c r="L1" s="64"/>
      <c r="M1" s="65" t="s">
        <v>15</v>
      </c>
    </row>
    <row r="2" spans="1:13" x14ac:dyDescent="0.25">
      <c r="A2" s="63"/>
      <c r="B2" s="35" t="s">
        <v>31</v>
      </c>
      <c r="C2" s="2" t="s">
        <v>13</v>
      </c>
      <c r="D2" s="3" t="s">
        <v>14</v>
      </c>
      <c r="E2" s="3" t="s">
        <v>31</v>
      </c>
      <c r="F2" s="3" t="s">
        <v>13</v>
      </c>
      <c r="G2" s="3" t="s">
        <v>14</v>
      </c>
      <c r="H2" s="3" t="s">
        <v>31</v>
      </c>
      <c r="I2" s="3" t="s">
        <v>13</v>
      </c>
      <c r="J2" s="7" t="s">
        <v>14</v>
      </c>
      <c r="K2" s="7" t="s">
        <v>4</v>
      </c>
      <c r="L2" s="7" t="s">
        <v>5</v>
      </c>
      <c r="M2" s="65"/>
    </row>
    <row r="3" spans="1:13" x14ac:dyDescent="0.25">
      <c r="A3" s="4" t="s">
        <v>0</v>
      </c>
      <c r="B3" s="36">
        <v>440</v>
      </c>
      <c r="C3" s="1">
        <v>430</v>
      </c>
      <c r="D3" s="1">
        <v>382.6</v>
      </c>
      <c r="E3" s="1">
        <v>450</v>
      </c>
      <c r="F3" s="1">
        <v>430</v>
      </c>
      <c r="G3" s="1">
        <v>395.1</v>
      </c>
      <c r="H3" s="28">
        <f>B3+E3</f>
        <v>890</v>
      </c>
      <c r="I3" s="1">
        <f>C3+F3</f>
        <v>860</v>
      </c>
      <c r="J3" s="1">
        <f>D3+G3</f>
        <v>777.7</v>
      </c>
      <c r="K3" s="10"/>
      <c r="L3" s="1"/>
      <c r="M3" s="1"/>
    </row>
    <row r="4" spans="1:13" x14ac:dyDescent="0.25">
      <c r="A4" s="4" t="s">
        <v>1</v>
      </c>
      <c r="B4" s="36">
        <v>440</v>
      </c>
      <c r="C4" s="1">
        <v>430</v>
      </c>
      <c r="D4" s="1">
        <v>275</v>
      </c>
      <c r="E4" s="1">
        <v>450</v>
      </c>
      <c r="F4" s="1">
        <v>430</v>
      </c>
      <c r="G4" s="1">
        <v>336.9</v>
      </c>
      <c r="H4" s="28">
        <f t="shared" ref="H4:J7" si="0">B4+E4</f>
        <v>890</v>
      </c>
      <c r="I4" s="1">
        <f t="shared" si="0"/>
        <v>860</v>
      </c>
      <c r="J4" s="1">
        <f t="shared" si="0"/>
        <v>611.9</v>
      </c>
      <c r="K4" s="10"/>
      <c r="L4" s="1">
        <v>45</v>
      </c>
      <c r="M4" s="1" t="s">
        <v>60</v>
      </c>
    </row>
    <row r="5" spans="1:13" x14ac:dyDescent="0.25">
      <c r="A5" s="4" t="s">
        <v>2</v>
      </c>
      <c r="B5" s="36">
        <v>440</v>
      </c>
      <c r="C5" s="1">
        <v>430</v>
      </c>
      <c r="D5" s="1">
        <v>301.7</v>
      </c>
      <c r="E5" s="1">
        <v>450</v>
      </c>
      <c r="F5" s="1">
        <v>430</v>
      </c>
      <c r="G5" s="1">
        <v>315.3</v>
      </c>
      <c r="H5" s="28">
        <f t="shared" si="0"/>
        <v>890</v>
      </c>
      <c r="I5" s="1">
        <f t="shared" si="0"/>
        <v>860</v>
      </c>
      <c r="J5" s="1">
        <f t="shared" si="0"/>
        <v>617</v>
      </c>
      <c r="K5" s="10">
        <v>50</v>
      </c>
      <c r="L5" s="1">
        <v>15</v>
      </c>
      <c r="M5" s="1" t="s">
        <v>59</v>
      </c>
    </row>
    <row r="6" spans="1:13" x14ac:dyDescent="0.25">
      <c r="A6" s="4" t="s">
        <v>3</v>
      </c>
      <c r="B6" s="36">
        <v>440</v>
      </c>
      <c r="C6" s="1">
        <v>430</v>
      </c>
      <c r="D6" s="1">
        <v>359.6</v>
      </c>
      <c r="E6" s="1">
        <v>450</v>
      </c>
      <c r="F6" s="1">
        <v>430</v>
      </c>
      <c r="G6" s="1">
        <v>431.4</v>
      </c>
      <c r="H6" s="28">
        <f t="shared" si="0"/>
        <v>890</v>
      </c>
      <c r="I6" s="1">
        <f t="shared" si="0"/>
        <v>860</v>
      </c>
      <c r="J6" s="1">
        <f t="shared" si="0"/>
        <v>791</v>
      </c>
      <c r="K6" s="10">
        <v>13</v>
      </c>
      <c r="L6" s="1"/>
      <c r="M6" s="1" t="s">
        <v>62</v>
      </c>
    </row>
    <row r="7" spans="1:13" ht="15.75" thickBot="1" x14ac:dyDescent="0.3">
      <c r="A7" s="5" t="s">
        <v>6</v>
      </c>
      <c r="B7" s="37">
        <v>440</v>
      </c>
      <c r="C7" s="6">
        <v>410</v>
      </c>
      <c r="D7" s="6">
        <v>391</v>
      </c>
      <c r="E7" s="6"/>
      <c r="F7" s="23"/>
      <c r="G7" s="23"/>
      <c r="H7" s="38">
        <f t="shared" si="0"/>
        <v>440</v>
      </c>
      <c r="I7" s="6">
        <f t="shared" si="0"/>
        <v>410</v>
      </c>
      <c r="J7" s="6">
        <f t="shared" si="0"/>
        <v>391</v>
      </c>
      <c r="K7" s="6"/>
      <c r="L7" s="6"/>
      <c r="M7" s="1"/>
    </row>
    <row r="8" spans="1:13" x14ac:dyDescent="0.25">
      <c r="A8" s="9" t="s">
        <v>8</v>
      </c>
      <c r="B8" s="8">
        <f>B3+B4+B5+B6+B7</f>
        <v>2200</v>
      </c>
      <c r="C8" s="8">
        <f>C3+C4+C5+C6+C7</f>
        <v>2130</v>
      </c>
      <c r="D8" s="8">
        <f t="shared" ref="D8:L8" si="1">D3+D4+D5+D6+D7</f>
        <v>1709.9</v>
      </c>
      <c r="E8" s="8">
        <f t="shared" si="1"/>
        <v>1800</v>
      </c>
      <c r="F8" s="8">
        <f t="shared" si="1"/>
        <v>1720</v>
      </c>
      <c r="G8" s="8">
        <f t="shared" si="1"/>
        <v>1478.6999999999998</v>
      </c>
      <c r="H8" s="39">
        <f>H3+H4+H5+H6+H7</f>
        <v>4000</v>
      </c>
      <c r="I8" s="8">
        <f t="shared" si="1"/>
        <v>3850</v>
      </c>
      <c r="J8" s="8">
        <f t="shared" si="1"/>
        <v>3188.6</v>
      </c>
      <c r="K8" s="8">
        <f t="shared" si="1"/>
        <v>63</v>
      </c>
      <c r="L8" s="8">
        <f t="shared" si="1"/>
        <v>60</v>
      </c>
    </row>
    <row r="9" spans="1:13" x14ac:dyDescent="0.25">
      <c r="A9" s="15" t="s">
        <v>9</v>
      </c>
      <c r="B9" s="18">
        <f>B8/60</f>
        <v>36.666666666666664</v>
      </c>
      <c r="C9" s="18">
        <f>C8/60</f>
        <v>35.5</v>
      </c>
      <c r="D9" s="18">
        <f t="shared" ref="D9:J9" si="2">D8/60</f>
        <v>28.498333333333335</v>
      </c>
      <c r="E9" s="18">
        <f t="shared" si="2"/>
        <v>30</v>
      </c>
      <c r="F9" s="18">
        <f t="shared" si="2"/>
        <v>28.666666666666668</v>
      </c>
      <c r="G9" s="18">
        <f t="shared" si="2"/>
        <v>24.644999999999996</v>
      </c>
      <c r="H9" s="28">
        <f>H8/60</f>
        <v>66.666666666666671</v>
      </c>
      <c r="I9" s="28">
        <f>I8/60</f>
        <v>64.166666666666671</v>
      </c>
      <c r="J9" s="18">
        <f t="shared" si="2"/>
        <v>53.143333333333331</v>
      </c>
    </row>
    <row r="11" spans="1:13" x14ac:dyDescent="0.25">
      <c r="K11" s="17"/>
    </row>
    <row r="13" spans="1:13" ht="15" customHeight="1" x14ac:dyDescent="0.25">
      <c r="A13" s="62" t="str">
        <f>A1</f>
        <v>V1 2021</v>
      </c>
      <c r="B13" s="64" t="s">
        <v>7</v>
      </c>
      <c r="C13" s="64"/>
      <c r="D13" s="64" t="s">
        <v>32</v>
      </c>
      <c r="E13" s="64"/>
      <c r="F13" s="32"/>
      <c r="H13" s="66" t="str">
        <f>A1</f>
        <v>V1 2021</v>
      </c>
      <c r="I13" s="64" t="s">
        <v>35</v>
      </c>
      <c r="J13" s="64"/>
    </row>
    <row r="14" spans="1:13" ht="15" customHeight="1" x14ac:dyDescent="0.25">
      <c r="A14" s="63"/>
      <c r="B14" s="52" t="s">
        <v>4</v>
      </c>
      <c r="C14" s="52" t="s">
        <v>5</v>
      </c>
      <c r="D14" s="52" t="s">
        <v>4</v>
      </c>
      <c r="E14" s="52" t="s">
        <v>5</v>
      </c>
      <c r="F14" s="32"/>
      <c r="H14" s="67"/>
      <c r="I14" s="19" t="s">
        <v>4</v>
      </c>
      <c r="J14" s="19" t="s">
        <v>5</v>
      </c>
    </row>
    <row r="15" spans="1:13" x14ac:dyDescent="0.25">
      <c r="A15" s="11" t="s">
        <v>0</v>
      </c>
      <c r="B15" s="28">
        <f>B3-D3</f>
        <v>57.399999999999977</v>
      </c>
      <c r="C15" s="1">
        <f>E3-G3</f>
        <v>54.899999999999977</v>
      </c>
      <c r="D15" s="1">
        <f>C3-D3-K3</f>
        <v>47.399999999999977</v>
      </c>
      <c r="E15" s="1">
        <f>F3-G3-L3</f>
        <v>34.899999999999977</v>
      </c>
      <c r="F15" s="33"/>
      <c r="H15" s="3" t="s">
        <v>0</v>
      </c>
      <c r="I15" s="20">
        <f t="shared" ref="I15:I20" si="3">(C3-D15)/C3</f>
        <v>0.88976744186046519</v>
      </c>
      <c r="J15" s="20">
        <f>(F3-E15)/F3</f>
        <v>0.9188372093023256</v>
      </c>
    </row>
    <row r="16" spans="1:13" x14ac:dyDescent="0.25">
      <c r="A16" s="11" t="s">
        <v>1</v>
      </c>
      <c r="B16" s="28">
        <f t="shared" ref="B16:B19" si="4">B4-D4</f>
        <v>165</v>
      </c>
      <c r="C16" s="1">
        <f t="shared" ref="C16:C18" si="5">E4-G4</f>
        <v>113.10000000000002</v>
      </c>
      <c r="D16" s="1">
        <f t="shared" ref="D16:D19" si="6">C4-D4-K4</f>
        <v>155</v>
      </c>
      <c r="E16" s="1">
        <f t="shared" ref="E16:E19" si="7">F4-G4-L4</f>
        <v>48.100000000000023</v>
      </c>
      <c r="F16" s="33"/>
      <c r="H16" s="3" t="s">
        <v>1</v>
      </c>
      <c r="I16" s="20">
        <f t="shared" si="3"/>
        <v>0.63953488372093026</v>
      </c>
      <c r="J16" s="20">
        <f>(F4-E16)/F4</f>
        <v>0.88813953488372088</v>
      </c>
    </row>
    <row r="17" spans="1:10" x14ac:dyDescent="0.25">
      <c r="A17" s="11" t="s">
        <v>2</v>
      </c>
      <c r="B17" s="28">
        <f t="shared" si="4"/>
        <v>138.30000000000001</v>
      </c>
      <c r="C17" s="1">
        <f t="shared" si="5"/>
        <v>134.69999999999999</v>
      </c>
      <c r="D17" s="1">
        <f t="shared" si="6"/>
        <v>78.300000000000011</v>
      </c>
      <c r="E17" s="1">
        <f t="shared" si="7"/>
        <v>99.699999999999989</v>
      </c>
      <c r="F17" s="33"/>
      <c r="H17" s="3" t="s">
        <v>2</v>
      </c>
      <c r="I17" s="20">
        <f t="shared" si="3"/>
        <v>0.817906976744186</v>
      </c>
      <c r="J17" s="20">
        <f>(F5-E17)/F5</f>
        <v>0.768139534883721</v>
      </c>
    </row>
    <row r="18" spans="1:10" x14ac:dyDescent="0.25">
      <c r="A18" s="11" t="s">
        <v>3</v>
      </c>
      <c r="B18" s="28">
        <f t="shared" si="4"/>
        <v>80.399999999999977</v>
      </c>
      <c r="C18" s="1">
        <f t="shared" si="5"/>
        <v>18.600000000000023</v>
      </c>
      <c r="D18" s="1">
        <f t="shared" si="6"/>
        <v>57.399999999999977</v>
      </c>
      <c r="E18" s="1">
        <f t="shared" si="7"/>
        <v>-1.3999999999999773</v>
      </c>
      <c r="F18" s="33"/>
      <c r="H18" s="3" t="s">
        <v>3</v>
      </c>
      <c r="I18" s="20">
        <f t="shared" si="3"/>
        <v>0.86651162790697678</v>
      </c>
      <c r="J18" s="27">
        <f>(F6-E18)/F6</f>
        <v>1.0032558139534884</v>
      </c>
    </row>
    <row r="19" spans="1:10" ht="15.75" thickBot="1" x14ac:dyDescent="0.3">
      <c r="A19" s="12" t="s">
        <v>6</v>
      </c>
      <c r="B19" s="38">
        <f t="shared" si="4"/>
        <v>49</v>
      </c>
      <c r="C19" s="6">
        <f>E7-G7</f>
        <v>0</v>
      </c>
      <c r="D19" s="6">
        <f t="shared" si="6"/>
        <v>19</v>
      </c>
      <c r="E19" s="6">
        <f t="shared" si="7"/>
        <v>0</v>
      </c>
      <c r="F19" s="33"/>
      <c r="H19" s="5" t="s">
        <v>6</v>
      </c>
      <c r="I19" s="22">
        <f t="shared" si="3"/>
        <v>0.95365853658536581</v>
      </c>
      <c r="J19" s="22"/>
    </row>
    <row r="20" spans="1:10" x14ac:dyDescent="0.25">
      <c r="A20" s="16" t="s">
        <v>8</v>
      </c>
      <c r="B20" s="8">
        <f>B15+B16+B17+B18+B19</f>
        <v>490.09999999999997</v>
      </c>
      <c r="C20" s="8">
        <f>C15+C16+C17+C18+C19</f>
        <v>321.3</v>
      </c>
      <c r="D20" s="8">
        <f>D15+D16+D17+D18+D19</f>
        <v>357.09999999999997</v>
      </c>
      <c r="E20" s="8">
        <f>E15+E16+E17+E18+E19</f>
        <v>181.3</v>
      </c>
      <c r="F20" s="33"/>
      <c r="H20" s="26" t="s">
        <v>18</v>
      </c>
      <c r="I20" s="21">
        <f t="shared" si="3"/>
        <v>0.83234741784037558</v>
      </c>
      <c r="J20" s="21">
        <f>(F8-E20)/F8</f>
        <v>0.89459302325581402</v>
      </c>
    </row>
    <row r="21" spans="1:10" x14ac:dyDescent="0.25">
      <c r="A21" s="15" t="s">
        <v>9</v>
      </c>
      <c r="B21" s="13">
        <f>B20/60</f>
        <v>8.168333333333333</v>
      </c>
      <c r="C21" s="14">
        <f>C20/60</f>
        <v>5.3550000000000004</v>
      </c>
      <c r="D21" s="14">
        <f t="shared" ref="D21:E21" si="8">D20/60</f>
        <v>5.9516666666666662</v>
      </c>
      <c r="E21" s="14">
        <f t="shared" si="8"/>
        <v>3.0216666666666669</v>
      </c>
      <c r="F21" s="34"/>
      <c r="H21" s="3" t="s">
        <v>27</v>
      </c>
      <c r="I21" s="27">
        <f>(I9-D24)/I9</f>
        <v>0.86015584415584423</v>
      </c>
    </row>
    <row r="23" spans="1:10" ht="15" customHeight="1" x14ac:dyDescent="0.25">
      <c r="B23" s="64" t="s">
        <v>26</v>
      </c>
      <c r="C23" s="64"/>
      <c r="D23" s="64" t="s">
        <v>32</v>
      </c>
      <c r="E23" s="64"/>
      <c r="H23" s="66" t="str">
        <f>A1</f>
        <v>V1 2021</v>
      </c>
      <c r="I23" s="64" t="s">
        <v>30</v>
      </c>
      <c r="J23" s="64"/>
    </row>
    <row r="24" spans="1:10" ht="15" customHeight="1" x14ac:dyDescent="0.25">
      <c r="B24" s="24">
        <f>B21+C21</f>
        <v>13.523333333333333</v>
      </c>
      <c r="C24" s="24" t="s">
        <v>33</v>
      </c>
      <c r="D24" s="24">
        <f>D21+E21</f>
        <v>8.9733333333333327</v>
      </c>
      <c r="E24" s="1" t="s">
        <v>33</v>
      </c>
      <c r="H24" s="67"/>
      <c r="I24" s="19" t="s">
        <v>4</v>
      </c>
      <c r="J24" s="19" t="s">
        <v>5</v>
      </c>
    </row>
    <row r="25" spans="1:10" x14ac:dyDescent="0.25">
      <c r="H25" s="3" t="s">
        <v>0</v>
      </c>
      <c r="I25" s="20">
        <f>(B3-B15)/B3</f>
        <v>0.86954545454545462</v>
      </c>
      <c r="J25" s="20">
        <f>(E3-C15)/E3</f>
        <v>0.878</v>
      </c>
    </row>
    <row r="26" spans="1:10" x14ac:dyDescent="0.25">
      <c r="A26" s="62" t="str">
        <f>A1</f>
        <v>V1 2021</v>
      </c>
      <c r="B26" s="71" t="s">
        <v>89</v>
      </c>
      <c r="C26" s="73"/>
      <c r="H26" s="3" t="s">
        <v>1</v>
      </c>
      <c r="I26" s="20">
        <f t="shared" ref="I26:I28" si="9">(B4-B16)/B4</f>
        <v>0.625</v>
      </c>
      <c r="J26" s="20">
        <f>(E4-C16)/E4</f>
        <v>0.74866666666666659</v>
      </c>
    </row>
    <row r="27" spans="1:10" x14ac:dyDescent="0.25">
      <c r="A27" s="63"/>
      <c r="B27" s="3" t="s">
        <v>90</v>
      </c>
      <c r="C27" s="3" t="s">
        <v>5</v>
      </c>
      <c r="E27" s="71" t="s">
        <v>91</v>
      </c>
      <c r="F27" s="73"/>
      <c r="H27" s="3" t="s">
        <v>2</v>
      </c>
      <c r="I27" s="20">
        <f t="shared" si="9"/>
        <v>0.68568181818181817</v>
      </c>
      <c r="J27" s="20">
        <f t="shared" ref="J27" si="10">(E5-C17)/E5</f>
        <v>0.70066666666666666</v>
      </c>
    </row>
    <row r="28" spans="1:10" x14ac:dyDescent="0.25">
      <c r="A28" s="2" t="s">
        <v>0</v>
      </c>
      <c r="B28" s="28">
        <v>1458.6995101237801</v>
      </c>
      <c r="C28" s="28">
        <v>1498.78914738461</v>
      </c>
      <c r="E28" s="28">
        <f>B33+C33</f>
        <v>9710.196155039981</v>
      </c>
      <c r="F28" s="1" t="s">
        <v>93</v>
      </c>
      <c r="H28" s="3" t="s">
        <v>3</v>
      </c>
      <c r="I28" s="20">
        <f t="shared" si="9"/>
        <v>0.81727272727272737</v>
      </c>
      <c r="J28" s="20">
        <f>(E6-C18)/E6</f>
        <v>0.95866666666666667</v>
      </c>
    </row>
    <row r="29" spans="1:10" ht="15.75" thickBot="1" x14ac:dyDescent="0.3">
      <c r="A29" s="2" t="s">
        <v>1</v>
      </c>
      <c r="B29" s="28">
        <v>700.27514200000201</v>
      </c>
      <c r="C29" s="28">
        <v>846.26308567864601</v>
      </c>
      <c r="H29" s="5" t="s">
        <v>6</v>
      </c>
      <c r="I29" s="22">
        <f>(B7-B19)/B7</f>
        <v>0.88863636363636367</v>
      </c>
      <c r="J29" s="22"/>
    </row>
    <row r="30" spans="1:10" x14ac:dyDescent="0.25">
      <c r="A30" s="2" t="s">
        <v>2</v>
      </c>
      <c r="B30" s="28">
        <v>922.74471497203604</v>
      </c>
      <c r="C30" s="28">
        <v>832.30093214437704</v>
      </c>
      <c r="E30" s="71" t="s">
        <v>94</v>
      </c>
      <c r="F30" s="73"/>
      <c r="H30" s="26" t="s">
        <v>18</v>
      </c>
      <c r="I30" s="21">
        <f>(B8-B20)/B8</f>
        <v>0.77722727272727277</v>
      </c>
      <c r="J30" s="21">
        <f>(E8-C20)/E8</f>
        <v>0.82150000000000001</v>
      </c>
    </row>
    <row r="31" spans="1:10" x14ac:dyDescent="0.25">
      <c r="A31" s="2" t="s">
        <v>3</v>
      </c>
      <c r="B31" s="28">
        <v>948.55313391549896</v>
      </c>
      <c r="C31" s="28">
        <v>1222.05667811291</v>
      </c>
      <c r="E31" s="28">
        <f>E28/F33</f>
        <v>1078.9106838933312</v>
      </c>
      <c r="F31" s="1" t="s">
        <v>93</v>
      </c>
      <c r="H31" s="3" t="s">
        <v>27</v>
      </c>
      <c r="I31" s="27">
        <f>(H9-B24)/H9</f>
        <v>0.79715000000000003</v>
      </c>
    </row>
    <row r="32" spans="1:10" ht="15.75" thickBot="1" x14ac:dyDescent="0.3">
      <c r="A32" s="58" t="s">
        <v>6</v>
      </c>
      <c r="B32" s="38">
        <v>1280.51381070812</v>
      </c>
      <c r="C32" s="38"/>
    </row>
    <row r="33" spans="1:6" x14ac:dyDescent="0.25">
      <c r="A33" s="57" t="s">
        <v>92</v>
      </c>
      <c r="B33" s="39">
        <f>B28+B29+B30+B31+B32</f>
        <v>5310.7863117194374</v>
      </c>
      <c r="C33" s="39">
        <f>C28+C29+C30+C31+C32</f>
        <v>4399.4098433205436</v>
      </c>
      <c r="E33" s="1" t="s">
        <v>112</v>
      </c>
      <c r="F33" s="1">
        <f>COUNT(B28:C32)</f>
        <v>9</v>
      </c>
    </row>
    <row r="34" spans="1:6" x14ac:dyDescent="0.25">
      <c r="E34" s="17"/>
    </row>
    <row r="35" spans="1:6" x14ac:dyDescent="0.25">
      <c r="B35" s="56"/>
      <c r="C35" s="56"/>
    </row>
  </sheetData>
  <mergeCells count="19">
    <mergeCell ref="E27:F27"/>
    <mergeCell ref="E30:F30"/>
    <mergeCell ref="K1:L1"/>
    <mergeCell ref="A1:A2"/>
    <mergeCell ref="A13:A14"/>
    <mergeCell ref="A26:A27"/>
    <mergeCell ref="B26:C26"/>
    <mergeCell ref="M1:M2"/>
    <mergeCell ref="B23:C23"/>
    <mergeCell ref="D23:E23"/>
    <mergeCell ref="H23:H24"/>
    <mergeCell ref="I23:J23"/>
    <mergeCell ref="B1:D1"/>
    <mergeCell ref="E1:G1"/>
    <mergeCell ref="H1:J1"/>
    <mergeCell ref="B13:C13"/>
    <mergeCell ref="D13:E13"/>
    <mergeCell ref="H13:H14"/>
    <mergeCell ref="I13:J1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99A87-E251-4927-97AC-DB4D6DA0AC94}">
  <dimension ref="A1:N35"/>
  <sheetViews>
    <sheetView topLeftCell="A19" workbookViewId="0">
      <selection activeCell="D23" sqref="D23:E23"/>
    </sheetView>
  </sheetViews>
  <sheetFormatPr baseColWidth="10" defaultRowHeight="15" outlineLevelCol="1" x14ac:dyDescent="0.25"/>
  <cols>
    <col min="1" max="1" width="11.42578125" customWidth="1"/>
    <col min="2" max="2" width="17.42578125" customWidth="1"/>
    <col min="3" max="3" width="16.7109375" customWidth="1"/>
    <col min="4" max="4" width="18" customWidth="1"/>
    <col min="5" max="5" width="18.28515625" customWidth="1"/>
    <col min="6" max="12" width="16.7109375" customWidth="1"/>
    <col min="13" max="13" width="49.42578125" hidden="1" customWidth="1" outlineLevel="1"/>
    <col min="14" max="14" width="11.42578125" collapsed="1"/>
  </cols>
  <sheetData>
    <row r="1" spans="1:13" x14ac:dyDescent="0.25">
      <c r="A1" s="62" t="s">
        <v>96</v>
      </c>
      <c r="B1" s="68" t="s">
        <v>4</v>
      </c>
      <c r="C1" s="69"/>
      <c r="D1" s="70"/>
      <c r="E1" s="71" t="s">
        <v>5</v>
      </c>
      <c r="F1" s="72"/>
      <c r="G1" s="73"/>
      <c r="H1" s="71" t="s">
        <v>10</v>
      </c>
      <c r="I1" s="72"/>
      <c r="J1" s="73"/>
      <c r="K1" s="64" t="s">
        <v>28</v>
      </c>
      <c r="L1" s="64"/>
      <c r="M1" s="65" t="s">
        <v>15</v>
      </c>
    </row>
    <row r="2" spans="1:13" x14ac:dyDescent="0.25">
      <c r="A2" s="63"/>
      <c r="B2" s="35" t="s">
        <v>31</v>
      </c>
      <c r="C2" s="2" t="s">
        <v>13</v>
      </c>
      <c r="D2" s="3" t="s">
        <v>14</v>
      </c>
      <c r="E2" s="3" t="s">
        <v>31</v>
      </c>
      <c r="F2" s="3" t="s">
        <v>13</v>
      </c>
      <c r="G2" s="3" t="s">
        <v>14</v>
      </c>
      <c r="H2" s="3" t="s">
        <v>31</v>
      </c>
      <c r="I2" s="3" t="s">
        <v>13</v>
      </c>
      <c r="J2" s="7" t="s">
        <v>14</v>
      </c>
      <c r="K2" s="7" t="s">
        <v>4</v>
      </c>
      <c r="L2" s="7" t="s">
        <v>5</v>
      </c>
      <c r="M2" s="65"/>
    </row>
    <row r="3" spans="1:13" x14ac:dyDescent="0.25">
      <c r="A3" s="4" t="s">
        <v>0</v>
      </c>
      <c r="B3" s="36">
        <v>440</v>
      </c>
      <c r="C3" s="1">
        <v>430</v>
      </c>
      <c r="D3" s="1">
        <v>392</v>
      </c>
      <c r="E3" s="1">
        <v>450</v>
      </c>
      <c r="F3" s="1">
        <v>430</v>
      </c>
      <c r="G3" s="1">
        <v>360.5</v>
      </c>
      <c r="H3" s="28">
        <f>B3+E3</f>
        <v>890</v>
      </c>
      <c r="I3" s="1">
        <f>C3+F3</f>
        <v>860</v>
      </c>
      <c r="J3" s="1">
        <f>D3+G3</f>
        <v>752.5</v>
      </c>
      <c r="K3" s="10"/>
      <c r="L3" s="1"/>
      <c r="M3" s="1"/>
    </row>
    <row r="4" spans="1:13" x14ac:dyDescent="0.25">
      <c r="A4" s="4" t="s">
        <v>1</v>
      </c>
      <c r="B4" s="36">
        <v>440</v>
      </c>
      <c r="C4" s="1">
        <v>430</v>
      </c>
      <c r="D4" s="1">
        <v>426.5</v>
      </c>
      <c r="E4" s="1">
        <v>450</v>
      </c>
      <c r="F4" s="1">
        <v>430</v>
      </c>
      <c r="G4" s="1">
        <v>381.2</v>
      </c>
      <c r="H4" s="28">
        <f t="shared" ref="H4:J7" si="0">B4+E4</f>
        <v>890</v>
      </c>
      <c r="I4" s="1">
        <f t="shared" si="0"/>
        <v>860</v>
      </c>
      <c r="J4" s="1">
        <f t="shared" si="0"/>
        <v>807.7</v>
      </c>
      <c r="K4" s="10"/>
      <c r="L4" s="1">
        <v>20</v>
      </c>
      <c r="M4" s="1" t="s">
        <v>57</v>
      </c>
    </row>
    <row r="5" spans="1:13" x14ac:dyDescent="0.25">
      <c r="A5" s="4" t="s">
        <v>2</v>
      </c>
      <c r="B5" s="36">
        <v>440</v>
      </c>
      <c r="C5" s="1">
        <v>430</v>
      </c>
      <c r="D5" s="1">
        <v>349.2</v>
      </c>
      <c r="E5" s="1">
        <v>450</v>
      </c>
      <c r="F5" s="1">
        <v>430</v>
      </c>
      <c r="G5" s="1">
        <v>397.6</v>
      </c>
      <c r="H5" s="28">
        <f t="shared" si="0"/>
        <v>890</v>
      </c>
      <c r="I5" s="1">
        <f t="shared" si="0"/>
        <v>860</v>
      </c>
      <c r="J5" s="1">
        <f t="shared" si="0"/>
        <v>746.8</v>
      </c>
      <c r="K5" s="10">
        <v>18</v>
      </c>
      <c r="L5" s="1">
        <v>20</v>
      </c>
      <c r="M5" s="1"/>
    </row>
    <row r="6" spans="1:13" x14ac:dyDescent="0.25">
      <c r="A6" s="4" t="s">
        <v>3</v>
      </c>
      <c r="B6" s="36">
        <v>440</v>
      </c>
      <c r="C6" s="1">
        <v>430</v>
      </c>
      <c r="D6" s="1">
        <v>336.6</v>
      </c>
      <c r="E6" s="1">
        <v>450</v>
      </c>
      <c r="F6" s="1">
        <v>430</v>
      </c>
      <c r="G6" s="1">
        <v>419.5</v>
      </c>
      <c r="H6" s="28">
        <f t="shared" si="0"/>
        <v>890</v>
      </c>
      <c r="I6" s="1">
        <f t="shared" si="0"/>
        <v>860</v>
      </c>
      <c r="J6" s="1">
        <f t="shared" si="0"/>
        <v>756.1</v>
      </c>
      <c r="K6" s="10">
        <v>35</v>
      </c>
      <c r="L6" s="1"/>
      <c r="M6" s="1" t="s">
        <v>55</v>
      </c>
    </row>
    <row r="7" spans="1:13" ht="15.75" thickBot="1" x14ac:dyDescent="0.3">
      <c r="A7" s="5" t="s">
        <v>6</v>
      </c>
      <c r="B7" s="37">
        <v>440</v>
      </c>
      <c r="C7" s="6">
        <v>370</v>
      </c>
      <c r="D7" s="6">
        <v>361.7</v>
      </c>
      <c r="E7" s="6"/>
      <c r="F7" s="23"/>
      <c r="G7" s="23"/>
      <c r="H7" s="38">
        <f t="shared" si="0"/>
        <v>440</v>
      </c>
      <c r="I7" s="6">
        <f t="shared" si="0"/>
        <v>370</v>
      </c>
      <c r="J7" s="6">
        <f t="shared" si="0"/>
        <v>361.7</v>
      </c>
      <c r="K7" s="6"/>
      <c r="L7" s="6"/>
      <c r="M7" s="1" t="s">
        <v>56</v>
      </c>
    </row>
    <row r="8" spans="1:13" x14ac:dyDescent="0.25">
      <c r="A8" s="9" t="s">
        <v>8</v>
      </c>
      <c r="B8" s="8">
        <f>B3+B4+B5+B6+B7</f>
        <v>2200</v>
      </c>
      <c r="C8" s="8">
        <f>C3+C4+C5+C6+C7</f>
        <v>2090</v>
      </c>
      <c r="D8" s="8">
        <f t="shared" ref="D8:L8" si="1">D3+D4+D5+D6+D7</f>
        <v>1866.0000000000002</v>
      </c>
      <c r="E8" s="8">
        <f t="shared" si="1"/>
        <v>1800</v>
      </c>
      <c r="F8" s="8">
        <f t="shared" si="1"/>
        <v>1720</v>
      </c>
      <c r="G8" s="8">
        <f t="shared" si="1"/>
        <v>1558.8000000000002</v>
      </c>
      <c r="H8" s="39">
        <f>H3+H4+H5+H6+H7</f>
        <v>4000</v>
      </c>
      <c r="I8" s="8">
        <f t="shared" si="1"/>
        <v>3810</v>
      </c>
      <c r="J8" s="8">
        <f t="shared" si="1"/>
        <v>3424.7999999999997</v>
      </c>
      <c r="K8" s="8">
        <f t="shared" si="1"/>
        <v>53</v>
      </c>
      <c r="L8" s="8">
        <f t="shared" si="1"/>
        <v>40</v>
      </c>
    </row>
    <row r="9" spans="1:13" x14ac:dyDescent="0.25">
      <c r="A9" s="15" t="s">
        <v>9</v>
      </c>
      <c r="B9" s="18">
        <f>B8/60</f>
        <v>36.666666666666664</v>
      </c>
      <c r="C9" s="18">
        <f>C8/60</f>
        <v>34.833333333333336</v>
      </c>
      <c r="D9" s="18">
        <f t="shared" ref="D9:J9" si="2">D8/60</f>
        <v>31.100000000000005</v>
      </c>
      <c r="E9" s="18">
        <f t="shared" si="2"/>
        <v>30</v>
      </c>
      <c r="F9" s="18">
        <f t="shared" si="2"/>
        <v>28.666666666666668</v>
      </c>
      <c r="G9" s="18">
        <f t="shared" si="2"/>
        <v>25.980000000000004</v>
      </c>
      <c r="H9" s="28">
        <f>H8/60</f>
        <v>66.666666666666671</v>
      </c>
      <c r="I9" s="28">
        <f>I8/60</f>
        <v>63.5</v>
      </c>
      <c r="J9" s="18">
        <f t="shared" si="2"/>
        <v>57.08</v>
      </c>
    </row>
    <row r="11" spans="1:13" x14ac:dyDescent="0.25">
      <c r="K11" s="17"/>
    </row>
    <row r="13" spans="1:13" ht="15" customHeight="1" x14ac:dyDescent="0.25">
      <c r="A13" s="62" t="str">
        <f>A1</f>
        <v>V51 2020</v>
      </c>
      <c r="B13" s="64" t="s">
        <v>7</v>
      </c>
      <c r="C13" s="64"/>
      <c r="D13" s="64" t="s">
        <v>32</v>
      </c>
      <c r="E13" s="64"/>
      <c r="F13" s="32"/>
      <c r="H13" s="66" t="str">
        <f>A1</f>
        <v>V51 2020</v>
      </c>
      <c r="I13" s="64" t="s">
        <v>35</v>
      </c>
      <c r="J13" s="64"/>
    </row>
    <row r="14" spans="1:13" ht="15" customHeight="1" x14ac:dyDescent="0.25">
      <c r="A14" s="63"/>
      <c r="B14" s="50" t="s">
        <v>4</v>
      </c>
      <c r="C14" s="50" t="s">
        <v>5</v>
      </c>
      <c r="D14" s="50" t="s">
        <v>4</v>
      </c>
      <c r="E14" s="50" t="s">
        <v>5</v>
      </c>
      <c r="F14" s="32"/>
      <c r="H14" s="67"/>
      <c r="I14" s="19" t="s">
        <v>4</v>
      </c>
      <c r="J14" s="19" t="s">
        <v>5</v>
      </c>
    </row>
    <row r="15" spans="1:13" x14ac:dyDescent="0.25">
      <c r="A15" s="11" t="s">
        <v>0</v>
      </c>
      <c r="B15" s="28">
        <f>B3-D3</f>
        <v>48</v>
      </c>
      <c r="C15" s="1">
        <f>E3-G3</f>
        <v>89.5</v>
      </c>
      <c r="D15" s="1">
        <f>C3-D3-K3</f>
        <v>38</v>
      </c>
      <c r="E15" s="1">
        <f>F3-G3-L3</f>
        <v>69.5</v>
      </c>
      <c r="F15" s="33"/>
      <c r="H15" s="3" t="s">
        <v>0</v>
      </c>
      <c r="I15" s="20">
        <f t="shared" ref="I15:I20" si="3">(C3-D15)/C3</f>
        <v>0.91162790697674423</v>
      </c>
      <c r="J15" s="20">
        <f>(F3-E15)/F3</f>
        <v>0.83837209302325577</v>
      </c>
    </row>
    <row r="16" spans="1:13" x14ac:dyDescent="0.25">
      <c r="A16" s="11" t="s">
        <v>1</v>
      </c>
      <c r="B16" s="28">
        <f t="shared" ref="B16:B19" si="4">B4-D4</f>
        <v>13.5</v>
      </c>
      <c r="C16" s="1">
        <f t="shared" ref="C16:C18" si="5">E4-G4</f>
        <v>68.800000000000011</v>
      </c>
      <c r="D16" s="1">
        <f t="shared" ref="D16:D19" si="6">C4-D4-K4</f>
        <v>3.5</v>
      </c>
      <c r="E16" s="1">
        <f t="shared" ref="E16:E19" si="7">F4-G4-L4</f>
        <v>28.800000000000011</v>
      </c>
      <c r="F16" s="33"/>
      <c r="H16" s="3" t="s">
        <v>1</v>
      </c>
      <c r="I16" s="27">
        <f t="shared" si="3"/>
        <v>0.99186046511627912</v>
      </c>
      <c r="J16" s="20">
        <f>(F4-E16)/F4</f>
        <v>0.93302325581395351</v>
      </c>
    </row>
    <row r="17" spans="1:10" x14ac:dyDescent="0.25">
      <c r="A17" s="11" t="s">
        <v>2</v>
      </c>
      <c r="B17" s="28">
        <f t="shared" si="4"/>
        <v>90.800000000000011</v>
      </c>
      <c r="C17" s="1">
        <f t="shared" si="5"/>
        <v>52.399999999999977</v>
      </c>
      <c r="D17" s="1">
        <f t="shared" si="6"/>
        <v>62.800000000000011</v>
      </c>
      <c r="E17" s="1">
        <f t="shared" si="7"/>
        <v>12.399999999999977</v>
      </c>
      <c r="F17" s="33"/>
      <c r="H17" s="3" t="s">
        <v>2</v>
      </c>
      <c r="I17" s="20">
        <f t="shared" si="3"/>
        <v>0.85395348837209295</v>
      </c>
      <c r="J17" s="20">
        <f>(F5-E17)/F5</f>
        <v>0.97116279069767442</v>
      </c>
    </row>
    <row r="18" spans="1:10" x14ac:dyDescent="0.25">
      <c r="A18" s="11" t="s">
        <v>3</v>
      </c>
      <c r="B18" s="28">
        <f t="shared" si="4"/>
        <v>103.39999999999998</v>
      </c>
      <c r="C18" s="1">
        <f t="shared" si="5"/>
        <v>30.5</v>
      </c>
      <c r="D18" s="1">
        <f t="shared" si="6"/>
        <v>58.399999999999977</v>
      </c>
      <c r="E18" s="1">
        <f t="shared" si="7"/>
        <v>10.5</v>
      </c>
      <c r="F18" s="33"/>
      <c r="H18" s="3" t="s">
        <v>3</v>
      </c>
      <c r="I18" s="20">
        <f t="shared" si="3"/>
        <v>0.864186046511628</v>
      </c>
      <c r="J18" s="20">
        <f>(F6-E18)/F6</f>
        <v>0.97558139534883725</v>
      </c>
    </row>
    <row r="19" spans="1:10" ht="15.75" thickBot="1" x14ac:dyDescent="0.3">
      <c r="A19" s="12" t="s">
        <v>6</v>
      </c>
      <c r="B19" s="38">
        <f t="shared" si="4"/>
        <v>78.300000000000011</v>
      </c>
      <c r="C19" s="6">
        <f>E7-G7</f>
        <v>0</v>
      </c>
      <c r="D19" s="6">
        <f t="shared" si="6"/>
        <v>8.3000000000000114</v>
      </c>
      <c r="E19" s="6">
        <f t="shared" si="7"/>
        <v>0</v>
      </c>
      <c r="F19" s="33"/>
      <c r="H19" s="5" t="s">
        <v>6</v>
      </c>
      <c r="I19" s="22">
        <f t="shared" si="3"/>
        <v>0.97756756756756757</v>
      </c>
      <c r="J19" s="22"/>
    </row>
    <row r="20" spans="1:10" x14ac:dyDescent="0.25">
      <c r="A20" s="16" t="s">
        <v>8</v>
      </c>
      <c r="B20" s="8">
        <f>B15+B16+B17+B18+B19</f>
        <v>334</v>
      </c>
      <c r="C20" s="8">
        <f>C15+C16+C17+C18+C19</f>
        <v>241.2</v>
      </c>
      <c r="D20" s="8">
        <f>D15+D16+D17+D18+D19</f>
        <v>171</v>
      </c>
      <c r="E20" s="8">
        <f>E15+E16+E17+E18+E19</f>
        <v>121.19999999999999</v>
      </c>
      <c r="F20" s="33"/>
      <c r="H20" s="26" t="s">
        <v>18</v>
      </c>
      <c r="I20" s="21">
        <f t="shared" si="3"/>
        <v>0.91818181818181821</v>
      </c>
      <c r="J20" s="21">
        <f>(F8-E20)/F8</f>
        <v>0.92953488372093018</v>
      </c>
    </row>
    <row r="21" spans="1:10" x14ac:dyDescent="0.25">
      <c r="A21" s="15" t="s">
        <v>9</v>
      </c>
      <c r="B21" s="13">
        <f>B20/60</f>
        <v>5.5666666666666664</v>
      </c>
      <c r="C21" s="14">
        <f>C20/60</f>
        <v>4.0199999999999996</v>
      </c>
      <c r="D21" s="14">
        <f t="shared" ref="D21:E21" si="8">D20/60</f>
        <v>2.85</v>
      </c>
      <c r="E21" s="14">
        <f t="shared" si="8"/>
        <v>2.02</v>
      </c>
      <c r="F21" s="34"/>
      <c r="H21" s="3" t="s">
        <v>27</v>
      </c>
      <c r="I21" s="27">
        <f>(I9-D24)/I9</f>
        <v>0.92330708661417327</v>
      </c>
    </row>
    <row r="23" spans="1:10" ht="15" customHeight="1" x14ac:dyDescent="0.25">
      <c r="B23" s="64" t="s">
        <v>26</v>
      </c>
      <c r="C23" s="64"/>
      <c r="D23" s="64" t="s">
        <v>32</v>
      </c>
      <c r="E23" s="64"/>
      <c r="H23" s="66" t="str">
        <f>A1</f>
        <v>V51 2020</v>
      </c>
      <c r="I23" s="64" t="s">
        <v>30</v>
      </c>
      <c r="J23" s="64"/>
    </row>
    <row r="24" spans="1:10" ht="15" customHeight="1" x14ac:dyDescent="0.25">
      <c r="B24" s="24">
        <f>B21+C21</f>
        <v>9.586666666666666</v>
      </c>
      <c r="C24" s="24" t="s">
        <v>33</v>
      </c>
      <c r="D24" s="24">
        <f>D21+E21</f>
        <v>4.87</v>
      </c>
      <c r="E24" s="1" t="s">
        <v>33</v>
      </c>
      <c r="H24" s="67"/>
      <c r="I24" s="19" t="s">
        <v>4</v>
      </c>
      <c r="J24" s="19" t="s">
        <v>5</v>
      </c>
    </row>
    <row r="25" spans="1:10" x14ac:dyDescent="0.25">
      <c r="H25" s="3" t="s">
        <v>0</v>
      </c>
      <c r="I25" s="20">
        <f>(B3-B15)/B3</f>
        <v>0.89090909090909087</v>
      </c>
      <c r="J25" s="20">
        <f>(E3-C15)/E3</f>
        <v>0.80111111111111111</v>
      </c>
    </row>
    <row r="26" spans="1:10" x14ac:dyDescent="0.25">
      <c r="A26" s="62" t="str">
        <f>A1</f>
        <v>V51 2020</v>
      </c>
      <c r="B26" s="71" t="s">
        <v>89</v>
      </c>
      <c r="C26" s="73"/>
      <c r="H26" s="3" t="s">
        <v>1</v>
      </c>
      <c r="I26" s="20">
        <f t="shared" ref="I26:I28" si="9">(B4-B16)/B4</f>
        <v>0.96931818181818186</v>
      </c>
      <c r="J26" s="20">
        <f>(E4-C16)/E4</f>
        <v>0.84711111111111104</v>
      </c>
    </row>
    <row r="27" spans="1:10" x14ac:dyDescent="0.25">
      <c r="A27" s="63"/>
      <c r="B27" s="3" t="s">
        <v>90</v>
      </c>
      <c r="C27" s="3" t="s">
        <v>5</v>
      </c>
      <c r="E27" s="71" t="s">
        <v>91</v>
      </c>
      <c r="F27" s="73"/>
      <c r="H27" s="3" t="s">
        <v>2</v>
      </c>
      <c r="I27" s="20">
        <f t="shared" si="9"/>
        <v>0.79363636363636358</v>
      </c>
      <c r="J27" s="20">
        <f t="shared" ref="J27:J28" si="10">(E5-C17)/E5</f>
        <v>0.88355555555555565</v>
      </c>
    </row>
    <row r="28" spans="1:10" x14ac:dyDescent="0.25">
      <c r="A28" s="2" t="s">
        <v>0</v>
      </c>
      <c r="B28" s="28">
        <v>1011.76446023931</v>
      </c>
      <c r="C28" s="28">
        <v>980.58581542017498</v>
      </c>
      <c r="E28" s="28">
        <f>B33+C33</f>
        <v>9555.9202235813264</v>
      </c>
      <c r="F28" s="1" t="s">
        <v>93</v>
      </c>
      <c r="H28" s="3" t="s">
        <v>3</v>
      </c>
      <c r="I28" s="20">
        <f t="shared" si="9"/>
        <v>0.76500000000000001</v>
      </c>
      <c r="J28" s="20">
        <f t="shared" si="10"/>
        <v>0.93222222222222217</v>
      </c>
    </row>
    <row r="29" spans="1:10" ht="15.75" thickBot="1" x14ac:dyDescent="0.3">
      <c r="A29" s="2" t="s">
        <v>1</v>
      </c>
      <c r="B29" s="28">
        <v>1146.6122150000001</v>
      </c>
      <c r="C29" s="28">
        <v>968.33687521108698</v>
      </c>
      <c r="H29" s="5" t="s">
        <v>6</v>
      </c>
      <c r="I29" s="22">
        <f>(B7-B19)/B7</f>
        <v>0.82204545454545452</v>
      </c>
      <c r="J29" s="22"/>
    </row>
    <row r="30" spans="1:10" x14ac:dyDescent="0.25">
      <c r="A30" s="2" t="s">
        <v>2</v>
      </c>
      <c r="B30" s="28">
        <v>949.27119235350597</v>
      </c>
      <c r="C30" s="28">
        <v>1310.8110067212399</v>
      </c>
      <c r="E30" s="71" t="s">
        <v>94</v>
      </c>
      <c r="F30" s="73"/>
      <c r="H30" s="26" t="s">
        <v>18</v>
      </c>
      <c r="I30" s="21">
        <f>(B8-B20)/B8</f>
        <v>0.84818181818181815</v>
      </c>
      <c r="J30" s="21">
        <f>(E8-C20)/E8</f>
        <v>0.86599999999999999</v>
      </c>
    </row>
    <row r="31" spans="1:10" x14ac:dyDescent="0.25">
      <c r="A31" s="2" t="s">
        <v>3</v>
      </c>
      <c r="B31" s="28">
        <v>841.063568862279</v>
      </c>
      <c r="C31" s="28">
        <v>1312.8601756140299</v>
      </c>
      <c r="E31" s="28">
        <f>E28/F33</f>
        <v>1061.7689137312584</v>
      </c>
      <c r="F31" s="1" t="s">
        <v>93</v>
      </c>
      <c r="H31" s="3" t="s">
        <v>27</v>
      </c>
      <c r="I31" s="27">
        <f>(H9-B24)/H9</f>
        <v>0.85620000000000007</v>
      </c>
    </row>
    <row r="32" spans="1:10" ht="15.75" thickBot="1" x14ac:dyDescent="0.3">
      <c r="A32" s="58" t="s">
        <v>6</v>
      </c>
      <c r="B32" s="38">
        <v>1034.6149141597</v>
      </c>
      <c r="C32" s="38"/>
    </row>
    <row r="33" spans="1:6" x14ac:dyDescent="0.25">
      <c r="A33" s="57" t="s">
        <v>92</v>
      </c>
      <c r="B33" s="39">
        <f>B28+B29+B30+B31+B32</f>
        <v>4983.326350614795</v>
      </c>
      <c r="C33" s="39">
        <f>C28+C29+C30+C31+C32</f>
        <v>4572.5938729665313</v>
      </c>
      <c r="E33" s="1" t="s">
        <v>112</v>
      </c>
      <c r="F33" s="1">
        <f>COUNT(B28:C32)</f>
        <v>9</v>
      </c>
    </row>
    <row r="34" spans="1:6" x14ac:dyDescent="0.25">
      <c r="E34" s="17"/>
    </row>
    <row r="35" spans="1:6" x14ac:dyDescent="0.25">
      <c r="B35" s="56"/>
      <c r="C35" s="56"/>
    </row>
  </sheetData>
  <mergeCells count="19">
    <mergeCell ref="E27:F27"/>
    <mergeCell ref="E30:F30"/>
    <mergeCell ref="K1:L1"/>
    <mergeCell ref="A1:A2"/>
    <mergeCell ref="A13:A14"/>
    <mergeCell ref="A26:A27"/>
    <mergeCell ref="B26:C26"/>
    <mergeCell ref="M1:M2"/>
    <mergeCell ref="B23:C23"/>
    <mergeCell ref="D23:E23"/>
    <mergeCell ref="H23:H24"/>
    <mergeCell ref="I23:J23"/>
    <mergeCell ref="B1:D1"/>
    <mergeCell ref="E1:G1"/>
    <mergeCell ref="H1:J1"/>
    <mergeCell ref="B13:C13"/>
    <mergeCell ref="D13:E13"/>
    <mergeCell ref="H13:H14"/>
    <mergeCell ref="I13:J1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F32C6-0EC1-409F-911A-ABF42E421C14}">
  <dimension ref="A1:M35"/>
  <sheetViews>
    <sheetView topLeftCell="A13" workbookViewId="0">
      <selection activeCell="D23" sqref="D23:E23"/>
    </sheetView>
  </sheetViews>
  <sheetFormatPr baseColWidth="10" defaultRowHeight="15" outlineLevelCol="1" x14ac:dyDescent="0.25"/>
  <cols>
    <col min="1" max="1" width="11.42578125" customWidth="1"/>
    <col min="2" max="2" width="17.42578125" customWidth="1"/>
    <col min="3" max="3" width="16.7109375" customWidth="1"/>
    <col min="4" max="4" width="18" customWidth="1"/>
    <col min="5" max="5" width="18.28515625" customWidth="1"/>
    <col min="6" max="12" width="16.7109375" customWidth="1"/>
    <col min="13" max="13" width="45.28515625" customWidth="1" outlineLevel="1"/>
  </cols>
  <sheetData>
    <row r="1" spans="1:13" x14ac:dyDescent="0.25">
      <c r="A1" s="62" t="s">
        <v>51</v>
      </c>
      <c r="B1" s="68" t="s">
        <v>4</v>
      </c>
      <c r="C1" s="69"/>
      <c r="D1" s="70"/>
      <c r="E1" s="71" t="s">
        <v>5</v>
      </c>
      <c r="F1" s="72"/>
      <c r="G1" s="73"/>
      <c r="H1" s="71" t="s">
        <v>10</v>
      </c>
      <c r="I1" s="72"/>
      <c r="J1" s="73"/>
      <c r="K1" s="64" t="s">
        <v>28</v>
      </c>
      <c r="L1" s="64"/>
      <c r="M1" s="65" t="s">
        <v>15</v>
      </c>
    </row>
    <row r="2" spans="1:13" x14ac:dyDescent="0.25">
      <c r="A2" s="63"/>
      <c r="B2" s="35" t="s">
        <v>31</v>
      </c>
      <c r="C2" s="2" t="s">
        <v>13</v>
      </c>
      <c r="D2" s="3" t="s">
        <v>14</v>
      </c>
      <c r="E2" s="3" t="s">
        <v>31</v>
      </c>
      <c r="F2" s="3" t="s">
        <v>13</v>
      </c>
      <c r="G2" s="3" t="s">
        <v>14</v>
      </c>
      <c r="H2" s="3" t="s">
        <v>31</v>
      </c>
      <c r="I2" s="3" t="s">
        <v>13</v>
      </c>
      <c r="J2" s="7" t="s">
        <v>14</v>
      </c>
      <c r="K2" s="7" t="s">
        <v>4</v>
      </c>
      <c r="L2" s="7" t="s">
        <v>5</v>
      </c>
      <c r="M2" s="65"/>
    </row>
    <row r="3" spans="1:13" x14ac:dyDescent="0.25">
      <c r="A3" s="4" t="s">
        <v>0</v>
      </c>
      <c r="B3" s="36">
        <v>440</v>
      </c>
      <c r="C3" s="1">
        <v>430</v>
      </c>
      <c r="D3" s="1">
        <v>327.8</v>
      </c>
      <c r="E3" s="1">
        <v>450</v>
      </c>
      <c r="F3" s="1">
        <v>430</v>
      </c>
      <c r="G3" s="1">
        <v>302.5</v>
      </c>
      <c r="H3" s="28">
        <f>B3+E3</f>
        <v>890</v>
      </c>
      <c r="I3" s="1">
        <f>C3+F3</f>
        <v>860</v>
      </c>
      <c r="J3" s="1">
        <f>D3+G3</f>
        <v>630.29999999999995</v>
      </c>
      <c r="K3" s="10"/>
      <c r="L3" s="1">
        <v>35</v>
      </c>
      <c r="M3" s="1"/>
    </row>
    <row r="4" spans="1:13" x14ac:dyDescent="0.25">
      <c r="A4" s="4" t="s">
        <v>1</v>
      </c>
      <c r="B4" s="36">
        <v>440</v>
      </c>
      <c r="C4" s="1">
        <v>430</v>
      </c>
      <c r="D4" s="1">
        <v>345</v>
      </c>
      <c r="E4" s="1">
        <v>450</v>
      </c>
      <c r="F4" s="1">
        <v>430</v>
      </c>
      <c r="G4" s="1">
        <v>342.7</v>
      </c>
      <c r="H4" s="28">
        <f t="shared" ref="H4:J7" si="0">B4+E4</f>
        <v>890</v>
      </c>
      <c r="I4" s="1">
        <f t="shared" si="0"/>
        <v>860</v>
      </c>
      <c r="J4" s="1">
        <f t="shared" si="0"/>
        <v>687.7</v>
      </c>
      <c r="K4" s="10"/>
      <c r="L4" s="1"/>
      <c r="M4" s="1" t="s">
        <v>52</v>
      </c>
    </row>
    <row r="5" spans="1:13" x14ac:dyDescent="0.25">
      <c r="A5" s="4" t="s">
        <v>2</v>
      </c>
      <c r="B5" s="36">
        <v>440</v>
      </c>
      <c r="C5" s="1">
        <v>430</v>
      </c>
      <c r="D5" s="1">
        <v>284.7</v>
      </c>
      <c r="E5" s="1">
        <v>450</v>
      </c>
      <c r="F5" s="1">
        <v>430</v>
      </c>
      <c r="G5" s="1">
        <v>365.6</v>
      </c>
      <c r="H5" s="28">
        <f t="shared" si="0"/>
        <v>890</v>
      </c>
      <c r="I5" s="1">
        <f t="shared" si="0"/>
        <v>860</v>
      </c>
      <c r="J5" s="1">
        <f t="shared" si="0"/>
        <v>650.29999999999995</v>
      </c>
      <c r="K5" s="10">
        <v>45</v>
      </c>
      <c r="L5" s="1"/>
      <c r="M5" s="1"/>
    </row>
    <row r="6" spans="1:13" x14ac:dyDescent="0.25">
      <c r="A6" s="4" t="s">
        <v>3</v>
      </c>
      <c r="B6" s="36">
        <v>440</v>
      </c>
      <c r="C6" s="1">
        <v>430</v>
      </c>
      <c r="D6" s="1">
        <v>361.3</v>
      </c>
      <c r="E6" s="1"/>
      <c r="F6" s="1"/>
      <c r="G6" s="1"/>
      <c r="H6" s="28">
        <f t="shared" si="0"/>
        <v>440</v>
      </c>
      <c r="I6" s="1">
        <f t="shared" si="0"/>
        <v>430</v>
      </c>
      <c r="J6" s="1">
        <f t="shared" si="0"/>
        <v>361.3</v>
      </c>
      <c r="K6" s="10">
        <v>23</v>
      </c>
      <c r="L6" s="1"/>
      <c r="M6" s="1" t="s">
        <v>53</v>
      </c>
    </row>
    <row r="7" spans="1:13" ht="15.75" thickBot="1" x14ac:dyDescent="0.3">
      <c r="A7" s="5" t="s">
        <v>6</v>
      </c>
      <c r="B7" s="37">
        <v>440</v>
      </c>
      <c r="C7" s="6">
        <v>410</v>
      </c>
      <c r="D7" s="6">
        <v>332.8</v>
      </c>
      <c r="E7" s="6"/>
      <c r="F7" s="23"/>
      <c r="G7" s="23"/>
      <c r="H7" s="38">
        <f t="shared" si="0"/>
        <v>440</v>
      </c>
      <c r="I7" s="6">
        <f t="shared" si="0"/>
        <v>410</v>
      </c>
      <c r="J7" s="6">
        <f t="shared" si="0"/>
        <v>332.8</v>
      </c>
      <c r="K7" s="6"/>
      <c r="L7" s="6"/>
      <c r="M7" s="1"/>
    </row>
    <row r="8" spans="1:13" x14ac:dyDescent="0.25">
      <c r="A8" s="9" t="s">
        <v>8</v>
      </c>
      <c r="B8" s="8">
        <f>B3+B4+B5+B6+B7</f>
        <v>2200</v>
      </c>
      <c r="C8" s="8">
        <f>C3+C4+C5+C6+C7</f>
        <v>2130</v>
      </c>
      <c r="D8" s="8">
        <f t="shared" ref="D8:L8" si="1">D3+D4+D5+D6+D7</f>
        <v>1651.6</v>
      </c>
      <c r="E8" s="8">
        <f t="shared" si="1"/>
        <v>1350</v>
      </c>
      <c r="F8" s="8">
        <f t="shared" si="1"/>
        <v>1290</v>
      </c>
      <c r="G8" s="8">
        <f t="shared" si="1"/>
        <v>1010.8000000000001</v>
      </c>
      <c r="H8" s="39">
        <f>H3+H4+H5+H6+H7</f>
        <v>3550</v>
      </c>
      <c r="I8" s="8">
        <f t="shared" si="1"/>
        <v>3420</v>
      </c>
      <c r="J8" s="8">
        <f t="shared" si="1"/>
        <v>2662.4</v>
      </c>
      <c r="K8" s="8">
        <f t="shared" si="1"/>
        <v>68</v>
      </c>
      <c r="L8" s="8">
        <f t="shared" si="1"/>
        <v>35</v>
      </c>
    </row>
    <row r="9" spans="1:13" x14ac:dyDescent="0.25">
      <c r="A9" s="15" t="s">
        <v>9</v>
      </c>
      <c r="B9" s="18">
        <f>B8/60</f>
        <v>36.666666666666664</v>
      </c>
      <c r="C9" s="18">
        <f>C8/60</f>
        <v>35.5</v>
      </c>
      <c r="D9" s="18">
        <f t="shared" ref="D9:J9" si="2">D8/60</f>
        <v>27.526666666666664</v>
      </c>
      <c r="E9" s="18">
        <f t="shared" si="2"/>
        <v>22.5</v>
      </c>
      <c r="F9" s="18">
        <f t="shared" si="2"/>
        <v>21.5</v>
      </c>
      <c r="G9" s="18">
        <f t="shared" si="2"/>
        <v>16.846666666666668</v>
      </c>
      <c r="H9" s="28">
        <f>H8/60</f>
        <v>59.166666666666664</v>
      </c>
      <c r="I9" s="28">
        <f>I8/60</f>
        <v>57</v>
      </c>
      <c r="J9" s="18">
        <f t="shared" si="2"/>
        <v>44.373333333333335</v>
      </c>
    </row>
    <row r="11" spans="1:13" x14ac:dyDescent="0.25">
      <c r="K11" s="17"/>
    </row>
    <row r="13" spans="1:13" ht="15" customHeight="1" x14ac:dyDescent="0.25">
      <c r="A13" s="62" t="str">
        <f>A1</f>
        <v>V50</v>
      </c>
      <c r="B13" s="64" t="s">
        <v>7</v>
      </c>
      <c r="C13" s="64"/>
      <c r="D13" s="64" t="s">
        <v>32</v>
      </c>
      <c r="E13" s="64"/>
      <c r="F13" s="32"/>
      <c r="H13" s="66" t="str">
        <f>A1</f>
        <v>V50</v>
      </c>
      <c r="I13" s="64" t="s">
        <v>35</v>
      </c>
      <c r="J13" s="64"/>
    </row>
    <row r="14" spans="1:13" ht="15" customHeight="1" x14ac:dyDescent="0.25">
      <c r="A14" s="63"/>
      <c r="B14" s="50" t="s">
        <v>4</v>
      </c>
      <c r="C14" s="50" t="s">
        <v>5</v>
      </c>
      <c r="D14" s="50" t="s">
        <v>4</v>
      </c>
      <c r="E14" s="50" t="s">
        <v>5</v>
      </c>
      <c r="F14" s="32"/>
      <c r="H14" s="67"/>
      <c r="I14" s="19" t="s">
        <v>4</v>
      </c>
      <c r="J14" s="19" t="s">
        <v>5</v>
      </c>
    </row>
    <row r="15" spans="1:13" x14ac:dyDescent="0.25">
      <c r="A15" s="11" t="s">
        <v>0</v>
      </c>
      <c r="B15" s="28">
        <f>B3-D3</f>
        <v>112.19999999999999</v>
      </c>
      <c r="C15" s="1">
        <f>E3-G3</f>
        <v>147.5</v>
      </c>
      <c r="D15" s="1">
        <f>C3-D3-K3</f>
        <v>102.19999999999999</v>
      </c>
      <c r="E15" s="1">
        <f>F3-G3-L3</f>
        <v>92.5</v>
      </c>
      <c r="F15" s="33"/>
      <c r="H15" s="3" t="s">
        <v>0</v>
      </c>
      <c r="I15" s="20">
        <f t="shared" ref="I15:I20" si="3">(C3-D15)/C3</f>
        <v>0.76232558139534889</v>
      </c>
      <c r="J15" s="20">
        <f>(F3-E15)/F3</f>
        <v>0.78488372093023251</v>
      </c>
    </row>
    <row r="16" spans="1:13" x14ac:dyDescent="0.25">
      <c r="A16" s="11" t="s">
        <v>1</v>
      </c>
      <c r="B16" s="28">
        <f t="shared" ref="B16:B19" si="4">B4-D4</f>
        <v>95</v>
      </c>
      <c r="C16" s="1">
        <f t="shared" ref="C16:C18" si="5">E4-G4</f>
        <v>107.30000000000001</v>
      </c>
      <c r="D16" s="1">
        <f t="shared" ref="D16:D19" si="6">C4-D4-K4</f>
        <v>85</v>
      </c>
      <c r="E16" s="1">
        <f t="shared" ref="E16:E19" si="7">F4-G4-L4</f>
        <v>87.300000000000011</v>
      </c>
      <c r="F16" s="33"/>
      <c r="H16" s="3" t="s">
        <v>1</v>
      </c>
      <c r="I16" s="20">
        <f t="shared" si="3"/>
        <v>0.80232558139534882</v>
      </c>
      <c r="J16" s="20">
        <f>(F4-E16)/F4</f>
        <v>0.79697674418604647</v>
      </c>
    </row>
    <row r="17" spans="1:10" x14ac:dyDescent="0.25">
      <c r="A17" s="11" t="s">
        <v>2</v>
      </c>
      <c r="B17" s="28">
        <f t="shared" si="4"/>
        <v>155.30000000000001</v>
      </c>
      <c r="C17" s="1">
        <f t="shared" si="5"/>
        <v>84.399999999999977</v>
      </c>
      <c r="D17" s="1">
        <f t="shared" si="6"/>
        <v>100.30000000000001</v>
      </c>
      <c r="E17" s="1">
        <f t="shared" si="7"/>
        <v>64.399999999999977</v>
      </c>
      <c r="F17" s="33"/>
      <c r="H17" s="3" t="s">
        <v>2</v>
      </c>
      <c r="I17" s="20">
        <f t="shared" si="3"/>
        <v>0.76674418604651162</v>
      </c>
      <c r="J17" s="20">
        <f>(F5-E17)/F5</f>
        <v>0.85023255813953491</v>
      </c>
    </row>
    <row r="18" spans="1:10" x14ac:dyDescent="0.25">
      <c r="A18" s="11" t="s">
        <v>3</v>
      </c>
      <c r="B18" s="28">
        <f t="shared" si="4"/>
        <v>78.699999999999989</v>
      </c>
      <c r="C18" s="1">
        <f t="shared" si="5"/>
        <v>0</v>
      </c>
      <c r="D18" s="1">
        <f t="shared" si="6"/>
        <v>45.699999999999989</v>
      </c>
      <c r="E18" s="1">
        <f t="shared" si="7"/>
        <v>0</v>
      </c>
      <c r="F18" s="33"/>
      <c r="H18" s="3" t="s">
        <v>3</v>
      </c>
      <c r="I18" s="20">
        <f t="shared" si="3"/>
        <v>0.89372093023255816</v>
      </c>
      <c r="J18" s="20"/>
    </row>
    <row r="19" spans="1:10" ht="15.75" thickBot="1" x14ac:dyDescent="0.3">
      <c r="A19" s="12" t="s">
        <v>6</v>
      </c>
      <c r="B19" s="38">
        <f t="shared" si="4"/>
        <v>107.19999999999999</v>
      </c>
      <c r="C19" s="6">
        <f>E7-G7</f>
        <v>0</v>
      </c>
      <c r="D19" s="6">
        <f t="shared" si="6"/>
        <v>77.199999999999989</v>
      </c>
      <c r="E19" s="6">
        <f t="shared" si="7"/>
        <v>0</v>
      </c>
      <c r="F19" s="33"/>
      <c r="H19" s="5" t="s">
        <v>6</v>
      </c>
      <c r="I19" s="22">
        <f t="shared" si="3"/>
        <v>0.81170731707317079</v>
      </c>
      <c r="J19" s="22"/>
    </row>
    <row r="20" spans="1:10" x14ac:dyDescent="0.25">
      <c r="A20" s="16" t="s">
        <v>8</v>
      </c>
      <c r="B20" s="8">
        <f>B15+B16+B17+B18+B19</f>
        <v>548.4</v>
      </c>
      <c r="C20" s="8">
        <f>C15+C16+C17+C18+C19</f>
        <v>339.2</v>
      </c>
      <c r="D20" s="8">
        <f>D15+D16+D17+D18+D19</f>
        <v>410.4</v>
      </c>
      <c r="E20" s="8">
        <f>E15+E16+E17+E18+E19</f>
        <v>244.2</v>
      </c>
      <c r="F20" s="33"/>
      <c r="H20" s="26" t="s">
        <v>18</v>
      </c>
      <c r="I20" s="21">
        <f t="shared" si="3"/>
        <v>0.8073239436619718</v>
      </c>
      <c r="J20" s="21">
        <f>(F8-E20)/F8</f>
        <v>0.81069767441860463</v>
      </c>
    </row>
    <row r="21" spans="1:10" x14ac:dyDescent="0.25">
      <c r="A21" s="15" t="s">
        <v>9</v>
      </c>
      <c r="B21" s="13">
        <f>B20/60</f>
        <v>9.1399999999999988</v>
      </c>
      <c r="C21" s="14">
        <f>C20/60</f>
        <v>5.6533333333333333</v>
      </c>
      <c r="D21" s="14">
        <f t="shared" ref="D21:E21" si="8">D20/60</f>
        <v>6.84</v>
      </c>
      <c r="E21" s="14">
        <f t="shared" si="8"/>
        <v>4.0699999999999994</v>
      </c>
      <c r="F21" s="34"/>
      <c r="H21" s="3" t="s">
        <v>27</v>
      </c>
      <c r="I21" s="27">
        <f>(I9-D24)/I9</f>
        <v>0.8085964912280702</v>
      </c>
    </row>
    <row r="23" spans="1:10" ht="15" customHeight="1" x14ac:dyDescent="0.25">
      <c r="B23" s="64" t="s">
        <v>26</v>
      </c>
      <c r="C23" s="64"/>
      <c r="D23" s="64" t="s">
        <v>32</v>
      </c>
      <c r="E23" s="64"/>
      <c r="H23" s="66" t="str">
        <f>A1</f>
        <v>V50</v>
      </c>
      <c r="I23" s="64" t="s">
        <v>30</v>
      </c>
      <c r="J23" s="64"/>
    </row>
    <row r="24" spans="1:10" ht="15" customHeight="1" x14ac:dyDescent="0.25">
      <c r="B24" s="24">
        <f>B21+C21</f>
        <v>14.793333333333333</v>
      </c>
      <c r="C24" s="24" t="s">
        <v>33</v>
      </c>
      <c r="D24" s="24">
        <f>D21+E21</f>
        <v>10.91</v>
      </c>
      <c r="E24" s="1" t="s">
        <v>33</v>
      </c>
      <c r="H24" s="67"/>
      <c r="I24" s="19" t="s">
        <v>4</v>
      </c>
      <c r="J24" s="19" t="s">
        <v>5</v>
      </c>
    </row>
    <row r="25" spans="1:10" x14ac:dyDescent="0.25">
      <c r="H25" s="3" t="s">
        <v>0</v>
      </c>
      <c r="I25" s="20">
        <f>(B3-B15)/B3</f>
        <v>0.745</v>
      </c>
      <c r="J25" s="20">
        <f>(E3-C15)/E3</f>
        <v>0.67222222222222228</v>
      </c>
    </row>
    <row r="26" spans="1:10" x14ac:dyDescent="0.25">
      <c r="A26" s="62" t="str">
        <f>A1</f>
        <v>V50</v>
      </c>
      <c r="B26" s="71" t="s">
        <v>89</v>
      </c>
      <c r="C26" s="73"/>
      <c r="H26" s="3" t="s">
        <v>1</v>
      </c>
      <c r="I26" s="20">
        <f t="shared" ref="I26:I28" si="9">(B4-B16)/B4</f>
        <v>0.78409090909090906</v>
      </c>
      <c r="J26" s="20">
        <f>(E4-C16)/E4</f>
        <v>0.76155555555555554</v>
      </c>
    </row>
    <row r="27" spans="1:10" x14ac:dyDescent="0.25">
      <c r="A27" s="63"/>
      <c r="B27" s="3" t="s">
        <v>90</v>
      </c>
      <c r="C27" s="3" t="s">
        <v>5</v>
      </c>
      <c r="E27" s="71" t="s">
        <v>91</v>
      </c>
      <c r="F27" s="73"/>
      <c r="H27" s="3" t="s">
        <v>2</v>
      </c>
      <c r="I27" s="20">
        <f t="shared" si="9"/>
        <v>0.64704545454545448</v>
      </c>
      <c r="J27" s="20">
        <f t="shared" ref="J27" si="10">(E5-C17)/E5</f>
        <v>0.81244444444444452</v>
      </c>
    </row>
    <row r="28" spans="1:10" x14ac:dyDescent="0.25">
      <c r="A28" s="2" t="s">
        <v>0</v>
      </c>
      <c r="B28" s="28">
        <v>827.31644315217795</v>
      </c>
      <c r="C28" s="28">
        <v>743.03770786666905</v>
      </c>
      <c r="E28" s="28">
        <f>B33+C33</f>
        <v>7761.0483276470859</v>
      </c>
      <c r="F28" s="1" t="s">
        <v>93</v>
      </c>
      <c r="H28" s="3" t="s">
        <v>3</v>
      </c>
      <c r="I28" s="20">
        <f t="shared" si="9"/>
        <v>0.82113636363636366</v>
      </c>
      <c r="J28" s="20"/>
    </row>
    <row r="29" spans="1:10" ht="15.75" thickBot="1" x14ac:dyDescent="0.3">
      <c r="A29" s="2" t="s">
        <v>1</v>
      </c>
      <c r="B29" s="28">
        <v>884.81328366864398</v>
      </c>
      <c r="C29" s="28">
        <v>1226.5930913667701</v>
      </c>
      <c r="H29" s="5" t="s">
        <v>6</v>
      </c>
      <c r="I29" s="22">
        <f>(B7-B19)/B7</f>
        <v>0.75636363636363635</v>
      </c>
      <c r="J29" s="22"/>
    </row>
    <row r="30" spans="1:10" x14ac:dyDescent="0.25">
      <c r="A30" s="2" t="s">
        <v>2</v>
      </c>
      <c r="B30" s="28">
        <v>853.81351265476303</v>
      </c>
      <c r="C30" s="28">
        <v>1002.9846640027801</v>
      </c>
      <c r="E30" s="71" t="s">
        <v>94</v>
      </c>
      <c r="F30" s="73"/>
      <c r="H30" s="26" t="s">
        <v>18</v>
      </c>
      <c r="I30" s="21">
        <f>(B8-B20)/B8</f>
        <v>0.75072727272727269</v>
      </c>
      <c r="J30" s="21">
        <f>(E8-C20)/E8</f>
        <v>0.74874074074074071</v>
      </c>
    </row>
    <row r="31" spans="1:10" x14ac:dyDescent="0.25">
      <c r="A31" s="2" t="s">
        <v>3</v>
      </c>
      <c r="B31" s="28">
        <v>1316.8400182022399</v>
      </c>
      <c r="C31" s="28"/>
      <c r="E31" s="28">
        <f>E28/F33</f>
        <v>970.13104095588574</v>
      </c>
      <c r="F31" s="1" t="s">
        <v>93</v>
      </c>
      <c r="H31" s="3" t="s">
        <v>27</v>
      </c>
      <c r="I31" s="27">
        <f>(H9-B24)/H9</f>
        <v>0.74997183098591558</v>
      </c>
    </row>
    <row r="32" spans="1:10" ht="15.75" thickBot="1" x14ac:dyDescent="0.3">
      <c r="A32" s="58" t="s">
        <v>6</v>
      </c>
      <c r="B32" s="38">
        <v>905.64960673304199</v>
      </c>
      <c r="C32" s="38"/>
    </row>
    <row r="33" spans="1:6" x14ac:dyDescent="0.25">
      <c r="A33" s="57" t="s">
        <v>92</v>
      </c>
      <c r="B33" s="39">
        <f>B28+B29+B30+B31+B32</f>
        <v>4788.4328644108664</v>
      </c>
      <c r="C33" s="39">
        <f>C28+C29+C30+C31+C32</f>
        <v>2972.6154632362191</v>
      </c>
      <c r="E33" s="1" t="s">
        <v>112</v>
      </c>
      <c r="F33" s="1">
        <f>COUNT(B28:C32)</f>
        <v>8</v>
      </c>
    </row>
    <row r="34" spans="1:6" x14ac:dyDescent="0.25">
      <c r="E34" s="17"/>
    </row>
    <row r="35" spans="1:6" x14ac:dyDescent="0.25">
      <c r="B35" s="56"/>
      <c r="C35" s="56"/>
    </row>
  </sheetData>
  <mergeCells count="19">
    <mergeCell ref="E27:F27"/>
    <mergeCell ref="E30:F30"/>
    <mergeCell ref="K1:L1"/>
    <mergeCell ref="A1:A2"/>
    <mergeCell ref="A13:A14"/>
    <mergeCell ref="A26:A27"/>
    <mergeCell ref="B26:C26"/>
    <mergeCell ref="M1:M2"/>
    <mergeCell ref="B23:C23"/>
    <mergeCell ref="D23:E23"/>
    <mergeCell ref="H23:H24"/>
    <mergeCell ref="I23:J23"/>
    <mergeCell ref="B1:D1"/>
    <mergeCell ref="E1:G1"/>
    <mergeCell ref="H1:J1"/>
    <mergeCell ref="B13:C13"/>
    <mergeCell ref="D13:E13"/>
    <mergeCell ref="H13:H14"/>
    <mergeCell ref="I13:J1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2C999-13F7-48FB-8445-3B7B89CA3031}">
  <dimension ref="A1:M35"/>
  <sheetViews>
    <sheetView topLeftCell="A7" workbookViewId="0">
      <selection activeCell="D23" sqref="D23:E23"/>
    </sheetView>
  </sheetViews>
  <sheetFormatPr baseColWidth="10" defaultRowHeight="15" outlineLevelCol="1" x14ac:dyDescent="0.25"/>
  <cols>
    <col min="1" max="1" width="11.42578125" customWidth="1"/>
    <col min="2" max="2" width="17.42578125" customWidth="1"/>
    <col min="3" max="3" width="16.7109375" customWidth="1"/>
    <col min="4" max="4" width="18" customWidth="1"/>
    <col min="5" max="5" width="18.28515625" customWidth="1"/>
    <col min="6" max="12" width="16.7109375" customWidth="1"/>
    <col min="13" max="13" width="62.5703125" customWidth="1" outlineLevel="1"/>
  </cols>
  <sheetData>
    <row r="1" spans="1:13" x14ac:dyDescent="0.25">
      <c r="A1" s="62" t="s">
        <v>48</v>
      </c>
      <c r="B1" s="68" t="s">
        <v>4</v>
      </c>
      <c r="C1" s="69"/>
      <c r="D1" s="70"/>
      <c r="E1" s="71" t="s">
        <v>5</v>
      </c>
      <c r="F1" s="72"/>
      <c r="G1" s="73"/>
      <c r="H1" s="71" t="s">
        <v>10</v>
      </c>
      <c r="I1" s="72"/>
      <c r="J1" s="73"/>
      <c r="K1" s="64" t="s">
        <v>28</v>
      </c>
      <c r="L1" s="64"/>
      <c r="M1" s="65" t="s">
        <v>15</v>
      </c>
    </row>
    <row r="2" spans="1:13" x14ac:dyDescent="0.25">
      <c r="A2" s="63"/>
      <c r="B2" s="35" t="s">
        <v>31</v>
      </c>
      <c r="C2" s="2" t="s">
        <v>13</v>
      </c>
      <c r="D2" s="3" t="s">
        <v>14</v>
      </c>
      <c r="E2" s="3" t="s">
        <v>31</v>
      </c>
      <c r="F2" s="3" t="s">
        <v>13</v>
      </c>
      <c r="G2" s="3" t="s">
        <v>14</v>
      </c>
      <c r="H2" s="3" t="s">
        <v>31</v>
      </c>
      <c r="I2" s="3" t="s">
        <v>13</v>
      </c>
      <c r="J2" s="7" t="s">
        <v>14</v>
      </c>
      <c r="K2" s="7" t="s">
        <v>4</v>
      </c>
      <c r="L2" s="7" t="s">
        <v>5</v>
      </c>
      <c r="M2" s="65"/>
    </row>
    <row r="3" spans="1:13" x14ac:dyDescent="0.25">
      <c r="A3" s="4" t="s">
        <v>0</v>
      </c>
      <c r="B3" s="36">
        <v>440</v>
      </c>
      <c r="C3" s="1">
        <v>430</v>
      </c>
      <c r="D3" s="1">
        <v>393.7</v>
      </c>
      <c r="E3" s="1">
        <v>450</v>
      </c>
      <c r="F3" s="1">
        <v>430</v>
      </c>
      <c r="G3" s="1">
        <v>393.2</v>
      </c>
      <c r="H3" s="28">
        <f>B3+E3</f>
        <v>890</v>
      </c>
      <c r="I3" s="1">
        <f>C3+F3</f>
        <v>860</v>
      </c>
      <c r="J3" s="1">
        <f>D3+G3</f>
        <v>786.9</v>
      </c>
      <c r="K3" s="10"/>
      <c r="L3" s="1"/>
      <c r="M3" s="1"/>
    </row>
    <row r="4" spans="1:13" x14ac:dyDescent="0.25">
      <c r="A4" s="4" t="s">
        <v>1</v>
      </c>
      <c r="B4" s="36">
        <v>440</v>
      </c>
      <c r="C4" s="1">
        <v>430</v>
      </c>
      <c r="D4" s="1">
        <v>391</v>
      </c>
      <c r="E4" s="1">
        <v>450</v>
      </c>
      <c r="F4" s="1">
        <v>430</v>
      </c>
      <c r="G4" s="1">
        <v>422.4</v>
      </c>
      <c r="H4" s="28">
        <f t="shared" ref="H4:J7" si="0">B4+E4</f>
        <v>890</v>
      </c>
      <c r="I4" s="1">
        <f t="shared" si="0"/>
        <v>860</v>
      </c>
      <c r="J4" s="1">
        <f t="shared" si="0"/>
        <v>813.4</v>
      </c>
      <c r="K4" s="10"/>
      <c r="L4" s="1"/>
      <c r="M4" s="1"/>
    </row>
    <row r="5" spans="1:13" x14ac:dyDescent="0.25">
      <c r="A5" s="4" t="s">
        <v>2</v>
      </c>
      <c r="B5" s="36">
        <v>440</v>
      </c>
      <c r="C5" s="1">
        <v>430</v>
      </c>
      <c r="D5" s="1">
        <v>274.8</v>
      </c>
      <c r="E5" s="1">
        <v>450</v>
      </c>
      <c r="F5" s="1">
        <v>430</v>
      </c>
      <c r="G5" s="1">
        <v>395.9</v>
      </c>
      <c r="H5" s="28">
        <f t="shared" si="0"/>
        <v>890</v>
      </c>
      <c r="I5" s="1">
        <f t="shared" si="0"/>
        <v>860</v>
      </c>
      <c r="J5" s="1">
        <f t="shared" si="0"/>
        <v>670.7</v>
      </c>
      <c r="K5" s="10">
        <v>45</v>
      </c>
      <c r="L5" s="1">
        <v>15</v>
      </c>
      <c r="M5" s="1" t="s">
        <v>49</v>
      </c>
    </row>
    <row r="6" spans="1:13" x14ac:dyDescent="0.25">
      <c r="A6" s="4" t="s">
        <v>3</v>
      </c>
      <c r="B6" s="36">
        <v>440</v>
      </c>
      <c r="C6" s="1">
        <v>430</v>
      </c>
      <c r="D6" s="1">
        <v>366.5</v>
      </c>
      <c r="E6" s="1">
        <v>450</v>
      </c>
      <c r="F6" s="1">
        <v>430</v>
      </c>
      <c r="G6" s="1">
        <v>399.4</v>
      </c>
      <c r="H6" s="28">
        <f t="shared" si="0"/>
        <v>890</v>
      </c>
      <c r="I6" s="1">
        <f t="shared" si="0"/>
        <v>860</v>
      </c>
      <c r="J6" s="1">
        <f t="shared" si="0"/>
        <v>765.9</v>
      </c>
      <c r="K6" s="10">
        <v>30</v>
      </c>
      <c r="L6" s="1"/>
      <c r="M6" s="1" t="s">
        <v>50</v>
      </c>
    </row>
    <row r="7" spans="1:13" ht="15.75" thickBot="1" x14ac:dyDescent="0.3">
      <c r="A7" s="5" t="s">
        <v>6</v>
      </c>
      <c r="B7" s="37"/>
      <c r="C7" s="6"/>
      <c r="D7" s="6"/>
      <c r="E7" s="6"/>
      <c r="F7" s="23"/>
      <c r="G7" s="23"/>
      <c r="H7" s="38">
        <f t="shared" si="0"/>
        <v>0</v>
      </c>
      <c r="I7" s="6">
        <f t="shared" si="0"/>
        <v>0</v>
      </c>
      <c r="J7" s="6">
        <f t="shared" si="0"/>
        <v>0</v>
      </c>
      <c r="K7" s="6"/>
      <c r="L7" s="6"/>
      <c r="M7" s="1"/>
    </row>
    <row r="8" spans="1:13" x14ac:dyDescent="0.25">
      <c r="A8" s="9" t="s">
        <v>8</v>
      </c>
      <c r="B8" s="8">
        <f>B3+B4+B5+B6+B7</f>
        <v>1760</v>
      </c>
      <c r="C8" s="8">
        <f>C3+C4+C5+C6+C7</f>
        <v>1720</v>
      </c>
      <c r="D8" s="8">
        <f t="shared" ref="D8:L8" si="1">D3+D4+D5+D6+D7</f>
        <v>1426</v>
      </c>
      <c r="E8" s="8">
        <f t="shared" si="1"/>
        <v>1800</v>
      </c>
      <c r="F8" s="8">
        <f t="shared" si="1"/>
        <v>1720</v>
      </c>
      <c r="G8" s="8">
        <f t="shared" si="1"/>
        <v>1610.9</v>
      </c>
      <c r="H8" s="39">
        <f>H3+H4+H5+H6+H7</f>
        <v>3560</v>
      </c>
      <c r="I8" s="8">
        <f t="shared" si="1"/>
        <v>3440</v>
      </c>
      <c r="J8" s="8">
        <f t="shared" si="1"/>
        <v>3036.9</v>
      </c>
      <c r="K8" s="8">
        <f t="shared" si="1"/>
        <v>75</v>
      </c>
      <c r="L8" s="8">
        <f t="shared" si="1"/>
        <v>15</v>
      </c>
    </row>
    <row r="9" spans="1:13" x14ac:dyDescent="0.25">
      <c r="A9" s="15" t="s">
        <v>9</v>
      </c>
      <c r="B9" s="18">
        <f>B8/60</f>
        <v>29.333333333333332</v>
      </c>
      <c r="C9" s="18">
        <f>C8/60</f>
        <v>28.666666666666668</v>
      </c>
      <c r="D9" s="18">
        <f t="shared" ref="D9:J9" si="2">D8/60</f>
        <v>23.766666666666666</v>
      </c>
      <c r="E9" s="18">
        <f t="shared" si="2"/>
        <v>30</v>
      </c>
      <c r="F9" s="18">
        <f t="shared" si="2"/>
        <v>28.666666666666668</v>
      </c>
      <c r="G9" s="18">
        <f t="shared" si="2"/>
        <v>26.848333333333336</v>
      </c>
      <c r="H9" s="28">
        <f>H8/60</f>
        <v>59.333333333333336</v>
      </c>
      <c r="I9" s="28">
        <f>I8/60</f>
        <v>57.333333333333336</v>
      </c>
      <c r="J9" s="18">
        <f t="shared" si="2"/>
        <v>50.615000000000002</v>
      </c>
    </row>
    <row r="11" spans="1:13" x14ac:dyDescent="0.25">
      <c r="K11" s="17"/>
    </row>
    <row r="13" spans="1:13" ht="15" customHeight="1" x14ac:dyDescent="0.25">
      <c r="A13" s="62" t="str">
        <f>A1</f>
        <v>V49</v>
      </c>
      <c r="B13" s="64" t="s">
        <v>7</v>
      </c>
      <c r="C13" s="64"/>
      <c r="D13" s="64" t="s">
        <v>32</v>
      </c>
      <c r="E13" s="64"/>
      <c r="F13" s="32"/>
      <c r="H13" s="66" t="str">
        <f>A1</f>
        <v>V49</v>
      </c>
      <c r="I13" s="64" t="s">
        <v>35</v>
      </c>
      <c r="J13" s="64"/>
    </row>
    <row r="14" spans="1:13" ht="15" customHeight="1" x14ac:dyDescent="0.25">
      <c r="A14" s="63"/>
      <c r="B14" s="49" t="s">
        <v>4</v>
      </c>
      <c r="C14" s="49" t="s">
        <v>5</v>
      </c>
      <c r="D14" s="49" t="s">
        <v>4</v>
      </c>
      <c r="E14" s="49" t="s">
        <v>5</v>
      </c>
      <c r="F14" s="32"/>
      <c r="H14" s="67"/>
      <c r="I14" s="19" t="s">
        <v>4</v>
      </c>
      <c r="J14" s="19" t="s">
        <v>5</v>
      </c>
    </row>
    <row r="15" spans="1:13" x14ac:dyDescent="0.25">
      <c r="A15" s="11" t="s">
        <v>0</v>
      </c>
      <c r="B15" s="28">
        <f>B3-D3</f>
        <v>46.300000000000011</v>
      </c>
      <c r="C15" s="1">
        <f>E3-G3</f>
        <v>56.800000000000011</v>
      </c>
      <c r="D15" s="1">
        <f>C3-D3-K3</f>
        <v>36.300000000000011</v>
      </c>
      <c r="E15" s="1">
        <f>F3-G3-L3</f>
        <v>36.800000000000011</v>
      </c>
      <c r="F15" s="33"/>
      <c r="H15" s="3" t="s">
        <v>0</v>
      </c>
      <c r="I15" s="20">
        <f t="shared" ref="I15:I20" si="3">(C3-D15)/C3</f>
        <v>0.9155813953488372</v>
      </c>
      <c r="J15" s="20">
        <f>(F3-E15)/F3</f>
        <v>0.91441860465116276</v>
      </c>
    </row>
    <row r="16" spans="1:13" x14ac:dyDescent="0.25">
      <c r="A16" s="11" t="s">
        <v>1</v>
      </c>
      <c r="B16" s="28">
        <f t="shared" ref="B16:B19" si="4">B4-D4</f>
        <v>49</v>
      </c>
      <c r="C16" s="1">
        <f t="shared" ref="C16:C18" si="5">E4-G4</f>
        <v>27.600000000000023</v>
      </c>
      <c r="D16" s="1">
        <f t="shared" ref="D16:D19" si="6">C4-D4-K4</f>
        <v>39</v>
      </c>
      <c r="E16" s="1">
        <f t="shared" ref="E16:E19" si="7">F4-G4-L4</f>
        <v>7.6000000000000227</v>
      </c>
      <c r="F16" s="33"/>
      <c r="H16" s="3" t="s">
        <v>1</v>
      </c>
      <c r="I16" s="20">
        <f>(C4-D16)/C4</f>
        <v>0.90930232558139534</v>
      </c>
      <c r="J16" s="20">
        <f>(F4-E16)/F4</f>
        <v>0.98232558139534876</v>
      </c>
    </row>
    <row r="17" spans="1:10" x14ac:dyDescent="0.25">
      <c r="A17" s="11" t="s">
        <v>2</v>
      </c>
      <c r="B17" s="28">
        <f t="shared" si="4"/>
        <v>165.2</v>
      </c>
      <c r="C17" s="1">
        <f t="shared" si="5"/>
        <v>54.100000000000023</v>
      </c>
      <c r="D17" s="1">
        <f t="shared" si="6"/>
        <v>110.19999999999999</v>
      </c>
      <c r="E17" s="1">
        <f t="shared" si="7"/>
        <v>19.100000000000023</v>
      </c>
      <c r="F17" s="33"/>
      <c r="H17" s="3" t="s">
        <v>2</v>
      </c>
      <c r="I17" s="20">
        <f t="shared" si="3"/>
        <v>0.74372093023255814</v>
      </c>
      <c r="J17" s="20">
        <f>(F5-E17)/F5</f>
        <v>0.95558139534883713</v>
      </c>
    </row>
    <row r="18" spans="1:10" x14ac:dyDescent="0.25">
      <c r="A18" s="11" t="s">
        <v>3</v>
      </c>
      <c r="B18" s="28">
        <f t="shared" si="4"/>
        <v>73.5</v>
      </c>
      <c r="C18" s="1">
        <f t="shared" si="5"/>
        <v>50.600000000000023</v>
      </c>
      <c r="D18" s="1">
        <f t="shared" si="6"/>
        <v>33.5</v>
      </c>
      <c r="E18" s="1">
        <f t="shared" si="7"/>
        <v>30.600000000000023</v>
      </c>
      <c r="F18" s="33"/>
      <c r="H18" s="3" t="s">
        <v>3</v>
      </c>
      <c r="I18" s="20">
        <f t="shared" si="3"/>
        <v>0.92209302325581399</v>
      </c>
      <c r="J18" s="20">
        <f>(F6-E18)/F6</f>
        <v>0.92883720930232549</v>
      </c>
    </row>
    <row r="19" spans="1:10" ht="15.75" thickBot="1" x14ac:dyDescent="0.3">
      <c r="A19" s="12" t="s">
        <v>6</v>
      </c>
      <c r="B19" s="38">
        <f t="shared" si="4"/>
        <v>0</v>
      </c>
      <c r="C19" s="6">
        <f>E7-G7</f>
        <v>0</v>
      </c>
      <c r="D19" s="6">
        <f t="shared" si="6"/>
        <v>0</v>
      </c>
      <c r="E19" s="6">
        <f t="shared" si="7"/>
        <v>0</v>
      </c>
      <c r="F19" s="33"/>
      <c r="H19" s="5" t="s">
        <v>6</v>
      </c>
      <c r="I19" s="22"/>
      <c r="J19" s="22"/>
    </row>
    <row r="20" spans="1:10" x14ac:dyDescent="0.25">
      <c r="A20" s="16" t="s">
        <v>8</v>
      </c>
      <c r="B20" s="8">
        <f>B15+B16+B17+B18+B19</f>
        <v>334</v>
      </c>
      <c r="C20" s="8">
        <f>C15+C16+C17+C18+C19</f>
        <v>189.10000000000008</v>
      </c>
      <c r="D20" s="8">
        <f>D15+D16+D17+D18+D19</f>
        <v>219</v>
      </c>
      <c r="E20" s="8">
        <f>E15+E16+E17+E18+E19</f>
        <v>94.10000000000008</v>
      </c>
      <c r="F20" s="33"/>
      <c r="H20" s="26" t="s">
        <v>18</v>
      </c>
      <c r="I20" s="21">
        <f t="shared" si="3"/>
        <v>0.87267441860465111</v>
      </c>
      <c r="J20" s="21">
        <f>(F8-E20)/F8</f>
        <v>0.94529069767441853</v>
      </c>
    </row>
    <row r="21" spans="1:10" x14ac:dyDescent="0.25">
      <c r="A21" s="15" t="s">
        <v>9</v>
      </c>
      <c r="B21" s="13">
        <f>B20/60</f>
        <v>5.5666666666666664</v>
      </c>
      <c r="C21" s="14">
        <f>C20/60</f>
        <v>3.1516666666666682</v>
      </c>
      <c r="D21" s="14">
        <f t="shared" ref="D21:E21" si="8">D20/60</f>
        <v>3.65</v>
      </c>
      <c r="E21" s="14">
        <f t="shared" si="8"/>
        <v>1.5683333333333347</v>
      </c>
      <c r="F21" s="34"/>
      <c r="H21" s="3" t="s">
        <v>27</v>
      </c>
      <c r="I21" s="27">
        <f>(I9-D24)/I9</f>
        <v>0.90898255813953488</v>
      </c>
    </row>
    <row r="23" spans="1:10" ht="15" customHeight="1" x14ac:dyDescent="0.25">
      <c r="B23" s="64" t="s">
        <v>26</v>
      </c>
      <c r="C23" s="64"/>
      <c r="D23" s="64" t="s">
        <v>32</v>
      </c>
      <c r="E23" s="64"/>
      <c r="H23" s="66" t="str">
        <f>A1</f>
        <v>V49</v>
      </c>
      <c r="I23" s="64" t="s">
        <v>30</v>
      </c>
      <c r="J23" s="64"/>
    </row>
    <row r="24" spans="1:10" ht="15" customHeight="1" x14ac:dyDescent="0.25">
      <c r="B24" s="24">
        <f>B21+C21</f>
        <v>8.7183333333333337</v>
      </c>
      <c r="C24" s="24" t="s">
        <v>33</v>
      </c>
      <c r="D24" s="24">
        <f>D21+E21</f>
        <v>5.2183333333333346</v>
      </c>
      <c r="E24" s="1" t="s">
        <v>33</v>
      </c>
      <c r="H24" s="67"/>
      <c r="I24" s="19" t="s">
        <v>4</v>
      </c>
      <c r="J24" s="19" t="s">
        <v>5</v>
      </c>
    </row>
    <row r="25" spans="1:10" x14ac:dyDescent="0.25">
      <c r="H25" s="3" t="s">
        <v>0</v>
      </c>
      <c r="I25" s="20">
        <f>(B3-B15)/B3</f>
        <v>0.89477272727272728</v>
      </c>
      <c r="J25" s="20">
        <f>(E3-C15)/E3</f>
        <v>0.87377777777777776</v>
      </c>
    </row>
    <row r="26" spans="1:10" x14ac:dyDescent="0.25">
      <c r="A26" s="62" t="str">
        <f>A1</f>
        <v>V49</v>
      </c>
      <c r="B26" s="71" t="s">
        <v>89</v>
      </c>
      <c r="C26" s="73"/>
      <c r="H26" s="3" t="s">
        <v>1</v>
      </c>
      <c r="I26" s="20">
        <f>(B4-B16)/B4</f>
        <v>0.88863636363636367</v>
      </c>
      <c r="J26" s="20">
        <f>(E4-C16)/E4</f>
        <v>0.93866666666666665</v>
      </c>
    </row>
    <row r="27" spans="1:10" x14ac:dyDescent="0.25">
      <c r="A27" s="63"/>
      <c r="B27" s="3" t="s">
        <v>90</v>
      </c>
      <c r="C27" s="3" t="s">
        <v>5</v>
      </c>
      <c r="E27" s="71" t="s">
        <v>91</v>
      </c>
      <c r="F27" s="73"/>
      <c r="H27" s="3" t="s">
        <v>2</v>
      </c>
      <c r="I27" s="20">
        <f t="shared" ref="I27:I28" si="9">(B5-B17)/B5</f>
        <v>0.62454545454545463</v>
      </c>
      <c r="J27" s="20">
        <f t="shared" ref="J27:J28" si="10">(E5-C17)/E5</f>
        <v>0.87977777777777777</v>
      </c>
    </row>
    <row r="28" spans="1:10" x14ac:dyDescent="0.25">
      <c r="A28" s="2" t="s">
        <v>0</v>
      </c>
      <c r="B28" s="28">
        <v>971.48603109974897</v>
      </c>
      <c r="C28" s="28">
        <v>1316.94090530264</v>
      </c>
      <c r="E28" s="28">
        <f>B33+C33</f>
        <v>8747.0071169646453</v>
      </c>
      <c r="F28" s="1" t="s">
        <v>93</v>
      </c>
      <c r="H28" s="3" t="s">
        <v>3</v>
      </c>
      <c r="I28" s="20">
        <f t="shared" si="9"/>
        <v>0.8329545454545455</v>
      </c>
      <c r="J28" s="20">
        <f t="shared" si="10"/>
        <v>0.88755555555555554</v>
      </c>
    </row>
    <row r="29" spans="1:10" ht="15.75" thickBot="1" x14ac:dyDescent="0.3">
      <c r="A29" s="2" t="s">
        <v>1</v>
      </c>
      <c r="B29" s="28">
        <v>1111.0980196829501</v>
      </c>
      <c r="C29" s="28">
        <v>1438.65950725119</v>
      </c>
      <c r="H29" s="5" t="s">
        <v>6</v>
      </c>
      <c r="I29" s="22"/>
      <c r="J29" s="22"/>
    </row>
    <row r="30" spans="1:10" x14ac:dyDescent="0.25">
      <c r="A30" s="2" t="s">
        <v>2</v>
      </c>
      <c r="B30" s="28">
        <v>652.379161361417</v>
      </c>
      <c r="C30" s="28">
        <v>1144.67945935443</v>
      </c>
      <c r="E30" s="71" t="s">
        <v>94</v>
      </c>
      <c r="F30" s="73"/>
      <c r="H30" s="26" t="s">
        <v>18</v>
      </c>
      <c r="I30" s="21">
        <f>(B8-B20)/B8</f>
        <v>0.81022727272727268</v>
      </c>
      <c r="J30" s="21">
        <f>(E8-C20)/E8</f>
        <v>0.89494444444444432</v>
      </c>
    </row>
    <row r="31" spans="1:10" x14ac:dyDescent="0.25">
      <c r="A31" s="2" t="s">
        <v>3</v>
      </c>
      <c r="B31" s="28">
        <v>1010.95950419399</v>
      </c>
      <c r="C31" s="28">
        <v>1100.8045287182799</v>
      </c>
      <c r="E31" s="28">
        <f>E28/F33</f>
        <v>1093.3758896205807</v>
      </c>
      <c r="F31" s="1" t="s">
        <v>93</v>
      </c>
      <c r="H31" s="3" t="s">
        <v>27</v>
      </c>
      <c r="I31" s="27">
        <f>(H9-B24)/H9</f>
        <v>0.85306179775280899</v>
      </c>
    </row>
    <row r="32" spans="1:10" ht="15.75" thickBot="1" x14ac:dyDescent="0.3">
      <c r="A32" s="58" t="s">
        <v>6</v>
      </c>
      <c r="B32" s="38"/>
      <c r="C32" s="38"/>
    </row>
    <row r="33" spans="1:6" x14ac:dyDescent="0.25">
      <c r="A33" s="57" t="s">
        <v>92</v>
      </c>
      <c r="B33" s="39">
        <f>B28+B29+B30+B31+B32</f>
        <v>3745.9227163381061</v>
      </c>
      <c r="C33" s="39">
        <f>C28+C29+C30+C31+C32</f>
        <v>5001.0844006265397</v>
      </c>
      <c r="E33" s="1" t="s">
        <v>112</v>
      </c>
      <c r="F33" s="1">
        <f>COUNT(B28:C32)</f>
        <v>8</v>
      </c>
    </row>
    <row r="34" spans="1:6" x14ac:dyDescent="0.25">
      <c r="E34" s="17"/>
    </row>
    <row r="35" spans="1:6" x14ac:dyDescent="0.25">
      <c r="B35" s="56"/>
      <c r="C35" s="56"/>
    </row>
  </sheetData>
  <mergeCells count="19">
    <mergeCell ref="E27:F27"/>
    <mergeCell ref="E30:F30"/>
    <mergeCell ref="K1:L1"/>
    <mergeCell ref="A1:A2"/>
    <mergeCell ref="A13:A14"/>
    <mergeCell ref="A26:A27"/>
    <mergeCell ref="B26:C26"/>
    <mergeCell ref="M1:M2"/>
    <mergeCell ref="B23:C23"/>
    <mergeCell ref="D23:E23"/>
    <mergeCell ref="H23:H24"/>
    <mergeCell ref="I23:J23"/>
    <mergeCell ref="B1:D1"/>
    <mergeCell ref="E1:G1"/>
    <mergeCell ref="H1:J1"/>
    <mergeCell ref="B13:C13"/>
    <mergeCell ref="D13:E13"/>
    <mergeCell ref="H13:H14"/>
    <mergeCell ref="I13:J1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89699-A61F-42E2-9D65-1BE5AD9D4354}">
  <dimension ref="A1:N35"/>
  <sheetViews>
    <sheetView topLeftCell="A13" workbookViewId="0">
      <selection activeCell="D30" sqref="D30"/>
    </sheetView>
  </sheetViews>
  <sheetFormatPr baseColWidth="10" defaultRowHeight="15" outlineLevelCol="1" x14ac:dyDescent="0.25"/>
  <cols>
    <col min="1" max="1" width="11.42578125" customWidth="1"/>
    <col min="2" max="2" width="17.42578125" customWidth="1"/>
    <col min="3" max="3" width="16.7109375" customWidth="1"/>
    <col min="4" max="4" width="18" customWidth="1"/>
    <col min="5" max="5" width="18.28515625" customWidth="1"/>
    <col min="6" max="12" width="16.7109375" customWidth="1"/>
    <col min="13" max="13" width="45.28515625" hidden="1" customWidth="1" outlineLevel="1"/>
    <col min="14" max="14" width="11.42578125" collapsed="1"/>
  </cols>
  <sheetData>
    <row r="1" spans="1:13" x14ac:dyDescent="0.25">
      <c r="A1" s="62" t="s">
        <v>47</v>
      </c>
      <c r="B1" s="68" t="s">
        <v>4</v>
      </c>
      <c r="C1" s="69"/>
      <c r="D1" s="70"/>
      <c r="E1" s="71" t="s">
        <v>5</v>
      </c>
      <c r="F1" s="72"/>
      <c r="G1" s="73"/>
      <c r="H1" s="71" t="s">
        <v>10</v>
      </c>
      <c r="I1" s="72"/>
      <c r="J1" s="73"/>
      <c r="K1" s="64" t="s">
        <v>28</v>
      </c>
      <c r="L1" s="64"/>
      <c r="M1" s="65" t="s">
        <v>15</v>
      </c>
    </row>
    <row r="2" spans="1:13" x14ac:dyDescent="0.25">
      <c r="A2" s="63"/>
      <c r="B2" s="35" t="s">
        <v>31</v>
      </c>
      <c r="C2" s="2" t="s">
        <v>13</v>
      </c>
      <c r="D2" s="3" t="s">
        <v>14</v>
      </c>
      <c r="E2" s="3" t="s">
        <v>31</v>
      </c>
      <c r="F2" s="3" t="s">
        <v>13</v>
      </c>
      <c r="G2" s="3" t="s">
        <v>14</v>
      </c>
      <c r="H2" s="3" t="s">
        <v>31</v>
      </c>
      <c r="I2" s="3" t="s">
        <v>13</v>
      </c>
      <c r="J2" s="7" t="s">
        <v>14</v>
      </c>
      <c r="K2" s="7" t="s">
        <v>4</v>
      </c>
      <c r="L2" s="7" t="s">
        <v>5</v>
      </c>
      <c r="M2" s="65"/>
    </row>
    <row r="3" spans="1:13" x14ac:dyDescent="0.25">
      <c r="A3" s="4" t="s">
        <v>0</v>
      </c>
      <c r="B3" s="36">
        <v>440</v>
      </c>
      <c r="C3" s="1">
        <v>430</v>
      </c>
      <c r="D3" s="1">
        <v>346.2</v>
      </c>
      <c r="E3" s="1"/>
      <c r="F3" s="1"/>
      <c r="G3" s="1"/>
      <c r="H3" s="28">
        <f>B3+E3</f>
        <v>440</v>
      </c>
      <c r="I3" s="1">
        <f>C3+F3</f>
        <v>430</v>
      </c>
      <c r="J3" s="1">
        <f>D3+G3</f>
        <v>346.2</v>
      </c>
      <c r="K3" s="10"/>
      <c r="L3" s="1"/>
      <c r="M3" s="1"/>
    </row>
    <row r="4" spans="1:13" x14ac:dyDescent="0.25">
      <c r="A4" s="4" t="s">
        <v>1</v>
      </c>
      <c r="B4" s="36">
        <v>440</v>
      </c>
      <c r="C4" s="1">
        <v>430</v>
      </c>
      <c r="D4" s="1">
        <v>363.3</v>
      </c>
      <c r="E4" s="1"/>
      <c r="F4" s="1"/>
      <c r="G4" s="1"/>
      <c r="H4" s="28">
        <f t="shared" ref="H4:J7" si="0">B4+E4</f>
        <v>440</v>
      </c>
      <c r="I4" s="1">
        <f t="shared" si="0"/>
        <v>430</v>
      </c>
      <c r="J4" s="1">
        <f t="shared" si="0"/>
        <v>363.3</v>
      </c>
      <c r="K4" s="10"/>
      <c r="L4" s="1"/>
      <c r="M4" s="1"/>
    </row>
    <row r="5" spans="1:13" x14ac:dyDescent="0.25">
      <c r="A5" s="4" t="s">
        <v>2</v>
      </c>
      <c r="B5" s="36">
        <v>440</v>
      </c>
      <c r="C5" s="1">
        <v>430</v>
      </c>
      <c r="D5" s="1">
        <v>353.3</v>
      </c>
      <c r="E5" s="1">
        <v>450</v>
      </c>
      <c r="F5" s="1">
        <v>430</v>
      </c>
      <c r="G5" s="1">
        <v>404.6</v>
      </c>
      <c r="H5" s="28">
        <f t="shared" si="0"/>
        <v>890</v>
      </c>
      <c r="I5" s="1">
        <f t="shared" si="0"/>
        <v>860</v>
      </c>
      <c r="J5" s="1">
        <f t="shared" si="0"/>
        <v>757.90000000000009</v>
      </c>
      <c r="K5" s="10">
        <v>15</v>
      </c>
      <c r="L5" s="1"/>
      <c r="M5" s="1"/>
    </row>
    <row r="6" spans="1:13" x14ac:dyDescent="0.25">
      <c r="A6" s="4" t="s">
        <v>3</v>
      </c>
      <c r="B6" s="36">
        <v>440</v>
      </c>
      <c r="C6" s="1">
        <v>430</v>
      </c>
      <c r="D6" s="1">
        <v>386.2</v>
      </c>
      <c r="E6" s="1">
        <v>450</v>
      </c>
      <c r="F6" s="1">
        <v>430</v>
      </c>
      <c r="G6" s="1">
        <v>419.1</v>
      </c>
      <c r="H6" s="28">
        <f t="shared" si="0"/>
        <v>890</v>
      </c>
      <c r="I6" s="1">
        <f t="shared" si="0"/>
        <v>860</v>
      </c>
      <c r="J6" s="1">
        <f t="shared" si="0"/>
        <v>805.3</v>
      </c>
      <c r="K6" s="10">
        <v>30</v>
      </c>
      <c r="L6" s="1"/>
      <c r="M6" s="1"/>
    </row>
    <row r="7" spans="1:13" ht="15.75" thickBot="1" x14ac:dyDescent="0.3">
      <c r="A7" s="5" t="s">
        <v>6</v>
      </c>
      <c r="B7" s="37">
        <v>440</v>
      </c>
      <c r="C7" s="6">
        <v>410</v>
      </c>
      <c r="D7" s="6">
        <v>319</v>
      </c>
      <c r="E7" s="6"/>
      <c r="F7" s="23"/>
      <c r="G7" s="23"/>
      <c r="H7" s="38">
        <f t="shared" si="0"/>
        <v>440</v>
      </c>
      <c r="I7" s="6">
        <f t="shared" si="0"/>
        <v>410</v>
      </c>
      <c r="J7" s="6">
        <f t="shared" si="0"/>
        <v>319</v>
      </c>
      <c r="K7" s="6">
        <v>15</v>
      </c>
      <c r="L7" s="6"/>
      <c r="M7" s="1"/>
    </row>
    <row r="8" spans="1:13" x14ac:dyDescent="0.25">
      <c r="A8" s="9" t="s">
        <v>8</v>
      </c>
      <c r="B8" s="8">
        <f>B3+B4+B5+B6+B7</f>
        <v>2200</v>
      </c>
      <c r="C8" s="8">
        <f>C3+C4+C5+C6+C7</f>
        <v>2130</v>
      </c>
      <c r="D8" s="8">
        <f t="shared" ref="D8:L8" si="1">D3+D4+D5+D6+D7</f>
        <v>1768</v>
      </c>
      <c r="E8" s="8">
        <f t="shared" si="1"/>
        <v>900</v>
      </c>
      <c r="F8" s="8">
        <f t="shared" si="1"/>
        <v>860</v>
      </c>
      <c r="G8" s="8">
        <f t="shared" si="1"/>
        <v>823.7</v>
      </c>
      <c r="H8" s="39">
        <f>H3+H4+H5+H6+H7</f>
        <v>3100</v>
      </c>
      <c r="I8" s="8">
        <f t="shared" si="1"/>
        <v>2990</v>
      </c>
      <c r="J8" s="8">
        <f t="shared" si="1"/>
        <v>2591.6999999999998</v>
      </c>
      <c r="K8" s="8">
        <f t="shared" si="1"/>
        <v>60</v>
      </c>
      <c r="L8" s="8">
        <f t="shared" si="1"/>
        <v>0</v>
      </c>
    </row>
    <row r="9" spans="1:13" x14ac:dyDescent="0.25">
      <c r="A9" s="15" t="s">
        <v>9</v>
      </c>
      <c r="B9" s="18">
        <f>B8/60</f>
        <v>36.666666666666664</v>
      </c>
      <c r="C9" s="18">
        <f>C8/60</f>
        <v>35.5</v>
      </c>
      <c r="D9" s="18">
        <f t="shared" ref="D9:J9" si="2">D8/60</f>
        <v>29.466666666666665</v>
      </c>
      <c r="E9" s="18">
        <f t="shared" si="2"/>
        <v>15</v>
      </c>
      <c r="F9" s="18">
        <f t="shared" si="2"/>
        <v>14.333333333333334</v>
      </c>
      <c r="G9" s="18">
        <f t="shared" si="2"/>
        <v>13.728333333333333</v>
      </c>
      <c r="H9" s="28">
        <f>H8/60</f>
        <v>51.666666666666664</v>
      </c>
      <c r="I9" s="28">
        <f>I8/60</f>
        <v>49.833333333333336</v>
      </c>
      <c r="J9" s="18">
        <f t="shared" si="2"/>
        <v>43.195</v>
      </c>
    </row>
    <row r="11" spans="1:13" x14ac:dyDescent="0.25">
      <c r="K11" s="17"/>
    </row>
    <row r="13" spans="1:13" ht="15" customHeight="1" x14ac:dyDescent="0.25">
      <c r="A13" s="62" t="str">
        <f>A1</f>
        <v>V48</v>
      </c>
      <c r="B13" s="64" t="s">
        <v>7</v>
      </c>
      <c r="C13" s="64"/>
      <c r="D13" s="64" t="s">
        <v>32</v>
      </c>
      <c r="E13" s="64"/>
      <c r="F13" s="32"/>
      <c r="H13" s="66" t="str">
        <f>A1</f>
        <v>V48</v>
      </c>
      <c r="I13" s="64" t="s">
        <v>35</v>
      </c>
      <c r="J13" s="64"/>
    </row>
    <row r="14" spans="1:13" ht="15" customHeight="1" x14ac:dyDescent="0.25">
      <c r="A14" s="63"/>
      <c r="B14" s="30" t="s">
        <v>4</v>
      </c>
      <c r="C14" s="30" t="s">
        <v>5</v>
      </c>
      <c r="D14" s="30" t="s">
        <v>4</v>
      </c>
      <c r="E14" s="30" t="s">
        <v>5</v>
      </c>
      <c r="F14" s="32"/>
      <c r="H14" s="67"/>
      <c r="I14" s="19" t="s">
        <v>4</v>
      </c>
      <c r="J14" s="19" t="s">
        <v>5</v>
      </c>
    </row>
    <row r="15" spans="1:13" x14ac:dyDescent="0.25">
      <c r="A15" s="11" t="s">
        <v>0</v>
      </c>
      <c r="B15" s="28">
        <f>B3-D3</f>
        <v>93.800000000000011</v>
      </c>
      <c r="C15" s="1">
        <f>E3-G3</f>
        <v>0</v>
      </c>
      <c r="D15" s="1">
        <f>C3-D3-K3</f>
        <v>83.800000000000011</v>
      </c>
      <c r="E15" s="1">
        <f>F3-G3-L3</f>
        <v>0</v>
      </c>
      <c r="F15" s="33"/>
      <c r="H15" s="3" t="s">
        <v>0</v>
      </c>
      <c r="I15" s="20">
        <f t="shared" ref="I15:I20" si="3">(C3-D15)/C3</f>
        <v>0.80511627906976746</v>
      </c>
      <c r="J15" s="20"/>
    </row>
    <row r="16" spans="1:13" x14ac:dyDescent="0.25">
      <c r="A16" s="11" t="s">
        <v>1</v>
      </c>
      <c r="B16" s="28">
        <f>B4-D4</f>
        <v>76.699999999999989</v>
      </c>
      <c r="C16" s="1">
        <f>E4-G4</f>
        <v>0</v>
      </c>
      <c r="D16" s="1">
        <f>C4-D4-K4</f>
        <v>66.699999999999989</v>
      </c>
      <c r="E16" s="1">
        <f>F4-G4-L4</f>
        <v>0</v>
      </c>
      <c r="F16" s="33"/>
      <c r="H16" s="3" t="s">
        <v>1</v>
      </c>
      <c r="I16" s="20">
        <f>(C4-D16)/C4</f>
        <v>0.84488372093023256</v>
      </c>
      <c r="J16" s="20"/>
    </row>
    <row r="17" spans="1:10" x14ac:dyDescent="0.25">
      <c r="A17" s="11" t="s">
        <v>2</v>
      </c>
      <c r="B17" s="28">
        <f t="shared" ref="B17:B19" si="4">B5-D5</f>
        <v>86.699999999999989</v>
      </c>
      <c r="C17" s="1">
        <f t="shared" ref="C17:C18" si="5">E5-G5</f>
        <v>45.399999999999977</v>
      </c>
      <c r="D17" s="1">
        <f t="shared" ref="D17:D19" si="6">C5-D5-K5</f>
        <v>61.699999999999989</v>
      </c>
      <c r="E17" s="1">
        <f t="shared" ref="E17:E19" si="7">F5-G5-L5</f>
        <v>25.399999999999977</v>
      </c>
      <c r="F17" s="33"/>
      <c r="H17" s="3" t="s">
        <v>2</v>
      </c>
      <c r="I17" s="20">
        <f>(C5-D17)/C5</f>
        <v>0.85651162790697677</v>
      </c>
      <c r="J17" s="20">
        <f>(F5-E17)/F5</f>
        <v>0.94093023255813957</v>
      </c>
    </row>
    <row r="18" spans="1:10" x14ac:dyDescent="0.25">
      <c r="A18" s="11" t="s">
        <v>3</v>
      </c>
      <c r="B18" s="28">
        <f t="shared" si="4"/>
        <v>53.800000000000011</v>
      </c>
      <c r="C18" s="1">
        <f t="shared" si="5"/>
        <v>30.899999999999977</v>
      </c>
      <c r="D18" s="1">
        <f t="shared" si="6"/>
        <v>13.800000000000011</v>
      </c>
      <c r="E18" s="1">
        <f t="shared" si="7"/>
        <v>10.899999999999977</v>
      </c>
      <c r="F18" s="33"/>
      <c r="H18" s="3" t="s">
        <v>3</v>
      </c>
      <c r="I18" s="20">
        <f t="shared" si="3"/>
        <v>0.96790697674418602</v>
      </c>
      <c r="J18" s="20">
        <f>(F6-E18)/F6</f>
        <v>0.97465116279069774</v>
      </c>
    </row>
    <row r="19" spans="1:10" ht="15.75" thickBot="1" x14ac:dyDescent="0.3">
      <c r="A19" s="12" t="s">
        <v>6</v>
      </c>
      <c r="B19" s="38">
        <f t="shared" si="4"/>
        <v>121</v>
      </c>
      <c r="C19" s="6">
        <f>E7-G7</f>
        <v>0</v>
      </c>
      <c r="D19" s="6">
        <f t="shared" si="6"/>
        <v>76</v>
      </c>
      <c r="E19" s="6">
        <f t="shared" si="7"/>
        <v>0</v>
      </c>
      <c r="F19" s="33"/>
      <c r="H19" s="5" t="s">
        <v>6</v>
      </c>
      <c r="I19" s="22">
        <f>(C7-D19)/C7</f>
        <v>0.81463414634146336</v>
      </c>
      <c r="J19" s="22"/>
    </row>
    <row r="20" spans="1:10" x14ac:dyDescent="0.25">
      <c r="A20" s="16" t="s">
        <v>8</v>
      </c>
      <c r="B20" s="8">
        <f>B15+B16+B17+B18+B19</f>
        <v>432</v>
      </c>
      <c r="C20" s="8">
        <f>C15+C16+C17+C18+C19</f>
        <v>76.299999999999955</v>
      </c>
      <c r="D20" s="8">
        <f>D15+D16+D17+D18+D19</f>
        <v>302</v>
      </c>
      <c r="E20" s="8">
        <f>E15+E16+E17+E18+E19</f>
        <v>36.299999999999955</v>
      </c>
      <c r="F20" s="33"/>
      <c r="H20" s="26" t="s">
        <v>18</v>
      </c>
      <c r="I20" s="21">
        <f t="shared" si="3"/>
        <v>0.85821596244131459</v>
      </c>
      <c r="J20" s="21">
        <f>(F8-E20)/F8</f>
        <v>0.95779069767441871</v>
      </c>
    </row>
    <row r="21" spans="1:10" x14ac:dyDescent="0.25">
      <c r="A21" s="15" t="s">
        <v>9</v>
      </c>
      <c r="B21" s="13">
        <f>B20/60</f>
        <v>7.2</v>
      </c>
      <c r="C21" s="14">
        <f>C20/60</f>
        <v>1.2716666666666658</v>
      </c>
      <c r="D21" s="14">
        <f t="shared" ref="D21:E21" si="8">D20/60</f>
        <v>5.0333333333333332</v>
      </c>
      <c r="E21" s="14">
        <f t="shared" si="8"/>
        <v>0.60499999999999921</v>
      </c>
      <c r="F21" s="34"/>
      <c r="H21" s="3" t="s">
        <v>27</v>
      </c>
      <c r="I21" s="27">
        <f>(I9-D24)/I9</f>
        <v>0.88685618729096982</v>
      </c>
    </row>
    <row r="23" spans="1:10" ht="15" customHeight="1" x14ac:dyDescent="0.25">
      <c r="B23" s="64" t="s">
        <v>26</v>
      </c>
      <c r="C23" s="64"/>
      <c r="D23" s="64" t="s">
        <v>32</v>
      </c>
      <c r="E23" s="64"/>
      <c r="H23" s="66" t="str">
        <f>A1</f>
        <v>V48</v>
      </c>
      <c r="I23" s="64" t="s">
        <v>30</v>
      </c>
      <c r="J23" s="64"/>
    </row>
    <row r="24" spans="1:10" ht="15" customHeight="1" x14ac:dyDescent="0.25">
      <c r="B24" s="24">
        <f>B21+C21</f>
        <v>8.4716666666666658</v>
      </c>
      <c r="C24" s="24" t="s">
        <v>33</v>
      </c>
      <c r="D24" s="24">
        <f>D21+E21</f>
        <v>5.6383333333333328</v>
      </c>
      <c r="E24" s="1" t="s">
        <v>33</v>
      </c>
      <c r="H24" s="67"/>
      <c r="I24" s="19" t="s">
        <v>4</v>
      </c>
      <c r="J24" s="19" t="s">
        <v>5</v>
      </c>
    </row>
    <row r="25" spans="1:10" x14ac:dyDescent="0.25">
      <c r="H25" s="3" t="s">
        <v>0</v>
      </c>
      <c r="I25" s="20">
        <f>(B3-B15)/B3</f>
        <v>0.78681818181818175</v>
      </c>
      <c r="J25" s="20"/>
    </row>
    <row r="26" spans="1:10" x14ac:dyDescent="0.25">
      <c r="A26" s="62" t="str">
        <f>A1</f>
        <v>V48</v>
      </c>
      <c r="B26" s="71" t="s">
        <v>89</v>
      </c>
      <c r="C26" s="73"/>
      <c r="H26" s="3" t="s">
        <v>1</v>
      </c>
      <c r="I26" s="20">
        <f>(B4-B16)/B4</f>
        <v>0.82568181818181818</v>
      </c>
      <c r="J26" s="20"/>
    </row>
    <row r="27" spans="1:10" x14ac:dyDescent="0.25">
      <c r="A27" s="63"/>
      <c r="B27" s="3" t="s">
        <v>90</v>
      </c>
      <c r="C27" s="3" t="s">
        <v>5</v>
      </c>
      <c r="E27" s="71" t="s">
        <v>91</v>
      </c>
      <c r="F27" s="73"/>
      <c r="H27" s="3" t="s">
        <v>2</v>
      </c>
      <c r="I27" s="20">
        <f t="shared" ref="I27:I28" si="9">(B5-B17)/B5</f>
        <v>0.80295454545454548</v>
      </c>
      <c r="J27" s="20">
        <f t="shared" ref="J27:J28" si="10">(E5-C17)/E5</f>
        <v>0.89911111111111119</v>
      </c>
    </row>
    <row r="28" spans="1:10" x14ac:dyDescent="0.25">
      <c r="A28" s="2" t="s">
        <v>0</v>
      </c>
      <c r="B28" s="28">
        <v>956.00052241982996</v>
      </c>
      <c r="C28" s="28"/>
      <c r="E28" s="28">
        <f>B33+C33</f>
        <v>7782.1154856629946</v>
      </c>
      <c r="F28" s="1" t="s">
        <v>93</v>
      </c>
      <c r="H28" s="3" t="s">
        <v>3</v>
      </c>
      <c r="I28" s="20">
        <f t="shared" si="9"/>
        <v>0.87772727272727269</v>
      </c>
      <c r="J28" s="20">
        <f t="shared" si="10"/>
        <v>0.93133333333333335</v>
      </c>
    </row>
    <row r="29" spans="1:10" ht="15.75" thickBot="1" x14ac:dyDescent="0.3">
      <c r="A29" s="2" t="s">
        <v>1</v>
      </c>
      <c r="B29" s="28">
        <v>1085.4878424769799</v>
      </c>
      <c r="C29" s="28"/>
      <c r="H29" s="5" t="s">
        <v>6</v>
      </c>
      <c r="I29" s="22">
        <f>(B7-B19)/B7</f>
        <v>0.72499999999999998</v>
      </c>
      <c r="J29" s="22"/>
    </row>
    <row r="30" spans="1:10" x14ac:dyDescent="0.25">
      <c r="A30" s="2" t="s">
        <v>2</v>
      </c>
      <c r="B30" s="28">
        <v>1123.6514579867001</v>
      </c>
      <c r="C30" s="28">
        <v>1166.9415693646899</v>
      </c>
      <c r="E30" s="71" t="s">
        <v>94</v>
      </c>
      <c r="F30" s="73"/>
      <c r="H30" s="26" t="s">
        <v>18</v>
      </c>
      <c r="I30" s="21">
        <f>(B8-B20)/B8</f>
        <v>0.80363636363636359</v>
      </c>
      <c r="J30" s="21">
        <f>(E8-C20)/E8</f>
        <v>0.91522222222222227</v>
      </c>
    </row>
    <row r="31" spans="1:10" x14ac:dyDescent="0.25">
      <c r="A31" s="2" t="s">
        <v>3</v>
      </c>
      <c r="B31" s="28">
        <v>1181.49982729167</v>
      </c>
      <c r="C31" s="28">
        <v>1426.25139672249</v>
      </c>
      <c r="E31" s="28">
        <f>E28/F33</f>
        <v>1111.7307836661421</v>
      </c>
      <c r="F31" s="1" t="s">
        <v>93</v>
      </c>
      <c r="H31" s="3" t="s">
        <v>27</v>
      </c>
      <c r="I31" s="27">
        <f>(H9-B24)/H9</f>
        <v>0.8360322580645162</v>
      </c>
    </row>
    <row r="32" spans="1:10" ht="15.75" thickBot="1" x14ac:dyDescent="0.3">
      <c r="A32" s="58" t="s">
        <v>6</v>
      </c>
      <c r="B32" s="38">
        <v>842.28286940063504</v>
      </c>
      <c r="C32" s="38"/>
    </row>
    <row r="33" spans="1:6" x14ac:dyDescent="0.25">
      <c r="A33" s="57" t="s">
        <v>92</v>
      </c>
      <c r="B33" s="39">
        <f>B28+B29+B30+B31+B32</f>
        <v>5188.9225195758145</v>
      </c>
      <c r="C33" s="39">
        <f>C28+C29+C30+C31+C32</f>
        <v>2593.1929660871801</v>
      </c>
      <c r="E33" s="1" t="s">
        <v>112</v>
      </c>
      <c r="F33" s="1">
        <f>COUNT(B28:C32)</f>
        <v>7</v>
      </c>
    </row>
    <row r="34" spans="1:6" x14ac:dyDescent="0.25">
      <c r="E34" s="17"/>
    </row>
    <row r="35" spans="1:6" x14ac:dyDescent="0.25">
      <c r="B35" s="56"/>
      <c r="C35" s="56"/>
    </row>
  </sheetData>
  <mergeCells count="19">
    <mergeCell ref="E27:F27"/>
    <mergeCell ref="E30:F30"/>
    <mergeCell ref="A1:A2"/>
    <mergeCell ref="B1:D1"/>
    <mergeCell ref="A26:A27"/>
    <mergeCell ref="B26:C26"/>
    <mergeCell ref="A13:A14"/>
    <mergeCell ref="B13:C13"/>
    <mergeCell ref="D13:E13"/>
    <mergeCell ref="H13:H14"/>
    <mergeCell ref="I13:J13"/>
    <mergeCell ref="K1:L1"/>
    <mergeCell ref="M1:M2"/>
    <mergeCell ref="B23:C23"/>
    <mergeCell ref="D23:E23"/>
    <mergeCell ref="H23:H24"/>
    <mergeCell ref="I23:J23"/>
    <mergeCell ref="E1:G1"/>
    <mergeCell ref="H1:J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6BE2B-A25C-45F2-9279-5AB3048165C4}">
  <dimension ref="A1:N35"/>
  <sheetViews>
    <sheetView topLeftCell="A13" workbookViewId="0">
      <selection activeCell="D23" sqref="D23:E23"/>
    </sheetView>
  </sheetViews>
  <sheetFormatPr baseColWidth="10" defaultRowHeight="15" outlineLevelCol="1" x14ac:dyDescent="0.25"/>
  <cols>
    <col min="1" max="1" width="11.42578125" customWidth="1"/>
    <col min="2" max="2" width="17.42578125" customWidth="1"/>
    <col min="3" max="3" width="16.7109375" customWidth="1"/>
    <col min="4" max="4" width="18" customWidth="1"/>
    <col min="5" max="5" width="18.28515625" customWidth="1"/>
    <col min="6" max="12" width="16.7109375" customWidth="1"/>
    <col min="13" max="13" width="45.28515625" hidden="1" customWidth="1" outlineLevel="1"/>
    <col min="14" max="14" width="11.42578125" collapsed="1"/>
  </cols>
  <sheetData>
    <row r="1" spans="1:13" x14ac:dyDescent="0.25">
      <c r="A1" s="62" t="s">
        <v>42</v>
      </c>
      <c r="B1" s="68" t="s">
        <v>4</v>
      </c>
      <c r="C1" s="69"/>
      <c r="D1" s="70"/>
      <c r="E1" s="71" t="s">
        <v>5</v>
      </c>
      <c r="F1" s="72"/>
      <c r="G1" s="73"/>
      <c r="H1" s="71" t="s">
        <v>10</v>
      </c>
      <c r="I1" s="72"/>
      <c r="J1" s="73"/>
      <c r="K1" s="64" t="s">
        <v>28</v>
      </c>
      <c r="L1" s="64"/>
      <c r="M1" s="65" t="s">
        <v>15</v>
      </c>
    </row>
    <row r="2" spans="1:13" x14ac:dyDescent="0.25">
      <c r="A2" s="63"/>
      <c r="B2" s="35" t="s">
        <v>31</v>
      </c>
      <c r="C2" s="2" t="s">
        <v>13</v>
      </c>
      <c r="D2" s="3" t="s">
        <v>14</v>
      </c>
      <c r="E2" s="3" t="s">
        <v>31</v>
      </c>
      <c r="F2" s="3" t="s">
        <v>13</v>
      </c>
      <c r="G2" s="3" t="s">
        <v>14</v>
      </c>
      <c r="H2" s="3" t="s">
        <v>31</v>
      </c>
      <c r="I2" s="3" t="s">
        <v>13</v>
      </c>
      <c r="J2" s="7" t="s">
        <v>14</v>
      </c>
      <c r="K2" s="7" t="s">
        <v>4</v>
      </c>
      <c r="L2" s="7" t="s">
        <v>5</v>
      </c>
      <c r="M2" s="65"/>
    </row>
    <row r="3" spans="1:13" x14ac:dyDescent="0.25">
      <c r="A3" s="4" t="s">
        <v>0</v>
      </c>
      <c r="B3" s="36">
        <v>440</v>
      </c>
      <c r="C3" s="1">
        <v>430</v>
      </c>
      <c r="D3" s="1">
        <v>339.3</v>
      </c>
      <c r="E3" s="1">
        <v>450</v>
      </c>
      <c r="F3" s="1">
        <v>430</v>
      </c>
      <c r="G3" s="1">
        <v>418.1</v>
      </c>
      <c r="H3" s="28">
        <f>B3+E3</f>
        <v>890</v>
      </c>
      <c r="I3" s="1">
        <f>C3+F3</f>
        <v>860</v>
      </c>
      <c r="J3" s="1">
        <f>D3+G3</f>
        <v>757.40000000000009</v>
      </c>
      <c r="K3" s="10"/>
      <c r="L3" s="1"/>
      <c r="M3" s="1"/>
    </row>
    <row r="4" spans="1:13" x14ac:dyDescent="0.25">
      <c r="A4" s="4" t="s">
        <v>1</v>
      </c>
      <c r="B4" s="36">
        <v>440</v>
      </c>
      <c r="C4" s="1">
        <v>430</v>
      </c>
      <c r="D4" s="1">
        <v>356.3</v>
      </c>
      <c r="E4" s="1">
        <v>450</v>
      </c>
      <c r="F4" s="1">
        <v>430</v>
      </c>
      <c r="G4" s="1">
        <v>304.2</v>
      </c>
      <c r="H4" s="28">
        <f t="shared" ref="H4:H7" si="0">B4+E4</f>
        <v>890</v>
      </c>
      <c r="I4" s="1">
        <f t="shared" ref="I4:J7" si="1">C4+F4</f>
        <v>860</v>
      </c>
      <c r="J4" s="1">
        <f t="shared" si="1"/>
        <v>660.5</v>
      </c>
      <c r="K4" s="10">
        <v>15</v>
      </c>
      <c r="L4" s="1">
        <v>30</v>
      </c>
      <c r="M4" s="1"/>
    </row>
    <row r="5" spans="1:13" x14ac:dyDescent="0.25">
      <c r="A5" s="4" t="s">
        <v>2</v>
      </c>
      <c r="B5" s="36">
        <v>440</v>
      </c>
      <c r="C5" s="1">
        <v>430</v>
      </c>
      <c r="D5" s="1">
        <v>354.1</v>
      </c>
      <c r="E5" s="1">
        <v>450</v>
      </c>
      <c r="F5" s="1">
        <v>430</v>
      </c>
      <c r="G5" s="1">
        <v>383.4</v>
      </c>
      <c r="H5" s="28">
        <f t="shared" si="0"/>
        <v>890</v>
      </c>
      <c r="I5" s="1">
        <f t="shared" si="1"/>
        <v>860</v>
      </c>
      <c r="J5" s="1">
        <f t="shared" si="1"/>
        <v>737.5</v>
      </c>
      <c r="K5" s="10"/>
      <c r="L5" s="1"/>
      <c r="M5" s="1"/>
    </row>
    <row r="6" spans="1:13" x14ac:dyDescent="0.25">
      <c r="A6" s="4" t="s">
        <v>3</v>
      </c>
      <c r="B6" s="36">
        <v>440</v>
      </c>
      <c r="C6" s="1">
        <v>430</v>
      </c>
      <c r="D6" s="1">
        <v>412.8</v>
      </c>
      <c r="E6" s="1">
        <v>450</v>
      </c>
      <c r="F6" s="1">
        <v>430</v>
      </c>
      <c r="G6" s="1">
        <v>408.9</v>
      </c>
      <c r="H6" s="28">
        <f t="shared" si="0"/>
        <v>890</v>
      </c>
      <c r="I6" s="1">
        <f t="shared" si="1"/>
        <v>860</v>
      </c>
      <c r="J6" s="1">
        <f t="shared" si="1"/>
        <v>821.7</v>
      </c>
      <c r="K6" s="10"/>
      <c r="L6" s="1"/>
      <c r="M6" s="1"/>
    </row>
    <row r="7" spans="1:13" ht="15.75" thickBot="1" x14ac:dyDescent="0.3">
      <c r="A7" s="5" t="s">
        <v>6</v>
      </c>
      <c r="B7" s="37">
        <v>440</v>
      </c>
      <c r="C7" s="6">
        <v>410</v>
      </c>
      <c r="D7" s="6">
        <v>377.3</v>
      </c>
      <c r="E7" s="6"/>
      <c r="F7" s="23"/>
      <c r="G7" s="23"/>
      <c r="H7" s="38">
        <f t="shared" si="0"/>
        <v>440</v>
      </c>
      <c r="I7" s="6">
        <f t="shared" si="1"/>
        <v>410</v>
      </c>
      <c r="J7" s="6">
        <f t="shared" si="1"/>
        <v>377.3</v>
      </c>
      <c r="K7" s="6"/>
      <c r="L7" s="6"/>
      <c r="M7" s="1"/>
    </row>
    <row r="8" spans="1:13" x14ac:dyDescent="0.25">
      <c r="A8" s="9" t="s">
        <v>8</v>
      </c>
      <c r="B8" s="8">
        <f>B3+B4+B5+B6+B7</f>
        <v>2200</v>
      </c>
      <c r="C8" s="8">
        <f>C3+C4+C5+C6+C7</f>
        <v>2130</v>
      </c>
      <c r="D8" s="8">
        <f t="shared" ref="D8:L8" si="2">D3+D4+D5+D6+D7</f>
        <v>1839.8</v>
      </c>
      <c r="E8" s="8">
        <f t="shared" si="2"/>
        <v>1800</v>
      </c>
      <c r="F8" s="8">
        <f t="shared" si="2"/>
        <v>1720</v>
      </c>
      <c r="G8" s="8">
        <f t="shared" si="2"/>
        <v>1514.6</v>
      </c>
      <c r="H8" s="39">
        <f>H3+H4+H5+H6+H7</f>
        <v>4000</v>
      </c>
      <c r="I8" s="8">
        <f t="shared" si="2"/>
        <v>3850</v>
      </c>
      <c r="J8" s="8">
        <f t="shared" si="2"/>
        <v>3354.4000000000005</v>
      </c>
      <c r="K8" s="8">
        <f t="shared" si="2"/>
        <v>15</v>
      </c>
      <c r="L8" s="8">
        <f t="shared" si="2"/>
        <v>30</v>
      </c>
    </row>
    <row r="9" spans="1:13" x14ac:dyDescent="0.25">
      <c r="A9" s="15" t="s">
        <v>9</v>
      </c>
      <c r="B9" s="18">
        <f>B8/60</f>
        <v>36.666666666666664</v>
      </c>
      <c r="C9" s="18">
        <f>C8/60</f>
        <v>35.5</v>
      </c>
      <c r="D9" s="18">
        <f t="shared" ref="D9:J9" si="3">D8/60</f>
        <v>30.663333333333334</v>
      </c>
      <c r="E9" s="18">
        <f t="shared" si="3"/>
        <v>30</v>
      </c>
      <c r="F9" s="18">
        <f t="shared" si="3"/>
        <v>28.666666666666668</v>
      </c>
      <c r="G9" s="18">
        <f t="shared" si="3"/>
        <v>25.243333333333332</v>
      </c>
      <c r="H9" s="28">
        <f>H8/60</f>
        <v>66.666666666666671</v>
      </c>
      <c r="I9" s="28">
        <f>I8/60</f>
        <v>64.166666666666671</v>
      </c>
      <c r="J9" s="18">
        <f t="shared" si="3"/>
        <v>55.906666666666673</v>
      </c>
    </row>
    <row r="11" spans="1:13" x14ac:dyDescent="0.25">
      <c r="K11" s="17"/>
    </row>
    <row r="13" spans="1:13" ht="15" customHeight="1" x14ac:dyDescent="0.25">
      <c r="A13" s="62" t="str">
        <f>A1</f>
        <v>V47</v>
      </c>
      <c r="B13" s="64" t="s">
        <v>7</v>
      </c>
      <c r="C13" s="64"/>
      <c r="D13" s="64" t="s">
        <v>32</v>
      </c>
      <c r="E13" s="64"/>
      <c r="F13" s="32"/>
      <c r="H13" s="66" t="str">
        <f>A1</f>
        <v>V47</v>
      </c>
      <c r="I13" s="64" t="s">
        <v>35</v>
      </c>
      <c r="J13" s="64"/>
    </row>
    <row r="14" spans="1:13" ht="15" customHeight="1" x14ac:dyDescent="0.25">
      <c r="A14" s="63"/>
      <c r="B14" s="29" t="s">
        <v>4</v>
      </c>
      <c r="C14" s="29" t="s">
        <v>5</v>
      </c>
      <c r="D14" s="29" t="s">
        <v>4</v>
      </c>
      <c r="E14" s="29" t="s">
        <v>5</v>
      </c>
      <c r="F14" s="32"/>
      <c r="H14" s="67"/>
      <c r="I14" s="19" t="s">
        <v>4</v>
      </c>
      <c r="J14" s="19" t="s">
        <v>5</v>
      </c>
    </row>
    <row r="15" spans="1:13" x14ac:dyDescent="0.25">
      <c r="A15" s="11" t="s">
        <v>0</v>
      </c>
      <c r="B15" s="28">
        <f>B3-D3</f>
        <v>100.69999999999999</v>
      </c>
      <c r="C15" s="1">
        <f>E3-G3</f>
        <v>31.899999999999977</v>
      </c>
      <c r="D15" s="1">
        <f>C3-D3-K3</f>
        <v>90.699999999999989</v>
      </c>
      <c r="E15" s="1">
        <f>F3-G3-L3</f>
        <v>11.899999999999977</v>
      </c>
      <c r="F15" s="33"/>
      <c r="H15" s="3" t="s">
        <v>0</v>
      </c>
      <c r="I15" s="20">
        <f t="shared" ref="I15:I20" si="4">(C3-D15)/C3</f>
        <v>0.78906976744186053</v>
      </c>
      <c r="J15" s="20">
        <f>(F3-E15)/F3</f>
        <v>0.97232558139534886</v>
      </c>
    </row>
    <row r="16" spans="1:13" x14ac:dyDescent="0.25">
      <c r="A16" s="11" t="s">
        <v>1</v>
      </c>
      <c r="B16" s="28">
        <f t="shared" ref="B16:B19" si="5">B4-D4</f>
        <v>83.699999999999989</v>
      </c>
      <c r="C16" s="1">
        <f t="shared" ref="C16:C18" si="6">E4-G4</f>
        <v>145.80000000000001</v>
      </c>
      <c r="D16" s="1">
        <f t="shared" ref="D16:D19" si="7">C4-D4-K4</f>
        <v>58.699999999999989</v>
      </c>
      <c r="E16" s="1">
        <f t="shared" ref="E16:E19" si="8">F4-G4-L4</f>
        <v>95.800000000000011</v>
      </c>
      <c r="F16" s="33"/>
      <c r="H16" s="3" t="s">
        <v>1</v>
      </c>
      <c r="I16" s="20">
        <f t="shared" si="4"/>
        <v>0.86348837209302332</v>
      </c>
      <c r="J16" s="20">
        <f>(F4-E16)/F4</f>
        <v>0.77720930232558139</v>
      </c>
    </row>
    <row r="17" spans="1:14" x14ac:dyDescent="0.25">
      <c r="A17" s="11" t="s">
        <v>2</v>
      </c>
      <c r="B17" s="28">
        <f t="shared" si="5"/>
        <v>85.899999999999977</v>
      </c>
      <c r="C17" s="1">
        <f t="shared" si="6"/>
        <v>66.600000000000023</v>
      </c>
      <c r="D17" s="1">
        <f t="shared" si="7"/>
        <v>75.899999999999977</v>
      </c>
      <c r="E17" s="1">
        <f t="shared" si="8"/>
        <v>46.600000000000023</v>
      </c>
      <c r="F17" s="33"/>
      <c r="H17" s="3" t="s">
        <v>2</v>
      </c>
      <c r="I17" s="20">
        <f t="shared" si="4"/>
        <v>0.82348837209302328</v>
      </c>
      <c r="J17" s="20">
        <f>(F5-E17)/F5</f>
        <v>0.8916279069767441</v>
      </c>
    </row>
    <row r="18" spans="1:14" x14ac:dyDescent="0.25">
      <c r="A18" s="11" t="s">
        <v>3</v>
      </c>
      <c r="B18" s="28">
        <f t="shared" si="5"/>
        <v>27.199999999999989</v>
      </c>
      <c r="C18" s="1">
        <f t="shared" si="6"/>
        <v>41.100000000000023</v>
      </c>
      <c r="D18" s="1">
        <f t="shared" si="7"/>
        <v>17.199999999999989</v>
      </c>
      <c r="E18" s="1">
        <f t="shared" si="8"/>
        <v>21.100000000000023</v>
      </c>
      <c r="F18" s="33"/>
      <c r="H18" s="3" t="s">
        <v>3</v>
      </c>
      <c r="I18" s="20">
        <f t="shared" si="4"/>
        <v>0.96000000000000008</v>
      </c>
      <c r="J18" s="20">
        <f>(F6-E18)/F6</f>
        <v>0.95093023255813947</v>
      </c>
    </row>
    <row r="19" spans="1:14" ht="15.75" thickBot="1" x14ac:dyDescent="0.3">
      <c r="A19" s="12" t="s">
        <v>6</v>
      </c>
      <c r="B19" s="38">
        <f t="shared" si="5"/>
        <v>62.699999999999989</v>
      </c>
      <c r="C19" s="6">
        <f>E7-G7</f>
        <v>0</v>
      </c>
      <c r="D19" s="6">
        <f t="shared" si="7"/>
        <v>32.699999999999989</v>
      </c>
      <c r="E19" s="6">
        <f t="shared" si="8"/>
        <v>0</v>
      </c>
      <c r="F19" s="33"/>
      <c r="H19" s="5" t="s">
        <v>6</v>
      </c>
      <c r="I19" s="22">
        <f t="shared" si="4"/>
        <v>0.92024390243902443</v>
      </c>
      <c r="J19" s="22"/>
    </row>
    <row r="20" spans="1:14" x14ac:dyDescent="0.25">
      <c r="A20" s="16" t="s">
        <v>8</v>
      </c>
      <c r="B20" s="8">
        <f>B15+B16+B17+B18+B19</f>
        <v>360.19999999999993</v>
      </c>
      <c r="C20" s="8">
        <f>C15+C16+C17+C18+C19</f>
        <v>285.40000000000003</v>
      </c>
      <c r="D20" s="8">
        <f>D15+D16+D17+D18+D19</f>
        <v>275.19999999999993</v>
      </c>
      <c r="E20" s="8">
        <f>E15+E16+E17+E18+E19</f>
        <v>175.40000000000003</v>
      </c>
      <c r="F20" s="33"/>
      <c r="H20" s="26" t="s">
        <v>18</v>
      </c>
      <c r="I20" s="21">
        <f t="shared" si="4"/>
        <v>0.87079812206572782</v>
      </c>
      <c r="J20" s="21">
        <f>(F8-E20)/F8</f>
        <v>0.89802325581395348</v>
      </c>
    </row>
    <row r="21" spans="1:14" x14ac:dyDescent="0.25">
      <c r="A21" s="15" t="s">
        <v>9</v>
      </c>
      <c r="B21" s="13">
        <f>B20/60</f>
        <v>6.0033333333333321</v>
      </c>
      <c r="C21" s="14">
        <f>C20/60</f>
        <v>4.7566666666666668</v>
      </c>
      <c r="D21" s="14">
        <f>D20/60</f>
        <v>4.5866666666666651</v>
      </c>
      <c r="E21" s="14">
        <f t="shared" ref="E21" si="9">E20/60</f>
        <v>2.9233333333333338</v>
      </c>
      <c r="F21" s="34"/>
      <c r="H21" s="3" t="s">
        <v>27</v>
      </c>
      <c r="I21" s="27">
        <f>(I9-D24)/I9</f>
        <v>0.88296103896103895</v>
      </c>
    </row>
    <row r="23" spans="1:14" ht="15" customHeight="1" x14ac:dyDescent="0.25">
      <c r="B23" s="64" t="s">
        <v>26</v>
      </c>
      <c r="C23" s="64"/>
      <c r="D23" s="64" t="s">
        <v>32</v>
      </c>
      <c r="E23" s="64"/>
      <c r="H23" s="66" t="str">
        <f>A1</f>
        <v>V47</v>
      </c>
      <c r="I23" s="64" t="s">
        <v>30</v>
      </c>
      <c r="J23" s="64"/>
    </row>
    <row r="24" spans="1:14" ht="15" customHeight="1" x14ac:dyDescent="0.25">
      <c r="B24" s="24">
        <f>B21+C21</f>
        <v>10.759999999999998</v>
      </c>
      <c r="C24" s="24" t="s">
        <v>33</v>
      </c>
      <c r="D24" s="24">
        <f>D21+E21</f>
        <v>7.5099999999999989</v>
      </c>
      <c r="E24" s="1" t="s">
        <v>33</v>
      </c>
      <c r="H24" s="67"/>
      <c r="I24" s="19" t="s">
        <v>4</v>
      </c>
      <c r="J24" s="19" t="s">
        <v>5</v>
      </c>
    </row>
    <row r="25" spans="1:14" x14ac:dyDescent="0.25">
      <c r="H25" s="3" t="s">
        <v>0</v>
      </c>
      <c r="I25" s="20">
        <f>(B3-B15)/B3</f>
        <v>0.77113636363636362</v>
      </c>
      <c r="J25" s="20">
        <f>(E3-C15)/E3</f>
        <v>0.92911111111111111</v>
      </c>
    </row>
    <row r="26" spans="1:14" x14ac:dyDescent="0.25">
      <c r="A26" s="62" t="str">
        <f>A1</f>
        <v>V47</v>
      </c>
      <c r="B26" s="71" t="s">
        <v>89</v>
      </c>
      <c r="C26" s="73"/>
      <c r="H26" s="3" t="s">
        <v>1</v>
      </c>
      <c r="I26" s="20">
        <f t="shared" ref="I26:I28" si="10">(B4-B16)/B4</f>
        <v>0.80977272727272731</v>
      </c>
      <c r="J26" s="20">
        <f>(E4-C16)/E4</f>
        <v>0.67599999999999993</v>
      </c>
    </row>
    <row r="27" spans="1:14" x14ac:dyDescent="0.25">
      <c r="A27" s="63"/>
      <c r="B27" s="3" t="s">
        <v>90</v>
      </c>
      <c r="C27" s="3" t="s">
        <v>5</v>
      </c>
      <c r="E27" s="71" t="s">
        <v>91</v>
      </c>
      <c r="F27" s="73"/>
      <c r="H27" s="3" t="s">
        <v>2</v>
      </c>
      <c r="I27" s="20">
        <f t="shared" si="10"/>
        <v>0.80477272727272731</v>
      </c>
      <c r="J27" s="20">
        <f t="shared" ref="J27:J28" si="11">(E5-C17)/E5</f>
        <v>0.85199999999999998</v>
      </c>
    </row>
    <row r="28" spans="1:14" x14ac:dyDescent="0.25">
      <c r="A28" s="2" t="s">
        <v>0</v>
      </c>
      <c r="B28" s="28">
        <v>836.53077799401603</v>
      </c>
      <c r="C28" s="28">
        <v>1079.68264662622</v>
      </c>
      <c r="E28" s="28">
        <f>B33+C33</f>
        <v>9173.1922524543952</v>
      </c>
      <c r="F28" s="1" t="s">
        <v>93</v>
      </c>
      <c r="H28" s="3" t="s">
        <v>3</v>
      </c>
      <c r="I28" s="20">
        <f t="shared" si="10"/>
        <v>0.93818181818181823</v>
      </c>
      <c r="J28" s="20">
        <f t="shared" si="11"/>
        <v>0.90866666666666662</v>
      </c>
      <c r="N28" s="48"/>
    </row>
    <row r="29" spans="1:14" ht="15.75" thickBot="1" x14ac:dyDescent="0.3">
      <c r="A29" s="2" t="s">
        <v>1</v>
      </c>
      <c r="B29" s="28">
        <v>961.48388914772795</v>
      </c>
      <c r="C29" s="28">
        <v>835.54115482720101</v>
      </c>
      <c r="H29" s="5" t="s">
        <v>6</v>
      </c>
      <c r="I29" s="22">
        <f>(B7-B19)/B7</f>
        <v>0.85750000000000004</v>
      </c>
      <c r="J29" s="22"/>
    </row>
    <row r="30" spans="1:14" x14ac:dyDescent="0.25">
      <c r="A30" s="2" t="s">
        <v>2</v>
      </c>
      <c r="B30" s="28">
        <v>1061.9305694586801</v>
      </c>
      <c r="C30" s="28">
        <v>1219.5451352462601</v>
      </c>
      <c r="E30" s="71" t="s">
        <v>94</v>
      </c>
      <c r="F30" s="73"/>
      <c r="H30" s="26" t="s">
        <v>18</v>
      </c>
      <c r="I30" s="21">
        <f>(B8-B20)/B8</f>
        <v>0.83627272727272739</v>
      </c>
      <c r="J30" s="21">
        <f>(E8-C20)/E8</f>
        <v>0.84144444444444444</v>
      </c>
    </row>
    <row r="31" spans="1:14" x14ac:dyDescent="0.25">
      <c r="A31" s="2" t="s">
        <v>3</v>
      </c>
      <c r="B31" s="28">
        <v>1296.8356742804899</v>
      </c>
      <c r="C31" s="28">
        <v>954.88378294117604</v>
      </c>
      <c r="E31" s="28">
        <f>E28/F33</f>
        <v>1019.2435836060439</v>
      </c>
      <c r="F31" s="1" t="s">
        <v>93</v>
      </c>
      <c r="H31" s="3" t="s">
        <v>27</v>
      </c>
      <c r="I31" s="27">
        <f>(H9-B24)/H9</f>
        <v>0.83860000000000001</v>
      </c>
    </row>
    <row r="32" spans="1:14" ht="15.75" thickBot="1" x14ac:dyDescent="0.3">
      <c r="A32" s="58" t="s">
        <v>6</v>
      </c>
      <c r="B32" s="38">
        <v>926.75862193262299</v>
      </c>
      <c r="C32" s="38"/>
    </row>
    <row r="33" spans="1:6" x14ac:dyDescent="0.25">
      <c r="A33" s="57" t="s">
        <v>92</v>
      </c>
      <c r="B33" s="39">
        <f>B28+B29+B30+B31+B32</f>
        <v>5083.5395328135373</v>
      </c>
      <c r="C33" s="39">
        <f>C28+C29+C30+C31+C32</f>
        <v>4089.652719640857</v>
      </c>
      <c r="E33" s="1" t="s">
        <v>112</v>
      </c>
      <c r="F33" s="1">
        <f>COUNT(B28:C32)</f>
        <v>9</v>
      </c>
    </row>
    <row r="35" spans="1:6" x14ac:dyDescent="0.25">
      <c r="B35" s="56"/>
      <c r="C35" s="56"/>
    </row>
  </sheetData>
  <mergeCells count="19">
    <mergeCell ref="E27:F27"/>
    <mergeCell ref="E30:F30"/>
    <mergeCell ref="K1:L1"/>
    <mergeCell ref="A1:A2"/>
    <mergeCell ref="A13:A14"/>
    <mergeCell ref="A26:A27"/>
    <mergeCell ref="B26:C26"/>
    <mergeCell ref="M1:M2"/>
    <mergeCell ref="B23:C23"/>
    <mergeCell ref="D23:E23"/>
    <mergeCell ref="H23:H24"/>
    <mergeCell ref="I23:J23"/>
    <mergeCell ref="B1:D1"/>
    <mergeCell ref="E1:G1"/>
    <mergeCell ref="H1:J1"/>
    <mergeCell ref="B13:C13"/>
    <mergeCell ref="D13:E13"/>
    <mergeCell ref="H13:H14"/>
    <mergeCell ref="I13:J1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03F89-0CEB-4D5F-9BB7-D74BB68316EC}">
  <dimension ref="A1:N35"/>
  <sheetViews>
    <sheetView topLeftCell="A10" workbookViewId="0">
      <selection activeCell="D23" sqref="D23:E23"/>
    </sheetView>
  </sheetViews>
  <sheetFormatPr baseColWidth="10" defaultRowHeight="15" outlineLevelCol="1" x14ac:dyDescent="0.25"/>
  <cols>
    <col min="1" max="1" width="11.42578125" customWidth="1"/>
    <col min="2" max="2" width="17.42578125" customWidth="1"/>
    <col min="3" max="3" width="16.7109375" customWidth="1"/>
    <col min="4" max="4" width="18" customWidth="1"/>
    <col min="5" max="5" width="18.28515625" customWidth="1"/>
    <col min="6" max="12" width="16.7109375" customWidth="1"/>
    <col min="13" max="13" width="57.28515625" hidden="1" customWidth="1" outlineLevel="1"/>
    <col min="14" max="14" width="11.42578125" collapsed="1"/>
  </cols>
  <sheetData>
    <row r="1" spans="1:13" x14ac:dyDescent="0.25">
      <c r="A1" s="62" t="s">
        <v>41</v>
      </c>
      <c r="B1" s="68" t="s">
        <v>4</v>
      </c>
      <c r="C1" s="69"/>
      <c r="D1" s="70"/>
      <c r="E1" s="71" t="s">
        <v>5</v>
      </c>
      <c r="F1" s="72"/>
      <c r="G1" s="73"/>
      <c r="H1" s="71" t="s">
        <v>10</v>
      </c>
      <c r="I1" s="72"/>
      <c r="J1" s="73"/>
      <c r="K1" s="64" t="s">
        <v>28</v>
      </c>
      <c r="L1" s="64"/>
      <c r="M1" s="65" t="s">
        <v>15</v>
      </c>
    </row>
    <row r="2" spans="1:13" x14ac:dyDescent="0.25">
      <c r="A2" s="63"/>
      <c r="B2" s="35" t="s">
        <v>31</v>
      </c>
      <c r="C2" s="2" t="s">
        <v>13</v>
      </c>
      <c r="D2" s="3" t="s">
        <v>14</v>
      </c>
      <c r="E2" s="3" t="s">
        <v>31</v>
      </c>
      <c r="F2" s="3" t="s">
        <v>13</v>
      </c>
      <c r="G2" s="3" t="s">
        <v>14</v>
      </c>
      <c r="H2" s="3" t="s">
        <v>31</v>
      </c>
      <c r="I2" s="3" t="s">
        <v>13</v>
      </c>
      <c r="J2" s="7" t="s">
        <v>14</v>
      </c>
      <c r="K2" s="7" t="s">
        <v>4</v>
      </c>
      <c r="L2" s="7" t="s">
        <v>5</v>
      </c>
      <c r="M2" s="65"/>
    </row>
    <row r="3" spans="1:13" x14ac:dyDescent="0.25">
      <c r="A3" s="4" t="s">
        <v>0</v>
      </c>
      <c r="B3" s="36">
        <v>440</v>
      </c>
      <c r="C3" s="1">
        <v>430</v>
      </c>
      <c r="D3" s="1">
        <v>297.60000000000002</v>
      </c>
      <c r="E3" s="1">
        <v>450</v>
      </c>
      <c r="F3" s="1">
        <v>235</v>
      </c>
      <c r="G3" s="1">
        <v>204</v>
      </c>
      <c r="H3" s="28">
        <f>B3+E3</f>
        <v>890</v>
      </c>
      <c r="I3" s="1">
        <f>C3+F3</f>
        <v>665</v>
      </c>
      <c r="J3" s="1">
        <f>D3+G3</f>
        <v>501.6</v>
      </c>
      <c r="K3" s="10"/>
      <c r="L3" s="1"/>
      <c r="M3" s="1" t="s">
        <v>44</v>
      </c>
    </row>
    <row r="4" spans="1:13" x14ac:dyDescent="0.25">
      <c r="A4" s="4" t="s">
        <v>1</v>
      </c>
      <c r="B4" s="36">
        <v>440</v>
      </c>
      <c r="C4" s="1">
        <v>430</v>
      </c>
      <c r="D4" s="1">
        <v>282.3</v>
      </c>
      <c r="E4" s="1">
        <v>450</v>
      </c>
      <c r="F4" s="1">
        <v>430</v>
      </c>
      <c r="G4" s="1">
        <v>365.6</v>
      </c>
      <c r="H4" s="28">
        <f t="shared" ref="H4:H7" si="0">B4+E4</f>
        <v>890</v>
      </c>
      <c r="I4" s="1">
        <f t="shared" ref="I4:J7" si="1">C4+F4</f>
        <v>860</v>
      </c>
      <c r="J4" s="1">
        <f t="shared" si="1"/>
        <v>647.90000000000009</v>
      </c>
      <c r="K4" s="10"/>
      <c r="L4" s="1">
        <v>35</v>
      </c>
      <c r="M4" s="1"/>
    </row>
    <row r="5" spans="1:13" x14ac:dyDescent="0.25">
      <c r="A5" s="4" t="s">
        <v>2</v>
      </c>
      <c r="B5" s="36">
        <v>440</v>
      </c>
      <c r="C5" s="1">
        <v>430</v>
      </c>
      <c r="D5" s="1">
        <v>342.9</v>
      </c>
      <c r="E5" s="1"/>
      <c r="F5" s="1"/>
      <c r="G5" s="1"/>
      <c r="H5" s="28">
        <f t="shared" si="0"/>
        <v>440</v>
      </c>
      <c r="I5" s="1">
        <f t="shared" si="1"/>
        <v>430</v>
      </c>
      <c r="J5" s="1">
        <f t="shared" si="1"/>
        <v>342.9</v>
      </c>
      <c r="K5" s="10">
        <v>15</v>
      </c>
      <c r="L5" s="1"/>
      <c r="M5" s="1"/>
    </row>
    <row r="6" spans="1:13" x14ac:dyDescent="0.25">
      <c r="A6" s="4" t="s">
        <v>3</v>
      </c>
      <c r="B6" s="36">
        <v>440</v>
      </c>
      <c r="C6" s="1">
        <v>430</v>
      </c>
      <c r="D6" s="1">
        <v>380.7</v>
      </c>
      <c r="E6" s="1">
        <v>450</v>
      </c>
      <c r="F6" s="1">
        <v>430</v>
      </c>
      <c r="G6" s="1">
        <v>396.7</v>
      </c>
      <c r="H6" s="28">
        <f t="shared" si="0"/>
        <v>890</v>
      </c>
      <c r="I6" s="1">
        <f t="shared" si="1"/>
        <v>860</v>
      </c>
      <c r="J6" s="1">
        <f t="shared" si="1"/>
        <v>777.4</v>
      </c>
      <c r="K6" s="10">
        <v>15</v>
      </c>
      <c r="L6" s="1">
        <v>15</v>
      </c>
      <c r="M6" s="1"/>
    </row>
    <row r="7" spans="1:13" ht="15.75" thickBot="1" x14ac:dyDescent="0.3">
      <c r="A7" s="5" t="s">
        <v>6</v>
      </c>
      <c r="B7" s="37">
        <v>440</v>
      </c>
      <c r="C7" s="6">
        <v>410</v>
      </c>
      <c r="D7" s="6">
        <v>366.1</v>
      </c>
      <c r="E7" s="6"/>
      <c r="F7" s="23"/>
      <c r="G7" s="23"/>
      <c r="H7" s="38">
        <f t="shared" si="0"/>
        <v>440</v>
      </c>
      <c r="I7" s="6">
        <f t="shared" si="1"/>
        <v>410</v>
      </c>
      <c r="J7" s="6">
        <f t="shared" si="1"/>
        <v>366.1</v>
      </c>
      <c r="K7" s="6"/>
      <c r="L7" s="6"/>
      <c r="M7" s="1"/>
    </row>
    <row r="8" spans="1:13" x14ac:dyDescent="0.25">
      <c r="A8" s="9" t="s">
        <v>8</v>
      </c>
      <c r="B8" s="8">
        <f>B3+B4+B5+B6+B7</f>
        <v>2200</v>
      </c>
      <c r="C8" s="8">
        <f>C3+C4+C5+C6+C7</f>
        <v>2130</v>
      </c>
      <c r="D8" s="8">
        <f t="shared" ref="D8:L8" si="2">D3+D4+D5+D6+D7</f>
        <v>1669.6</v>
      </c>
      <c r="E8" s="8">
        <f t="shared" si="2"/>
        <v>1350</v>
      </c>
      <c r="F8" s="8">
        <f t="shared" si="2"/>
        <v>1095</v>
      </c>
      <c r="G8" s="8">
        <f t="shared" si="2"/>
        <v>966.3</v>
      </c>
      <c r="H8" s="39">
        <f>H3+H4+H5+H6+H7</f>
        <v>3550</v>
      </c>
      <c r="I8" s="8">
        <f t="shared" si="2"/>
        <v>3225</v>
      </c>
      <c r="J8" s="8">
        <f t="shared" si="2"/>
        <v>2635.9</v>
      </c>
      <c r="K8" s="8">
        <f t="shared" si="2"/>
        <v>30</v>
      </c>
      <c r="L8" s="8">
        <f t="shared" si="2"/>
        <v>50</v>
      </c>
    </row>
    <row r="9" spans="1:13" x14ac:dyDescent="0.25">
      <c r="A9" s="15" t="s">
        <v>9</v>
      </c>
      <c r="B9" s="18">
        <f>B8/60</f>
        <v>36.666666666666664</v>
      </c>
      <c r="C9" s="18">
        <f>C8/60</f>
        <v>35.5</v>
      </c>
      <c r="D9" s="18">
        <f t="shared" ref="D9:J9" si="3">D8/60</f>
        <v>27.826666666666664</v>
      </c>
      <c r="E9" s="18">
        <f t="shared" si="3"/>
        <v>22.5</v>
      </c>
      <c r="F9" s="18">
        <f t="shared" si="3"/>
        <v>18.25</v>
      </c>
      <c r="G9" s="18">
        <f t="shared" si="3"/>
        <v>16.105</v>
      </c>
      <c r="H9" s="28">
        <f>H8/60</f>
        <v>59.166666666666664</v>
      </c>
      <c r="I9" s="28">
        <f>I8/60</f>
        <v>53.75</v>
      </c>
      <c r="J9" s="18">
        <f t="shared" si="3"/>
        <v>43.931666666666665</v>
      </c>
    </row>
    <row r="11" spans="1:13" x14ac:dyDescent="0.25">
      <c r="K11" s="17"/>
    </row>
    <row r="13" spans="1:13" ht="15" customHeight="1" x14ac:dyDescent="0.25">
      <c r="A13" s="62" t="str">
        <f>A1</f>
        <v>V46</v>
      </c>
      <c r="B13" s="64" t="s">
        <v>7</v>
      </c>
      <c r="C13" s="64"/>
      <c r="D13" s="64" t="s">
        <v>32</v>
      </c>
      <c r="E13" s="64"/>
      <c r="F13" s="32"/>
      <c r="H13" s="66" t="str">
        <f>A1</f>
        <v>V46</v>
      </c>
      <c r="I13" s="64" t="s">
        <v>35</v>
      </c>
      <c r="J13" s="64"/>
    </row>
    <row r="14" spans="1:13" ht="15" customHeight="1" x14ac:dyDescent="0.25">
      <c r="A14" s="63"/>
      <c r="B14" s="29" t="s">
        <v>4</v>
      </c>
      <c r="C14" s="29" t="s">
        <v>5</v>
      </c>
      <c r="D14" s="29" t="s">
        <v>4</v>
      </c>
      <c r="E14" s="29" t="s">
        <v>5</v>
      </c>
      <c r="F14" s="32"/>
      <c r="H14" s="67"/>
      <c r="I14" s="19" t="s">
        <v>4</v>
      </c>
      <c r="J14" s="19" t="s">
        <v>5</v>
      </c>
    </row>
    <row r="15" spans="1:13" x14ac:dyDescent="0.25">
      <c r="A15" s="11" t="s">
        <v>0</v>
      </c>
      <c r="B15" s="28">
        <f>B3-D3</f>
        <v>142.39999999999998</v>
      </c>
      <c r="C15" s="1">
        <f>E3-G3</f>
        <v>246</v>
      </c>
      <c r="D15" s="1">
        <f>C3-D3-K3</f>
        <v>132.39999999999998</v>
      </c>
      <c r="E15" s="1">
        <f>F3-G3-L3</f>
        <v>31</v>
      </c>
      <c r="F15" s="33"/>
      <c r="H15" s="3" t="s">
        <v>0</v>
      </c>
      <c r="I15" s="20">
        <f t="shared" ref="I15:I20" si="4">(C3-D15)/C3</f>
        <v>0.69209302325581401</v>
      </c>
      <c r="J15" s="20">
        <f>(F3-E15)/F3</f>
        <v>0.86808510638297876</v>
      </c>
    </row>
    <row r="16" spans="1:13" x14ac:dyDescent="0.25">
      <c r="A16" s="11" t="s">
        <v>1</v>
      </c>
      <c r="B16" s="28">
        <f t="shared" ref="B16:B19" si="5">B4-D4</f>
        <v>157.69999999999999</v>
      </c>
      <c r="C16" s="1">
        <f t="shared" ref="C16:C18" si="6">E4-G4</f>
        <v>84.399999999999977</v>
      </c>
      <c r="D16" s="1">
        <f t="shared" ref="D16:D19" si="7">C4-D4-K4</f>
        <v>147.69999999999999</v>
      </c>
      <c r="E16" s="1">
        <f t="shared" ref="E16:E19" si="8">F4-G4-L4</f>
        <v>29.399999999999977</v>
      </c>
      <c r="F16" s="33"/>
      <c r="H16" s="3" t="s">
        <v>1</v>
      </c>
      <c r="I16" s="20">
        <f t="shared" si="4"/>
        <v>0.65651162790697681</v>
      </c>
      <c r="J16" s="20">
        <f>(F4-E16)/F4</f>
        <v>0.93162790697674425</v>
      </c>
    </row>
    <row r="17" spans="1:10" x14ac:dyDescent="0.25">
      <c r="A17" s="11" t="s">
        <v>2</v>
      </c>
      <c r="B17" s="28">
        <f t="shared" si="5"/>
        <v>97.100000000000023</v>
      </c>
      <c r="C17" s="1">
        <f t="shared" si="6"/>
        <v>0</v>
      </c>
      <c r="D17" s="1">
        <f t="shared" si="7"/>
        <v>72.100000000000023</v>
      </c>
      <c r="E17" s="1">
        <f t="shared" si="8"/>
        <v>0</v>
      </c>
      <c r="F17" s="33"/>
      <c r="H17" s="3" t="s">
        <v>2</v>
      </c>
      <c r="I17" s="20">
        <f t="shared" si="4"/>
        <v>0.83232558139534873</v>
      </c>
      <c r="J17" s="20"/>
    </row>
    <row r="18" spans="1:10" x14ac:dyDescent="0.25">
      <c r="A18" s="11" t="s">
        <v>3</v>
      </c>
      <c r="B18" s="28">
        <f t="shared" si="5"/>
        <v>59.300000000000011</v>
      </c>
      <c r="C18" s="1">
        <f t="shared" si="6"/>
        <v>53.300000000000011</v>
      </c>
      <c r="D18" s="1">
        <f t="shared" si="7"/>
        <v>34.300000000000011</v>
      </c>
      <c r="E18" s="1">
        <f t="shared" si="8"/>
        <v>18.300000000000011</v>
      </c>
      <c r="F18" s="33"/>
      <c r="H18" s="3" t="s">
        <v>3</v>
      </c>
      <c r="I18" s="20">
        <f t="shared" si="4"/>
        <v>0.92023255813953486</v>
      </c>
      <c r="J18" s="20">
        <f>(F6-E18)/F6</f>
        <v>0.95744186046511626</v>
      </c>
    </row>
    <row r="19" spans="1:10" ht="15.75" thickBot="1" x14ac:dyDescent="0.3">
      <c r="A19" s="12" t="s">
        <v>6</v>
      </c>
      <c r="B19" s="38">
        <f t="shared" si="5"/>
        <v>73.899999999999977</v>
      </c>
      <c r="C19" s="6">
        <f>E7-G7</f>
        <v>0</v>
      </c>
      <c r="D19" s="6">
        <f t="shared" si="7"/>
        <v>43.899999999999977</v>
      </c>
      <c r="E19" s="6">
        <f t="shared" si="8"/>
        <v>0</v>
      </c>
      <c r="F19" s="33"/>
      <c r="H19" s="5" t="s">
        <v>6</v>
      </c>
      <c r="I19" s="22">
        <f t="shared" si="4"/>
        <v>0.8929268292682927</v>
      </c>
      <c r="J19" s="22"/>
    </row>
    <row r="20" spans="1:10" x14ac:dyDescent="0.25">
      <c r="A20" s="16" t="s">
        <v>8</v>
      </c>
      <c r="B20" s="8">
        <f>B15+B16+B17+B18+B19</f>
        <v>530.4</v>
      </c>
      <c r="C20" s="8">
        <f>C15+C16+C17+C18+C19</f>
        <v>383.7</v>
      </c>
      <c r="D20" s="8">
        <f>D15+D16+D17+D18+D19</f>
        <v>430.4</v>
      </c>
      <c r="E20" s="8">
        <f>E15+E16+E17+E18+E19</f>
        <v>78.699999999999989</v>
      </c>
      <c r="F20" s="33"/>
      <c r="H20" s="26" t="s">
        <v>18</v>
      </c>
      <c r="I20" s="21">
        <f t="shared" si="4"/>
        <v>0.79793427230046943</v>
      </c>
      <c r="J20" s="21">
        <f>(F8-E20)/F8</f>
        <v>0.9281278538812785</v>
      </c>
    </row>
    <row r="21" spans="1:10" x14ac:dyDescent="0.25">
      <c r="A21" s="15" t="s">
        <v>9</v>
      </c>
      <c r="B21" s="13">
        <f>B20/60</f>
        <v>8.84</v>
      </c>
      <c r="C21" s="14">
        <f>C20/60</f>
        <v>6.3949999999999996</v>
      </c>
      <c r="D21" s="14">
        <f t="shared" ref="D21:E21" si="9">D20/60</f>
        <v>7.1733333333333329</v>
      </c>
      <c r="E21" s="14">
        <f t="shared" si="9"/>
        <v>1.3116666666666665</v>
      </c>
      <c r="F21" s="34"/>
      <c r="H21" s="3" t="s">
        <v>27</v>
      </c>
      <c r="I21" s="27">
        <f>(I9-D24)/I9</f>
        <v>0.84213953488372095</v>
      </c>
    </row>
    <row r="23" spans="1:10" ht="15" customHeight="1" x14ac:dyDescent="0.25">
      <c r="B23" s="64" t="s">
        <v>26</v>
      </c>
      <c r="C23" s="64"/>
      <c r="D23" s="64" t="s">
        <v>32</v>
      </c>
      <c r="E23" s="64"/>
      <c r="H23" s="66" t="str">
        <f>A1</f>
        <v>V46</v>
      </c>
      <c r="I23" s="64" t="s">
        <v>30</v>
      </c>
      <c r="J23" s="64"/>
    </row>
    <row r="24" spans="1:10" ht="15" customHeight="1" x14ac:dyDescent="0.25">
      <c r="B24" s="24">
        <f>B21+C21</f>
        <v>15.234999999999999</v>
      </c>
      <c r="C24" s="24" t="s">
        <v>33</v>
      </c>
      <c r="D24" s="24">
        <f>D21+E21</f>
        <v>8.4849999999999994</v>
      </c>
      <c r="E24" s="1" t="s">
        <v>33</v>
      </c>
      <c r="H24" s="67"/>
      <c r="I24" s="19" t="s">
        <v>4</v>
      </c>
      <c r="J24" s="19" t="s">
        <v>5</v>
      </c>
    </row>
    <row r="25" spans="1:10" x14ac:dyDescent="0.25">
      <c r="H25" s="3" t="s">
        <v>0</v>
      </c>
      <c r="I25" s="20">
        <f>(B3-B15)/B3</f>
        <v>0.67636363636363639</v>
      </c>
      <c r="J25" s="20">
        <f>(E3-C15)/E3</f>
        <v>0.45333333333333331</v>
      </c>
    </row>
    <row r="26" spans="1:10" x14ac:dyDescent="0.25">
      <c r="A26" s="62" t="str">
        <f>A1</f>
        <v>V46</v>
      </c>
      <c r="B26" s="71" t="s">
        <v>89</v>
      </c>
      <c r="C26" s="73"/>
      <c r="H26" s="3" t="s">
        <v>1</v>
      </c>
      <c r="I26" s="20">
        <f t="shared" ref="I26:I28" si="10">(B4-B16)/B4</f>
        <v>0.6415909090909091</v>
      </c>
      <c r="J26" s="20">
        <f>(E4-C16)/E4</f>
        <v>0.81244444444444452</v>
      </c>
    </row>
    <row r="27" spans="1:10" x14ac:dyDescent="0.25">
      <c r="A27" s="63"/>
      <c r="B27" s="3" t="s">
        <v>90</v>
      </c>
      <c r="C27" s="3" t="s">
        <v>5</v>
      </c>
      <c r="E27" s="71" t="s">
        <v>91</v>
      </c>
      <c r="F27" s="73"/>
      <c r="H27" s="3" t="s">
        <v>2</v>
      </c>
      <c r="I27" s="20">
        <f t="shared" si="10"/>
        <v>0.7793181818181818</v>
      </c>
      <c r="J27" s="20"/>
    </row>
    <row r="28" spans="1:10" x14ac:dyDescent="0.25">
      <c r="A28" s="2" t="s">
        <v>0</v>
      </c>
      <c r="B28" s="28">
        <v>754.33258653061398</v>
      </c>
      <c r="C28" s="28">
        <v>570.91125049504899</v>
      </c>
      <c r="E28" s="28">
        <f>B33+C33</f>
        <v>7582.7447992388006</v>
      </c>
      <c r="F28" s="1" t="s">
        <v>93</v>
      </c>
      <c r="H28" s="3" t="s">
        <v>3</v>
      </c>
      <c r="I28" s="20">
        <f t="shared" si="10"/>
        <v>0.86522727272727273</v>
      </c>
      <c r="J28" s="20">
        <f t="shared" ref="J28" si="11">(E6-C18)/E6</f>
        <v>0.88155555555555554</v>
      </c>
    </row>
    <row r="29" spans="1:10" ht="15.75" thickBot="1" x14ac:dyDescent="0.3">
      <c r="A29" s="2" t="s">
        <v>1</v>
      </c>
      <c r="B29" s="28">
        <v>810.72350818996597</v>
      </c>
      <c r="C29" s="28">
        <v>1035.86959396979</v>
      </c>
      <c r="H29" s="5" t="s">
        <v>6</v>
      </c>
      <c r="I29" s="22">
        <f>(B7-B19)/B7</f>
        <v>0.83204545454545464</v>
      </c>
      <c r="J29" s="22"/>
    </row>
    <row r="30" spans="1:10" x14ac:dyDescent="0.25">
      <c r="A30" s="2" t="s">
        <v>2</v>
      </c>
      <c r="B30" s="28">
        <v>1070.88660513275</v>
      </c>
      <c r="C30" s="28"/>
      <c r="E30" s="71" t="s">
        <v>94</v>
      </c>
      <c r="F30" s="73"/>
      <c r="H30" s="26" t="s">
        <v>18</v>
      </c>
      <c r="I30" s="21">
        <f>(B8-B20)/B8</f>
        <v>0.75890909090909087</v>
      </c>
      <c r="J30" s="21">
        <f>(E8-C20)/E8</f>
        <v>0.71577777777777774</v>
      </c>
    </row>
    <row r="31" spans="1:10" x14ac:dyDescent="0.25">
      <c r="A31" s="2" t="s">
        <v>3</v>
      </c>
      <c r="B31" s="28">
        <v>1168.98429488948</v>
      </c>
      <c r="C31" s="28">
        <v>1217.2159420237999</v>
      </c>
      <c r="E31" s="28">
        <f>E28/F33</f>
        <v>947.84309990485008</v>
      </c>
      <c r="F31" s="1" t="s">
        <v>93</v>
      </c>
      <c r="H31" s="3" t="s">
        <v>27</v>
      </c>
      <c r="I31" s="27">
        <f>(H9-B24)/H9</f>
        <v>0.74250704225352115</v>
      </c>
    </row>
    <row r="32" spans="1:10" ht="15.75" thickBot="1" x14ac:dyDescent="0.3">
      <c r="A32" s="58" t="s">
        <v>6</v>
      </c>
      <c r="B32" s="38">
        <v>953.821018007352</v>
      </c>
      <c r="C32" s="38"/>
    </row>
    <row r="33" spans="1:6" x14ac:dyDescent="0.25">
      <c r="A33" s="57" t="s">
        <v>92</v>
      </c>
      <c r="B33" s="39">
        <f>B28+B29+B30+B31+B32</f>
        <v>4758.7480127501622</v>
      </c>
      <c r="C33" s="39">
        <f>C28+C29+C30+C31+C32</f>
        <v>2823.9967864886389</v>
      </c>
      <c r="E33" s="1" t="s">
        <v>112</v>
      </c>
      <c r="F33" s="1">
        <f>COUNT(B28:C32)</f>
        <v>8</v>
      </c>
    </row>
    <row r="35" spans="1:6" x14ac:dyDescent="0.25">
      <c r="B35" s="56"/>
      <c r="C35" s="56"/>
    </row>
  </sheetData>
  <mergeCells count="19">
    <mergeCell ref="E27:F27"/>
    <mergeCell ref="E30:F30"/>
    <mergeCell ref="K1:L1"/>
    <mergeCell ref="A1:A2"/>
    <mergeCell ref="A13:A14"/>
    <mergeCell ref="A26:A27"/>
    <mergeCell ref="B26:C26"/>
    <mergeCell ref="M1:M2"/>
    <mergeCell ref="B23:C23"/>
    <mergeCell ref="D23:E23"/>
    <mergeCell ref="I23:J23"/>
    <mergeCell ref="H23:H24"/>
    <mergeCell ref="B1:D1"/>
    <mergeCell ref="E1:G1"/>
    <mergeCell ref="H1:J1"/>
    <mergeCell ref="B13:C13"/>
    <mergeCell ref="D13:E13"/>
    <mergeCell ref="H13:H14"/>
    <mergeCell ref="I13:J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5D4FB-EE0A-430C-8BFA-3D75AF295DE0}">
  <dimension ref="A1:Q34"/>
  <sheetViews>
    <sheetView topLeftCell="A16" zoomScaleNormal="100" workbookViewId="0">
      <selection activeCell="T30" sqref="T30"/>
    </sheetView>
  </sheetViews>
  <sheetFormatPr baseColWidth="10" defaultRowHeight="15" x14ac:dyDescent="0.25"/>
  <cols>
    <col min="17" max="17" width="14" customWidth="1"/>
  </cols>
  <sheetData>
    <row r="1" spans="1:17" x14ac:dyDescent="0.25">
      <c r="B1" t="s">
        <v>45</v>
      </c>
      <c r="C1" t="s">
        <v>46</v>
      </c>
      <c r="D1" t="s">
        <v>97</v>
      </c>
      <c r="P1" s="60"/>
      <c r="Q1" s="60" t="s">
        <v>26</v>
      </c>
    </row>
    <row r="2" spans="1:17" x14ac:dyDescent="0.25">
      <c r="A2" t="s">
        <v>12</v>
      </c>
      <c r="B2" s="51">
        <f>'V38'!D21</f>
        <v>6.4466666666666663</v>
      </c>
      <c r="C2" s="51">
        <f>'V38'!E21</f>
        <v>4.246666666666667</v>
      </c>
      <c r="D2" s="51">
        <f t="shared" ref="D2:D17" si="0">B2+C2</f>
        <v>10.693333333333333</v>
      </c>
      <c r="P2" s="60" t="s">
        <v>12</v>
      </c>
      <c r="Q2" s="51">
        <f>'V38'!B24</f>
        <v>12.193333333333332</v>
      </c>
    </row>
    <row r="3" spans="1:17" x14ac:dyDescent="0.25">
      <c r="A3" t="s">
        <v>20</v>
      </c>
      <c r="B3" s="51">
        <f>'V39'!D21</f>
        <v>6.4883333333333333</v>
      </c>
      <c r="C3" s="51">
        <f>'V39'!E21</f>
        <v>7.25</v>
      </c>
      <c r="D3" s="51">
        <f t="shared" si="0"/>
        <v>13.738333333333333</v>
      </c>
      <c r="P3" s="60" t="s">
        <v>20</v>
      </c>
      <c r="Q3" s="51">
        <f>'V39'!B24</f>
        <v>17.238333333333333</v>
      </c>
    </row>
    <row r="4" spans="1:17" x14ac:dyDescent="0.25">
      <c r="A4" t="s">
        <v>21</v>
      </c>
      <c r="B4" s="51">
        <f>'V40'!D21</f>
        <v>8.4166666666666679</v>
      </c>
      <c r="C4" s="51">
        <f>'V40'!E21</f>
        <v>2.3083333333333331</v>
      </c>
      <c r="D4" s="51">
        <f t="shared" si="0"/>
        <v>10.725000000000001</v>
      </c>
      <c r="P4" s="60" t="s">
        <v>21</v>
      </c>
      <c r="Q4" s="51">
        <f>'V40'!B24</f>
        <v>14.558333333333335</v>
      </c>
    </row>
    <row r="5" spans="1:17" x14ac:dyDescent="0.25">
      <c r="A5" t="s">
        <v>22</v>
      </c>
      <c r="B5" s="51">
        <f>'V41'!B21</f>
        <v>4.3233333333333341</v>
      </c>
      <c r="C5" s="51">
        <f>'V41'!E21</f>
        <v>4.1700000000000008</v>
      </c>
      <c r="D5" s="51">
        <f t="shared" si="0"/>
        <v>8.4933333333333358</v>
      </c>
      <c r="P5" s="60" t="s">
        <v>22</v>
      </c>
      <c r="Q5" s="51">
        <f>'V41'!B24</f>
        <v>10.493333333333336</v>
      </c>
    </row>
    <row r="6" spans="1:17" x14ac:dyDescent="0.25">
      <c r="A6" t="s">
        <v>25</v>
      </c>
      <c r="B6" s="51">
        <f>'V42'!D21</f>
        <v>7.871666666666667</v>
      </c>
      <c r="C6" s="51">
        <f>'V42'!E21</f>
        <v>3.6566666666666663</v>
      </c>
      <c r="D6" s="51">
        <f t="shared" si="0"/>
        <v>11.528333333333332</v>
      </c>
      <c r="P6" s="60" t="s">
        <v>25</v>
      </c>
      <c r="Q6" s="51">
        <f>'V42'!B24</f>
        <v>15.861666666666665</v>
      </c>
    </row>
    <row r="7" spans="1:17" x14ac:dyDescent="0.25">
      <c r="A7" t="s">
        <v>29</v>
      </c>
      <c r="B7" s="51">
        <f>'V43'!D21</f>
        <v>5.3600000000000012</v>
      </c>
      <c r="C7" s="51">
        <f>'V43'!E21</f>
        <v>3.9249999999999998</v>
      </c>
      <c r="D7" s="51">
        <f t="shared" si="0"/>
        <v>9.2850000000000001</v>
      </c>
      <c r="P7" s="60" t="s">
        <v>29</v>
      </c>
      <c r="Q7" s="51">
        <f>'V43'!B24</f>
        <v>14.285</v>
      </c>
    </row>
    <row r="8" spans="1:17" x14ac:dyDescent="0.25">
      <c r="A8" t="s">
        <v>38</v>
      </c>
      <c r="B8" s="51">
        <f>'V44'!B23</f>
        <v>7.8883333333333336</v>
      </c>
      <c r="C8" s="51">
        <f>'V44'!E23</f>
        <v>5.4550000000000001</v>
      </c>
      <c r="D8" s="51">
        <f t="shared" si="0"/>
        <v>13.343333333333334</v>
      </c>
      <c r="P8" s="60" t="s">
        <v>38</v>
      </c>
      <c r="Q8" s="51">
        <f>'V44'!B26</f>
        <v>15.176666666666666</v>
      </c>
    </row>
    <row r="9" spans="1:17" x14ac:dyDescent="0.25">
      <c r="A9" t="s">
        <v>37</v>
      </c>
      <c r="B9" s="51">
        <f>'V45'!D21</f>
        <v>5.7583333333333337</v>
      </c>
      <c r="C9" s="51">
        <f>'V45'!E21</f>
        <v>4.246666666666667</v>
      </c>
      <c r="D9" s="51">
        <f t="shared" si="0"/>
        <v>10.005000000000001</v>
      </c>
      <c r="P9" s="60" t="s">
        <v>37</v>
      </c>
      <c r="Q9" s="51">
        <f>'V45'!B24</f>
        <v>13.254999999999999</v>
      </c>
    </row>
    <row r="10" spans="1:17" x14ac:dyDescent="0.25">
      <c r="A10" t="s">
        <v>41</v>
      </c>
      <c r="B10" s="51">
        <f>'V46'!D21</f>
        <v>7.1733333333333329</v>
      </c>
      <c r="C10" s="51">
        <f>'V46'!E21</f>
        <v>1.3116666666666665</v>
      </c>
      <c r="D10" s="51">
        <f t="shared" si="0"/>
        <v>8.4849999999999994</v>
      </c>
      <c r="P10" s="60" t="s">
        <v>41</v>
      </c>
      <c r="Q10" s="51">
        <f>'V46'!B24</f>
        <v>15.234999999999999</v>
      </c>
    </row>
    <row r="11" spans="1:17" x14ac:dyDescent="0.25">
      <c r="A11" t="s">
        <v>42</v>
      </c>
      <c r="B11" s="51">
        <f>'V47'!D21</f>
        <v>4.5866666666666651</v>
      </c>
      <c r="C11" s="51">
        <f>'V47'!E21</f>
        <v>2.9233333333333338</v>
      </c>
      <c r="D11" s="51">
        <f t="shared" si="0"/>
        <v>7.5099999999999989</v>
      </c>
      <c r="P11" s="60" t="s">
        <v>42</v>
      </c>
      <c r="Q11" s="51">
        <f>'V47'!B24</f>
        <v>10.759999999999998</v>
      </c>
    </row>
    <row r="12" spans="1:17" x14ac:dyDescent="0.25">
      <c r="A12" t="s">
        <v>47</v>
      </c>
      <c r="B12" s="51">
        <f>'V48'!D21</f>
        <v>5.0333333333333332</v>
      </c>
      <c r="C12" s="51">
        <f>'V48'!E21</f>
        <v>0.60499999999999921</v>
      </c>
      <c r="D12" s="51">
        <f t="shared" si="0"/>
        <v>5.6383333333333328</v>
      </c>
      <c r="P12" s="60" t="s">
        <v>47</v>
      </c>
      <c r="Q12" s="51">
        <f>'V48'!B24</f>
        <v>8.4716666666666658</v>
      </c>
    </row>
    <row r="13" spans="1:17" x14ac:dyDescent="0.25">
      <c r="A13" t="s">
        <v>48</v>
      </c>
      <c r="B13" s="51">
        <f>'V49'!D21</f>
        <v>3.65</v>
      </c>
      <c r="C13" s="51">
        <f>'V49'!E21</f>
        <v>1.5683333333333347</v>
      </c>
      <c r="D13" s="51">
        <f t="shared" si="0"/>
        <v>5.2183333333333346</v>
      </c>
      <c r="P13" s="60" t="s">
        <v>48</v>
      </c>
      <c r="Q13" s="51">
        <f>'V49'!B24</f>
        <v>8.7183333333333337</v>
      </c>
    </row>
    <row r="14" spans="1:17" x14ac:dyDescent="0.25">
      <c r="A14" t="s">
        <v>51</v>
      </c>
      <c r="B14" s="51">
        <f>'V50'!D21</f>
        <v>6.84</v>
      </c>
      <c r="C14" s="51">
        <f>'V50'!E21</f>
        <v>4.0699999999999994</v>
      </c>
      <c r="D14" s="51">
        <f t="shared" si="0"/>
        <v>10.91</v>
      </c>
      <c r="P14" s="60" t="s">
        <v>51</v>
      </c>
      <c r="Q14" s="51">
        <f>'V50'!B24</f>
        <v>14.793333333333333</v>
      </c>
    </row>
    <row r="15" spans="1:17" x14ac:dyDescent="0.25">
      <c r="A15" t="s">
        <v>54</v>
      </c>
      <c r="B15" s="51">
        <f>'V51'!D21</f>
        <v>2.85</v>
      </c>
      <c r="C15" s="51">
        <f>'V51'!E21</f>
        <v>2.02</v>
      </c>
      <c r="D15" s="51">
        <f t="shared" si="0"/>
        <v>4.87</v>
      </c>
      <c r="P15" s="60" t="s">
        <v>54</v>
      </c>
      <c r="Q15" s="51">
        <f>'V51'!B24</f>
        <v>9.586666666666666</v>
      </c>
    </row>
    <row r="16" spans="1:17" x14ac:dyDescent="0.25">
      <c r="A16" t="s">
        <v>58</v>
      </c>
      <c r="B16" s="51">
        <f>'V1'!D21</f>
        <v>5.9516666666666662</v>
      </c>
      <c r="C16" s="51">
        <f>'V1'!E21</f>
        <v>3.0216666666666669</v>
      </c>
      <c r="D16" s="51">
        <f t="shared" si="0"/>
        <v>8.9733333333333327</v>
      </c>
      <c r="P16" s="60" t="s">
        <v>58</v>
      </c>
      <c r="Q16" s="51">
        <f>'V1'!B24</f>
        <v>13.523333333333333</v>
      </c>
    </row>
    <row r="17" spans="1:17" x14ac:dyDescent="0.25">
      <c r="A17" t="s">
        <v>61</v>
      </c>
      <c r="B17" s="51">
        <f>'V2'!D21</f>
        <v>2.8566666666666665</v>
      </c>
      <c r="C17" s="51">
        <f>'V2'!E21</f>
        <v>2.3549999999999991</v>
      </c>
      <c r="D17" s="51">
        <f t="shared" si="0"/>
        <v>5.211666666666666</v>
      </c>
      <c r="P17" s="60" t="s">
        <v>61</v>
      </c>
      <c r="Q17" s="51">
        <f>'V2'!B24</f>
        <v>8.0783333333333331</v>
      </c>
    </row>
    <row r="18" spans="1:17" x14ac:dyDescent="0.25">
      <c r="A18" t="s">
        <v>67</v>
      </c>
      <c r="B18" s="51">
        <f>'V3'!D21</f>
        <v>3.3849999999999993</v>
      </c>
      <c r="C18" s="51">
        <f>'V3'!E21</f>
        <v>3.6916666666666678</v>
      </c>
      <c r="D18" s="51">
        <f t="shared" ref="D18:D23" si="1">B18+C18</f>
        <v>7.0766666666666671</v>
      </c>
      <c r="P18" s="60" t="s">
        <v>67</v>
      </c>
      <c r="Q18" s="51">
        <f>'V3'!B24</f>
        <v>10.36</v>
      </c>
    </row>
    <row r="19" spans="1:17" x14ac:dyDescent="0.25">
      <c r="A19" t="s">
        <v>70</v>
      </c>
      <c r="B19" s="51">
        <f>'V4'!D21</f>
        <v>5.2549999999999999</v>
      </c>
      <c r="C19" s="51">
        <f>'V4'!E21</f>
        <v>1.9300000000000002</v>
      </c>
      <c r="D19" s="51">
        <f t="shared" si="1"/>
        <v>7.1850000000000005</v>
      </c>
      <c r="P19" s="60" t="s">
        <v>70</v>
      </c>
      <c r="Q19" s="51">
        <f>'V4'!B24</f>
        <v>12.434999999999999</v>
      </c>
    </row>
    <row r="20" spans="1:17" x14ac:dyDescent="0.25">
      <c r="A20" t="s">
        <v>74</v>
      </c>
      <c r="B20" s="51">
        <f>'V5'!D21</f>
        <v>4.5550000000000006</v>
      </c>
      <c r="C20" s="51">
        <f>'V5'!E21</f>
        <v>3.5483333333333329</v>
      </c>
      <c r="D20" s="51">
        <f t="shared" si="1"/>
        <v>8.1033333333333335</v>
      </c>
      <c r="P20" s="60" t="s">
        <v>74</v>
      </c>
      <c r="Q20" s="51">
        <f>'V5'!B24</f>
        <v>11.27</v>
      </c>
    </row>
    <row r="21" spans="1:17" x14ac:dyDescent="0.25">
      <c r="A21" t="s">
        <v>77</v>
      </c>
      <c r="B21" s="51">
        <f>'V6'!D21</f>
        <v>3.0183333333333326</v>
      </c>
      <c r="C21" s="51">
        <f>'V6'!E21</f>
        <v>2.3016666666666663</v>
      </c>
      <c r="D21" s="51">
        <f t="shared" si="1"/>
        <v>5.3199999999999985</v>
      </c>
      <c r="P21" s="60" t="s">
        <v>77</v>
      </c>
      <c r="Q21" s="51">
        <f>'V6'!B24</f>
        <v>9.4033333333333324</v>
      </c>
    </row>
    <row r="22" spans="1:17" x14ac:dyDescent="0.25">
      <c r="A22" t="s">
        <v>83</v>
      </c>
      <c r="B22" s="51">
        <f>'V7'!D21</f>
        <v>5.5816666666666661</v>
      </c>
      <c r="C22" s="51">
        <f>'V7'!E21</f>
        <v>2.0883333333333334</v>
      </c>
      <c r="D22" s="51">
        <f t="shared" si="1"/>
        <v>7.67</v>
      </c>
      <c r="P22" s="60" t="s">
        <v>83</v>
      </c>
      <c r="Q22" s="51">
        <f>'V7'!B24</f>
        <v>12.036666666666669</v>
      </c>
    </row>
    <row r="23" spans="1:17" x14ac:dyDescent="0.25">
      <c r="A23" t="s">
        <v>87</v>
      </c>
      <c r="B23" s="51">
        <f>'V8'!D21</f>
        <v>5.5299999999999994</v>
      </c>
      <c r="C23" s="51">
        <f>'V8'!E21</f>
        <v>4.1883333333333344</v>
      </c>
      <c r="D23" s="51">
        <f t="shared" si="1"/>
        <v>9.7183333333333337</v>
      </c>
      <c r="P23" t="s">
        <v>87</v>
      </c>
      <c r="Q23" s="61">
        <f>'V8'!B24</f>
        <v>12.918333333333333</v>
      </c>
    </row>
    <row r="24" spans="1:17" x14ac:dyDescent="0.25">
      <c r="B24" s="51"/>
      <c r="C24" s="51"/>
      <c r="D24" s="51"/>
      <c r="Q24" s="51"/>
    </row>
    <row r="25" spans="1:17" x14ac:dyDescent="0.25">
      <c r="B25" s="51"/>
      <c r="C25" s="51"/>
      <c r="D25" s="51"/>
      <c r="Q25" s="51"/>
    </row>
    <row r="26" spans="1:17" x14ac:dyDescent="0.25">
      <c r="B26" s="51"/>
      <c r="C26" s="51"/>
      <c r="D26" s="51"/>
      <c r="Q26" s="61"/>
    </row>
    <row r="27" spans="1:17" x14ac:dyDescent="0.25">
      <c r="B27" s="51"/>
      <c r="C27" s="51"/>
      <c r="D27" s="51"/>
      <c r="Q27" s="51"/>
    </row>
    <row r="28" spans="1:17" x14ac:dyDescent="0.25">
      <c r="B28" s="51"/>
      <c r="C28" s="51"/>
      <c r="D28" s="51"/>
      <c r="Q28" s="51"/>
    </row>
    <row r="29" spans="1:17" x14ac:dyDescent="0.25">
      <c r="B29" s="51"/>
      <c r="C29" s="51"/>
      <c r="D29" s="51"/>
      <c r="Q29" s="51"/>
    </row>
    <row r="30" spans="1:17" x14ac:dyDescent="0.25">
      <c r="B30" s="51"/>
      <c r="C30" s="51"/>
      <c r="D30" s="51"/>
      <c r="Q30" s="51"/>
    </row>
    <row r="31" spans="1:17" x14ac:dyDescent="0.25">
      <c r="B31" s="51"/>
      <c r="C31" s="51"/>
      <c r="D31" s="51"/>
      <c r="Q31" s="51"/>
    </row>
    <row r="32" spans="1:17" x14ac:dyDescent="0.25">
      <c r="B32" s="51"/>
      <c r="C32" s="51"/>
      <c r="D32" s="51"/>
      <c r="Q32" s="51"/>
    </row>
    <row r="33" spans="2:17" x14ac:dyDescent="0.25">
      <c r="B33" s="51"/>
      <c r="C33" s="51"/>
      <c r="D33" s="51"/>
      <c r="Q33" s="51"/>
    </row>
    <row r="34" spans="2:17" x14ac:dyDescent="0.25">
      <c r="B34" s="51"/>
      <c r="C34" s="51"/>
      <c r="D34" s="51"/>
      <c r="Q34" s="51"/>
    </row>
  </sheetData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8A588-B85F-4718-8644-64389011B0C9}">
  <dimension ref="A1:N35"/>
  <sheetViews>
    <sheetView topLeftCell="A10" workbookViewId="0">
      <selection activeCell="D23" sqref="D23:E23"/>
    </sheetView>
  </sheetViews>
  <sheetFormatPr baseColWidth="10" defaultRowHeight="15" outlineLevelCol="1" x14ac:dyDescent="0.25"/>
  <cols>
    <col min="1" max="1" width="11.42578125" customWidth="1"/>
    <col min="2" max="2" width="17.42578125" customWidth="1"/>
    <col min="3" max="3" width="16.7109375" customWidth="1"/>
    <col min="4" max="4" width="18" customWidth="1"/>
    <col min="5" max="5" width="18.28515625" customWidth="1"/>
    <col min="6" max="12" width="16.7109375" customWidth="1"/>
    <col min="13" max="13" width="45.28515625" hidden="1" customWidth="1" outlineLevel="1"/>
    <col min="14" max="14" width="11.42578125" collapsed="1"/>
  </cols>
  <sheetData>
    <row r="1" spans="1:13" x14ac:dyDescent="0.25">
      <c r="A1" s="62" t="s">
        <v>37</v>
      </c>
      <c r="B1" s="68" t="s">
        <v>4</v>
      </c>
      <c r="C1" s="69"/>
      <c r="D1" s="70"/>
      <c r="E1" s="71" t="s">
        <v>5</v>
      </c>
      <c r="F1" s="72"/>
      <c r="G1" s="73"/>
      <c r="H1" s="71" t="s">
        <v>10</v>
      </c>
      <c r="I1" s="72"/>
      <c r="J1" s="73"/>
      <c r="K1" s="64" t="s">
        <v>28</v>
      </c>
      <c r="L1" s="64"/>
      <c r="M1" s="65" t="s">
        <v>15</v>
      </c>
    </row>
    <row r="2" spans="1:13" x14ac:dyDescent="0.25">
      <c r="A2" s="63"/>
      <c r="B2" s="35" t="s">
        <v>31</v>
      </c>
      <c r="C2" s="2" t="s">
        <v>13</v>
      </c>
      <c r="D2" s="3" t="s">
        <v>14</v>
      </c>
      <c r="E2" s="3" t="s">
        <v>31</v>
      </c>
      <c r="F2" s="3" t="s">
        <v>13</v>
      </c>
      <c r="G2" s="3" t="s">
        <v>14</v>
      </c>
      <c r="H2" s="3" t="s">
        <v>31</v>
      </c>
      <c r="I2" s="3" t="s">
        <v>13</v>
      </c>
      <c r="J2" s="7" t="s">
        <v>14</v>
      </c>
      <c r="K2" s="7" t="s">
        <v>4</v>
      </c>
      <c r="L2" s="7" t="s">
        <v>5</v>
      </c>
      <c r="M2" s="65"/>
    </row>
    <row r="3" spans="1:13" x14ac:dyDescent="0.25">
      <c r="A3" s="4" t="s">
        <v>0</v>
      </c>
      <c r="B3" s="36">
        <v>440</v>
      </c>
      <c r="C3" s="1">
        <v>430</v>
      </c>
      <c r="D3" s="1">
        <v>397.7</v>
      </c>
      <c r="E3" s="1">
        <v>450</v>
      </c>
      <c r="F3" s="1">
        <v>430</v>
      </c>
      <c r="G3" s="1">
        <v>375.2</v>
      </c>
      <c r="H3" s="28">
        <f>B3+E3</f>
        <v>890</v>
      </c>
      <c r="I3" s="1">
        <f>C3+F3</f>
        <v>860</v>
      </c>
      <c r="J3" s="1">
        <f>D3+G3</f>
        <v>772.9</v>
      </c>
      <c r="K3" s="10"/>
      <c r="L3" s="1">
        <v>15</v>
      </c>
      <c r="M3" s="1"/>
    </row>
    <row r="4" spans="1:13" x14ac:dyDescent="0.25">
      <c r="A4" s="4" t="s">
        <v>1</v>
      </c>
      <c r="B4" s="36">
        <v>440</v>
      </c>
      <c r="C4" s="1">
        <v>430</v>
      </c>
      <c r="D4" s="1">
        <v>332.6</v>
      </c>
      <c r="E4" s="1">
        <v>450</v>
      </c>
      <c r="F4" s="1">
        <v>430</v>
      </c>
      <c r="G4" s="1">
        <v>337.4</v>
      </c>
      <c r="H4" s="28">
        <f t="shared" ref="H4:H7" si="0">B4+E4</f>
        <v>890</v>
      </c>
      <c r="I4" s="1">
        <f t="shared" ref="I4:J7" si="1">C4+F4</f>
        <v>860</v>
      </c>
      <c r="J4" s="1">
        <f t="shared" si="1"/>
        <v>670</v>
      </c>
      <c r="K4" s="10">
        <v>15</v>
      </c>
      <c r="L4" s="1"/>
      <c r="M4" s="1"/>
    </row>
    <row r="5" spans="1:13" x14ac:dyDescent="0.25">
      <c r="A5" s="4" t="s">
        <v>2</v>
      </c>
      <c r="B5" s="36">
        <v>440</v>
      </c>
      <c r="C5" s="1">
        <v>430</v>
      </c>
      <c r="D5" s="1">
        <v>319</v>
      </c>
      <c r="E5" s="1">
        <v>450</v>
      </c>
      <c r="F5" s="1">
        <v>430</v>
      </c>
      <c r="G5" s="1">
        <v>374.5</v>
      </c>
      <c r="H5" s="28">
        <f t="shared" si="0"/>
        <v>890</v>
      </c>
      <c r="I5" s="1">
        <f t="shared" si="1"/>
        <v>860</v>
      </c>
      <c r="J5" s="1">
        <f t="shared" si="1"/>
        <v>693.5</v>
      </c>
      <c r="K5" s="10"/>
      <c r="L5" s="1">
        <v>15</v>
      </c>
      <c r="M5" s="1"/>
    </row>
    <row r="6" spans="1:13" x14ac:dyDescent="0.25">
      <c r="A6" s="4" t="s">
        <v>3</v>
      </c>
      <c r="B6" s="36">
        <v>440</v>
      </c>
      <c r="C6" s="1">
        <v>430</v>
      </c>
      <c r="D6" s="1">
        <v>351.5</v>
      </c>
      <c r="E6" s="1">
        <v>450</v>
      </c>
      <c r="F6" s="1">
        <v>430</v>
      </c>
      <c r="G6" s="1">
        <v>348.1</v>
      </c>
      <c r="H6" s="28">
        <f t="shared" si="0"/>
        <v>890</v>
      </c>
      <c r="I6" s="1">
        <f t="shared" si="1"/>
        <v>860</v>
      </c>
      <c r="J6" s="1">
        <f t="shared" si="1"/>
        <v>699.6</v>
      </c>
      <c r="K6" s="10"/>
      <c r="L6" s="1"/>
      <c r="M6" s="1"/>
    </row>
    <row r="7" spans="1:13" ht="15.75" thickBot="1" x14ac:dyDescent="0.3">
      <c r="A7" s="5" t="s">
        <v>6</v>
      </c>
      <c r="B7" s="37">
        <v>440</v>
      </c>
      <c r="C7" s="6">
        <v>410</v>
      </c>
      <c r="D7" s="6">
        <v>368.7</v>
      </c>
      <c r="E7" s="6"/>
      <c r="F7" s="23"/>
      <c r="G7" s="23"/>
      <c r="H7" s="38">
        <f t="shared" si="0"/>
        <v>440</v>
      </c>
      <c r="I7" s="6">
        <f t="shared" si="1"/>
        <v>410</v>
      </c>
      <c r="J7" s="6">
        <f t="shared" si="1"/>
        <v>368.7</v>
      </c>
      <c r="K7" s="6"/>
      <c r="L7" s="6"/>
      <c r="M7" s="1"/>
    </row>
    <row r="8" spans="1:13" x14ac:dyDescent="0.25">
      <c r="A8" s="9" t="s">
        <v>8</v>
      </c>
      <c r="B8" s="8">
        <f>B3+B4+B5+B6+B7</f>
        <v>2200</v>
      </c>
      <c r="C8" s="8">
        <f>C3+C4+C5+C6+C7</f>
        <v>2130</v>
      </c>
      <c r="D8" s="8">
        <f t="shared" ref="D8:L8" si="2">D3+D4+D5+D6+D7</f>
        <v>1769.5</v>
      </c>
      <c r="E8" s="8">
        <f t="shared" si="2"/>
        <v>1800</v>
      </c>
      <c r="F8" s="8">
        <f t="shared" si="2"/>
        <v>1720</v>
      </c>
      <c r="G8" s="8">
        <f t="shared" si="2"/>
        <v>1435.1999999999998</v>
      </c>
      <c r="H8" s="39">
        <f>H3+H4+H5+H6+H7</f>
        <v>4000</v>
      </c>
      <c r="I8" s="8">
        <f t="shared" si="2"/>
        <v>3850</v>
      </c>
      <c r="J8" s="8">
        <f t="shared" si="2"/>
        <v>3204.7</v>
      </c>
      <c r="K8" s="8">
        <f t="shared" si="2"/>
        <v>15</v>
      </c>
      <c r="L8" s="8">
        <f t="shared" si="2"/>
        <v>30</v>
      </c>
    </row>
    <row r="9" spans="1:13" x14ac:dyDescent="0.25">
      <c r="A9" s="15" t="s">
        <v>9</v>
      </c>
      <c r="B9" s="18">
        <f>B8/60</f>
        <v>36.666666666666664</v>
      </c>
      <c r="C9" s="18">
        <f>C8/60</f>
        <v>35.5</v>
      </c>
      <c r="D9" s="18">
        <f t="shared" ref="D9:J9" si="3">D8/60</f>
        <v>29.491666666666667</v>
      </c>
      <c r="E9" s="18">
        <f t="shared" si="3"/>
        <v>30</v>
      </c>
      <c r="F9" s="18">
        <f t="shared" si="3"/>
        <v>28.666666666666668</v>
      </c>
      <c r="G9" s="18">
        <f t="shared" si="3"/>
        <v>23.919999999999998</v>
      </c>
      <c r="H9" s="28">
        <f>H8/60</f>
        <v>66.666666666666671</v>
      </c>
      <c r="I9" s="28">
        <f>I8/60</f>
        <v>64.166666666666671</v>
      </c>
      <c r="J9" s="18">
        <f t="shared" si="3"/>
        <v>53.411666666666662</v>
      </c>
    </row>
    <row r="11" spans="1:13" x14ac:dyDescent="0.25">
      <c r="K11" s="17"/>
    </row>
    <row r="13" spans="1:13" ht="15" customHeight="1" x14ac:dyDescent="0.25">
      <c r="A13" s="62" t="str">
        <f>A1</f>
        <v>V45</v>
      </c>
      <c r="B13" s="64" t="s">
        <v>7</v>
      </c>
      <c r="C13" s="64"/>
      <c r="D13" s="64" t="s">
        <v>32</v>
      </c>
      <c r="E13" s="64"/>
      <c r="F13" s="32"/>
      <c r="H13" s="66" t="str">
        <f>A1</f>
        <v>V45</v>
      </c>
      <c r="I13" s="64" t="s">
        <v>35</v>
      </c>
      <c r="J13" s="64"/>
    </row>
    <row r="14" spans="1:13" ht="15" customHeight="1" x14ac:dyDescent="0.25">
      <c r="A14" s="63"/>
      <c r="B14" s="29" t="s">
        <v>4</v>
      </c>
      <c r="C14" s="29" t="s">
        <v>5</v>
      </c>
      <c r="D14" s="29" t="s">
        <v>4</v>
      </c>
      <c r="E14" s="29" t="s">
        <v>5</v>
      </c>
      <c r="F14" s="32"/>
      <c r="H14" s="67"/>
      <c r="I14" s="19" t="s">
        <v>4</v>
      </c>
      <c r="J14" s="19" t="s">
        <v>5</v>
      </c>
    </row>
    <row r="15" spans="1:13" x14ac:dyDescent="0.25">
      <c r="A15" s="11" t="s">
        <v>0</v>
      </c>
      <c r="B15" s="28">
        <f>B3-D3</f>
        <v>42.300000000000011</v>
      </c>
      <c r="C15" s="1">
        <f>E3-G3</f>
        <v>74.800000000000011</v>
      </c>
      <c r="D15" s="1">
        <f>C3-D3-K3</f>
        <v>32.300000000000011</v>
      </c>
      <c r="E15" s="1">
        <f>F3-G3-L3</f>
        <v>39.800000000000011</v>
      </c>
      <c r="F15" s="33"/>
      <c r="H15" s="3" t="s">
        <v>0</v>
      </c>
      <c r="I15" s="20">
        <f t="shared" ref="I15:I20" si="4">(C3-D15)/C3</f>
        <v>0.92488372093023252</v>
      </c>
      <c r="J15" s="20">
        <f>(F3-E15)/F3</f>
        <v>0.90744186046511621</v>
      </c>
    </row>
    <row r="16" spans="1:13" x14ac:dyDescent="0.25">
      <c r="A16" s="11" t="s">
        <v>1</v>
      </c>
      <c r="B16" s="28">
        <f t="shared" ref="B16:B19" si="5">B4-D4</f>
        <v>107.39999999999998</v>
      </c>
      <c r="C16" s="1">
        <f t="shared" ref="C16:C18" si="6">E4-G4</f>
        <v>112.60000000000002</v>
      </c>
      <c r="D16" s="1">
        <f t="shared" ref="D16:D19" si="7">C4-D4-K4</f>
        <v>82.399999999999977</v>
      </c>
      <c r="E16" s="1">
        <f t="shared" ref="E16:E19" si="8">F4-G4-L4</f>
        <v>92.600000000000023</v>
      </c>
      <c r="F16" s="33"/>
      <c r="H16" s="3" t="s">
        <v>1</v>
      </c>
      <c r="I16" s="20">
        <f t="shared" si="4"/>
        <v>0.80837209302325586</v>
      </c>
      <c r="J16" s="20">
        <f>(F4-E16)/F4</f>
        <v>0.78465116279069758</v>
      </c>
    </row>
    <row r="17" spans="1:10" x14ac:dyDescent="0.25">
      <c r="A17" s="11" t="s">
        <v>2</v>
      </c>
      <c r="B17" s="28">
        <f t="shared" si="5"/>
        <v>121</v>
      </c>
      <c r="C17" s="1">
        <f t="shared" si="6"/>
        <v>75.5</v>
      </c>
      <c r="D17" s="1">
        <f t="shared" si="7"/>
        <v>111</v>
      </c>
      <c r="E17" s="1">
        <f t="shared" si="8"/>
        <v>40.5</v>
      </c>
      <c r="F17" s="33"/>
      <c r="H17" s="3" t="s">
        <v>2</v>
      </c>
      <c r="I17" s="20">
        <f t="shared" si="4"/>
        <v>0.74186046511627912</v>
      </c>
      <c r="J17" s="20">
        <f>(F5-E17)/F5</f>
        <v>0.90581395348837213</v>
      </c>
    </row>
    <row r="18" spans="1:10" x14ac:dyDescent="0.25">
      <c r="A18" s="11" t="s">
        <v>3</v>
      </c>
      <c r="B18" s="28">
        <f t="shared" si="5"/>
        <v>88.5</v>
      </c>
      <c r="C18" s="1">
        <f t="shared" si="6"/>
        <v>101.89999999999998</v>
      </c>
      <c r="D18" s="1">
        <f t="shared" si="7"/>
        <v>78.5</v>
      </c>
      <c r="E18" s="1">
        <f t="shared" si="8"/>
        <v>81.899999999999977</v>
      </c>
      <c r="F18" s="33"/>
      <c r="H18" s="3" t="s">
        <v>3</v>
      </c>
      <c r="I18" s="20">
        <f t="shared" si="4"/>
        <v>0.81744186046511624</v>
      </c>
      <c r="J18" s="20">
        <f>(F6-E18)/F6</f>
        <v>0.8095348837209303</v>
      </c>
    </row>
    <row r="19" spans="1:10" ht="15.75" thickBot="1" x14ac:dyDescent="0.3">
      <c r="A19" s="12" t="s">
        <v>6</v>
      </c>
      <c r="B19" s="38">
        <f t="shared" si="5"/>
        <v>71.300000000000011</v>
      </c>
      <c r="C19" s="6">
        <f>E7-G7</f>
        <v>0</v>
      </c>
      <c r="D19" s="6">
        <f t="shared" si="7"/>
        <v>41.300000000000011</v>
      </c>
      <c r="E19" s="6">
        <f t="shared" si="8"/>
        <v>0</v>
      </c>
      <c r="F19" s="33"/>
      <c r="H19" s="5" t="s">
        <v>6</v>
      </c>
      <c r="I19" s="22">
        <f t="shared" si="4"/>
        <v>0.89926829268292685</v>
      </c>
      <c r="J19" s="22"/>
    </row>
    <row r="20" spans="1:10" x14ac:dyDescent="0.25">
      <c r="A20" s="16" t="s">
        <v>8</v>
      </c>
      <c r="B20" s="8">
        <f>B15+B16+B17+B18+B19</f>
        <v>430.5</v>
      </c>
      <c r="C20" s="8">
        <f>C15+C16+C17+C18+C19</f>
        <v>364.8</v>
      </c>
      <c r="D20" s="8">
        <f>D15+D16+D17+D18+D19</f>
        <v>345.5</v>
      </c>
      <c r="E20" s="8">
        <f>E15+E16+E17+E18+E19</f>
        <v>254.8</v>
      </c>
      <c r="F20" s="33"/>
      <c r="H20" s="26" t="s">
        <v>18</v>
      </c>
      <c r="I20" s="21">
        <f t="shared" si="4"/>
        <v>0.83779342723004691</v>
      </c>
      <c r="J20" s="21">
        <f>(F8-E20)/F8</f>
        <v>0.85186046511627911</v>
      </c>
    </row>
    <row r="21" spans="1:10" x14ac:dyDescent="0.25">
      <c r="A21" s="15" t="s">
        <v>9</v>
      </c>
      <c r="B21" s="13">
        <f>B20/60</f>
        <v>7.1749999999999998</v>
      </c>
      <c r="C21" s="14">
        <f>C20/60</f>
        <v>6.08</v>
      </c>
      <c r="D21" s="14">
        <f t="shared" ref="D21:E21" si="9">D20/60</f>
        <v>5.7583333333333337</v>
      </c>
      <c r="E21" s="14">
        <f t="shared" si="9"/>
        <v>4.246666666666667</v>
      </c>
      <c r="F21" s="34"/>
      <c r="H21" s="3" t="s">
        <v>27</v>
      </c>
      <c r="I21" s="27">
        <f>(I9-D24)/I9</f>
        <v>0.84407792207792209</v>
      </c>
    </row>
    <row r="23" spans="1:10" ht="15" customHeight="1" x14ac:dyDescent="0.25">
      <c r="B23" s="64" t="s">
        <v>26</v>
      </c>
      <c r="C23" s="64"/>
      <c r="D23" s="64" t="s">
        <v>32</v>
      </c>
      <c r="E23" s="64"/>
      <c r="H23" s="66" t="str">
        <f>A1</f>
        <v>V45</v>
      </c>
      <c r="I23" s="64" t="s">
        <v>30</v>
      </c>
      <c r="J23" s="64"/>
    </row>
    <row r="24" spans="1:10" ht="15" customHeight="1" x14ac:dyDescent="0.25">
      <c r="B24" s="24">
        <f>B21+C21</f>
        <v>13.254999999999999</v>
      </c>
      <c r="C24" s="24" t="s">
        <v>33</v>
      </c>
      <c r="D24" s="24">
        <f>D21+E21</f>
        <v>10.005000000000001</v>
      </c>
      <c r="E24" s="1" t="s">
        <v>33</v>
      </c>
      <c r="H24" s="67"/>
      <c r="I24" s="19" t="s">
        <v>4</v>
      </c>
      <c r="J24" s="19" t="s">
        <v>5</v>
      </c>
    </row>
    <row r="25" spans="1:10" x14ac:dyDescent="0.25">
      <c r="H25" s="3" t="s">
        <v>0</v>
      </c>
      <c r="I25" s="20">
        <f>(B3-B15)/B3</f>
        <v>0.90386363636363631</v>
      </c>
      <c r="J25" s="20">
        <f>(E3-C15)/E3</f>
        <v>0.83377777777777773</v>
      </c>
    </row>
    <row r="26" spans="1:10" x14ac:dyDescent="0.25">
      <c r="A26" s="62" t="str">
        <f>A1</f>
        <v>V45</v>
      </c>
      <c r="B26" s="71" t="s">
        <v>89</v>
      </c>
      <c r="C26" s="73"/>
      <c r="H26" s="3" t="s">
        <v>1</v>
      </c>
      <c r="I26" s="27">
        <f>(B4-B16)/B4</f>
        <v>0.75590909090909097</v>
      </c>
      <c r="J26" s="27">
        <f>(E4-C16)/E4</f>
        <v>0.74977777777777777</v>
      </c>
    </row>
    <row r="27" spans="1:10" x14ac:dyDescent="0.25">
      <c r="A27" s="63"/>
      <c r="B27" s="3" t="s">
        <v>90</v>
      </c>
      <c r="C27" s="3" t="s">
        <v>5</v>
      </c>
      <c r="E27" s="71" t="s">
        <v>91</v>
      </c>
      <c r="F27" s="73"/>
      <c r="H27" s="3" t="s">
        <v>2</v>
      </c>
      <c r="I27" s="20">
        <f t="shared" ref="I27:I28" si="10">(B5-B17)/B5</f>
        <v>0.72499999999999998</v>
      </c>
      <c r="J27" s="20">
        <f t="shared" ref="J27:J28" si="11">(E5-C17)/E5</f>
        <v>0.8322222222222222</v>
      </c>
    </row>
    <row r="28" spans="1:10" x14ac:dyDescent="0.25">
      <c r="A28" s="2" t="s">
        <v>0</v>
      </c>
      <c r="B28" s="28">
        <v>975.76313627203604</v>
      </c>
      <c r="C28" s="28">
        <v>1071.37885882353</v>
      </c>
      <c r="E28" s="28">
        <f>B33+C33</f>
        <v>8717.7963465682387</v>
      </c>
      <c r="F28" s="1" t="s">
        <v>93</v>
      </c>
      <c r="H28" s="3" t="s">
        <v>3</v>
      </c>
      <c r="I28" s="20">
        <f t="shared" si="10"/>
        <v>0.79886363636363633</v>
      </c>
      <c r="J28" s="20">
        <f t="shared" si="11"/>
        <v>0.77355555555555555</v>
      </c>
    </row>
    <row r="29" spans="1:10" ht="15.75" thickBot="1" x14ac:dyDescent="0.3">
      <c r="A29" s="2" t="s">
        <v>1</v>
      </c>
      <c r="B29" s="28">
        <v>833.916615709967</v>
      </c>
      <c r="C29" s="28">
        <v>836.51031818905597</v>
      </c>
      <c r="H29" s="5" t="s">
        <v>6</v>
      </c>
      <c r="I29" s="22">
        <f>(B7-B19)/B7</f>
        <v>0.8379545454545454</v>
      </c>
      <c r="J29" s="22"/>
    </row>
    <row r="30" spans="1:10" x14ac:dyDescent="0.25">
      <c r="A30" s="2" t="s">
        <v>2</v>
      </c>
      <c r="B30" s="28">
        <v>1091.47038786541</v>
      </c>
      <c r="C30" s="28">
        <v>944.57185973190303</v>
      </c>
      <c r="E30" s="71" t="s">
        <v>94</v>
      </c>
      <c r="F30" s="73"/>
      <c r="H30" s="26" t="s">
        <v>18</v>
      </c>
      <c r="I30" s="21">
        <f>(B8-B20)/B8</f>
        <v>0.80431818181818182</v>
      </c>
      <c r="J30" s="21">
        <f>(E8-C20)/E8</f>
        <v>0.79733333333333334</v>
      </c>
    </row>
    <row r="31" spans="1:10" x14ac:dyDescent="0.25">
      <c r="A31" s="2" t="s">
        <v>3</v>
      </c>
      <c r="B31" s="28">
        <v>1102.41691985632</v>
      </c>
      <c r="C31" s="28">
        <v>913.69927893411398</v>
      </c>
      <c r="E31" s="28">
        <f>E28/F33</f>
        <v>968.64403850758208</v>
      </c>
      <c r="F31" s="1" t="s">
        <v>93</v>
      </c>
      <c r="H31" s="3" t="s">
        <v>27</v>
      </c>
      <c r="I31" s="27">
        <f>(H9-B24)/H9</f>
        <v>0.80117500000000008</v>
      </c>
    </row>
    <row r="32" spans="1:10" ht="15.75" thickBot="1" x14ac:dyDescent="0.3">
      <c r="A32" s="58" t="s">
        <v>6</v>
      </c>
      <c r="B32" s="38">
        <v>948.06897118590302</v>
      </c>
      <c r="C32" s="38"/>
    </row>
    <row r="33" spans="1:6" x14ac:dyDescent="0.25">
      <c r="A33" s="57" t="s">
        <v>92</v>
      </c>
      <c r="B33" s="39">
        <f>B28+B29+B30+B31+B32</f>
        <v>4951.6360308896355</v>
      </c>
      <c r="C33" s="39">
        <f>C28+C29+C30+C31+C32</f>
        <v>3766.1603156786032</v>
      </c>
      <c r="E33" s="1" t="s">
        <v>112</v>
      </c>
      <c r="F33" s="1">
        <f>COUNT(B28:C32)</f>
        <v>9</v>
      </c>
    </row>
    <row r="35" spans="1:6" x14ac:dyDescent="0.25">
      <c r="B35" s="56"/>
      <c r="C35" s="56"/>
    </row>
  </sheetData>
  <mergeCells count="19">
    <mergeCell ref="E27:F27"/>
    <mergeCell ref="E30:F30"/>
    <mergeCell ref="K1:L1"/>
    <mergeCell ref="A1:A2"/>
    <mergeCell ref="A13:A14"/>
    <mergeCell ref="A26:A27"/>
    <mergeCell ref="B26:C26"/>
    <mergeCell ref="M1:M2"/>
    <mergeCell ref="B23:C23"/>
    <mergeCell ref="D23:E23"/>
    <mergeCell ref="I23:J23"/>
    <mergeCell ref="H23:H24"/>
    <mergeCell ref="B1:D1"/>
    <mergeCell ref="E1:G1"/>
    <mergeCell ref="H1:J1"/>
    <mergeCell ref="B13:C13"/>
    <mergeCell ref="D13:E13"/>
    <mergeCell ref="H13:H14"/>
    <mergeCell ref="I13:J1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45F67-5ACE-43AC-A556-E05AE3B41F4E}">
  <dimension ref="A1:N36"/>
  <sheetViews>
    <sheetView topLeftCell="A16" workbookViewId="0">
      <selection activeCell="D25" sqref="D25:E25"/>
    </sheetView>
  </sheetViews>
  <sheetFormatPr baseColWidth="10" defaultRowHeight="15" outlineLevelCol="1" x14ac:dyDescent="0.25"/>
  <cols>
    <col min="1" max="1" width="11.42578125" customWidth="1"/>
    <col min="2" max="2" width="17.42578125" customWidth="1"/>
    <col min="3" max="3" width="16.7109375" customWidth="1"/>
    <col min="4" max="4" width="18" customWidth="1"/>
    <col min="5" max="5" width="18.28515625" customWidth="1"/>
    <col min="6" max="12" width="16.7109375" customWidth="1"/>
    <col min="13" max="13" width="45.28515625" hidden="1" customWidth="1" outlineLevel="1"/>
    <col min="14" max="14" width="11.42578125" collapsed="1"/>
  </cols>
  <sheetData>
    <row r="1" spans="1:13" x14ac:dyDescent="0.25">
      <c r="A1" s="62" t="s">
        <v>38</v>
      </c>
      <c r="B1" s="68" t="s">
        <v>4</v>
      </c>
      <c r="C1" s="69"/>
      <c r="D1" s="70"/>
      <c r="E1" s="71" t="s">
        <v>5</v>
      </c>
      <c r="F1" s="72"/>
      <c r="G1" s="73"/>
      <c r="H1" s="71" t="s">
        <v>10</v>
      </c>
      <c r="I1" s="72"/>
      <c r="J1" s="73"/>
      <c r="K1" s="64" t="s">
        <v>28</v>
      </c>
      <c r="L1" s="64"/>
      <c r="M1" s="65" t="s">
        <v>15</v>
      </c>
    </row>
    <row r="2" spans="1:13" x14ac:dyDescent="0.25">
      <c r="A2" s="63"/>
      <c r="B2" s="35" t="s">
        <v>31</v>
      </c>
      <c r="C2" s="2" t="s">
        <v>13</v>
      </c>
      <c r="D2" s="3" t="s">
        <v>14</v>
      </c>
      <c r="E2" s="3" t="s">
        <v>31</v>
      </c>
      <c r="F2" s="3" t="s">
        <v>13</v>
      </c>
      <c r="G2" s="3" t="s">
        <v>14</v>
      </c>
      <c r="H2" s="3" t="s">
        <v>31</v>
      </c>
      <c r="I2" s="3" t="s">
        <v>13</v>
      </c>
      <c r="J2" s="7" t="s">
        <v>14</v>
      </c>
      <c r="K2" s="7" t="s">
        <v>4</v>
      </c>
      <c r="L2" s="7" t="s">
        <v>5</v>
      </c>
      <c r="M2" s="65"/>
    </row>
    <row r="3" spans="1:13" x14ac:dyDescent="0.25">
      <c r="A3" s="4" t="s">
        <v>0</v>
      </c>
      <c r="B3" s="36">
        <v>440</v>
      </c>
      <c r="C3" s="1">
        <v>430</v>
      </c>
      <c r="D3" s="1">
        <v>287.8</v>
      </c>
      <c r="E3" s="1">
        <v>450</v>
      </c>
      <c r="F3" s="1">
        <v>430</v>
      </c>
      <c r="G3" s="1">
        <v>351</v>
      </c>
      <c r="H3" s="28">
        <f>B3+E3</f>
        <v>890</v>
      </c>
      <c r="I3" s="1">
        <f>C3+F3</f>
        <v>860</v>
      </c>
      <c r="J3" s="1">
        <f>D3+G3</f>
        <v>638.79999999999995</v>
      </c>
      <c r="K3" s="10"/>
      <c r="L3" s="1"/>
      <c r="M3" s="1"/>
    </row>
    <row r="4" spans="1:13" x14ac:dyDescent="0.25">
      <c r="A4" s="4" t="s">
        <v>1</v>
      </c>
      <c r="B4" s="36">
        <v>195</v>
      </c>
      <c r="C4" s="1">
        <v>195</v>
      </c>
      <c r="D4" s="1">
        <v>163.5</v>
      </c>
      <c r="E4" s="1">
        <v>450</v>
      </c>
      <c r="F4" s="1">
        <v>430</v>
      </c>
      <c r="G4" s="1">
        <v>286.7</v>
      </c>
      <c r="H4" s="28">
        <f t="shared" ref="H4:H8" si="0">B4+E4</f>
        <v>645</v>
      </c>
      <c r="I4" s="1">
        <f t="shared" ref="I4:J8" si="1">C4+F4</f>
        <v>625</v>
      </c>
      <c r="J4" s="1">
        <f t="shared" si="1"/>
        <v>450.2</v>
      </c>
      <c r="K4" s="10"/>
      <c r="L4" s="1">
        <v>15</v>
      </c>
      <c r="M4" s="1"/>
    </row>
    <row r="5" spans="1:13" x14ac:dyDescent="0.25">
      <c r="A5" s="4" t="s">
        <v>2</v>
      </c>
      <c r="B5" s="36">
        <v>440</v>
      </c>
      <c r="C5" s="1">
        <v>430</v>
      </c>
      <c r="D5" s="1">
        <v>331.4</v>
      </c>
      <c r="E5" s="1">
        <v>450</v>
      </c>
      <c r="F5" s="1">
        <v>430</v>
      </c>
      <c r="G5" s="1">
        <v>370.6</v>
      </c>
      <c r="H5" s="28">
        <f t="shared" si="0"/>
        <v>890</v>
      </c>
      <c r="I5" s="1">
        <f t="shared" si="1"/>
        <v>860</v>
      </c>
      <c r="J5" s="1">
        <f t="shared" si="1"/>
        <v>702</v>
      </c>
      <c r="K5" s="10"/>
      <c r="L5" s="1">
        <v>15</v>
      </c>
      <c r="M5" s="1"/>
    </row>
    <row r="6" spans="1:13" x14ac:dyDescent="0.25">
      <c r="A6" s="4" t="s">
        <v>3</v>
      </c>
      <c r="B6" s="36">
        <v>440</v>
      </c>
      <c r="C6" s="1">
        <v>430</v>
      </c>
      <c r="D6" s="1">
        <v>327.8</v>
      </c>
      <c r="E6" s="1">
        <v>450</v>
      </c>
      <c r="F6" s="1">
        <v>430</v>
      </c>
      <c r="G6" s="1">
        <v>354.4</v>
      </c>
      <c r="H6" s="28">
        <f t="shared" si="0"/>
        <v>890</v>
      </c>
      <c r="I6" s="1">
        <f t="shared" si="1"/>
        <v>860</v>
      </c>
      <c r="J6" s="1">
        <f t="shared" si="1"/>
        <v>682.2</v>
      </c>
      <c r="K6" s="10">
        <v>15</v>
      </c>
      <c r="L6" s="1"/>
      <c r="M6" s="1"/>
    </row>
    <row r="7" spans="1:13" x14ac:dyDescent="0.25">
      <c r="A7" s="40" t="s">
        <v>6</v>
      </c>
      <c r="B7" s="43">
        <v>440</v>
      </c>
      <c r="C7" s="41">
        <v>410</v>
      </c>
      <c r="D7" s="41">
        <v>371.2</v>
      </c>
      <c r="E7" s="41"/>
      <c r="F7" s="42"/>
      <c r="G7" s="42"/>
      <c r="H7" s="44">
        <f t="shared" si="0"/>
        <v>440</v>
      </c>
      <c r="I7" s="41">
        <f t="shared" si="1"/>
        <v>410</v>
      </c>
      <c r="J7" s="41">
        <f t="shared" si="1"/>
        <v>371.2</v>
      </c>
      <c r="K7" s="41"/>
      <c r="L7" s="41"/>
      <c r="M7" s="1"/>
    </row>
    <row r="8" spans="1:13" ht="15.75" thickBot="1" x14ac:dyDescent="0.3">
      <c r="A8" s="5" t="s">
        <v>34</v>
      </c>
      <c r="B8" s="37">
        <v>440</v>
      </c>
      <c r="C8" s="6">
        <v>410</v>
      </c>
      <c r="D8" s="6">
        <v>369.4</v>
      </c>
      <c r="E8" s="6"/>
      <c r="F8" s="23"/>
      <c r="G8" s="23"/>
      <c r="H8" s="38">
        <f t="shared" si="0"/>
        <v>440</v>
      </c>
      <c r="I8" s="6">
        <f t="shared" si="1"/>
        <v>410</v>
      </c>
      <c r="J8" s="6">
        <f t="shared" si="1"/>
        <v>369.4</v>
      </c>
      <c r="K8" s="6"/>
      <c r="L8" s="6"/>
      <c r="M8" s="33"/>
    </row>
    <row r="9" spans="1:13" x14ac:dyDescent="0.25">
      <c r="A9" s="9" t="s">
        <v>8</v>
      </c>
      <c r="B9" s="8">
        <f t="shared" ref="B9:L9" si="2">B3+B4+B5+B6+B7</f>
        <v>1955</v>
      </c>
      <c r="C9" s="8">
        <f t="shared" si="2"/>
        <v>1895</v>
      </c>
      <c r="D9" s="8">
        <f t="shared" si="2"/>
        <v>1481.7</v>
      </c>
      <c r="E9" s="8">
        <f t="shared" si="2"/>
        <v>1800</v>
      </c>
      <c r="F9" s="8">
        <f t="shared" si="2"/>
        <v>1720</v>
      </c>
      <c r="G9" s="8">
        <f t="shared" si="2"/>
        <v>1362.7</v>
      </c>
      <c r="H9" s="39">
        <f t="shared" si="2"/>
        <v>3755</v>
      </c>
      <c r="I9" s="8">
        <f t="shared" si="2"/>
        <v>3615</v>
      </c>
      <c r="J9" s="8">
        <f t="shared" si="2"/>
        <v>2844.3999999999996</v>
      </c>
      <c r="K9" s="8">
        <f t="shared" si="2"/>
        <v>15</v>
      </c>
      <c r="L9" s="8">
        <f t="shared" si="2"/>
        <v>30</v>
      </c>
    </row>
    <row r="10" spans="1:13" x14ac:dyDescent="0.25">
      <c r="A10" s="15" t="s">
        <v>9</v>
      </c>
      <c r="B10" s="18">
        <f>B9/60</f>
        <v>32.583333333333336</v>
      </c>
      <c r="C10" s="18">
        <f>C9/60</f>
        <v>31.583333333333332</v>
      </c>
      <c r="D10" s="18">
        <f t="shared" ref="D10:J10" si="3">D9/60</f>
        <v>24.695</v>
      </c>
      <c r="E10" s="18">
        <f t="shared" si="3"/>
        <v>30</v>
      </c>
      <c r="F10" s="18">
        <f t="shared" si="3"/>
        <v>28.666666666666668</v>
      </c>
      <c r="G10" s="18">
        <f t="shared" si="3"/>
        <v>22.711666666666666</v>
      </c>
      <c r="H10" s="28">
        <f>H9/60</f>
        <v>62.583333333333336</v>
      </c>
      <c r="I10" s="28">
        <f>I9/60</f>
        <v>60.25</v>
      </c>
      <c r="J10" s="18">
        <f t="shared" si="3"/>
        <v>47.406666666666659</v>
      </c>
    </row>
    <row r="12" spans="1:13" x14ac:dyDescent="0.25">
      <c r="K12" s="17"/>
    </row>
    <row r="14" spans="1:13" ht="15" customHeight="1" x14ac:dyDescent="0.25">
      <c r="A14" s="62" t="str">
        <f>A1</f>
        <v>V44</v>
      </c>
      <c r="B14" s="64" t="s">
        <v>7</v>
      </c>
      <c r="C14" s="64"/>
      <c r="D14" s="64" t="s">
        <v>32</v>
      </c>
      <c r="E14" s="64"/>
      <c r="F14" s="32"/>
      <c r="H14" s="66" t="str">
        <f>A1</f>
        <v>V44</v>
      </c>
      <c r="I14" s="64" t="s">
        <v>35</v>
      </c>
      <c r="J14" s="64"/>
    </row>
    <row r="15" spans="1:13" ht="15" customHeight="1" x14ac:dyDescent="0.25">
      <c r="A15" s="63"/>
      <c r="B15" s="29" t="s">
        <v>4</v>
      </c>
      <c r="C15" s="29" t="s">
        <v>5</v>
      </c>
      <c r="D15" s="29" t="s">
        <v>4</v>
      </c>
      <c r="E15" s="29" t="s">
        <v>5</v>
      </c>
      <c r="F15" s="32"/>
      <c r="H15" s="67"/>
      <c r="I15" s="19" t="s">
        <v>4</v>
      </c>
      <c r="J15" s="19" t="s">
        <v>5</v>
      </c>
    </row>
    <row r="16" spans="1:13" x14ac:dyDescent="0.25">
      <c r="A16" s="11" t="s">
        <v>0</v>
      </c>
      <c r="B16" s="28">
        <f>B3-D3</f>
        <v>152.19999999999999</v>
      </c>
      <c r="C16" s="1">
        <f t="shared" ref="C16:C21" si="4">E3-G3</f>
        <v>99</v>
      </c>
      <c r="D16" s="1">
        <f>C3-D3-K3</f>
        <v>142.19999999999999</v>
      </c>
      <c r="E16" s="1">
        <f>F3-G3-L3</f>
        <v>79</v>
      </c>
      <c r="F16" s="33"/>
      <c r="H16" s="3" t="s">
        <v>0</v>
      </c>
      <c r="I16" s="20">
        <f t="shared" ref="I16:I22" si="5">(C3-D16)/C3</f>
        <v>0.66930232558139535</v>
      </c>
      <c r="J16" s="20">
        <f>(F3-E16)/F3</f>
        <v>0.81627906976744191</v>
      </c>
    </row>
    <row r="17" spans="1:10" x14ac:dyDescent="0.25">
      <c r="A17" s="11" t="s">
        <v>1</v>
      </c>
      <c r="B17" s="28">
        <f>B4-D4</f>
        <v>31.5</v>
      </c>
      <c r="C17" s="1">
        <f t="shared" si="4"/>
        <v>163.30000000000001</v>
      </c>
      <c r="D17" s="1">
        <f t="shared" ref="D17:D20" si="6">C4-D4-K4</f>
        <v>31.5</v>
      </c>
      <c r="E17" s="1">
        <f t="shared" ref="E17:E21" si="7">F4-G4-L4</f>
        <v>128.30000000000001</v>
      </c>
      <c r="F17" s="33"/>
      <c r="H17" s="3" t="s">
        <v>1</v>
      </c>
      <c r="I17" s="20">
        <f t="shared" si="5"/>
        <v>0.83846153846153848</v>
      </c>
      <c r="J17" s="20">
        <f>(F4-E17)/F4</f>
        <v>0.70162790697674415</v>
      </c>
    </row>
    <row r="18" spans="1:10" x14ac:dyDescent="0.25">
      <c r="A18" s="11" t="s">
        <v>2</v>
      </c>
      <c r="B18" s="28">
        <f>B5-D5</f>
        <v>108.60000000000002</v>
      </c>
      <c r="C18" s="1">
        <f t="shared" si="4"/>
        <v>79.399999999999977</v>
      </c>
      <c r="D18" s="1">
        <f t="shared" si="6"/>
        <v>98.600000000000023</v>
      </c>
      <c r="E18" s="1">
        <f t="shared" si="7"/>
        <v>44.399999999999977</v>
      </c>
      <c r="F18" s="33"/>
      <c r="H18" s="3" t="s">
        <v>2</v>
      </c>
      <c r="I18" s="20">
        <f t="shared" si="5"/>
        <v>0.77069767441860459</v>
      </c>
      <c r="J18" s="20">
        <f>(F5-E18)/F5</f>
        <v>0.89674418604651163</v>
      </c>
    </row>
    <row r="19" spans="1:10" x14ac:dyDescent="0.25">
      <c r="A19" s="11" t="s">
        <v>3</v>
      </c>
      <c r="B19" s="28">
        <f>B6-D6</f>
        <v>112.19999999999999</v>
      </c>
      <c r="C19" s="1">
        <f t="shared" si="4"/>
        <v>95.600000000000023</v>
      </c>
      <c r="D19" s="1">
        <f t="shared" si="6"/>
        <v>87.199999999999989</v>
      </c>
      <c r="E19" s="1">
        <f t="shared" si="7"/>
        <v>75.600000000000023</v>
      </c>
      <c r="F19" s="33"/>
      <c r="H19" s="3" t="s">
        <v>3</v>
      </c>
      <c r="I19" s="20">
        <f t="shared" si="5"/>
        <v>0.7972093023255814</v>
      </c>
      <c r="J19" s="20">
        <f>(F6-E19)/F6</f>
        <v>0.82418604651162786</v>
      </c>
    </row>
    <row r="20" spans="1:10" x14ac:dyDescent="0.25">
      <c r="A20" s="45" t="s">
        <v>6</v>
      </c>
      <c r="B20" s="44">
        <f t="shared" ref="B20" si="8">B7-D7</f>
        <v>68.800000000000011</v>
      </c>
      <c r="C20" s="41">
        <f t="shared" si="4"/>
        <v>0</v>
      </c>
      <c r="D20" s="41">
        <f t="shared" si="6"/>
        <v>38.800000000000011</v>
      </c>
      <c r="E20" s="41">
        <f t="shared" si="7"/>
        <v>0</v>
      </c>
      <c r="F20" s="33"/>
      <c r="H20" s="40" t="s">
        <v>6</v>
      </c>
      <c r="I20" s="46">
        <f t="shared" si="5"/>
        <v>0.90536585365853661</v>
      </c>
      <c r="J20" s="46"/>
    </row>
    <row r="21" spans="1:10" ht="15.75" thickBot="1" x14ac:dyDescent="0.3">
      <c r="A21" s="5" t="s">
        <v>34</v>
      </c>
      <c r="B21" s="38">
        <f>B8-D8</f>
        <v>70.600000000000023</v>
      </c>
      <c r="C21" s="6">
        <f t="shared" si="4"/>
        <v>0</v>
      </c>
      <c r="D21" s="6">
        <f>C8-D8-K8</f>
        <v>40.600000000000023</v>
      </c>
      <c r="E21" s="6">
        <f t="shared" si="7"/>
        <v>0</v>
      </c>
      <c r="F21" s="33"/>
      <c r="H21" s="5" t="s">
        <v>34</v>
      </c>
      <c r="I21" s="22">
        <f t="shared" si="5"/>
        <v>0.90097560975609747</v>
      </c>
      <c r="J21" s="22"/>
    </row>
    <row r="22" spans="1:10" x14ac:dyDescent="0.25">
      <c r="A22" s="16" t="s">
        <v>8</v>
      </c>
      <c r="B22" s="8">
        <f>B16+B17+B18+B19+B20</f>
        <v>473.3</v>
      </c>
      <c r="C22" s="8">
        <f>C16+C17+C18+C19+C20</f>
        <v>437.3</v>
      </c>
      <c r="D22" s="8">
        <f>D16+D17+D18+D19+D20</f>
        <v>398.3</v>
      </c>
      <c r="E22" s="8">
        <f>E16+E17+E18+E19+E20</f>
        <v>327.3</v>
      </c>
      <c r="F22" s="33"/>
      <c r="H22" s="26" t="s">
        <v>18</v>
      </c>
      <c r="I22" s="21">
        <f t="shared" si="5"/>
        <v>0.78981530343007922</v>
      </c>
      <c r="J22" s="21">
        <f>(F9-E22)/F9</f>
        <v>0.80970930232558147</v>
      </c>
    </row>
    <row r="23" spans="1:10" x14ac:dyDescent="0.25">
      <c r="A23" s="15" t="s">
        <v>9</v>
      </c>
      <c r="B23" s="13">
        <f>B22/60</f>
        <v>7.8883333333333336</v>
      </c>
      <c r="C23" s="14">
        <f>C22/60</f>
        <v>7.2883333333333331</v>
      </c>
      <c r="D23" s="14">
        <f t="shared" ref="D23:E23" si="9">D22/60</f>
        <v>6.6383333333333336</v>
      </c>
      <c r="E23" s="14">
        <f t="shared" si="9"/>
        <v>5.4550000000000001</v>
      </c>
      <c r="F23" s="34"/>
      <c r="H23" s="3" t="s">
        <v>27</v>
      </c>
      <c r="I23" s="27">
        <f>(I10-D26)/I10</f>
        <v>0.79928077455048407</v>
      </c>
    </row>
    <row r="25" spans="1:10" ht="15" customHeight="1" x14ac:dyDescent="0.25">
      <c r="B25" s="64" t="s">
        <v>26</v>
      </c>
      <c r="C25" s="64"/>
      <c r="D25" s="64" t="s">
        <v>32</v>
      </c>
      <c r="E25" s="64"/>
      <c r="H25" s="66" t="str">
        <f>A1</f>
        <v>V44</v>
      </c>
      <c r="I25" s="64" t="s">
        <v>30</v>
      </c>
      <c r="J25" s="64"/>
    </row>
    <row r="26" spans="1:10" ht="15" customHeight="1" x14ac:dyDescent="0.25">
      <c r="B26" s="24">
        <f>B23+C23</f>
        <v>15.176666666666666</v>
      </c>
      <c r="C26" s="24" t="s">
        <v>33</v>
      </c>
      <c r="D26" s="24">
        <f>D23+E23</f>
        <v>12.093333333333334</v>
      </c>
      <c r="E26" s="1" t="s">
        <v>33</v>
      </c>
      <c r="H26" s="67"/>
      <c r="I26" s="19" t="s">
        <v>4</v>
      </c>
      <c r="J26" s="19" t="s">
        <v>5</v>
      </c>
    </row>
    <row r="27" spans="1:10" x14ac:dyDescent="0.25">
      <c r="H27" s="3" t="s">
        <v>0</v>
      </c>
      <c r="I27" s="20">
        <f t="shared" ref="I27:I33" si="10">(B3-B16)/B3</f>
        <v>0.65409090909090917</v>
      </c>
      <c r="J27" s="20">
        <f>(E3-C16)/E3</f>
        <v>0.78</v>
      </c>
    </row>
    <row r="28" spans="1:10" x14ac:dyDescent="0.25">
      <c r="A28" s="62" t="str">
        <f>A1</f>
        <v>V44</v>
      </c>
      <c r="B28" s="71" t="s">
        <v>89</v>
      </c>
      <c r="C28" s="73"/>
      <c r="H28" s="3" t="s">
        <v>1</v>
      </c>
      <c r="I28" s="20">
        <f t="shared" si="10"/>
        <v>0.83846153846153848</v>
      </c>
      <c r="J28" s="20">
        <f>(E4-C17)/E4</f>
        <v>0.63711111111111107</v>
      </c>
    </row>
    <row r="29" spans="1:10" x14ac:dyDescent="0.25">
      <c r="A29" s="63"/>
      <c r="B29" s="3" t="s">
        <v>90</v>
      </c>
      <c r="C29" s="3" t="s">
        <v>5</v>
      </c>
      <c r="E29" s="71" t="s">
        <v>91</v>
      </c>
      <c r="F29" s="73"/>
      <c r="H29" s="3" t="s">
        <v>2</v>
      </c>
      <c r="I29" s="20">
        <f t="shared" si="10"/>
        <v>0.75318181818181817</v>
      </c>
      <c r="J29" s="20">
        <f>(E5-C18)/E5</f>
        <v>0.8235555555555556</v>
      </c>
    </row>
    <row r="30" spans="1:10" x14ac:dyDescent="0.25">
      <c r="A30" s="2" t="s">
        <v>0</v>
      </c>
      <c r="B30" s="28">
        <v>823.53001484210802</v>
      </c>
      <c r="C30" s="28">
        <v>909.37045292988</v>
      </c>
      <c r="E30" s="28">
        <f>B35+C35</f>
        <v>8093.857855886944</v>
      </c>
      <c r="F30" s="1" t="s">
        <v>93</v>
      </c>
      <c r="H30" s="3" t="s">
        <v>3</v>
      </c>
      <c r="I30" s="20">
        <f t="shared" si="10"/>
        <v>0.745</v>
      </c>
      <c r="J30" s="20">
        <f>(E6-C19)/E6</f>
        <v>0.78755555555555545</v>
      </c>
    </row>
    <row r="31" spans="1:10" x14ac:dyDescent="0.25">
      <c r="A31" s="2" t="s">
        <v>1</v>
      </c>
      <c r="B31" s="28">
        <v>464.10467981595099</v>
      </c>
      <c r="C31" s="28">
        <v>937.96636369847101</v>
      </c>
      <c r="H31" s="40" t="s">
        <v>6</v>
      </c>
      <c r="I31" s="47">
        <f t="shared" si="10"/>
        <v>0.84363636363636363</v>
      </c>
      <c r="J31" s="20"/>
    </row>
    <row r="32" spans="1:10" ht="15.75" thickBot="1" x14ac:dyDescent="0.3">
      <c r="A32" s="2" t="s">
        <v>2</v>
      </c>
      <c r="B32" s="28">
        <v>971.91536427115</v>
      </c>
      <c r="C32" s="28">
        <v>1010.95778091892</v>
      </c>
      <c r="E32" s="71" t="s">
        <v>94</v>
      </c>
      <c r="F32" s="73"/>
      <c r="H32" s="5" t="s">
        <v>34</v>
      </c>
      <c r="I32" s="31">
        <f t="shared" si="10"/>
        <v>0.83954545454545448</v>
      </c>
      <c r="J32" s="22"/>
    </row>
    <row r="33" spans="1:10" x14ac:dyDescent="0.25">
      <c r="A33" s="2" t="s">
        <v>3</v>
      </c>
      <c r="B33" s="28">
        <v>791.38872343167998</v>
      </c>
      <c r="C33" s="28">
        <v>972.49989240476305</v>
      </c>
      <c r="E33" s="28">
        <f>E30/F35</f>
        <v>899.31753954299381</v>
      </c>
      <c r="F33" s="1" t="s">
        <v>93</v>
      </c>
      <c r="H33" s="26" t="s">
        <v>18</v>
      </c>
      <c r="I33" s="21">
        <f t="shared" si="10"/>
        <v>0.75790281329923281</v>
      </c>
      <c r="J33" s="21">
        <f>(E9-C22)/E9</f>
        <v>0.75705555555555559</v>
      </c>
    </row>
    <row r="34" spans="1:10" ht="15.75" thickBot="1" x14ac:dyDescent="0.3">
      <c r="A34" s="58" t="s">
        <v>6</v>
      </c>
      <c r="B34" s="38">
        <v>1212.1245835740201</v>
      </c>
      <c r="C34" s="38"/>
      <c r="H34" s="3" t="s">
        <v>27</v>
      </c>
      <c r="I34" s="27">
        <f>(H10-B26)/H10</f>
        <v>0.75749667110519303</v>
      </c>
    </row>
    <row r="35" spans="1:10" x14ac:dyDescent="0.25">
      <c r="A35" s="57" t="s">
        <v>92</v>
      </c>
      <c r="B35" s="39">
        <f>B30+B31+B32+B33+B34</f>
        <v>4263.0633659349096</v>
      </c>
      <c r="C35" s="39">
        <f>C30+C31+C32+C33+C34</f>
        <v>3830.7944899520344</v>
      </c>
      <c r="E35" s="1" t="s">
        <v>112</v>
      </c>
      <c r="F35" s="1">
        <f>COUNT(B30:C34)</f>
        <v>9</v>
      </c>
    </row>
    <row r="36" spans="1:10" x14ac:dyDescent="0.25">
      <c r="B36" s="56"/>
      <c r="C36" s="56"/>
    </row>
  </sheetData>
  <mergeCells count="19">
    <mergeCell ref="A28:A29"/>
    <mergeCell ref="B28:C28"/>
    <mergeCell ref="E29:F29"/>
    <mergeCell ref="E32:F32"/>
    <mergeCell ref="K1:L1"/>
    <mergeCell ref="A1:A2"/>
    <mergeCell ref="A14:A15"/>
    <mergeCell ref="M1:M2"/>
    <mergeCell ref="B25:C25"/>
    <mergeCell ref="D25:E25"/>
    <mergeCell ref="I25:J25"/>
    <mergeCell ref="H25:H26"/>
    <mergeCell ref="B1:D1"/>
    <mergeCell ref="E1:G1"/>
    <mergeCell ref="H1:J1"/>
    <mergeCell ref="B14:C14"/>
    <mergeCell ref="D14:E14"/>
    <mergeCell ref="H14:H15"/>
    <mergeCell ref="I14:J1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C9C56-3804-41C9-885D-2650B8237B72}">
  <dimension ref="A1:N35"/>
  <sheetViews>
    <sheetView topLeftCell="A10" workbookViewId="0">
      <selection activeCell="D23" sqref="D23:E23"/>
    </sheetView>
  </sheetViews>
  <sheetFormatPr baseColWidth="10" defaultRowHeight="15" outlineLevelCol="1" x14ac:dyDescent="0.25"/>
  <cols>
    <col min="1" max="1" width="11.42578125" customWidth="1"/>
    <col min="2" max="2" width="17.42578125" customWidth="1"/>
    <col min="3" max="3" width="16.7109375" customWidth="1"/>
    <col min="4" max="4" width="18" customWidth="1"/>
    <col min="5" max="5" width="18.28515625" customWidth="1"/>
    <col min="6" max="12" width="16.7109375" customWidth="1"/>
    <col min="13" max="13" width="45.28515625" hidden="1" customWidth="1" outlineLevel="1"/>
    <col min="14" max="14" width="11.42578125" collapsed="1"/>
  </cols>
  <sheetData>
    <row r="1" spans="1:13" x14ac:dyDescent="0.25">
      <c r="A1" s="62" t="s">
        <v>29</v>
      </c>
      <c r="B1" s="68" t="s">
        <v>4</v>
      </c>
      <c r="C1" s="69"/>
      <c r="D1" s="70"/>
      <c r="E1" s="71" t="s">
        <v>5</v>
      </c>
      <c r="F1" s="72"/>
      <c r="G1" s="73"/>
      <c r="H1" s="71" t="s">
        <v>10</v>
      </c>
      <c r="I1" s="72"/>
      <c r="J1" s="73"/>
      <c r="K1" s="64" t="s">
        <v>28</v>
      </c>
      <c r="L1" s="64"/>
      <c r="M1" s="65" t="s">
        <v>15</v>
      </c>
    </row>
    <row r="2" spans="1:13" x14ac:dyDescent="0.25">
      <c r="A2" s="63"/>
      <c r="B2" s="35" t="s">
        <v>31</v>
      </c>
      <c r="C2" s="2" t="s">
        <v>13</v>
      </c>
      <c r="D2" s="3" t="s">
        <v>14</v>
      </c>
      <c r="E2" s="3" t="s">
        <v>31</v>
      </c>
      <c r="F2" s="3" t="s">
        <v>13</v>
      </c>
      <c r="G2" s="3" t="s">
        <v>14</v>
      </c>
      <c r="H2" s="3" t="s">
        <v>31</v>
      </c>
      <c r="I2" s="3" t="s">
        <v>13</v>
      </c>
      <c r="J2" s="7" t="s">
        <v>14</v>
      </c>
      <c r="K2" s="7" t="s">
        <v>4</v>
      </c>
      <c r="L2" s="7" t="s">
        <v>5</v>
      </c>
      <c r="M2" s="65"/>
    </row>
    <row r="3" spans="1:13" x14ac:dyDescent="0.25">
      <c r="A3" s="4" t="s">
        <v>0</v>
      </c>
      <c r="B3" s="36">
        <v>440</v>
      </c>
      <c r="C3" s="1">
        <v>430</v>
      </c>
      <c r="D3" s="1">
        <v>358.4</v>
      </c>
      <c r="E3" s="1">
        <v>450</v>
      </c>
      <c r="F3" s="1">
        <v>430</v>
      </c>
      <c r="G3" s="1">
        <v>409.4</v>
      </c>
      <c r="H3" s="28">
        <f>B3+E3</f>
        <v>890</v>
      </c>
      <c r="I3" s="1">
        <f>C3+F3</f>
        <v>860</v>
      </c>
      <c r="J3" s="1">
        <f>D3+G3</f>
        <v>767.8</v>
      </c>
      <c r="K3" s="10">
        <v>40</v>
      </c>
      <c r="L3" s="1"/>
      <c r="M3" s="1"/>
    </row>
    <row r="4" spans="1:13" x14ac:dyDescent="0.25">
      <c r="A4" s="4" t="s">
        <v>1</v>
      </c>
      <c r="B4" s="36">
        <v>440</v>
      </c>
      <c r="C4" s="1">
        <v>430</v>
      </c>
      <c r="D4" s="1">
        <v>323</v>
      </c>
      <c r="E4" s="1">
        <v>450</v>
      </c>
      <c r="F4" s="1">
        <v>430</v>
      </c>
      <c r="G4" s="1">
        <v>315.3</v>
      </c>
      <c r="H4" s="28">
        <f t="shared" ref="H4:H7" si="0">B4+E4</f>
        <v>890</v>
      </c>
      <c r="I4" s="1">
        <f t="shared" ref="I4:J7" si="1">C4+F4</f>
        <v>860</v>
      </c>
      <c r="J4" s="1">
        <f t="shared" si="1"/>
        <v>638.29999999999995</v>
      </c>
      <c r="K4" s="10"/>
      <c r="L4" s="1"/>
      <c r="M4" s="1"/>
    </row>
    <row r="5" spans="1:13" x14ac:dyDescent="0.25">
      <c r="A5" s="4" t="s">
        <v>2</v>
      </c>
      <c r="B5" s="36">
        <v>440</v>
      </c>
      <c r="C5" s="1">
        <v>430</v>
      </c>
      <c r="D5" s="1">
        <v>341.9</v>
      </c>
      <c r="E5" s="1">
        <v>450</v>
      </c>
      <c r="F5" s="1">
        <v>430</v>
      </c>
      <c r="G5" s="1">
        <v>332.5</v>
      </c>
      <c r="H5" s="28">
        <f t="shared" si="0"/>
        <v>890</v>
      </c>
      <c r="I5" s="1">
        <f t="shared" si="1"/>
        <v>860</v>
      </c>
      <c r="J5" s="1">
        <f t="shared" si="1"/>
        <v>674.4</v>
      </c>
      <c r="K5" s="10"/>
      <c r="L5" s="1">
        <v>45</v>
      </c>
      <c r="M5" s="1"/>
    </row>
    <row r="6" spans="1:13" x14ac:dyDescent="0.25">
      <c r="A6" s="4" t="s">
        <v>3</v>
      </c>
      <c r="B6" s="36">
        <v>440</v>
      </c>
      <c r="C6" s="1">
        <v>430</v>
      </c>
      <c r="D6" s="1">
        <v>373.7</v>
      </c>
      <c r="E6" s="1">
        <v>450</v>
      </c>
      <c r="F6" s="1">
        <v>430</v>
      </c>
      <c r="G6" s="1">
        <v>357.3</v>
      </c>
      <c r="H6" s="28">
        <f t="shared" si="0"/>
        <v>890</v>
      </c>
      <c r="I6" s="1">
        <f t="shared" si="1"/>
        <v>860</v>
      </c>
      <c r="J6" s="1">
        <f t="shared" si="1"/>
        <v>731</v>
      </c>
      <c r="K6" s="10">
        <v>25</v>
      </c>
      <c r="L6" s="1">
        <v>25</v>
      </c>
      <c r="M6" s="1"/>
    </row>
    <row r="7" spans="1:13" ht="15.75" thickBot="1" x14ac:dyDescent="0.3">
      <c r="A7" s="5" t="s">
        <v>6</v>
      </c>
      <c r="B7" s="37">
        <v>440</v>
      </c>
      <c r="C7" s="6">
        <v>410</v>
      </c>
      <c r="D7" s="6">
        <v>331.4</v>
      </c>
      <c r="E7" s="6"/>
      <c r="F7" s="23"/>
      <c r="G7" s="23"/>
      <c r="H7" s="38">
        <f t="shared" si="0"/>
        <v>440</v>
      </c>
      <c r="I7" s="6">
        <f t="shared" si="1"/>
        <v>410</v>
      </c>
      <c r="J7" s="6">
        <f t="shared" si="1"/>
        <v>331.4</v>
      </c>
      <c r="K7" s="6">
        <v>15</v>
      </c>
      <c r="L7" s="6"/>
      <c r="M7" s="1"/>
    </row>
    <row r="8" spans="1:13" x14ac:dyDescent="0.25">
      <c r="A8" s="9" t="s">
        <v>8</v>
      </c>
      <c r="B8" s="8">
        <f>B3+B4+B5+B6+B7</f>
        <v>2200</v>
      </c>
      <c r="C8" s="8">
        <f>C3+C4+C5+C6+C7</f>
        <v>2130</v>
      </c>
      <c r="D8" s="8">
        <f t="shared" ref="D8:L8" si="2">D3+D4+D5+D6+D7</f>
        <v>1728.4</v>
      </c>
      <c r="E8" s="8">
        <f t="shared" si="2"/>
        <v>1800</v>
      </c>
      <c r="F8" s="8">
        <f t="shared" si="2"/>
        <v>1720</v>
      </c>
      <c r="G8" s="8">
        <f t="shared" si="2"/>
        <v>1414.5</v>
      </c>
      <c r="H8" s="39">
        <f>H3+H4+H5+H6+H7</f>
        <v>4000</v>
      </c>
      <c r="I8" s="8">
        <f t="shared" si="2"/>
        <v>3850</v>
      </c>
      <c r="J8" s="8">
        <f t="shared" si="2"/>
        <v>3142.9</v>
      </c>
      <c r="K8" s="8">
        <f t="shared" si="2"/>
        <v>80</v>
      </c>
      <c r="L8" s="8">
        <f t="shared" si="2"/>
        <v>70</v>
      </c>
    </row>
    <row r="9" spans="1:13" x14ac:dyDescent="0.25">
      <c r="A9" s="15" t="s">
        <v>9</v>
      </c>
      <c r="B9" s="18">
        <f>B8/60</f>
        <v>36.666666666666664</v>
      </c>
      <c r="C9" s="18">
        <f>C8/60</f>
        <v>35.5</v>
      </c>
      <c r="D9" s="18">
        <f t="shared" ref="D9:J9" si="3">D8/60</f>
        <v>28.806666666666668</v>
      </c>
      <c r="E9" s="18">
        <f t="shared" si="3"/>
        <v>30</v>
      </c>
      <c r="F9" s="18">
        <f t="shared" si="3"/>
        <v>28.666666666666668</v>
      </c>
      <c r="G9" s="18">
        <f t="shared" si="3"/>
        <v>23.574999999999999</v>
      </c>
      <c r="H9" s="28">
        <f>H8/60</f>
        <v>66.666666666666671</v>
      </c>
      <c r="I9" s="28">
        <f>I8/60</f>
        <v>64.166666666666671</v>
      </c>
      <c r="J9" s="18">
        <f t="shared" si="3"/>
        <v>52.381666666666668</v>
      </c>
    </row>
    <row r="11" spans="1:13" x14ac:dyDescent="0.25">
      <c r="K11" s="17"/>
    </row>
    <row r="13" spans="1:13" ht="15" customHeight="1" x14ac:dyDescent="0.25">
      <c r="A13" s="62" t="str">
        <f>A1</f>
        <v>V43</v>
      </c>
      <c r="B13" s="64" t="s">
        <v>7</v>
      </c>
      <c r="C13" s="64"/>
      <c r="D13" s="64" t="s">
        <v>32</v>
      </c>
      <c r="E13" s="64"/>
      <c r="F13" s="32"/>
      <c r="H13" s="66" t="str">
        <f>A1</f>
        <v>V43</v>
      </c>
      <c r="I13" s="64" t="s">
        <v>35</v>
      </c>
      <c r="J13" s="64"/>
    </row>
    <row r="14" spans="1:13" ht="15" customHeight="1" x14ac:dyDescent="0.25">
      <c r="A14" s="63"/>
      <c r="B14" s="29" t="s">
        <v>4</v>
      </c>
      <c r="C14" s="29" t="s">
        <v>5</v>
      </c>
      <c r="D14" s="29" t="s">
        <v>4</v>
      </c>
      <c r="E14" s="29" t="s">
        <v>5</v>
      </c>
      <c r="F14" s="32"/>
      <c r="H14" s="67"/>
      <c r="I14" s="19" t="s">
        <v>4</v>
      </c>
      <c r="J14" s="19" t="s">
        <v>5</v>
      </c>
    </row>
    <row r="15" spans="1:13" x14ac:dyDescent="0.25">
      <c r="A15" s="11" t="s">
        <v>0</v>
      </c>
      <c r="B15" s="28">
        <f>B3-D3</f>
        <v>81.600000000000023</v>
      </c>
      <c r="C15" s="1">
        <f>E3-G3</f>
        <v>40.600000000000023</v>
      </c>
      <c r="D15" s="1">
        <f>C3-D3-K3</f>
        <v>31.600000000000023</v>
      </c>
      <c r="E15" s="1">
        <f>F3-G3-L3</f>
        <v>20.600000000000023</v>
      </c>
      <c r="F15" s="33"/>
      <c r="H15" s="3" t="s">
        <v>0</v>
      </c>
      <c r="I15" s="20">
        <f t="shared" ref="I15:I20" si="4">(C3-D15)/C3</f>
        <v>0.92651162790697672</v>
      </c>
      <c r="J15" s="20">
        <f>(F3-E15)/F3</f>
        <v>0.95209302325581391</v>
      </c>
    </row>
    <row r="16" spans="1:13" x14ac:dyDescent="0.25">
      <c r="A16" s="11" t="s">
        <v>1</v>
      </c>
      <c r="B16" s="28">
        <f t="shared" ref="B16:B19" si="5">B4-D4</f>
        <v>117</v>
      </c>
      <c r="C16" s="1">
        <f t="shared" ref="C16:C18" si="6">E4-G4</f>
        <v>134.69999999999999</v>
      </c>
      <c r="D16" s="1">
        <f t="shared" ref="D16:D19" si="7">C4-D4-K4</f>
        <v>107</v>
      </c>
      <c r="E16" s="1">
        <f t="shared" ref="E16:E19" si="8">F4-G4-L4</f>
        <v>114.69999999999999</v>
      </c>
      <c r="F16" s="33"/>
      <c r="H16" s="3" t="s">
        <v>1</v>
      </c>
      <c r="I16" s="20">
        <f t="shared" si="4"/>
        <v>0.75116279069767444</v>
      </c>
      <c r="J16" s="20">
        <f>(F4-E16)/F4</f>
        <v>0.73325581395348838</v>
      </c>
    </row>
    <row r="17" spans="1:10" x14ac:dyDescent="0.25">
      <c r="A17" s="11" t="s">
        <v>2</v>
      </c>
      <c r="B17" s="28">
        <f t="shared" si="5"/>
        <v>98.100000000000023</v>
      </c>
      <c r="C17" s="1">
        <f t="shared" si="6"/>
        <v>117.5</v>
      </c>
      <c r="D17" s="1">
        <f t="shared" si="7"/>
        <v>88.100000000000023</v>
      </c>
      <c r="E17" s="1">
        <f t="shared" si="8"/>
        <v>52.5</v>
      </c>
      <c r="F17" s="33"/>
      <c r="H17" s="3" t="s">
        <v>2</v>
      </c>
      <c r="I17" s="20">
        <f t="shared" si="4"/>
        <v>0.79511627906976734</v>
      </c>
      <c r="J17" s="20">
        <f>(F5-E17)/F5</f>
        <v>0.87790697674418605</v>
      </c>
    </row>
    <row r="18" spans="1:10" x14ac:dyDescent="0.25">
      <c r="A18" s="11" t="s">
        <v>3</v>
      </c>
      <c r="B18" s="28">
        <f t="shared" si="5"/>
        <v>66.300000000000011</v>
      </c>
      <c r="C18" s="1">
        <f t="shared" si="6"/>
        <v>92.699999999999989</v>
      </c>
      <c r="D18" s="1">
        <f t="shared" si="7"/>
        <v>31.300000000000011</v>
      </c>
      <c r="E18" s="1">
        <f t="shared" si="8"/>
        <v>47.699999999999989</v>
      </c>
      <c r="F18" s="33"/>
      <c r="H18" s="3" t="s">
        <v>3</v>
      </c>
      <c r="I18" s="20">
        <f t="shared" si="4"/>
        <v>0.92720930232558141</v>
      </c>
      <c r="J18" s="20">
        <f>(F6-E18)/F6</f>
        <v>0.8890697674418605</v>
      </c>
    </row>
    <row r="19" spans="1:10" ht="15.75" thickBot="1" x14ac:dyDescent="0.3">
      <c r="A19" s="12" t="s">
        <v>6</v>
      </c>
      <c r="B19" s="38">
        <f t="shared" si="5"/>
        <v>108.60000000000002</v>
      </c>
      <c r="C19" s="6">
        <f>E7-G7</f>
        <v>0</v>
      </c>
      <c r="D19" s="6">
        <f t="shared" si="7"/>
        <v>63.600000000000023</v>
      </c>
      <c r="E19" s="6">
        <f t="shared" si="8"/>
        <v>0</v>
      </c>
      <c r="F19" s="33"/>
      <c r="H19" s="5" t="s">
        <v>6</v>
      </c>
      <c r="I19" s="22">
        <f t="shared" si="4"/>
        <v>0.84487804878048778</v>
      </c>
      <c r="J19" s="22"/>
    </row>
    <row r="20" spans="1:10" x14ac:dyDescent="0.25">
      <c r="A20" s="16" t="s">
        <v>8</v>
      </c>
      <c r="B20" s="8">
        <f>B15+B16+B17+B18+B19</f>
        <v>471.60000000000008</v>
      </c>
      <c r="C20" s="8">
        <f>C15+C16+C17+C18+C19</f>
        <v>385.5</v>
      </c>
      <c r="D20" s="8">
        <f>D15+D16+D17+D18+D19</f>
        <v>321.60000000000008</v>
      </c>
      <c r="E20" s="8">
        <f>E15+E16+E17+E18+E19</f>
        <v>235.5</v>
      </c>
      <c r="F20" s="33"/>
      <c r="H20" s="26" t="s">
        <v>18</v>
      </c>
      <c r="I20" s="21">
        <f t="shared" si="4"/>
        <v>0.84901408450704219</v>
      </c>
      <c r="J20" s="21">
        <f>(F8-E20)/F8</f>
        <v>0.86308139534883721</v>
      </c>
    </row>
    <row r="21" spans="1:10" x14ac:dyDescent="0.25">
      <c r="A21" s="15" t="s">
        <v>9</v>
      </c>
      <c r="B21" s="13">
        <f>B20/60</f>
        <v>7.8600000000000012</v>
      </c>
      <c r="C21" s="14">
        <f>C20/60</f>
        <v>6.4249999999999998</v>
      </c>
      <c r="D21" s="14">
        <f t="shared" ref="D21:E21" si="9">D20/60</f>
        <v>5.3600000000000012</v>
      </c>
      <c r="E21" s="14">
        <f t="shared" si="9"/>
        <v>3.9249999999999998</v>
      </c>
      <c r="F21" s="34"/>
      <c r="H21" s="3" t="s">
        <v>27</v>
      </c>
      <c r="I21" s="27">
        <f>(I9-D24)/I9</f>
        <v>0.85529870129870134</v>
      </c>
    </row>
    <row r="23" spans="1:10" ht="15" customHeight="1" x14ac:dyDescent="0.25">
      <c r="B23" s="64" t="s">
        <v>26</v>
      </c>
      <c r="C23" s="64"/>
      <c r="D23" s="64" t="s">
        <v>32</v>
      </c>
      <c r="E23" s="64"/>
      <c r="H23" s="66" t="str">
        <f>A1</f>
        <v>V43</v>
      </c>
      <c r="I23" s="64" t="s">
        <v>30</v>
      </c>
      <c r="J23" s="64"/>
    </row>
    <row r="24" spans="1:10" ht="15" customHeight="1" x14ac:dyDescent="0.25">
      <c r="B24" s="24">
        <f>B21+C21</f>
        <v>14.285</v>
      </c>
      <c r="C24" s="24" t="s">
        <v>33</v>
      </c>
      <c r="D24" s="24">
        <f>D21+E21</f>
        <v>9.2850000000000001</v>
      </c>
      <c r="E24" s="1" t="s">
        <v>33</v>
      </c>
      <c r="H24" s="67"/>
      <c r="I24" s="19" t="s">
        <v>4</v>
      </c>
      <c r="J24" s="19" t="s">
        <v>5</v>
      </c>
    </row>
    <row r="25" spans="1:10" x14ac:dyDescent="0.25">
      <c r="H25" s="3" t="s">
        <v>0</v>
      </c>
      <c r="I25" s="20">
        <f>(B3-B15)/B3</f>
        <v>0.81454545454545446</v>
      </c>
      <c r="J25" s="20">
        <f>(E3-C15)/E3</f>
        <v>0.90977777777777769</v>
      </c>
    </row>
    <row r="26" spans="1:10" x14ac:dyDescent="0.25">
      <c r="A26" s="62" t="str">
        <f>A1</f>
        <v>V43</v>
      </c>
      <c r="B26" s="71" t="s">
        <v>89</v>
      </c>
      <c r="C26" s="73"/>
      <c r="H26" s="3" t="s">
        <v>1</v>
      </c>
      <c r="I26" s="20">
        <f t="shared" ref="I26:I28" si="10">(B4-B16)/B4</f>
        <v>0.73409090909090913</v>
      </c>
      <c r="J26" s="20">
        <f>(E4-C16)/E4</f>
        <v>0.70066666666666666</v>
      </c>
    </row>
    <row r="27" spans="1:10" x14ac:dyDescent="0.25">
      <c r="A27" s="63"/>
      <c r="B27" s="3" t="s">
        <v>90</v>
      </c>
      <c r="C27" s="3" t="s">
        <v>5</v>
      </c>
      <c r="E27" s="71" t="s">
        <v>91</v>
      </c>
      <c r="F27" s="73"/>
      <c r="H27" s="3" t="s">
        <v>2</v>
      </c>
      <c r="I27" s="20">
        <f t="shared" si="10"/>
        <v>0.77704545454545448</v>
      </c>
      <c r="J27" s="20">
        <f t="shared" ref="J27:J28" si="11">(E5-C17)/E5</f>
        <v>0.73888888888888893</v>
      </c>
    </row>
    <row r="28" spans="1:10" x14ac:dyDescent="0.25">
      <c r="A28" s="2" t="s">
        <v>0</v>
      </c>
      <c r="B28" s="28">
        <v>1046.82807787709</v>
      </c>
      <c r="C28" s="28">
        <v>1095.4567158924201</v>
      </c>
      <c r="E28" s="28">
        <f>B33+C33</f>
        <v>8751.3887580604842</v>
      </c>
      <c r="F28" s="1" t="s">
        <v>93</v>
      </c>
      <c r="H28" s="3" t="s">
        <v>3</v>
      </c>
      <c r="I28" s="20">
        <f t="shared" si="10"/>
        <v>0.84931818181818175</v>
      </c>
      <c r="J28" s="20">
        <f t="shared" si="11"/>
        <v>0.79400000000000004</v>
      </c>
    </row>
    <row r="29" spans="1:10" ht="15.75" thickBot="1" x14ac:dyDescent="0.3">
      <c r="A29" s="2" t="s">
        <v>1</v>
      </c>
      <c r="B29" s="28">
        <v>858.37847401656302</v>
      </c>
      <c r="C29" s="28">
        <v>1040.23484345048</v>
      </c>
      <c r="H29" s="5" t="s">
        <v>6</v>
      </c>
      <c r="I29" s="22">
        <f>(B7-B19)/B7</f>
        <v>0.75318181818181817</v>
      </c>
      <c r="J29" s="22"/>
    </row>
    <row r="30" spans="1:10" x14ac:dyDescent="0.25">
      <c r="A30" s="2" t="s">
        <v>2</v>
      </c>
      <c r="B30" s="28">
        <v>1041.24441136364</v>
      </c>
      <c r="C30" s="28">
        <v>781.52570349397297</v>
      </c>
      <c r="E30" s="71" t="s">
        <v>94</v>
      </c>
      <c r="F30" s="73"/>
      <c r="H30" s="26" t="s">
        <v>18</v>
      </c>
      <c r="I30" s="21">
        <f>(B8-B20)/B8</f>
        <v>0.78563636363636358</v>
      </c>
      <c r="J30" s="21">
        <f>(E8-C20)/E8</f>
        <v>0.78583333333333338</v>
      </c>
    </row>
    <row r="31" spans="1:10" x14ac:dyDescent="0.25">
      <c r="A31" s="2" t="s">
        <v>3</v>
      </c>
      <c r="B31" s="28">
        <v>983.27172021447404</v>
      </c>
      <c r="C31" s="28">
        <v>978.20962455992196</v>
      </c>
      <c r="E31" s="28">
        <f>E28/F33</f>
        <v>972.37652867338716</v>
      </c>
      <c r="F31" s="1" t="s">
        <v>93</v>
      </c>
      <c r="H31" s="3" t="s">
        <v>27</v>
      </c>
      <c r="I31" s="27">
        <f>(H9-B24)/H9</f>
        <v>0.78572500000000012</v>
      </c>
    </row>
    <row r="32" spans="1:10" ht="15.75" thickBot="1" x14ac:dyDescent="0.3">
      <c r="A32" s="58" t="s">
        <v>6</v>
      </c>
      <c r="B32" s="38">
        <v>926.23918719192204</v>
      </c>
      <c r="C32" s="38"/>
    </row>
    <row r="33" spans="1:6" x14ac:dyDescent="0.25">
      <c r="A33" s="57" t="s">
        <v>92</v>
      </c>
      <c r="B33" s="39">
        <f>B28+B29+B30+B31+B32</f>
        <v>4855.9618706636884</v>
      </c>
      <c r="C33" s="39">
        <f>C28+C29+C30+C31+C32</f>
        <v>3895.4268873967953</v>
      </c>
      <c r="E33" s="1" t="s">
        <v>112</v>
      </c>
      <c r="F33" s="1">
        <f>COUNT(B28:C32)</f>
        <v>9</v>
      </c>
    </row>
    <row r="35" spans="1:6" x14ac:dyDescent="0.25">
      <c r="B35" s="56"/>
      <c r="C35" s="56"/>
    </row>
  </sheetData>
  <mergeCells count="19">
    <mergeCell ref="E27:F27"/>
    <mergeCell ref="E30:F30"/>
    <mergeCell ref="K1:L1"/>
    <mergeCell ref="A1:A2"/>
    <mergeCell ref="A13:A14"/>
    <mergeCell ref="A26:A27"/>
    <mergeCell ref="B26:C26"/>
    <mergeCell ref="M1:M2"/>
    <mergeCell ref="B23:C23"/>
    <mergeCell ref="D23:E23"/>
    <mergeCell ref="I23:J23"/>
    <mergeCell ref="H23:H24"/>
    <mergeCell ref="B1:D1"/>
    <mergeCell ref="E1:G1"/>
    <mergeCell ref="H1:J1"/>
    <mergeCell ref="B13:C13"/>
    <mergeCell ref="D13:E13"/>
    <mergeCell ref="H13:H14"/>
    <mergeCell ref="I13:J1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A4D0A-364E-4A25-855B-67CC198735A1}">
  <dimension ref="A1:N35"/>
  <sheetViews>
    <sheetView topLeftCell="A13" workbookViewId="0">
      <selection activeCell="D23" sqref="D23:E23"/>
    </sheetView>
  </sheetViews>
  <sheetFormatPr baseColWidth="10" defaultRowHeight="15" outlineLevelCol="1" x14ac:dyDescent="0.25"/>
  <cols>
    <col min="1" max="1" width="11.42578125" customWidth="1"/>
    <col min="2" max="2" width="17.42578125" customWidth="1"/>
    <col min="3" max="3" width="16.7109375" customWidth="1"/>
    <col min="4" max="4" width="18" customWidth="1"/>
    <col min="5" max="5" width="18.28515625" customWidth="1"/>
    <col min="6" max="12" width="16.7109375" customWidth="1"/>
    <col min="13" max="13" width="45.28515625" hidden="1" customWidth="1" outlineLevel="1"/>
    <col min="14" max="14" width="11.42578125" collapsed="1"/>
  </cols>
  <sheetData>
    <row r="1" spans="1:13" x14ac:dyDescent="0.25">
      <c r="A1" s="62" t="s">
        <v>25</v>
      </c>
      <c r="B1" s="68" t="s">
        <v>4</v>
      </c>
      <c r="C1" s="69"/>
      <c r="D1" s="70"/>
      <c r="E1" s="71" t="s">
        <v>5</v>
      </c>
      <c r="F1" s="72"/>
      <c r="G1" s="73"/>
      <c r="H1" s="71" t="s">
        <v>10</v>
      </c>
      <c r="I1" s="72"/>
      <c r="J1" s="73"/>
      <c r="K1" s="64" t="s">
        <v>28</v>
      </c>
      <c r="L1" s="64"/>
      <c r="M1" s="65" t="s">
        <v>15</v>
      </c>
    </row>
    <row r="2" spans="1:13" x14ac:dyDescent="0.25">
      <c r="A2" s="63"/>
      <c r="B2" s="35" t="s">
        <v>31</v>
      </c>
      <c r="C2" s="2" t="s">
        <v>13</v>
      </c>
      <c r="D2" s="3" t="s">
        <v>14</v>
      </c>
      <c r="E2" s="3" t="s">
        <v>31</v>
      </c>
      <c r="F2" s="3" t="s">
        <v>13</v>
      </c>
      <c r="G2" s="3" t="s">
        <v>14</v>
      </c>
      <c r="H2" s="3" t="s">
        <v>31</v>
      </c>
      <c r="I2" s="3" t="s">
        <v>13</v>
      </c>
      <c r="J2" s="7" t="s">
        <v>14</v>
      </c>
      <c r="K2" s="7" t="s">
        <v>4</v>
      </c>
      <c r="L2" s="7" t="s">
        <v>5</v>
      </c>
      <c r="M2" s="65"/>
    </row>
    <row r="3" spans="1:13" x14ac:dyDescent="0.25">
      <c r="A3" s="4" t="s">
        <v>0</v>
      </c>
      <c r="B3" s="36">
        <v>440</v>
      </c>
      <c r="C3" s="1">
        <v>430</v>
      </c>
      <c r="D3" s="1">
        <v>332.2</v>
      </c>
      <c r="E3" s="1">
        <v>450</v>
      </c>
      <c r="F3" s="1">
        <v>430</v>
      </c>
      <c r="G3" s="1">
        <v>376.6</v>
      </c>
      <c r="H3" s="28">
        <f>B3+E3</f>
        <v>890</v>
      </c>
      <c r="I3" s="1">
        <f>C3+F3</f>
        <v>860</v>
      </c>
      <c r="J3" s="1">
        <f>D3+G3</f>
        <v>708.8</v>
      </c>
      <c r="K3" s="10"/>
      <c r="L3" s="1"/>
      <c r="M3" s="1"/>
    </row>
    <row r="4" spans="1:13" x14ac:dyDescent="0.25">
      <c r="A4" s="4" t="s">
        <v>1</v>
      </c>
      <c r="B4" s="36">
        <v>440</v>
      </c>
      <c r="C4" s="1">
        <v>430</v>
      </c>
      <c r="D4" s="1">
        <v>352.1</v>
      </c>
      <c r="E4" s="1"/>
      <c r="F4" s="1"/>
      <c r="G4" s="1"/>
      <c r="H4" s="28">
        <f t="shared" ref="H4:H7" si="0">B4+E4</f>
        <v>440</v>
      </c>
      <c r="I4" s="1">
        <f t="shared" ref="I4:J7" si="1">C4+F4</f>
        <v>430</v>
      </c>
      <c r="J4" s="1">
        <f t="shared" si="1"/>
        <v>352.1</v>
      </c>
      <c r="K4" s="10"/>
      <c r="L4" s="1"/>
      <c r="M4" s="1"/>
    </row>
    <row r="5" spans="1:13" x14ac:dyDescent="0.25">
      <c r="A5" s="4" t="s">
        <v>2</v>
      </c>
      <c r="B5" s="36">
        <v>440</v>
      </c>
      <c r="C5" s="1">
        <v>360</v>
      </c>
      <c r="D5" s="1">
        <v>232.7</v>
      </c>
      <c r="E5" s="1">
        <v>450</v>
      </c>
      <c r="F5" s="1">
        <v>430</v>
      </c>
      <c r="G5" s="1">
        <v>350.2</v>
      </c>
      <c r="H5" s="28">
        <f t="shared" si="0"/>
        <v>890</v>
      </c>
      <c r="I5" s="1">
        <f t="shared" si="1"/>
        <v>790</v>
      </c>
      <c r="J5" s="1">
        <f t="shared" si="1"/>
        <v>582.9</v>
      </c>
      <c r="K5" s="10"/>
      <c r="L5" s="1">
        <v>20</v>
      </c>
      <c r="M5" s="1"/>
    </row>
    <row r="6" spans="1:13" x14ac:dyDescent="0.25">
      <c r="A6" s="4" t="s">
        <v>3</v>
      </c>
      <c r="B6" s="36">
        <v>440</v>
      </c>
      <c r="C6" s="1">
        <v>430</v>
      </c>
      <c r="D6" s="1">
        <v>297.89999999999998</v>
      </c>
      <c r="E6" s="1">
        <v>450</v>
      </c>
      <c r="F6" s="1">
        <v>430</v>
      </c>
      <c r="G6" s="1">
        <v>323.8</v>
      </c>
      <c r="H6" s="28">
        <f t="shared" si="0"/>
        <v>890</v>
      </c>
      <c r="I6" s="1">
        <f t="shared" si="1"/>
        <v>860</v>
      </c>
      <c r="J6" s="1">
        <f t="shared" si="1"/>
        <v>621.70000000000005</v>
      </c>
      <c r="K6" s="10">
        <v>20</v>
      </c>
      <c r="L6" s="1"/>
      <c r="M6" s="1"/>
    </row>
    <row r="7" spans="1:13" ht="15.75" thickBot="1" x14ac:dyDescent="0.3">
      <c r="A7" s="5" t="s">
        <v>6</v>
      </c>
      <c r="B7" s="37">
        <v>440</v>
      </c>
      <c r="C7" s="6">
        <v>410</v>
      </c>
      <c r="D7" s="6">
        <v>332.8</v>
      </c>
      <c r="E7" s="6"/>
      <c r="F7" s="23"/>
      <c r="G7" s="23"/>
      <c r="H7" s="38">
        <f t="shared" si="0"/>
        <v>440</v>
      </c>
      <c r="I7" s="6">
        <f t="shared" si="1"/>
        <v>410</v>
      </c>
      <c r="J7" s="6">
        <f t="shared" si="1"/>
        <v>332.8</v>
      </c>
      <c r="K7" s="6">
        <v>20</v>
      </c>
      <c r="L7" s="6"/>
      <c r="M7" s="1"/>
    </row>
    <row r="8" spans="1:13" x14ac:dyDescent="0.25">
      <c r="A8" s="9" t="s">
        <v>8</v>
      </c>
      <c r="B8" s="8">
        <f>B3+B4+B5+B6+B7</f>
        <v>2200</v>
      </c>
      <c r="C8" s="8">
        <f>C3+C4+C5+C6+C7</f>
        <v>2060</v>
      </c>
      <c r="D8" s="8">
        <f t="shared" ref="D8:L8" si="2">D3+D4+D5+D6+D7</f>
        <v>1547.7</v>
      </c>
      <c r="E8" s="8">
        <f t="shared" si="2"/>
        <v>1350</v>
      </c>
      <c r="F8" s="8">
        <f t="shared" si="2"/>
        <v>1290</v>
      </c>
      <c r="G8" s="8">
        <f t="shared" si="2"/>
        <v>1050.5999999999999</v>
      </c>
      <c r="H8" s="39">
        <f>H3+H4+H5+H6+H7</f>
        <v>3550</v>
      </c>
      <c r="I8" s="8">
        <f t="shared" si="2"/>
        <v>3350</v>
      </c>
      <c r="J8" s="8">
        <f t="shared" si="2"/>
        <v>2598.3000000000002</v>
      </c>
      <c r="K8" s="8">
        <f t="shared" si="2"/>
        <v>40</v>
      </c>
      <c r="L8" s="8">
        <f t="shared" si="2"/>
        <v>20</v>
      </c>
    </row>
    <row r="9" spans="1:13" x14ac:dyDescent="0.25">
      <c r="A9" s="15" t="s">
        <v>9</v>
      </c>
      <c r="B9" s="18">
        <f>B8/60</f>
        <v>36.666666666666664</v>
      </c>
      <c r="C9" s="18">
        <f>C8/60</f>
        <v>34.333333333333336</v>
      </c>
      <c r="D9" s="18">
        <f t="shared" ref="D9:J9" si="3">D8/60</f>
        <v>25.795000000000002</v>
      </c>
      <c r="E9" s="18">
        <f t="shared" si="3"/>
        <v>22.5</v>
      </c>
      <c r="F9" s="18">
        <f t="shared" si="3"/>
        <v>21.5</v>
      </c>
      <c r="G9" s="18">
        <f t="shared" si="3"/>
        <v>17.509999999999998</v>
      </c>
      <c r="H9" s="28">
        <f>H8/60</f>
        <v>59.166666666666664</v>
      </c>
      <c r="I9" s="28">
        <f>I8/60</f>
        <v>55.833333333333336</v>
      </c>
      <c r="J9" s="18">
        <f t="shared" si="3"/>
        <v>43.305</v>
      </c>
    </row>
    <row r="11" spans="1:13" x14ac:dyDescent="0.25">
      <c r="K11" s="17"/>
    </row>
    <row r="13" spans="1:13" ht="15" customHeight="1" x14ac:dyDescent="0.25">
      <c r="A13" s="62" t="str">
        <f>A1</f>
        <v>V42</v>
      </c>
      <c r="B13" s="64" t="s">
        <v>7</v>
      </c>
      <c r="C13" s="64"/>
      <c r="D13" s="64" t="s">
        <v>32</v>
      </c>
      <c r="E13" s="64"/>
      <c r="F13" s="32"/>
      <c r="H13" s="66" t="str">
        <f>A1</f>
        <v>V42</v>
      </c>
      <c r="I13" s="64" t="s">
        <v>35</v>
      </c>
      <c r="J13" s="64"/>
    </row>
    <row r="14" spans="1:13" ht="15" customHeight="1" x14ac:dyDescent="0.25">
      <c r="A14" s="63"/>
      <c r="B14" s="29" t="s">
        <v>4</v>
      </c>
      <c r="C14" s="29" t="s">
        <v>5</v>
      </c>
      <c r="D14" s="29" t="s">
        <v>4</v>
      </c>
      <c r="E14" s="29" t="s">
        <v>5</v>
      </c>
      <c r="F14" s="32"/>
      <c r="H14" s="67"/>
      <c r="I14" s="19" t="s">
        <v>4</v>
      </c>
      <c r="J14" s="19" t="s">
        <v>5</v>
      </c>
    </row>
    <row r="15" spans="1:13" x14ac:dyDescent="0.25">
      <c r="A15" s="11" t="s">
        <v>0</v>
      </c>
      <c r="B15" s="28">
        <f>B3-D3</f>
        <v>107.80000000000001</v>
      </c>
      <c r="C15" s="1">
        <f>E3-G3</f>
        <v>73.399999999999977</v>
      </c>
      <c r="D15" s="1">
        <f>C3-D3-K3</f>
        <v>97.800000000000011</v>
      </c>
      <c r="E15" s="1">
        <f>F3-G3-L3</f>
        <v>53.399999999999977</v>
      </c>
      <c r="F15" s="33"/>
      <c r="H15" s="3" t="s">
        <v>0</v>
      </c>
      <c r="I15" s="20">
        <f t="shared" ref="I15:I20" si="4">(C3-D15)/C3</f>
        <v>0.77255813953488373</v>
      </c>
      <c r="J15" s="20">
        <f>(F3-E15)/F3</f>
        <v>0.8758139534883721</v>
      </c>
    </row>
    <row r="16" spans="1:13" x14ac:dyDescent="0.25">
      <c r="A16" s="11" t="s">
        <v>1</v>
      </c>
      <c r="B16" s="28">
        <f t="shared" ref="B16:B19" si="5">B4-D4</f>
        <v>87.899999999999977</v>
      </c>
      <c r="C16" s="1">
        <f t="shared" ref="C16:C18" si="6">E4-G4</f>
        <v>0</v>
      </c>
      <c r="D16" s="1">
        <f t="shared" ref="D16:D19" si="7">C4-D4-K4</f>
        <v>77.899999999999977</v>
      </c>
      <c r="E16" s="1">
        <f t="shared" ref="E16:E19" si="8">F4-G4-L4</f>
        <v>0</v>
      </c>
      <c r="F16" s="33"/>
      <c r="H16" s="3" t="s">
        <v>1</v>
      </c>
      <c r="I16" s="20">
        <f t="shared" si="4"/>
        <v>0.81883720930232562</v>
      </c>
      <c r="J16" s="20"/>
    </row>
    <row r="17" spans="1:10" x14ac:dyDescent="0.25">
      <c r="A17" s="11" t="s">
        <v>2</v>
      </c>
      <c r="B17" s="28">
        <f t="shared" si="5"/>
        <v>207.3</v>
      </c>
      <c r="C17" s="1">
        <f t="shared" si="6"/>
        <v>99.800000000000011</v>
      </c>
      <c r="D17" s="1">
        <f t="shared" si="7"/>
        <v>127.30000000000001</v>
      </c>
      <c r="E17" s="1">
        <f t="shared" si="8"/>
        <v>59.800000000000011</v>
      </c>
      <c r="F17" s="33"/>
      <c r="H17" s="3" t="s">
        <v>2</v>
      </c>
      <c r="I17" s="20">
        <f t="shared" si="4"/>
        <v>0.6463888888888889</v>
      </c>
      <c r="J17" s="20">
        <f>(F5-E17)/F5</f>
        <v>0.8609302325581395</v>
      </c>
    </row>
    <row r="18" spans="1:10" x14ac:dyDescent="0.25">
      <c r="A18" s="11" t="s">
        <v>3</v>
      </c>
      <c r="B18" s="28">
        <f t="shared" si="5"/>
        <v>142.10000000000002</v>
      </c>
      <c r="C18" s="1">
        <f t="shared" si="6"/>
        <v>126.19999999999999</v>
      </c>
      <c r="D18" s="1">
        <f t="shared" si="7"/>
        <v>112.10000000000002</v>
      </c>
      <c r="E18" s="1">
        <f t="shared" si="8"/>
        <v>106.19999999999999</v>
      </c>
      <c r="F18" s="33"/>
      <c r="H18" s="3" t="s">
        <v>3</v>
      </c>
      <c r="I18" s="20">
        <f t="shared" si="4"/>
        <v>0.7393023255813953</v>
      </c>
      <c r="J18" s="20">
        <f>(F6-E18)/F6</f>
        <v>0.75302325581395346</v>
      </c>
    </row>
    <row r="19" spans="1:10" ht="15.75" thickBot="1" x14ac:dyDescent="0.3">
      <c r="A19" s="12" t="s">
        <v>6</v>
      </c>
      <c r="B19" s="38">
        <f t="shared" si="5"/>
        <v>107.19999999999999</v>
      </c>
      <c r="C19" s="6">
        <f>E7-G7</f>
        <v>0</v>
      </c>
      <c r="D19" s="6">
        <f t="shared" si="7"/>
        <v>57.199999999999989</v>
      </c>
      <c r="E19" s="6">
        <f t="shared" si="8"/>
        <v>0</v>
      </c>
      <c r="F19" s="33"/>
      <c r="H19" s="5" t="s">
        <v>6</v>
      </c>
      <c r="I19" s="22">
        <f t="shared" si="4"/>
        <v>0.86048780487804877</v>
      </c>
      <c r="J19" s="22"/>
    </row>
    <row r="20" spans="1:10" x14ac:dyDescent="0.25">
      <c r="A20" s="16" t="s">
        <v>8</v>
      </c>
      <c r="B20" s="8">
        <f>B15+B16+B17+B18+B19</f>
        <v>652.29999999999995</v>
      </c>
      <c r="C20" s="8">
        <f>C15+C16+C17+C18+C19</f>
        <v>299.39999999999998</v>
      </c>
      <c r="D20" s="8">
        <f>D15+D16+D17+D18+D19</f>
        <v>472.3</v>
      </c>
      <c r="E20" s="8">
        <f>E15+E16+E17+E18+E19</f>
        <v>219.39999999999998</v>
      </c>
      <c r="F20" s="33"/>
      <c r="H20" s="26" t="s">
        <v>18</v>
      </c>
      <c r="I20" s="21">
        <f t="shared" si="4"/>
        <v>0.77072815533980588</v>
      </c>
      <c r="J20" s="21">
        <f>(F8-E20)/F8</f>
        <v>0.82992248062015495</v>
      </c>
    </row>
    <row r="21" spans="1:10" x14ac:dyDescent="0.25">
      <c r="A21" s="15" t="s">
        <v>9</v>
      </c>
      <c r="B21" s="13">
        <f>B20/60</f>
        <v>10.871666666666666</v>
      </c>
      <c r="C21" s="14">
        <f>C20/60</f>
        <v>4.9899999999999993</v>
      </c>
      <c r="D21" s="14">
        <f t="shared" ref="D21:E21" si="9">D20/60</f>
        <v>7.871666666666667</v>
      </c>
      <c r="E21" s="14">
        <f t="shared" si="9"/>
        <v>3.6566666666666663</v>
      </c>
      <c r="F21" s="34"/>
      <c r="H21" s="3" t="s">
        <v>27</v>
      </c>
      <c r="I21" s="27">
        <f>(I9-D24)/I9</f>
        <v>0.79352238805970154</v>
      </c>
    </row>
    <row r="23" spans="1:10" ht="15" customHeight="1" x14ac:dyDescent="0.25">
      <c r="B23" s="64" t="s">
        <v>26</v>
      </c>
      <c r="C23" s="64"/>
      <c r="D23" s="64" t="s">
        <v>32</v>
      </c>
      <c r="E23" s="64"/>
      <c r="H23" s="66" t="str">
        <f>A1</f>
        <v>V42</v>
      </c>
      <c r="I23" s="64" t="s">
        <v>30</v>
      </c>
      <c r="J23" s="64"/>
    </row>
    <row r="24" spans="1:10" ht="15" customHeight="1" x14ac:dyDescent="0.25">
      <c r="B24" s="24">
        <f>B21+C21</f>
        <v>15.861666666666665</v>
      </c>
      <c r="C24" s="24" t="s">
        <v>33</v>
      </c>
      <c r="D24" s="24">
        <f>D21+E21</f>
        <v>11.528333333333332</v>
      </c>
      <c r="E24" s="1" t="s">
        <v>33</v>
      </c>
      <c r="H24" s="67"/>
      <c r="I24" s="19" t="s">
        <v>4</v>
      </c>
      <c r="J24" s="19" t="s">
        <v>5</v>
      </c>
    </row>
    <row r="25" spans="1:10" x14ac:dyDescent="0.25">
      <c r="H25" s="3" t="s">
        <v>0</v>
      </c>
      <c r="I25" s="20">
        <f>(B3-B15)/B3</f>
        <v>0.755</v>
      </c>
      <c r="J25" s="20">
        <f>(E3-C15)/E3</f>
        <v>0.8368888888888889</v>
      </c>
    </row>
    <row r="26" spans="1:10" x14ac:dyDescent="0.25">
      <c r="A26" s="62" t="str">
        <f>A1</f>
        <v>V42</v>
      </c>
      <c r="B26" s="71" t="s">
        <v>89</v>
      </c>
      <c r="C26" s="73"/>
      <c r="H26" s="3" t="s">
        <v>1</v>
      </c>
      <c r="I26" s="20">
        <f t="shared" ref="I26:I28" si="10">(B4-B16)/B4</f>
        <v>0.80022727272727279</v>
      </c>
      <c r="J26" s="20"/>
    </row>
    <row r="27" spans="1:10" x14ac:dyDescent="0.25">
      <c r="A27" s="63"/>
      <c r="B27" s="3" t="s">
        <v>90</v>
      </c>
      <c r="C27" s="3" t="s">
        <v>5</v>
      </c>
      <c r="E27" s="71" t="s">
        <v>91</v>
      </c>
      <c r="F27" s="73"/>
      <c r="H27" s="3" t="s">
        <v>2</v>
      </c>
      <c r="I27" s="20">
        <f t="shared" si="10"/>
        <v>0.52886363636363631</v>
      </c>
      <c r="J27" s="20">
        <f t="shared" ref="J27:J28" si="11">(E5-C17)/E5</f>
        <v>0.77822222222222215</v>
      </c>
    </row>
    <row r="28" spans="1:10" x14ac:dyDescent="0.25">
      <c r="A28" s="2" t="s">
        <v>0</v>
      </c>
      <c r="B28" s="28">
        <v>872.20773057228803</v>
      </c>
      <c r="C28" s="28">
        <v>885.55503603216698</v>
      </c>
      <c r="E28" s="28">
        <f>B33+C33</f>
        <v>6685.8799134346473</v>
      </c>
      <c r="F28" s="1" t="s">
        <v>93</v>
      </c>
      <c r="H28" s="3" t="s">
        <v>3</v>
      </c>
      <c r="I28" s="20">
        <f t="shared" si="10"/>
        <v>0.67704545454545451</v>
      </c>
      <c r="J28" s="20">
        <f t="shared" si="11"/>
        <v>0.71955555555555561</v>
      </c>
    </row>
    <row r="29" spans="1:10" ht="15.75" thickBot="1" x14ac:dyDescent="0.3">
      <c r="A29" s="2" t="s">
        <v>1</v>
      </c>
      <c r="B29" s="28">
        <v>1051.52700057638</v>
      </c>
      <c r="C29" s="28">
        <v>0</v>
      </c>
      <c r="H29" s="5" t="s">
        <v>6</v>
      </c>
      <c r="I29" s="22">
        <f>(B7-B19)/B7</f>
        <v>0.75636363636363635</v>
      </c>
      <c r="J29" s="22"/>
    </row>
    <row r="30" spans="1:10" x14ac:dyDescent="0.25">
      <c r="A30" s="2" t="s">
        <v>2</v>
      </c>
      <c r="B30" s="28">
        <v>671.26561926407101</v>
      </c>
      <c r="C30" s="28">
        <v>810.956328629415</v>
      </c>
      <c r="E30" s="71" t="s">
        <v>94</v>
      </c>
      <c r="F30" s="73"/>
      <c r="H30" s="26" t="s">
        <v>18</v>
      </c>
      <c r="I30" s="21">
        <f>(B8-B20)/B8</f>
        <v>0.70350000000000001</v>
      </c>
      <c r="J30" s="21">
        <f>(E8-C20)/E8</f>
        <v>0.77822222222222215</v>
      </c>
    </row>
    <row r="31" spans="1:10" x14ac:dyDescent="0.25">
      <c r="A31" s="2" t="s">
        <v>3</v>
      </c>
      <c r="B31" s="28">
        <v>739.06204215488299</v>
      </c>
      <c r="C31" s="28">
        <v>820.69926418737396</v>
      </c>
      <c r="E31" s="28">
        <f>E28/F33</f>
        <v>742.87554593718301</v>
      </c>
      <c r="F31" s="1" t="s">
        <v>93</v>
      </c>
      <c r="H31" s="3" t="s">
        <v>27</v>
      </c>
      <c r="I31" s="27">
        <f>(H9-B24)/H9</f>
        <v>0.73191549295774649</v>
      </c>
    </row>
    <row r="32" spans="1:10" ht="15.75" thickBot="1" x14ac:dyDescent="0.3">
      <c r="A32" s="58" t="s">
        <v>6</v>
      </c>
      <c r="B32" s="38">
        <v>834.60689201806997</v>
      </c>
      <c r="C32" s="38"/>
    </row>
    <row r="33" spans="1:6" x14ac:dyDescent="0.25">
      <c r="A33" s="57" t="s">
        <v>92</v>
      </c>
      <c r="B33" s="39">
        <f>B28+B29+B30+B31+B32</f>
        <v>4168.6692845856915</v>
      </c>
      <c r="C33" s="39">
        <f>C28+C29+C30+C31+C32</f>
        <v>2517.2106288489558</v>
      </c>
      <c r="E33" s="1" t="s">
        <v>112</v>
      </c>
      <c r="F33" s="1">
        <f>COUNT(B28:C32)</f>
        <v>9</v>
      </c>
    </row>
    <row r="35" spans="1:6" x14ac:dyDescent="0.25">
      <c r="B35" s="56"/>
      <c r="C35" s="56"/>
    </row>
  </sheetData>
  <mergeCells count="19">
    <mergeCell ref="E27:F27"/>
    <mergeCell ref="E30:F30"/>
    <mergeCell ref="K1:L1"/>
    <mergeCell ref="A1:A2"/>
    <mergeCell ref="A13:A14"/>
    <mergeCell ref="A26:A27"/>
    <mergeCell ref="B26:C26"/>
    <mergeCell ref="M1:M2"/>
    <mergeCell ref="B23:C23"/>
    <mergeCell ref="D23:E23"/>
    <mergeCell ref="I23:J23"/>
    <mergeCell ref="H23:H24"/>
    <mergeCell ref="B1:D1"/>
    <mergeCell ref="E1:G1"/>
    <mergeCell ref="H1:J1"/>
    <mergeCell ref="B13:C13"/>
    <mergeCell ref="D13:E13"/>
    <mergeCell ref="H13:H14"/>
    <mergeCell ref="I13:J1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A33AE-8B93-48C0-B6D0-2A5E84821F8C}">
  <dimension ref="A1:N35"/>
  <sheetViews>
    <sheetView topLeftCell="A10" workbookViewId="0">
      <selection activeCell="D23" sqref="D23:E23"/>
    </sheetView>
  </sheetViews>
  <sheetFormatPr baseColWidth="10" defaultRowHeight="15" outlineLevelCol="1" x14ac:dyDescent="0.25"/>
  <cols>
    <col min="1" max="1" width="11.42578125" customWidth="1"/>
    <col min="2" max="2" width="17.42578125" customWidth="1"/>
    <col min="3" max="3" width="16.7109375" customWidth="1"/>
    <col min="4" max="4" width="18" customWidth="1"/>
    <col min="5" max="5" width="18.28515625" customWidth="1"/>
    <col min="6" max="12" width="16.7109375" customWidth="1"/>
    <col min="13" max="13" width="45.28515625" hidden="1" customWidth="1" outlineLevel="1"/>
    <col min="14" max="14" width="11.42578125" collapsed="1"/>
  </cols>
  <sheetData>
    <row r="1" spans="1:13" x14ac:dyDescent="0.25">
      <c r="A1" s="62" t="s">
        <v>22</v>
      </c>
      <c r="B1" s="68" t="s">
        <v>4</v>
      </c>
      <c r="C1" s="69"/>
      <c r="D1" s="70"/>
      <c r="E1" s="71" t="s">
        <v>5</v>
      </c>
      <c r="F1" s="72"/>
      <c r="G1" s="73"/>
      <c r="H1" s="71" t="s">
        <v>10</v>
      </c>
      <c r="I1" s="72"/>
      <c r="J1" s="73"/>
      <c r="K1" s="64" t="s">
        <v>28</v>
      </c>
      <c r="L1" s="64"/>
      <c r="M1" s="65" t="s">
        <v>15</v>
      </c>
    </row>
    <row r="2" spans="1:13" x14ac:dyDescent="0.25">
      <c r="A2" s="63"/>
      <c r="B2" s="35" t="s">
        <v>31</v>
      </c>
      <c r="C2" s="2" t="s">
        <v>13</v>
      </c>
      <c r="D2" s="3" t="s">
        <v>14</v>
      </c>
      <c r="E2" s="3" t="s">
        <v>31</v>
      </c>
      <c r="F2" s="3" t="s">
        <v>13</v>
      </c>
      <c r="G2" s="3" t="s">
        <v>14</v>
      </c>
      <c r="H2" s="3" t="s">
        <v>31</v>
      </c>
      <c r="I2" s="3" t="s">
        <v>13</v>
      </c>
      <c r="J2" s="7" t="s">
        <v>14</v>
      </c>
      <c r="K2" s="7" t="s">
        <v>4</v>
      </c>
      <c r="L2" s="7" t="s">
        <v>5</v>
      </c>
      <c r="M2" s="65"/>
    </row>
    <row r="3" spans="1:13" x14ac:dyDescent="0.25">
      <c r="A3" s="4" t="s">
        <v>0</v>
      </c>
      <c r="B3" s="36"/>
      <c r="C3" s="1"/>
      <c r="D3" s="1"/>
      <c r="E3" s="1"/>
      <c r="F3" s="1"/>
      <c r="G3" s="1"/>
      <c r="H3" s="28">
        <f>B3+E3</f>
        <v>0</v>
      </c>
      <c r="I3" s="1">
        <f>C3+F3</f>
        <v>0</v>
      </c>
      <c r="J3" s="1">
        <f>D3+G3</f>
        <v>0</v>
      </c>
      <c r="K3" s="10"/>
      <c r="L3" s="1"/>
      <c r="M3" s="1" t="s">
        <v>23</v>
      </c>
    </row>
    <row r="4" spans="1:13" x14ac:dyDescent="0.25">
      <c r="A4" s="4" t="s">
        <v>1</v>
      </c>
      <c r="B4" s="36">
        <v>440</v>
      </c>
      <c r="C4" s="1">
        <v>430</v>
      </c>
      <c r="D4" s="1">
        <v>358.7</v>
      </c>
      <c r="E4" s="1">
        <v>450</v>
      </c>
      <c r="F4" s="1">
        <v>430</v>
      </c>
      <c r="G4" s="1">
        <v>405.7</v>
      </c>
      <c r="H4" s="28">
        <f t="shared" ref="H4:H7" si="0">B4+E4</f>
        <v>890</v>
      </c>
      <c r="I4" s="1">
        <f t="shared" ref="I4:J7" si="1">C4+F4</f>
        <v>860</v>
      </c>
      <c r="J4" s="1">
        <f t="shared" si="1"/>
        <v>764.4</v>
      </c>
      <c r="K4" s="10">
        <v>20</v>
      </c>
      <c r="L4" s="1"/>
      <c r="M4" s="1" t="s">
        <v>24</v>
      </c>
    </row>
    <row r="5" spans="1:13" x14ac:dyDescent="0.25">
      <c r="A5" s="4" t="s">
        <v>2</v>
      </c>
      <c r="B5" s="36">
        <v>440</v>
      </c>
      <c r="C5" s="1">
        <v>430</v>
      </c>
      <c r="D5" s="1">
        <v>370.7</v>
      </c>
      <c r="E5" s="1">
        <v>450</v>
      </c>
      <c r="F5" s="1">
        <v>430</v>
      </c>
      <c r="G5" s="1">
        <v>268.89999999999998</v>
      </c>
      <c r="H5" s="28">
        <f t="shared" si="0"/>
        <v>890</v>
      </c>
      <c r="I5" s="1">
        <f t="shared" si="1"/>
        <v>860</v>
      </c>
      <c r="J5" s="1">
        <f t="shared" si="1"/>
        <v>639.59999999999991</v>
      </c>
      <c r="K5" s="10"/>
      <c r="L5" s="1">
        <v>40</v>
      </c>
      <c r="M5" s="1"/>
    </row>
    <row r="6" spans="1:13" x14ac:dyDescent="0.25">
      <c r="A6" s="4" t="s">
        <v>3</v>
      </c>
      <c r="B6" s="36">
        <v>440</v>
      </c>
      <c r="C6" s="1">
        <v>430</v>
      </c>
      <c r="D6" s="1">
        <v>398.5</v>
      </c>
      <c r="E6" s="1">
        <v>450</v>
      </c>
      <c r="F6" s="1">
        <v>430</v>
      </c>
      <c r="G6" s="1">
        <v>305.2</v>
      </c>
      <c r="H6" s="28">
        <f t="shared" si="0"/>
        <v>890</v>
      </c>
      <c r="I6" s="1">
        <f t="shared" si="1"/>
        <v>860</v>
      </c>
      <c r="J6" s="1">
        <f t="shared" si="1"/>
        <v>703.7</v>
      </c>
      <c r="K6" s="10"/>
      <c r="L6" s="1">
        <v>20</v>
      </c>
      <c r="M6" s="1"/>
    </row>
    <row r="7" spans="1:13" ht="15.75" thickBot="1" x14ac:dyDescent="0.3">
      <c r="A7" s="5" t="s">
        <v>6</v>
      </c>
      <c r="B7" s="37">
        <v>440</v>
      </c>
      <c r="C7" s="6">
        <v>410</v>
      </c>
      <c r="D7" s="6">
        <v>372.7</v>
      </c>
      <c r="E7" s="6"/>
      <c r="F7" s="23"/>
      <c r="G7" s="23"/>
      <c r="H7" s="38">
        <f t="shared" si="0"/>
        <v>440</v>
      </c>
      <c r="I7" s="6">
        <f t="shared" si="1"/>
        <v>410</v>
      </c>
      <c r="J7" s="6">
        <f t="shared" si="1"/>
        <v>372.7</v>
      </c>
      <c r="K7" s="6"/>
      <c r="L7" s="6"/>
      <c r="M7" s="1"/>
    </row>
    <row r="8" spans="1:13" x14ac:dyDescent="0.25">
      <c r="A8" s="9" t="s">
        <v>8</v>
      </c>
      <c r="B8" s="8">
        <f>B3+B4+B5+B6+B7</f>
        <v>1760</v>
      </c>
      <c r="C8" s="8">
        <f>C3+C4+C5+C6+C7</f>
        <v>1700</v>
      </c>
      <c r="D8" s="8">
        <f t="shared" ref="D8:L8" si="2">D3+D4+D5+D6+D7</f>
        <v>1500.6000000000001</v>
      </c>
      <c r="E8" s="8">
        <f t="shared" si="2"/>
        <v>1350</v>
      </c>
      <c r="F8" s="8">
        <f t="shared" si="2"/>
        <v>1290</v>
      </c>
      <c r="G8" s="8">
        <f t="shared" si="2"/>
        <v>979.8</v>
      </c>
      <c r="H8" s="39">
        <f>H3+H4+H5+H6+H7</f>
        <v>3110</v>
      </c>
      <c r="I8" s="8">
        <f t="shared" si="2"/>
        <v>2990</v>
      </c>
      <c r="J8" s="8">
        <f t="shared" si="2"/>
        <v>2480.3999999999996</v>
      </c>
      <c r="K8" s="8">
        <f t="shared" si="2"/>
        <v>20</v>
      </c>
      <c r="L8" s="8">
        <f t="shared" si="2"/>
        <v>60</v>
      </c>
    </row>
    <row r="9" spans="1:13" x14ac:dyDescent="0.25">
      <c r="A9" s="15" t="s">
        <v>9</v>
      </c>
      <c r="B9" s="18">
        <f>B8/60</f>
        <v>29.333333333333332</v>
      </c>
      <c r="C9" s="18">
        <f>C8/60</f>
        <v>28.333333333333332</v>
      </c>
      <c r="D9" s="18">
        <f t="shared" ref="D9:J9" si="3">D8/60</f>
        <v>25.01</v>
      </c>
      <c r="E9" s="18">
        <f t="shared" si="3"/>
        <v>22.5</v>
      </c>
      <c r="F9" s="18">
        <f t="shared" si="3"/>
        <v>21.5</v>
      </c>
      <c r="G9" s="18">
        <f t="shared" si="3"/>
        <v>16.329999999999998</v>
      </c>
      <c r="H9" s="28">
        <f>H8/60</f>
        <v>51.833333333333336</v>
      </c>
      <c r="I9" s="28">
        <f>I8/60</f>
        <v>49.833333333333336</v>
      </c>
      <c r="J9" s="18">
        <f t="shared" si="3"/>
        <v>41.339999999999996</v>
      </c>
    </row>
    <row r="11" spans="1:13" x14ac:dyDescent="0.25">
      <c r="K11" s="17"/>
    </row>
    <row r="13" spans="1:13" ht="15" customHeight="1" x14ac:dyDescent="0.25">
      <c r="A13" s="62" t="str">
        <f>A1</f>
        <v>V41</v>
      </c>
      <c r="B13" s="64" t="s">
        <v>7</v>
      </c>
      <c r="C13" s="64"/>
      <c r="D13" s="64" t="s">
        <v>32</v>
      </c>
      <c r="E13" s="64"/>
      <c r="F13" s="32"/>
      <c r="H13" s="66" t="str">
        <f>A1</f>
        <v>V41</v>
      </c>
      <c r="I13" s="64" t="s">
        <v>35</v>
      </c>
      <c r="J13" s="64"/>
    </row>
    <row r="14" spans="1:13" ht="15" customHeight="1" x14ac:dyDescent="0.25">
      <c r="A14" s="63"/>
      <c r="B14" s="29" t="s">
        <v>4</v>
      </c>
      <c r="C14" s="29" t="s">
        <v>5</v>
      </c>
      <c r="D14" s="29" t="s">
        <v>4</v>
      </c>
      <c r="E14" s="29" t="s">
        <v>5</v>
      </c>
      <c r="F14" s="32"/>
      <c r="H14" s="67"/>
      <c r="I14" s="19" t="s">
        <v>4</v>
      </c>
      <c r="J14" s="19" t="s">
        <v>5</v>
      </c>
    </row>
    <row r="15" spans="1:13" x14ac:dyDescent="0.25">
      <c r="A15" s="11" t="s">
        <v>0</v>
      </c>
      <c r="B15" s="28">
        <f>B3-D3</f>
        <v>0</v>
      </c>
      <c r="C15" s="1">
        <f>E3-G3</f>
        <v>0</v>
      </c>
      <c r="D15" s="1">
        <f>C3-D3-K3</f>
        <v>0</v>
      </c>
      <c r="E15" s="1">
        <f>F3-G3-L3</f>
        <v>0</v>
      </c>
      <c r="F15" s="33"/>
      <c r="H15" s="3" t="s">
        <v>0</v>
      </c>
      <c r="I15" s="20"/>
      <c r="J15" s="20"/>
    </row>
    <row r="16" spans="1:13" x14ac:dyDescent="0.25">
      <c r="A16" s="11" t="s">
        <v>1</v>
      </c>
      <c r="B16" s="28">
        <f t="shared" ref="B16:B19" si="4">B4-D4</f>
        <v>81.300000000000011</v>
      </c>
      <c r="C16" s="1">
        <f t="shared" ref="C16:C18" si="5">E4-G4</f>
        <v>44.300000000000011</v>
      </c>
      <c r="D16" s="1">
        <f t="shared" ref="D16:D19" si="6">C4-D4-K4</f>
        <v>51.300000000000011</v>
      </c>
      <c r="E16" s="1">
        <f t="shared" ref="E16:E19" si="7">F4-G4-L4</f>
        <v>24.300000000000011</v>
      </c>
      <c r="F16" s="33"/>
      <c r="H16" s="3" t="s">
        <v>1</v>
      </c>
      <c r="I16" s="20">
        <f>(C4-D16)/C4</f>
        <v>0.88069767441860458</v>
      </c>
      <c r="J16" s="20">
        <f>(F4-E16)/F4</f>
        <v>0.94348837209302328</v>
      </c>
    </row>
    <row r="17" spans="1:10" x14ac:dyDescent="0.25">
      <c r="A17" s="11" t="s">
        <v>2</v>
      </c>
      <c r="B17" s="28">
        <f t="shared" si="4"/>
        <v>69.300000000000011</v>
      </c>
      <c r="C17" s="1">
        <f t="shared" si="5"/>
        <v>181.10000000000002</v>
      </c>
      <c r="D17" s="1">
        <f t="shared" si="6"/>
        <v>59.300000000000011</v>
      </c>
      <c r="E17" s="1">
        <f t="shared" si="7"/>
        <v>121.10000000000002</v>
      </c>
      <c r="F17" s="33"/>
      <c r="H17" s="3" t="s">
        <v>2</v>
      </c>
      <c r="I17" s="20">
        <f>(C5-D17)/C5</f>
        <v>0.86209302325581394</v>
      </c>
      <c r="J17" s="20">
        <f>(F5-E17)/F5</f>
        <v>0.71837209302325578</v>
      </c>
    </row>
    <row r="18" spans="1:10" x14ac:dyDescent="0.25">
      <c r="A18" s="11" t="s">
        <v>3</v>
      </c>
      <c r="B18" s="28">
        <f t="shared" si="4"/>
        <v>41.5</v>
      </c>
      <c r="C18" s="1">
        <f t="shared" si="5"/>
        <v>144.80000000000001</v>
      </c>
      <c r="D18" s="1">
        <f t="shared" si="6"/>
        <v>31.5</v>
      </c>
      <c r="E18" s="1">
        <f t="shared" si="7"/>
        <v>104.80000000000001</v>
      </c>
      <c r="F18" s="33"/>
      <c r="H18" s="3" t="s">
        <v>3</v>
      </c>
      <c r="I18" s="20">
        <f>(C6-D18)/C6</f>
        <v>0.92674418604651165</v>
      </c>
      <c r="J18" s="20">
        <f>(F6-E18)/F6</f>
        <v>0.75627906976744186</v>
      </c>
    </row>
    <row r="19" spans="1:10" ht="15.75" thickBot="1" x14ac:dyDescent="0.3">
      <c r="A19" s="12" t="s">
        <v>6</v>
      </c>
      <c r="B19" s="38">
        <f t="shared" si="4"/>
        <v>67.300000000000011</v>
      </c>
      <c r="C19" s="6">
        <f>E7-G7</f>
        <v>0</v>
      </c>
      <c r="D19" s="6">
        <f t="shared" si="6"/>
        <v>37.300000000000011</v>
      </c>
      <c r="E19" s="6">
        <f t="shared" si="7"/>
        <v>0</v>
      </c>
      <c r="F19" s="33"/>
      <c r="H19" s="5" t="s">
        <v>6</v>
      </c>
      <c r="I19" s="22">
        <f>(C7-D19)/C7</f>
        <v>0.90902439024390236</v>
      </c>
      <c r="J19" s="22"/>
    </row>
    <row r="20" spans="1:10" x14ac:dyDescent="0.25">
      <c r="A20" s="16" t="s">
        <v>8</v>
      </c>
      <c r="B20" s="8">
        <f>B15+B16+B17+B18+B19</f>
        <v>259.40000000000003</v>
      </c>
      <c r="C20" s="8">
        <f>C15+C16+C17+C18+C19</f>
        <v>370.20000000000005</v>
      </c>
      <c r="D20" s="8">
        <f>D15+D16+D17+D18+D19</f>
        <v>179.40000000000003</v>
      </c>
      <c r="E20" s="8">
        <f>E15+E16+E17+E18+E19</f>
        <v>250.20000000000005</v>
      </c>
      <c r="F20" s="33"/>
      <c r="H20" s="26" t="s">
        <v>18</v>
      </c>
      <c r="I20" s="21">
        <f>(C8-D20)/C8</f>
        <v>0.89447058823529402</v>
      </c>
      <c r="J20" s="21">
        <f>(F8-E20)/F8</f>
        <v>0.80604651162790697</v>
      </c>
    </row>
    <row r="21" spans="1:10" x14ac:dyDescent="0.25">
      <c r="A21" s="15" t="s">
        <v>9</v>
      </c>
      <c r="B21" s="13">
        <f>B20/60</f>
        <v>4.3233333333333341</v>
      </c>
      <c r="C21" s="14">
        <f>C20/60</f>
        <v>6.1700000000000008</v>
      </c>
      <c r="D21" s="14">
        <f t="shared" ref="D21:E21" si="8">D20/60</f>
        <v>2.9900000000000007</v>
      </c>
      <c r="E21" s="14">
        <f t="shared" si="8"/>
        <v>4.1700000000000008</v>
      </c>
      <c r="F21" s="34"/>
      <c r="H21" s="3" t="s">
        <v>27</v>
      </c>
      <c r="I21" s="27">
        <f>(I9-D24)/I9</f>
        <v>0.85632107023411363</v>
      </c>
    </row>
    <row r="23" spans="1:10" ht="15" customHeight="1" x14ac:dyDescent="0.25">
      <c r="B23" s="64" t="s">
        <v>26</v>
      </c>
      <c r="C23" s="64"/>
      <c r="D23" s="64" t="s">
        <v>32</v>
      </c>
      <c r="E23" s="64"/>
      <c r="H23" s="66" t="str">
        <f>A1</f>
        <v>V41</v>
      </c>
      <c r="I23" s="64" t="s">
        <v>30</v>
      </c>
      <c r="J23" s="64"/>
    </row>
    <row r="24" spans="1:10" ht="15" customHeight="1" x14ac:dyDescent="0.25">
      <c r="B24" s="24">
        <f>B21+C21</f>
        <v>10.493333333333336</v>
      </c>
      <c r="C24" s="24" t="s">
        <v>33</v>
      </c>
      <c r="D24" s="24">
        <f>D21+E21</f>
        <v>7.1600000000000019</v>
      </c>
      <c r="E24" s="1" t="s">
        <v>33</v>
      </c>
      <c r="H24" s="67"/>
      <c r="I24" s="19" t="s">
        <v>4</v>
      </c>
      <c r="J24" s="19" t="s">
        <v>5</v>
      </c>
    </row>
    <row r="25" spans="1:10" x14ac:dyDescent="0.25">
      <c r="H25" s="3" t="s">
        <v>0</v>
      </c>
      <c r="I25" s="20"/>
      <c r="J25" s="20"/>
    </row>
    <row r="26" spans="1:10" x14ac:dyDescent="0.25">
      <c r="A26" s="62" t="str">
        <f>A1</f>
        <v>V41</v>
      </c>
      <c r="B26" s="71" t="s">
        <v>89</v>
      </c>
      <c r="C26" s="73"/>
      <c r="H26" s="3" t="s">
        <v>1</v>
      </c>
      <c r="I26" s="20">
        <f t="shared" ref="I26:I28" si="9">(B4-B16)/B4</f>
        <v>0.81522727272727269</v>
      </c>
      <c r="J26" s="20">
        <f>(E4-C16)/E4</f>
        <v>0.90155555555555555</v>
      </c>
    </row>
    <row r="27" spans="1:10" x14ac:dyDescent="0.25">
      <c r="A27" s="63"/>
      <c r="B27" s="3" t="s">
        <v>90</v>
      </c>
      <c r="C27" s="3" t="s">
        <v>5</v>
      </c>
      <c r="E27" s="71" t="s">
        <v>91</v>
      </c>
      <c r="F27" s="73"/>
      <c r="H27" s="3" t="s">
        <v>2</v>
      </c>
      <c r="I27" s="20">
        <f t="shared" si="9"/>
        <v>0.84250000000000003</v>
      </c>
      <c r="J27" s="20">
        <f t="shared" ref="J27:J28" si="10">(E5-C17)/E5</f>
        <v>0.59755555555555551</v>
      </c>
    </row>
    <row r="28" spans="1:10" x14ac:dyDescent="0.25">
      <c r="A28" s="2" t="s">
        <v>0</v>
      </c>
      <c r="B28" s="28"/>
      <c r="C28" s="28"/>
      <c r="E28" s="28">
        <f>B33+C33</f>
        <v>7375.4501029823332</v>
      </c>
      <c r="F28" s="1" t="s">
        <v>93</v>
      </c>
      <c r="H28" s="3" t="s">
        <v>3</v>
      </c>
      <c r="I28" s="20">
        <f t="shared" si="9"/>
        <v>0.90568181818181814</v>
      </c>
      <c r="J28" s="20">
        <f t="shared" si="10"/>
        <v>0.67822222222222217</v>
      </c>
    </row>
    <row r="29" spans="1:10" ht="15.75" thickBot="1" x14ac:dyDescent="0.3">
      <c r="A29" s="2" t="s">
        <v>1</v>
      </c>
      <c r="B29" s="28">
        <v>1040.3465799999999</v>
      </c>
      <c r="C29" s="28">
        <v>841.42543813169004</v>
      </c>
      <c r="H29" s="5" t="s">
        <v>6</v>
      </c>
      <c r="I29" s="22">
        <f>(B7-B19)/B7</f>
        <v>0.84704545454545455</v>
      </c>
      <c r="J29" s="22"/>
    </row>
    <row r="30" spans="1:10" x14ac:dyDescent="0.25">
      <c r="A30" s="2" t="s">
        <v>2</v>
      </c>
      <c r="B30" s="28">
        <v>985.85848646684303</v>
      </c>
      <c r="C30" s="28">
        <v>673.74710175438804</v>
      </c>
      <c r="E30" s="71" t="s">
        <v>94</v>
      </c>
      <c r="F30" s="73"/>
      <c r="H30" s="26" t="s">
        <v>18</v>
      </c>
      <c r="I30" s="21">
        <f>(B8-B20)/B8</f>
        <v>0.8526136363636363</v>
      </c>
      <c r="J30" s="21">
        <f>(E8-C20)/E8</f>
        <v>0.72577777777777774</v>
      </c>
    </row>
    <row r="31" spans="1:10" x14ac:dyDescent="0.25">
      <c r="A31" s="2" t="s">
        <v>3</v>
      </c>
      <c r="B31" s="28">
        <v>1543.6927525807801</v>
      </c>
      <c r="C31" s="28">
        <v>974.08276063400206</v>
      </c>
      <c r="E31" s="28">
        <f>E28/F33</f>
        <v>1053.6357289974762</v>
      </c>
      <c r="F31" s="1" t="s">
        <v>93</v>
      </c>
      <c r="H31" s="3" t="s">
        <v>27</v>
      </c>
      <c r="I31" s="27">
        <f>(H9-B24)/H9</f>
        <v>0.79755627009646302</v>
      </c>
    </row>
    <row r="32" spans="1:10" ht="15.75" thickBot="1" x14ac:dyDescent="0.3">
      <c r="A32" s="58" t="s">
        <v>6</v>
      </c>
      <c r="B32" s="38">
        <v>1316.2969834146299</v>
      </c>
      <c r="C32" s="38"/>
    </row>
    <row r="33" spans="1:6" x14ac:dyDescent="0.25">
      <c r="A33" s="57" t="s">
        <v>92</v>
      </c>
      <c r="B33" s="39">
        <f>B28+B29+B30+B31+B32</f>
        <v>4886.1948024622525</v>
      </c>
      <c r="C33" s="39">
        <f>C28+C29+C30+C31+C32</f>
        <v>2489.2553005200803</v>
      </c>
      <c r="E33" s="1" t="s">
        <v>112</v>
      </c>
      <c r="F33" s="1">
        <f>COUNT(B28:C32)</f>
        <v>7</v>
      </c>
    </row>
    <row r="35" spans="1:6" x14ac:dyDescent="0.25">
      <c r="B35" s="56"/>
      <c r="C35" s="56"/>
    </row>
  </sheetData>
  <mergeCells count="19">
    <mergeCell ref="E27:F27"/>
    <mergeCell ref="E30:F30"/>
    <mergeCell ref="K1:L1"/>
    <mergeCell ref="A1:A2"/>
    <mergeCell ref="A13:A14"/>
    <mergeCell ref="A26:A27"/>
    <mergeCell ref="B26:C26"/>
    <mergeCell ref="M1:M2"/>
    <mergeCell ref="B23:C23"/>
    <mergeCell ref="D23:E23"/>
    <mergeCell ref="I23:J23"/>
    <mergeCell ref="H23:H24"/>
    <mergeCell ref="B1:D1"/>
    <mergeCell ref="E1:G1"/>
    <mergeCell ref="H1:J1"/>
    <mergeCell ref="B13:C13"/>
    <mergeCell ref="D13:E13"/>
    <mergeCell ref="H13:H14"/>
    <mergeCell ref="I13:J13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A8E9C-6FF9-42AC-8A3E-8A502C6A1DCC}">
  <dimension ref="A1:N35"/>
  <sheetViews>
    <sheetView topLeftCell="A7" workbookViewId="0">
      <selection activeCell="D23" sqref="D23:E23"/>
    </sheetView>
  </sheetViews>
  <sheetFormatPr baseColWidth="10" defaultRowHeight="15" outlineLevelCol="1" x14ac:dyDescent="0.25"/>
  <cols>
    <col min="1" max="1" width="11.42578125" customWidth="1"/>
    <col min="2" max="2" width="17.42578125" customWidth="1"/>
    <col min="3" max="3" width="16.7109375" customWidth="1"/>
    <col min="4" max="4" width="18" customWidth="1"/>
    <col min="5" max="5" width="18.28515625" customWidth="1"/>
    <col min="6" max="12" width="16.7109375" customWidth="1"/>
    <col min="13" max="13" width="59" hidden="1" customWidth="1" outlineLevel="1"/>
    <col min="14" max="14" width="11.42578125" collapsed="1"/>
  </cols>
  <sheetData>
    <row r="1" spans="1:13" x14ac:dyDescent="0.25">
      <c r="A1" s="62" t="s">
        <v>21</v>
      </c>
      <c r="B1" s="68" t="s">
        <v>4</v>
      </c>
      <c r="C1" s="69"/>
      <c r="D1" s="70"/>
      <c r="E1" s="71" t="s">
        <v>5</v>
      </c>
      <c r="F1" s="72"/>
      <c r="G1" s="73"/>
      <c r="H1" s="71" t="s">
        <v>10</v>
      </c>
      <c r="I1" s="72"/>
      <c r="J1" s="73"/>
      <c r="K1" s="64" t="s">
        <v>28</v>
      </c>
      <c r="L1" s="64"/>
      <c r="M1" s="65" t="s">
        <v>15</v>
      </c>
    </row>
    <row r="2" spans="1:13" x14ac:dyDescent="0.25">
      <c r="A2" s="63"/>
      <c r="B2" s="35" t="s">
        <v>31</v>
      </c>
      <c r="C2" s="2" t="s">
        <v>13</v>
      </c>
      <c r="D2" s="3" t="s">
        <v>14</v>
      </c>
      <c r="E2" s="3" t="s">
        <v>31</v>
      </c>
      <c r="F2" s="3" t="s">
        <v>13</v>
      </c>
      <c r="G2" s="3" t="s">
        <v>14</v>
      </c>
      <c r="H2" s="3" t="s">
        <v>31</v>
      </c>
      <c r="I2" s="3" t="s">
        <v>13</v>
      </c>
      <c r="J2" s="7" t="s">
        <v>14</v>
      </c>
      <c r="K2" s="7" t="s">
        <v>4</v>
      </c>
      <c r="L2" s="7" t="s">
        <v>5</v>
      </c>
      <c r="M2" s="65"/>
    </row>
    <row r="3" spans="1:13" x14ac:dyDescent="0.25">
      <c r="A3" s="4" t="s">
        <v>0</v>
      </c>
      <c r="B3" s="36">
        <v>440</v>
      </c>
      <c r="C3" s="1">
        <v>430</v>
      </c>
      <c r="D3" s="1">
        <v>298.2</v>
      </c>
      <c r="E3" s="1">
        <v>450</v>
      </c>
      <c r="F3" s="1">
        <v>430</v>
      </c>
      <c r="G3" s="1">
        <v>380</v>
      </c>
      <c r="H3" s="28">
        <f>B3+E3</f>
        <v>890</v>
      </c>
      <c r="I3" s="1">
        <f>C3+F3</f>
        <v>860</v>
      </c>
      <c r="J3" s="1">
        <f>D3+G3</f>
        <v>678.2</v>
      </c>
      <c r="K3" s="10"/>
      <c r="L3" s="1"/>
      <c r="M3" s="1"/>
    </row>
    <row r="4" spans="1:13" x14ac:dyDescent="0.25">
      <c r="A4" s="4" t="s">
        <v>1</v>
      </c>
      <c r="B4" s="36">
        <v>440</v>
      </c>
      <c r="C4" s="1">
        <v>430</v>
      </c>
      <c r="D4" s="1">
        <v>275.3</v>
      </c>
      <c r="E4" s="1"/>
      <c r="F4" s="1"/>
      <c r="G4" s="1">
        <v>0</v>
      </c>
      <c r="H4" s="28">
        <f t="shared" ref="H4:H7" si="0">B4+E4</f>
        <v>440</v>
      </c>
      <c r="I4" s="1">
        <f t="shared" ref="I4:J7" si="1">C4+F4</f>
        <v>430</v>
      </c>
      <c r="J4" s="1">
        <f t="shared" si="1"/>
        <v>275.3</v>
      </c>
      <c r="K4" s="10">
        <v>40</v>
      </c>
      <c r="L4" s="1"/>
      <c r="M4" s="1" t="s">
        <v>36</v>
      </c>
    </row>
    <row r="5" spans="1:13" x14ac:dyDescent="0.25">
      <c r="A5" s="4" t="s">
        <v>2</v>
      </c>
      <c r="B5" s="36">
        <v>440</v>
      </c>
      <c r="C5" s="1">
        <v>430</v>
      </c>
      <c r="D5" s="1">
        <v>258.89999999999998</v>
      </c>
      <c r="E5" s="1">
        <v>450</v>
      </c>
      <c r="F5" s="1">
        <v>430</v>
      </c>
      <c r="G5" s="1">
        <v>372.3</v>
      </c>
      <c r="H5" s="28">
        <f t="shared" si="0"/>
        <v>890</v>
      </c>
      <c r="I5" s="1">
        <f t="shared" si="1"/>
        <v>860</v>
      </c>
      <c r="J5" s="1">
        <f t="shared" si="1"/>
        <v>631.20000000000005</v>
      </c>
      <c r="K5" s="10">
        <v>60</v>
      </c>
      <c r="L5" s="1"/>
      <c r="M5" s="1"/>
    </row>
    <row r="6" spans="1:13" x14ac:dyDescent="0.25">
      <c r="A6" s="4" t="s">
        <v>3</v>
      </c>
      <c r="B6" s="36">
        <v>440</v>
      </c>
      <c r="C6" s="1">
        <v>430</v>
      </c>
      <c r="D6" s="1">
        <v>337.2</v>
      </c>
      <c r="E6" s="1">
        <v>450</v>
      </c>
      <c r="F6" s="1">
        <v>430</v>
      </c>
      <c r="G6" s="1">
        <v>399.2</v>
      </c>
      <c r="H6" s="28">
        <f t="shared" si="0"/>
        <v>890</v>
      </c>
      <c r="I6" s="1">
        <f t="shared" si="1"/>
        <v>860</v>
      </c>
      <c r="J6" s="1">
        <f t="shared" si="1"/>
        <v>736.4</v>
      </c>
      <c r="K6" s="10"/>
      <c r="L6" s="1"/>
      <c r="M6" s="1"/>
    </row>
    <row r="7" spans="1:13" ht="15.75" thickBot="1" x14ac:dyDescent="0.3">
      <c r="A7" s="5" t="s">
        <v>6</v>
      </c>
      <c r="B7" s="37">
        <v>440</v>
      </c>
      <c r="C7" s="6">
        <v>410</v>
      </c>
      <c r="D7" s="6">
        <v>355.4</v>
      </c>
      <c r="E7" s="6"/>
      <c r="F7" s="23"/>
      <c r="G7" s="6"/>
      <c r="H7" s="38">
        <f t="shared" si="0"/>
        <v>440</v>
      </c>
      <c r="I7" s="6">
        <f t="shared" si="1"/>
        <v>410</v>
      </c>
      <c r="J7" s="6">
        <f t="shared" si="1"/>
        <v>355.4</v>
      </c>
      <c r="K7" s="6"/>
      <c r="L7" s="6"/>
      <c r="M7" s="1"/>
    </row>
    <row r="8" spans="1:13" x14ac:dyDescent="0.25">
      <c r="A8" s="9" t="s">
        <v>8</v>
      </c>
      <c r="B8" s="8">
        <f>B3+B4+B5+B6+B7</f>
        <v>2200</v>
      </c>
      <c r="C8" s="8">
        <f>C3+C4+C5+C6+C7</f>
        <v>2130</v>
      </c>
      <c r="D8" s="8">
        <f t="shared" ref="D8:L8" si="2">D3+D4+D5+D6+D7</f>
        <v>1525</v>
      </c>
      <c r="E8" s="8">
        <f t="shared" si="2"/>
        <v>1350</v>
      </c>
      <c r="F8" s="8">
        <f t="shared" si="2"/>
        <v>1290</v>
      </c>
      <c r="G8" s="8">
        <f t="shared" si="2"/>
        <v>1151.5</v>
      </c>
      <c r="H8" s="39">
        <f>H3+H4+H5+H6+H7</f>
        <v>3550</v>
      </c>
      <c r="I8" s="8">
        <f t="shared" si="2"/>
        <v>3420</v>
      </c>
      <c r="J8" s="8">
        <f t="shared" si="2"/>
        <v>2676.5</v>
      </c>
      <c r="K8" s="8">
        <f t="shared" si="2"/>
        <v>100</v>
      </c>
      <c r="L8" s="8">
        <f t="shared" si="2"/>
        <v>0</v>
      </c>
    </row>
    <row r="9" spans="1:13" x14ac:dyDescent="0.25">
      <c r="A9" s="15" t="s">
        <v>9</v>
      </c>
      <c r="B9" s="18">
        <f>B8/60</f>
        <v>36.666666666666664</v>
      </c>
      <c r="C9" s="18">
        <f>C8/60</f>
        <v>35.5</v>
      </c>
      <c r="D9" s="18">
        <f t="shared" ref="D9:J9" si="3">D8/60</f>
        <v>25.416666666666668</v>
      </c>
      <c r="E9" s="18">
        <f t="shared" si="3"/>
        <v>22.5</v>
      </c>
      <c r="F9" s="18">
        <f t="shared" si="3"/>
        <v>21.5</v>
      </c>
      <c r="G9" s="18">
        <f t="shared" si="3"/>
        <v>19.191666666666666</v>
      </c>
      <c r="H9" s="28">
        <f>H8/60</f>
        <v>59.166666666666664</v>
      </c>
      <c r="I9" s="28">
        <f>I8/60</f>
        <v>57</v>
      </c>
      <c r="J9" s="18">
        <f t="shared" si="3"/>
        <v>44.608333333333334</v>
      </c>
    </row>
    <row r="11" spans="1:13" x14ac:dyDescent="0.25">
      <c r="K11" s="17"/>
    </row>
    <row r="13" spans="1:13" ht="15" customHeight="1" x14ac:dyDescent="0.25">
      <c r="A13" s="62" t="str">
        <f>A1</f>
        <v>V40</v>
      </c>
      <c r="B13" s="64" t="s">
        <v>7</v>
      </c>
      <c r="C13" s="64"/>
      <c r="D13" s="64" t="s">
        <v>32</v>
      </c>
      <c r="E13" s="64"/>
      <c r="F13" s="32"/>
      <c r="H13" s="66" t="str">
        <f>A1</f>
        <v>V40</v>
      </c>
      <c r="I13" s="64" t="s">
        <v>35</v>
      </c>
      <c r="J13" s="64"/>
    </row>
    <row r="14" spans="1:13" ht="15" customHeight="1" x14ac:dyDescent="0.25">
      <c r="A14" s="63"/>
      <c r="B14" s="29" t="s">
        <v>4</v>
      </c>
      <c r="C14" s="29" t="s">
        <v>5</v>
      </c>
      <c r="D14" s="29" t="s">
        <v>4</v>
      </c>
      <c r="E14" s="29" t="s">
        <v>5</v>
      </c>
      <c r="F14" s="32"/>
      <c r="H14" s="67"/>
      <c r="I14" s="19" t="s">
        <v>4</v>
      </c>
      <c r="J14" s="19" t="s">
        <v>5</v>
      </c>
    </row>
    <row r="15" spans="1:13" x14ac:dyDescent="0.25">
      <c r="A15" s="11" t="s">
        <v>0</v>
      </c>
      <c r="B15" s="28">
        <f>B3-D3</f>
        <v>141.80000000000001</v>
      </c>
      <c r="C15" s="1">
        <f>E3-G3</f>
        <v>70</v>
      </c>
      <c r="D15" s="1">
        <f>C3-D3-K3</f>
        <v>131.80000000000001</v>
      </c>
      <c r="E15" s="1">
        <f>F3-G3-L3</f>
        <v>50</v>
      </c>
      <c r="F15" s="33"/>
      <c r="H15" s="3" t="s">
        <v>0</v>
      </c>
      <c r="I15" s="20">
        <f t="shared" ref="I15:I20" si="4">(C3-D15)/C3</f>
        <v>0.69348837209302328</v>
      </c>
      <c r="J15" s="20">
        <f>(F3-E15)/F3</f>
        <v>0.88372093023255816</v>
      </c>
    </row>
    <row r="16" spans="1:13" x14ac:dyDescent="0.25">
      <c r="A16" s="11" t="s">
        <v>1</v>
      </c>
      <c r="B16" s="28">
        <f t="shared" ref="B16:B19" si="5">B4-D4</f>
        <v>164.7</v>
      </c>
      <c r="C16" s="1">
        <f t="shared" ref="C16:C18" si="6">E4-G4</f>
        <v>0</v>
      </c>
      <c r="D16" s="1">
        <f t="shared" ref="D16:D19" si="7">C4-D4-K4</f>
        <v>114.69999999999999</v>
      </c>
      <c r="E16" s="1">
        <f t="shared" ref="E16:E19" si="8">F4-G4-L4</f>
        <v>0</v>
      </c>
      <c r="F16" s="33"/>
      <c r="H16" s="3" t="s">
        <v>1</v>
      </c>
      <c r="I16" s="20">
        <f t="shared" si="4"/>
        <v>0.73325581395348838</v>
      </c>
      <c r="J16" s="20"/>
    </row>
    <row r="17" spans="1:10" x14ac:dyDescent="0.25">
      <c r="A17" s="11" t="s">
        <v>2</v>
      </c>
      <c r="B17" s="28">
        <f t="shared" si="5"/>
        <v>181.10000000000002</v>
      </c>
      <c r="C17" s="1">
        <f t="shared" si="6"/>
        <v>77.699999999999989</v>
      </c>
      <c r="D17" s="1">
        <f t="shared" si="7"/>
        <v>111.10000000000002</v>
      </c>
      <c r="E17" s="1">
        <f t="shared" si="8"/>
        <v>57.699999999999989</v>
      </c>
      <c r="F17" s="33"/>
      <c r="H17" s="3" t="s">
        <v>2</v>
      </c>
      <c r="I17" s="20">
        <f t="shared" si="4"/>
        <v>0.74162790697674408</v>
      </c>
      <c r="J17" s="20">
        <f>(F5-E17)/F5</f>
        <v>0.86581395348837209</v>
      </c>
    </row>
    <row r="18" spans="1:10" x14ac:dyDescent="0.25">
      <c r="A18" s="11" t="s">
        <v>3</v>
      </c>
      <c r="B18" s="28">
        <f t="shared" si="5"/>
        <v>102.80000000000001</v>
      </c>
      <c r="C18" s="1">
        <f t="shared" si="6"/>
        <v>50.800000000000011</v>
      </c>
      <c r="D18" s="1">
        <f t="shared" si="7"/>
        <v>92.800000000000011</v>
      </c>
      <c r="E18" s="1">
        <f t="shared" si="8"/>
        <v>30.800000000000011</v>
      </c>
      <c r="F18" s="33"/>
      <c r="H18" s="3" t="s">
        <v>3</v>
      </c>
      <c r="I18" s="20">
        <f t="shared" si="4"/>
        <v>0.78418604651162793</v>
      </c>
      <c r="J18" s="20">
        <f>(F6-E18)/F6</f>
        <v>0.92837209302325574</v>
      </c>
    </row>
    <row r="19" spans="1:10" ht="15.75" thickBot="1" x14ac:dyDescent="0.3">
      <c r="A19" s="12" t="s">
        <v>6</v>
      </c>
      <c r="B19" s="38">
        <f t="shared" si="5"/>
        <v>84.600000000000023</v>
      </c>
      <c r="C19" s="6">
        <f>E7-G7</f>
        <v>0</v>
      </c>
      <c r="D19" s="6">
        <f t="shared" si="7"/>
        <v>54.600000000000023</v>
      </c>
      <c r="E19" s="6">
        <f t="shared" si="8"/>
        <v>0</v>
      </c>
      <c r="F19" s="33"/>
      <c r="H19" s="5" t="s">
        <v>6</v>
      </c>
      <c r="I19" s="22">
        <f t="shared" si="4"/>
        <v>0.86682926829268292</v>
      </c>
      <c r="J19" s="22"/>
    </row>
    <row r="20" spans="1:10" x14ac:dyDescent="0.25">
      <c r="A20" s="16" t="s">
        <v>8</v>
      </c>
      <c r="B20" s="8">
        <f>B15+B16+B17+B18+B19</f>
        <v>675.00000000000011</v>
      </c>
      <c r="C20" s="8">
        <f>C15+C16+C17+C18+C19</f>
        <v>198.5</v>
      </c>
      <c r="D20" s="8">
        <f>D15+D16+D17+D18+D19</f>
        <v>505.00000000000006</v>
      </c>
      <c r="E20" s="8">
        <f>E15+E16+E17+E18+E19</f>
        <v>138.5</v>
      </c>
      <c r="F20" s="33"/>
      <c r="H20" s="26" t="s">
        <v>18</v>
      </c>
      <c r="I20" s="21">
        <f t="shared" si="4"/>
        <v>0.76291079812206575</v>
      </c>
      <c r="J20" s="21">
        <f>(F8-E20)/F8</f>
        <v>0.89263565891472874</v>
      </c>
    </row>
    <row r="21" spans="1:10" x14ac:dyDescent="0.25">
      <c r="A21" s="15" t="s">
        <v>9</v>
      </c>
      <c r="B21" s="13">
        <f>B20/60</f>
        <v>11.250000000000002</v>
      </c>
      <c r="C21" s="14">
        <f>C20/60</f>
        <v>3.3083333333333331</v>
      </c>
      <c r="D21" s="14">
        <f t="shared" ref="D21:E21" si="9">D20/60</f>
        <v>8.4166666666666679</v>
      </c>
      <c r="E21" s="14">
        <f t="shared" si="9"/>
        <v>2.3083333333333331</v>
      </c>
      <c r="F21" s="34"/>
      <c r="H21" s="3" t="s">
        <v>27</v>
      </c>
      <c r="I21" s="27">
        <f>(I9-D24)/I9</f>
        <v>0.81184210526315792</v>
      </c>
    </row>
    <row r="23" spans="1:10" ht="15" customHeight="1" x14ac:dyDescent="0.25">
      <c r="B23" s="64" t="s">
        <v>26</v>
      </c>
      <c r="C23" s="64"/>
      <c r="D23" s="64" t="s">
        <v>32</v>
      </c>
      <c r="E23" s="64"/>
      <c r="H23" s="66" t="str">
        <f>A1</f>
        <v>V40</v>
      </c>
      <c r="I23" s="64" t="s">
        <v>30</v>
      </c>
      <c r="J23" s="64"/>
    </row>
    <row r="24" spans="1:10" ht="15" customHeight="1" x14ac:dyDescent="0.25">
      <c r="B24" s="24">
        <f>B21+C21</f>
        <v>14.558333333333335</v>
      </c>
      <c r="C24" s="24" t="s">
        <v>33</v>
      </c>
      <c r="D24" s="24">
        <f>D21+E21</f>
        <v>10.725000000000001</v>
      </c>
      <c r="E24" s="1" t="s">
        <v>33</v>
      </c>
      <c r="H24" s="67"/>
      <c r="I24" s="19" t="s">
        <v>4</v>
      </c>
      <c r="J24" s="19" t="s">
        <v>5</v>
      </c>
    </row>
    <row r="25" spans="1:10" x14ac:dyDescent="0.25">
      <c r="H25" s="3" t="s">
        <v>0</v>
      </c>
      <c r="I25" s="20">
        <f>(B3-B15)/B3</f>
        <v>0.67772727272727273</v>
      </c>
      <c r="J25" s="20">
        <f>(E3-C15)/E3</f>
        <v>0.84444444444444444</v>
      </c>
    </row>
    <row r="26" spans="1:10" x14ac:dyDescent="0.25">
      <c r="A26" s="62" t="str">
        <f>A1</f>
        <v>V40</v>
      </c>
      <c r="B26" s="71" t="s">
        <v>89</v>
      </c>
      <c r="C26" s="73"/>
      <c r="H26" s="3" t="s">
        <v>1</v>
      </c>
      <c r="I26" s="20">
        <f t="shared" ref="I26:I28" si="10">(B4-B16)/B4</f>
        <v>0.62568181818181823</v>
      </c>
      <c r="J26" s="20"/>
    </row>
    <row r="27" spans="1:10" x14ac:dyDescent="0.25">
      <c r="A27" s="63"/>
      <c r="B27" s="3" t="s">
        <v>90</v>
      </c>
      <c r="C27" s="3" t="s">
        <v>5</v>
      </c>
      <c r="E27" s="71" t="s">
        <v>91</v>
      </c>
      <c r="F27" s="73"/>
      <c r="H27" s="3" t="s">
        <v>2</v>
      </c>
      <c r="I27" s="20">
        <f t="shared" si="10"/>
        <v>0.58840909090909088</v>
      </c>
      <c r="J27" s="20">
        <f t="shared" ref="J27" si="11">(E5-C17)/E5</f>
        <v>0.82733333333333337</v>
      </c>
    </row>
    <row r="28" spans="1:10" x14ac:dyDescent="0.25">
      <c r="A28" s="2" t="s">
        <v>0</v>
      </c>
      <c r="B28" s="28">
        <v>885.08359550847899</v>
      </c>
      <c r="C28" s="28">
        <v>1377.95819434841</v>
      </c>
      <c r="E28" s="28">
        <f>B33+C33</f>
        <v>7913.6650179313074</v>
      </c>
      <c r="F28" s="1" t="s">
        <v>93</v>
      </c>
      <c r="H28" s="3" t="s">
        <v>3</v>
      </c>
      <c r="I28" s="20">
        <f t="shared" si="10"/>
        <v>0.76636363636363636</v>
      </c>
      <c r="J28" s="20">
        <f>(E6-C18)/E6</f>
        <v>0.88711111111111107</v>
      </c>
    </row>
    <row r="29" spans="1:10" ht="15.75" thickBot="1" x14ac:dyDescent="0.3">
      <c r="A29" s="2" t="s">
        <v>1</v>
      </c>
      <c r="B29" s="28">
        <v>773.21321195255803</v>
      </c>
      <c r="C29" s="28"/>
      <c r="H29" s="5" t="s">
        <v>6</v>
      </c>
      <c r="I29" s="22">
        <f>(B7-B19)/B7</f>
        <v>0.80772727272727263</v>
      </c>
      <c r="J29" s="22"/>
    </row>
    <row r="30" spans="1:10" x14ac:dyDescent="0.25">
      <c r="A30" s="2" t="s">
        <v>2</v>
      </c>
      <c r="B30" s="28">
        <v>630.40263639534703</v>
      </c>
      <c r="C30" s="28">
        <v>921.17430125906503</v>
      </c>
      <c r="E30" s="71" t="s">
        <v>94</v>
      </c>
      <c r="F30" s="73"/>
      <c r="H30" s="26" t="s">
        <v>18</v>
      </c>
      <c r="I30" s="21">
        <f>(B8-B20)/B8</f>
        <v>0.69318181818181823</v>
      </c>
      <c r="J30" s="21">
        <f>(E8-C20)/E8</f>
        <v>0.85296296296296292</v>
      </c>
    </row>
    <row r="31" spans="1:10" x14ac:dyDescent="0.25">
      <c r="A31" s="2" t="s">
        <v>3</v>
      </c>
      <c r="B31" s="28">
        <v>710.502480580358</v>
      </c>
      <c r="C31" s="28">
        <v>1515.4359248354399</v>
      </c>
      <c r="E31" s="28">
        <f>E28/F33</f>
        <v>989.20812724141342</v>
      </c>
      <c r="F31" s="1" t="s">
        <v>93</v>
      </c>
      <c r="H31" s="3" t="s">
        <v>27</v>
      </c>
      <c r="I31" s="27">
        <f>(H9-B24)/H9</f>
        <v>0.75394366197183094</v>
      </c>
    </row>
    <row r="32" spans="1:10" ht="15.75" thickBot="1" x14ac:dyDescent="0.3">
      <c r="A32" s="58" t="s">
        <v>6</v>
      </c>
      <c r="B32" s="38">
        <v>1099.89467305165</v>
      </c>
      <c r="C32" s="38"/>
    </row>
    <row r="33" spans="1:6" x14ac:dyDescent="0.25">
      <c r="A33" s="57" t="s">
        <v>92</v>
      </c>
      <c r="B33" s="39">
        <f>B28+B29+B30+B31+B32</f>
        <v>4099.096597488392</v>
      </c>
      <c r="C33" s="39">
        <f>C28+C29+C30+C31+C32</f>
        <v>3814.5684204429149</v>
      </c>
      <c r="E33" s="1" t="s">
        <v>112</v>
      </c>
      <c r="F33" s="1">
        <f>COUNT(B28:C32)</f>
        <v>8</v>
      </c>
    </row>
    <row r="35" spans="1:6" x14ac:dyDescent="0.25">
      <c r="B35" s="56"/>
      <c r="C35" s="56"/>
    </row>
  </sheetData>
  <mergeCells count="19">
    <mergeCell ref="E27:F27"/>
    <mergeCell ref="E30:F30"/>
    <mergeCell ref="K1:L1"/>
    <mergeCell ref="A1:A2"/>
    <mergeCell ref="A13:A14"/>
    <mergeCell ref="A26:A27"/>
    <mergeCell ref="B26:C26"/>
    <mergeCell ref="M1:M2"/>
    <mergeCell ref="B23:C23"/>
    <mergeCell ref="D23:E23"/>
    <mergeCell ref="I23:J23"/>
    <mergeCell ref="H23:H24"/>
    <mergeCell ref="B1:D1"/>
    <mergeCell ref="E1:G1"/>
    <mergeCell ref="H1:J1"/>
    <mergeCell ref="B13:C13"/>
    <mergeCell ref="D13:E13"/>
    <mergeCell ref="H13:H14"/>
    <mergeCell ref="I13:J1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94C77-9673-4FA6-B517-8480B0695683}">
  <dimension ref="A1:N35"/>
  <sheetViews>
    <sheetView topLeftCell="A13" workbookViewId="0">
      <selection activeCell="D23" sqref="D23:E23"/>
    </sheetView>
  </sheetViews>
  <sheetFormatPr baseColWidth="10" defaultRowHeight="15" outlineLevelCol="1" x14ac:dyDescent="0.25"/>
  <cols>
    <col min="1" max="1" width="11.42578125" customWidth="1"/>
    <col min="2" max="2" width="17.42578125" customWidth="1"/>
    <col min="3" max="3" width="16.7109375" customWidth="1"/>
    <col min="4" max="4" width="18" customWidth="1"/>
    <col min="5" max="5" width="18.28515625" customWidth="1"/>
    <col min="6" max="12" width="16.7109375" customWidth="1"/>
    <col min="13" max="13" width="45.28515625" hidden="1" customWidth="1" outlineLevel="1"/>
    <col min="14" max="14" width="11.42578125" collapsed="1"/>
  </cols>
  <sheetData>
    <row r="1" spans="1:13" x14ac:dyDescent="0.25">
      <c r="A1" s="62" t="s">
        <v>20</v>
      </c>
      <c r="B1" s="68" t="s">
        <v>4</v>
      </c>
      <c r="C1" s="69"/>
      <c r="D1" s="70"/>
      <c r="E1" s="71" t="s">
        <v>5</v>
      </c>
      <c r="F1" s="72"/>
      <c r="G1" s="73"/>
      <c r="H1" s="71" t="s">
        <v>10</v>
      </c>
      <c r="I1" s="72"/>
      <c r="J1" s="73"/>
      <c r="K1" s="64" t="s">
        <v>28</v>
      </c>
      <c r="L1" s="64"/>
      <c r="M1" s="65" t="s">
        <v>15</v>
      </c>
    </row>
    <row r="2" spans="1:13" x14ac:dyDescent="0.25">
      <c r="A2" s="63"/>
      <c r="B2" s="35" t="s">
        <v>31</v>
      </c>
      <c r="C2" s="2" t="s">
        <v>13</v>
      </c>
      <c r="D2" s="3" t="s">
        <v>14</v>
      </c>
      <c r="E2" s="3" t="s">
        <v>31</v>
      </c>
      <c r="F2" s="3" t="s">
        <v>13</v>
      </c>
      <c r="G2" s="3" t="s">
        <v>14</v>
      </c>
      <c r="H2" s="3" t="s">
        <v>31</v>
      </c>
      <c r="I2" s="3" t="s">
        <v>13</v>
      </c>
      <c r="J2" s="7" t="s">
        <v>14</v>
      </c>
      <c r="K2" s="7" t="s">
        <v>4</v>
      </c>
      <c r="L2" s="7" t="s">
        <v>5</v>
      </c>
      <c r="M2" s="65"/>
    </row>
    <row r="3" spans="1:13" x14ac:dyDescent="0.25">
      <c r="A3" s="4" t="s">
        <v>0</v>
      </c>
      <c r="B3" s="36">
        <v>440</v>
      </c>
      <c r="C3" s="1">
        <v>430</v>
      </c>
      <c r="D3" s="1">
        <v>378.9</v>
      </c>
      <c r="E3" s="1">
        <v>450</v>
      </c>
      <c r="F3" s="1">
        <v>430</v>
      </c>
      <c r="G3" s="1">
        <v>362.1</v>
      </c>
      <c r="H3" s="28">
        <f>B3+E3</f>
        <v>890</v>
      </c>
      <c r="I3" s="1">
        <f>C3+F3</f>
        <v>860</v>
      </c>
      <c r="J3" s="1">
        <f>D3+G3</f>
        <v>741</v>
      </c>
      <c r="K3" s="10"/>
      <c r="L3" s="1"/>
      <c r="M3" s="1"/>
    </row>
    <row r="4" spans="1:13" x14ac:dyDescent="0.25">
      <c r="A4" s="4" t="s">
        <v>1</v>
      </c>
      <c r="B4" s="36">
        <v>440</v>
      </c>
      <c r="C4" s="1">
        <v>430</v>
      </c>
      <c r="D4" s="1">
        <v>333.8</v>
      </c>
      <c r="E4" s="1">
        <v>450</v>
      </c>
      <c r="F4" s="1">
        <v>430</v>
      </c>
      <c r="G4" s="1">
        <v>341.7</v>
      </c>
      <c r="H4" s="28">
        <f t="shared" ref="H4:H7" si="0">B4+E4</f>
        <v>890</v>
      </c>
      <c r="I4" s="1">
        <f t="shared" ref="I4:J7" si="1">C4+F4</f>
        <v>860</v>
      </c>
      <c r="J4" s="1">
        <f t="shared" si="1"/>
        <v>675.5</v>
      </c>
      <c r="K4" s="10"/>
      <c r="L4" s="1">
        <v>20</v>
      </c>
      <c r="M4" s="1"/>
    </row>
    <row r="5" spans="1:13" x14ac:dyDescent="0.25">
      <c r="A5" s="4" t="s">
        <v>2</v>
      </c>
      <c r="B5" s="36">
        <v>440</v>
      </c>
      <c r="C5" s="1">
        <v>430</v>
      </c>
      <c r="D5" s="1">
        <v>315.39999999999998</v>
      </c>
      <c r="E5" s="1">
        <v>450</v>
      </c>
      <c r="F5" s="1">
        <v>430</v>
      </c>
      <c r="G5" s="1">
        <v>279.2</v>
      </c>
      <c r="H5" s="28">
        <f t="shared" si="0"/>
        <v>890</v>
      </c>
      <c r="I5" s="1">
        <f t="shared" si="1"/>
        <v>860</v>
      </c>
      <c r="J5" s="1">
        <f t="shared" si="1"/>
        <v>594.59999999999991</v>
      </c>
      <c r="K5" s="10"/>
      <c r="L5" s="1"/>
      <c r="M5" s="1"/>
    </row>
    <row r="6" spans="1:13" x14ac:dyDescent="0.25">
      <c r="A6" s="4" t="s">
        <v>3</v>
      </c>
      <c r="B6" s="36">
        <v>440</v>
      </c>
      <c r="C6" s="1">
        <v>430</v>
      </c>
      <c r="D6" s="1">
        <v>350</v>
      </c>
      <c r="E6" s="1">
        <v>450</v>
      </c>
      <c r="F6" s="1">
        <v>430</v>
      </c>
      <c r="G6" s="1">
        <v>262</v>
      </c>
      <c r="H6" s="28">
        <f t="shared" si="0"/>
        <v>890</v>
      </c>
      <c r="I6" s="1">
        <f t="shared" si="1"/>
        <v>860</v>
      </c>
      <c r="J6" s="1">
        <f t="shared" si="1"/>
        <v>612</v>
      </c>
      <c r="K6" s="10">
        <v>20</v>
      </c>
      <c r="L6" s="1">
        <v>20</v>
      </c>
      <c r="M6" s="1"/>
    </row>
    <row r="7" spans="1:13" ht="15.75" thickBot="1" x14ac:dyDescent="0.3">
      <c r="A7" s="5" t="s">
        <v>6</v>
      </c>
      <c r="B7" s="37">
        <v>440</v>
      </c>
      <c r="C7" s="6">
        <v>410</v>
      </c>
      <c r="D7" s="6">
        <v>342.6</v>
      </c>
      <c r="E7" s="6"/>
      <c r="F7" s="23"/>
      <c r="G7" s="6"/>
      <c r="H7" s="38">
        <f t="shared" si="0"/>
        <v>440</v>
      </c>
      <c r="I7" s="6">
        <f t="shared" si="1"/>
        <v>410</v>
      </c>
      <c r="J7" s="6">
        <f t="shared" si="1"/>
        <v>342.6</v>
      </c>
      <c r="K7" s="6"/>
      <c r="L7" s="6"/>
      <c r="M7" s="1"/>
    </row>
    <row r="8" spans="1:13" x14ac:dyDescent="0.25">
      <c r="A8" s="9" t="s">
        <v>8</v>
      </c>
      <c r="B8" s="8">
        <f>B3+B4+B5+B6+B7</f>
        <v>2200</v>
      </c>
      <c r="C8" s="8">
        <f>C3+C4+C5+C6+C7</f>
        <v>2130</v>
      </c>
      <c r="D8" s="8">
        <f t="shared" ref="D8:L8" si="2">D3+D4+D5+D6+D7</f>
        <v>1720.6999999999998</v>
      </c>
      <c r="E8" s="8">
        <f t="shared" si="2"/>
        <v>1800</v>
      </c>
      <c r="F8" s="8">
        <f t="shared" si="2"/>
        <v>1720</v>
      </c>
      <c r="G8" s="8">
        <f t="shared" si="2"/>
        <v>1245</v>
      </c>
      <c r="H8" s="39">
        <f>H3+H4+H5+H6+H7</f>
        <v>4000</v>
      </c>
      <c r="I8" s="8">
        <f t="shared" si="2"/>
        <v>3850</v>
      </c>
      <c r="J8" s="8">
        <f t="shared" si="2"/>
        <v>2965.7</v>
      </c>
      <c r="K8" s="8">
        <f t="shared" si="2"/>
        <v>20</v>
      </c>
      <c r="L8" s="8">
        <f t="shared" si="2"/>
        <v>40</v>
      </c>
    </row>
    <row r="9" spans="1:13" x14ac:dyDescent="0.25">
      <c r="A9" s="15" t="s">
        <v>9</v>
      </c>
      <c r="B9" s="18">
        <f>B8/60</f>
        <v>36.666666666666664</v>
      </c>
      <c r="C9" s="18">
        <f>C8/60</f>
        <v>35.5</v>
      </c>
      <c r="D9" s="18">
        <f t="shared" ref="D9:J9" si="3">D8/60</f>
        <v>28.678333333333331</v>
      </c>
      <c r="E9" s="18">
        <f t="shared" si="3"/>
        <v>30</v>
      </c>
      <c r="F9" s="18">
        <f t="shared" si="3"/>
        <v>28.666666666666668</v>
      </c>
      <c r="G9" s="18">
        <f t="shared" si="3"/>
        <v>20.75</v>
      </c>
      <c r="H9" s="28">
        <f>H8/60</f>
        <v>66.666666666666671</v>
      </c>
      <c r="I9" s="28">
        <f>I8/60</f>
        <v>64.166666666666671</v>
      </c>
      <c r="J9" s="18">
        <f t="shared" si="3"/>
        <v>49.428333333333327</v>
      </c>
    </row>
    <row r="11" spans="1:13" x14ac:dyDescent="0.25">
      <c r="K11" s="17"/>
    </row>
    <row r="13" spans="1:13" ht="15" customHeight="1" x14ac:dyDescent="0.25">
      <c r="A13" s="62" t="str">
        <f>A1</f>
        <v>V39</v>
      </c>
      <c r="B13" s="64" t="s">
        <v>7</v>
      </c>
      <c r="C13" s="64"/>
      <c r="D13" s="64" t="s">
        <v>32</v>
      </c>
      <c r="E13" s="64"/>
      <c r="F13" s="32"/>
      <c r="H13" s="66" t="str">
        <f>A1</f>
        <v>V39</v>
      </c>
      <c r="I13" s="64" t="s">
        <v>35</v>
      </c>
      <c r="J13" s="64"/>
    </row>
    <row r="14" spans="1:13" ht="15" customHeight="1" x14ac:dyDescent="0.25">
      <c r="A14" s="63"/>
      <c r="B14" s="29" t="s">
        <v>4</v>
      </c>
      <c r="C14" s="29" t="s">
        <v>5</v>
      </c>
      <c r="D14" s="29" t="s">
        <v>4</v>
      </c>
      <c r="E14" s="29" t="s">
        <v>5</v>
      </c>
      <c r="F14" s="32"/>
      <c r="H14" s="67"/>
      <c r="I14" s="19" t="s">
        <v>4</v>
      </c>
      <c r="J14" s="19" t="s">
        <v>5</v>
      </c>
    </row>
    <row r="15" spans="1:13" x14ac:dyDescent="0.25">
      <c r="A15" s="11" t="s">
        <v>0</v>
      </c>
      <c r="B15" s="28">
        <f>B3-D3</f>
        <v>61.100000000000023</v>
      </c>
      <c r="C15" s="1">
        <f>E3-G3</f>
        <v>87.899999999999977</v>
      </c>
      <c r="D15" s="1">
        <f>C3-D3-K3</f>
        <v>51.100000000000023</v>
      </c>
      <c r="E15" s="1">
        <f>F3-G3-L3</f>
        <v>67.899999999999977</v>
      </c>
      <c r="F15" s="33"/>
      <c r="H15" s="3" t="s">
        <v>0</v>
      </c>
      <c r="I15" s="20">
        <f t="shared" ref="I15:I20" si="4">(C3-D15)/C3</f>
        <v>0.88116279069767434</v>
      </c>
      <c r="J15" s="20">
        <f>(F3-E15)/F3</f>
        <v>0.84209302325581403</v>
      </c>
    </row>
    <row r="16" spans="1:13" x14ac:dyDescent="0.25">
      <c r="A16" s="11" t="s">
        <v>1</v>
      </c>
      <c r="B16" s="28">
        <f t="shared" ref="B16:B19" si="5">B4-D4</f>
        <v>106.19999999999999</v>
      </c>
      <c r="C16" s="1">
        <f t="shared" ref="C16:C18" si="6">E4-G4</f>
        <v>108.30000000000001</v>
      </c>
      <c r="D16" s="1">
        <f t="shared" ref="D16:D19" si="7">C4-D4-K4</f>
        <v>96.199999999999989</v>
      </c>
      <c r="E16" s="1">
        <f t="shared" ref="E16:E19" si="8">F4-G4-L4</f>
        <v>68.300000000000011</v>
      </c>
      <c r="F16" s="33"/>
      <c r="H16" s="3" t="s">
        <v>1</v>
      </c>
      <c r="I16" s="20">
        <f t="shared" si="4"/>
        <v>0.77627906976744188</v>
      </c>
      <c r="J16" s="20">
        <f>(F4-E16)/F4</f>
        <v>0.84116279069767441</v>
      </c>
    </row>
    <row r="17" spans="1:10" x14ac:dyDescent="0.25">
      <c r="A17" s="11" t="s">
        <v>2</v>
      </c>
      <c r="B17" s="28">
        <f t="shared" si="5"/>
        <v>124.60000000000002</v>
      </c>
      <c r="C17" s="1">
        <f t="shared" si="6"/>
        <v>170.8</v>
      </c>
      <c r="D17" s="1">
        <f t="shared" si="7"/>
        <v>114.60000000000002</v>
      </c>
      <c r="E17" s="1">
        <f t="shared" si="8"/>
        <v>150.80000000000001</v>
      </c>
      <c r="F17" s="33"/>
      <c r="H17" s="3" t="s">
        <v>2</v>
      </c>
      <c r="I17" s="20">
        <f t="shared" si="4"/>
        <v>0.7334883720930232</v>
      </c>
      <c r="J17" s="20">
        <f>(F5-E17)/F5</f>
        <v>0.64930232558139533</v>
      </c>
    </row>
    <row r="18" spans="1:10" x14ac:dyDescent="0.25">
      <c r="A18" s="11" t="s">
        <v>3</v>
      </c>
      <c r="B18" s="28">
        <f t="shared" si="5"/>
        <v>90</v>
      </c>
      <c r="C18" s="1">
        <f t="shared" si="6"/>
        <v>188</v>
      </c>
      <c r="D18" s="1">
        <f t="shared" si="7"/>
        <v>60</v>
      </c>
      <c r="E18" s="1">
        <f t="shared" si="8"/>
        <v>148</v>
      </c>
      <c r="F18" s="33"/>
      <c r="H18" s="3" t="s">
        <v>3</v>
      </c>
      <c r="I18" s="20">
        <f t="shared" si="4"/>
        <v>0.86046511627906974</v>
      </c>
      <c r="J18" s="20">
        <f>(F6-E18)/F6</f>
        <v>0.65581395348837213</v>
      </c>
    </row>
    <row r="19" spans="1:10" ht="15.75" thickBot="1" x14ac:dyDescent="0.3">
      <c r="A19" s="12" t="s">
        <v>6</v>
      </c>
      <c r="B19" s="38">
        <f t="shared" si="5"/>
        <v>97.399999999999977</v>
      </c>
      <c r="C19" s="6">
        <f>E7-G7</f>
        <v>0</v>
      </c>
      <c r="D19" s="6">
        <f t="shared" si="7"/>
        <v>67.399999999999977</v>
      </c>
      <c r="E19" s="6">
        <f t="shared" si="8"/>
        <v>0</v>
      </c>
      <c r="F19" s="33"/>
      <c r="H19" s="5" t="s">
        <v>6</v>
      </c>
      <c r="I19" s="22">
        <f t="shared" si="4"/>
        <v>0.83560975609756105</v>
      </c>
      <c r="J19" s="22"/>
    </row>
    <row r="20" spans="1:10" x14ac:dyDescent="0.25">
      <c r="A20" s="16" t="s">
        <v>8</v>
      </c>
      <c r="B20" s="8">
        <f>B15+B16+B17+B18+B19</f>
        <v>479.3</v>
      </c>
      <c r="C20" s="8">
        <f>C15+C16+C17+C18+C19</f>
        <v>555</v>
      </c>
      <c r="D20" s="8">
        <f>D15+D16+D17+D18+D19</f>
        <v>389.3</v>
      </c>
      <c r="E20" s="8">
        <f>E15+E16+E17+E18+E19</f>
        <v>435</v>
      </c>
      <c r="F20" s="33"/>
      <c r="H20" s="26" t="s">
        <v>18</v>
      </c>
      <c r="I20" s="21">
        <f t="shared" si="4"/>
        <v>0.81723004694835688</v>
      </c>
      <c r="J20" s="21">
        <f>(F8-E20)/F8</f>
        <v>0.74709302325581395</v>
      </c>
    </row>
    <row r="21" spans="1:10" x14ac:dyDescent="0.25">
      <c r="A21" s="15" t="s">
        <v>9</v>
      </c>
      <c r="B21" s="13">
        <f>B20/60</f>
        <v>7.9883333333333333</v>
      </c>
      <c r="C21" s="14">
        <f>C20/60</f>
        <v>9.25</v>
      </c>
      <c r="D21" s="14">
        <f t="shared" ref="D21:E21" si="9">D20/60</f>
        <v>6.4883333333333333</v>
      </c>
      <c r="E21" s="14">
        <f t="shared" si="9"/>
        <v>7.25</v>
      </c>
      <c r="F21" s="34"/>
      <c r="H21" s="3" t="s">
        <v>27</v>
      </c>
      <c r="I21" s="27">
        <f>(I9-D24)/I9</f>
        <v>0.78589610389610398</v>
      </c>
    </row>
    <row r="23" spans="1:10" ht="15" customHeight="1" x14ac:dyDescent="0.25">
      <c r="B23" s="64" t="s">
        <v>26</v>
      </c>
      <c r="C23" s="64"/>
      <c r="D23" s="64" t="s">
        <v>32</v>
      </c>
      <c r="E23" s="64"/>
      <c r="H23" s="66" t="str">
        <f>A1</f>
        <v>V39</v>
      </c>
      <c r="I23" s="64" t="s">
        <v>30</v>
      </c>
      <c r="J23" s="64"/>
    </row>
    <row r="24" spans="1:10" ht="15" customHeight="1" x14ac:dyDescent="0.25">
      <c r="B24" s="24">
        <f>B21+C21</f>
        <v>17.238333333333333</v>
      </c>
      <c r="C24" s="24" t="s">
        <v>33</v>
      </c>
      <c r="D24" s="24">
        <f>D21+E21</f>
        <v>13.738333333333333</v>
      </c>
      <c r="E24" s="1" t="s">
        <v>33</v>
      </c>
      <c r="H24" s="67"/>
      <c r="I24" s="19" t="s">
        <v>4</v>
      </c>
      <c r="J24" s="19" t="s">
        <v>5</v>
      </c>
    </row>
    <row r="25" spans="1:10" x14ac:dyDescent="0.25">
      <c r="H25" s="3" t="s">
        <v>0</v>
      </c>
      <c r="I25" s="20">
        <f>(B3-B15)/B3</f>
        <v>0.86113636363636359</v>
      </c>
      <c r="J25" s="20">
        <f>(E3-C15)/E3</f>
        <v>0.80466666666666675</v>
      </c>
    </row>
    <row r="26" spans="1:10" x14ac:dyDescent="0.25">
      <c r="A26" s="62" t="str">
        <f>A1</f>
        <v>V39</v>
      </c>
      <c r="B26" s="71" t="s">
        <v>89</v>
      </c>
      <c r="C26" s="73"/>
      <c r="H26" s="3" t="s">
        <v>1</v>
      </c>
      <c r="I26" s="20">
        <f t="shared" ref="I26:I28" si="10">(B4-B16)/B4</f>
        <v>0.75863636363636366</v>
      </c>
      <c r="J26" s="20">
        <f>(E4-C16)/E4</f>
        <v>0.7593333333333333</v>
      </c>
    </row>
    <row r="27" spans="1:10" x14ac:dyDescent="0.25">
      <c r="A27" s="63"/>
      <c r="B27" s="3" t="s">
        <v>90</v>
      </c>
      <c r="C27" s="3" t="s">
        <v>5</v>
      </c>
      <c r="E27" s="71" t="s">
        <v>91</v>
      </c>
      <c r="F27" s="73"/>
      <c r="H27" s="3" t="s">
        <v>2</v>
      </c>
      <c r="I27" s="20">
        <f t="shared" si="10"/>
        <v>0.7168181818181818</v>
      </c>
      <c r="J27" s="20">
        <f t="shared" ref="J27:J28" si="11">(E5-C17)/E5</f>
        <v>0.62044444444444447</v>
      </c>
    </row>
    <row r="28" spans="1:10" x14ac:dyDescent="0.25">
      <c r="A28" s="2" t="s">
        <v>0</v>
      </c>
      <c r="B28" s="28">
        <v>1262.1986525806501</v>
      </c>
      <c r="C28" s="28">
        <v>1351.01684003777</v>
      </c>
      <c r="E28" s="28">
        <f>B33+C33</f>
        <v>8409.5416554340409</v>
      </c>
      <c r="F28" s="1" t="s">
        <v>93</v>
      </c>
      <c r="H28" s="3" t="s">
        <v>3</v>
      </c>
      <c r="I28" s="20">
        <f t="shared" si="10"/>
        <v>0.79545454545454541</v>
      </c>
      <c r="J28" s="20">
        <f t="shared" si="11"/>
        <v>0.5822222222222222</v>
      </c>
    </row>
    <row r="29" spans="1:10" ht="15.75" thickBot="1" x14ac:dyDescent="0.3">
      <c r="A29" s="2" t="s">
        <v>1</v>
      </c>
      <c r="B29" s="28">
        <v>825.61970521651995</v>
      </c>
      <c r="C29" s="28">
        <v>951.48344538461197</v>
      </c>
      <c r="H29" s="5" t="s">
        <v>6</v>
      </c>
      <c r="I29" s="22">
        <f>(B7-B19)/B7</f>
        <v>0.77863636363636368</v>
      </c>
      <c r="J29" s="22"/>
    </row>
    <row r="30" spans="1:10" x14ac:dyDescent="0.25">
      <c r="A30" s="2" t="s">
        <v>2</v>
      </c>
      <c r="B30" s="28">
        <v>854.60240434408797</v>
      </c>
      <c r="C30" s="28">
        <v>716.19432890493499</v>
      </c>
      <c r="E30" s="71" t="s">
        <v>94</v>
      </c>
      <c r="F30" s="73"/>
      <c r="H30" s="26" t="s">
        <v>18</v>
      </c>
      <c r="I30" s="21">
        <f>(B8-B20)/B8</f>
        <v>0.78213636363636363</v>
      </c>
      <c r="J30" s="21">
        <f>(E8-C20)/E8</f>
        <v>0.69166666666666665</v>
      </c>
    </row>
    <row r="31" spans="1:10" x14ac:dyDescent="0.25">
      <c r="A31" s="2" t="s">
        <v>3</v>
      </c>
      <c r="B31" s="28">
        <v>1038.6610930085899</v>
      </c>
      <c r="C31" s="28">
        <v>571.92925454661599</v>
      </c>
      <c r="E31" s="28">
        <f>E28/F33</f>
        <v>934.39351727044902</v>
      </c>
      <c r="F31" s="1" t="s">
        <v>93</v>
      </c>
      <c r="H31" s="3" t="s">
        <v>27</v>
      </c>
      <c r="I31" s="27">
        <f>(H9-B24)/H9</f>
        <v>0.74142500000000011</v>
      </c>
    </row>
    <row r="32" spans="1:10" ht="15.75" thickBot="1" x14ac:dyDescent="0.3">
      <c r="A32" s="58" t="s">
        <v>6</v>
      </c>
      <c r="B32" s="38">
        <v>837.83593141025995</v>
      </c>
      <c r="C32" s="38"/>
    </row>
    <row r="33" spans="1:6" x14ac:dyDescent="0.25">
      <c r="A33" s="57" t="s">
        <v>92</v>
      </c>
      <c r="B33" s="39">
        <f>B28+B29+B30+B31+B32</f>
        <v>4818.9177865601077</v>
      </c>
      <c r="C33" s="39">
        <f>C28+C29+C30+C31+C32</f>
        <v>3590.6238688739331</v>
      </c>
      <c r="E33" s="1" t="s">
        <v>112</v>
      </c>
      <c r="F33" s="1">
        <f>COUNT(B28:C32)</f>
        <v>9</v>
      </c>
    </row>
    <row r="35" spans="1:6" x14ac:dyDescent="0.25">
      <c r="B35" s="56"/>
      <c r="C35" s="56"/>
    </row>
  </sheetData>
  <mergeCells count="19">
    <mergeCell ref="E27:F27"/>
    <mergeCell ref="E30:F30"/>
    <mergeCell ref="K1:L1"/>
    <mergeCell ref="A1:A2"/>
    <mergeCell ref="A13:A14"/>
    <mergeCell ref="A26:A27"/>
    <mergeCell ref="B26:C26"/>
    <mergeCell ref="M1:M2"/>
    <mergeCell ref="B23:C23"/>
    <mergeCell ref="D23:E23"/>
    <mergeCell ref="I23:J23"/>
    <mergeCell ref="H23:H24"/>
    <mergeCell ref="B1:D1"/>
    <mergeCell ref="E1:G1"/>
    <mergeCell ref="H1:J1"/>
    <mergeCell ref="B13:C13"/>
    <mergeCell ref="D13:E13"/>
    <mergeCell ref="H13:H14"/>
    <mergeCell ref="I13:J1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72AFD-B343-4D63-8CC8-8677F78F50B2}">
  <dimension ref="A1:N35"/>
  <sheetViews>
    <sheetView topLeftCell="A13" workbookViewId="0">
      <selection activeCell="D23" sqref="D23:E23"/>
    </sheetView>
  </sheetViews>
  <sheetFormatPr baseColWidth="10" defaultRowHeight="15" outlineLevelCol="1" x14ac:dyDescent="0.25"/>
  <cols>
    <col min="1" max="1" width="11.42578125" customWidth="1"/>
    <col min="2" max="2" width="17.42578125" customWidth="1"/>
    <col min="3" max="3" width="16.7109375" customWidth="1"/>
    <col min="4" max="4" width="18" customWidth="1"/>
    <col min="5" max="5" width="18.28515625" customWidth="1"/>
    <col min="6" max="12" width="16.7109375" customWidth="1"/>
    <col min="13" max="13" width="63.42578125" hidden="1" customWidth="1" outlineLevel="1"/>
    <col min="14" max="14" width="11.42578125" collapsed="1"/>
  </cols>
  <sheetData>
    <row r="1" spans="1:13" x14ac:dyDescent="0.25">
      <c r="A1" s="62" t="s">
        <v>12</v>
      </c>
      <c r="B1" s="68" t="s">
        <v>4</v>
      </c>
      <c r="C1" s="69"/>
      <c r="D1" s="70"/>
      <c r="E1" s="71" t="s">
        <v>5</v>
      </c>
      <c r="F1" s="72"/>
      <c r="G1" s="73"/>
      <c r="H1" s="71" t="s">
        <v>10</v>
      </c>
      <c r="I1" s="72"/>
      <c r="J1" s="73"/>
      <c r="K1" s="64" t="s">
        <v>28</v>
      </c>
      <c r="L1" s="64"/>
      <c r="M1" s="62" t="s">
        <v>15</v>
      </c>
    </row>
    <row r="2" spans="1:13" x14ac:dyDescent="0.25">
      <c r="A2" s="63"/>
      <c r="B2" s="35" t="s">
        <v>31</v>
      </c>
      <c r="C2" s="2" t="s">
        <v>13</v>
      </c>
      <c r="D2" s="3" t="s">
        <v>14</v>
      </c>
      <c r="E2" s="3" t="s">
        <v>31</v>
      </c>
      <c r="F2" s="3" t="s">
        <v>13</v>
      </c>
      <c r="G2" s="3" t="s">
        <v>14</v>
      </c>
      <c r="H2" s="3" t="s">
        <v>31</v>
      </c>
      <c r="I2" s="3" t="s">
        <v>13</v>
      </c>
      <c r="J2" s="7" t="s">
        <v>14</v>
      </c>
      <c r="K2" s="7" t="s">
        <v>4</v>
      </c>
      <c r="L2" s="7" t="s">
        <v>5</v>
      </c>
      <c r="M2" s="63"/>
    </row>
    <row r="3" spans="1:13" x14ac:dyDescent="0.25">
      <c r="A3" s="4" t="s">
        <v>0</v>
      </c>
      <c r="B3" s="36">
        <v>440</v>
      </c>
      <c r="C3" s="1">
        <v>430</v>
      </c>
      <c r="D3" s="1">
        <v>356.6</v>
      </c>
      <c r="E3" s="1">
        <v>450</v>
      </c>
      <c r="F3" s="1">
        <v>430</v>
      </c>
      <c r="G3" s="1">
        <v>242.8</v>
      </c>
      <c r="H3" s="28">
        <f>B3+E3</f>
        <v>890</v>
      </c>
      <c r="I3" s="1">
        <f>C3+F3</f>
        <v>860</v>
      </c>
      <c r="J3" s="1">
        <f>D3+G3</f>
        <v>599.40000000000009</v>
      </c>
      <c r="K3" s="10"/>
      <c r="L3" s="1"/>
      <c r="M3" s="1" t="s">
        <v>16</v>
      </c>
    </row>
    <row r="4" spans="1:13" x14ac:dyDescent="0.25">
      <c r="A4" s="4" t="s">
        <v>1</v>
      </c>
      <c r="B4" s="36"/>
      <c r="C4" s="1"/>
      <c r="D4" s="1">
        <v>0</v>
      </c>
      <c r="E4" s="1"/>
      <c r="F4" s="1"/>
      <c r="G4" s="1">
        <v>0</v>
      </c>
      <c r="H4" s="28">
        <f t="shared" ref="H4:H7" si="0">B4+E4</f>
        <v>0</v>
      </c>
      <c r="I4" s="1">
        <f t="shared" ref="I4:J7" si="1">C4+F4</f>
        <v>0</v>
      </c>
      <c r="J4" s="1">
        <f t="shared" si="1"/>
        <v>0</v>
      </c>
      <c r="K4" s="10"/>
      <c r="L4" s="1"/>
      <c r="M4" s="1" t="s">
        <v>19</v>
      </c>
    </row>
    <row r="5" spans="1:13" x14ac:dyDescent="0.25">
      <c r="A5" s="4" t="s">
        <v>2</v>
      </c>
      <c r="B5" s="36"/>
      <c r="C5" s="1"/>
      <c r="D5" s="1">
        <v>0</v>
      </c>
      <c r="E5" s="1"/>
      <c r="F5" s="1"/>
      <c r="G5" s="1">
        <v>0</v>
      </c>
      <c r="H5" s="28">
        <f t="shared" si="0"/>
        <v>0</v>
      </c>
      <c r="I5" s="1">
        <f t="shared" si="1"/>
        <v>0</v>
      </c>
      <c r="J5" s="1">
        <f t="shared" si="1"/>
        <v>0</v>
      </c>
      <c r="K5" s="10"/>
      <c r="L5" s="1"/>
      <c r="M5" s="1" t="s">
        <v>19</v>
      </c>
    </row>
    <row r="6" spans="1:13" x14ac:dyDescent="0.25">
      <c r="A6" s="4" t="s">
        <v>3</v>
      </c>
      <c r="B6" s="36">
        <v>440</v>
      </c>
      <c r="C6" s="1">
        <v>430</v>
      </c>
      <c r="D6" s="1">
        <v>174</v>
      </c>
      <c r="E6" s="1">
        <v>450</v>
      </c>
      <c r="F6" s="1">
        <v>430</v>
      </c>
      <c r="G6" s="1">
        <v>362.4</v>
      </c>
      <c r="H6" s="28">
        <f t="shared" si="0"/>
        <v>890</v>
      </c>
      <c r="I6" s="1">
        <f t="shared" si="1"/>
        <v>860</v>
      </c>
      <c r="J6" s="1">
        <f t="shared" si="1"/>
        <v>536.4</v>
      </c>
      <c r="K6" s="10"/>
      <c r="L6" s="1"/>
      <c r="M6" s="1" t="s">
        <v>17</v>
      </c>
    </row>
    <row r="7" spans="1:13" ht="15.75" thickBot="1" x14ac:dyDescent="0.3">
      <c r="A7" s="5" t="s">
        <v>6</v>
      </c>
      <c r="B7" s="37">
        <v>440</v>
      </c>
      <c r="C7" s="6">
        <v>410</v>
      </c>
      <c r="D7" s="6">
        <v>352.6</v>
      </c>
      <c r="E7" s="6"/>
      <c r="F7" s="23"/>
      <c r="G7" s="6"/>
      <c r="H7" s="38">
        <f t="shared" si="0"/>
        <v>440</v>
      </c>
      <c r="I7" s="6">
        <f t="shared" si="1"/>
        <v>410</v>
      </c>
      <c r="J7" s="6">
        <f t="shared" si="1"/>
        <v>352.6</v>
      </c>
      <c r="K7" s="6"/>
      <c r="L7" s="6"/>
      <c r="M7" s="1"/>
    </row>
    <row r="8" spans="1:13" x14ac:dyDescent="0.25">
      <c r="A8" s="9" t="s">
        <v>8</v>
      </c>
      <c r="B8" s="8">
        <f>B3+B4+B5+B6+B7</f>
        <v>1320</v>
      </c>
      <c r="C8" s="8">
        <f>C3+C4+C5+C6+C7</f>
        <v>1270</v>
      </c>
      <c r="D8" s="8">
        <f t="shared" ref="D8:L8" si="2">D3+D4+D5+D6+D7</f>
        <v>883.2</v>
      </c>
      <c r="E8" s="8">
        <f t="shared" si="2"/>
        <v>900</v>
      </c>
      <c r="F8" s="8">
        <f t="shared" si="2"/>
        <v>860</v>
      </c>
      <c r="G8" s="8">
        <f t="shared" si="2"/>
        <v>605.20000000000005</v>
      </c>
      <c r="H8" s="39">
        <f>H3+H4+H5+H6+H7</f>
        <v>2220</v>
      </c>
      <c r="I8" s="8">
        <f t="shared" si="2"/>
        <v>2130</v>
      </c>
      <c r="J8" s="8">
        <f t="shared" si="2"/>
        <v>1488.4</v>
      </c>
      <c r="K8" s="8">
        <f t="shared" si="2"/>
        <v>0</v>
      </c>
      <c r="L8" s="8">
        <f t="shared" si="2"/>
        <v>0</v>
      </c>
    </row>
    <row r="9" spans="1:13" x14ac:dyDescent="0.25">
      <c r="A9" s="15" t="s">
        <v>9</v>
      </c>
      <c r="B9" s="18">
        <f>B8/60</f>
        <v>22</v>
      </c>
      <c r="C9" s="18">
        <f>C8/60</f>
        <v>21.166666666666668</v>
      </c>
      <c r="D9" s="18">
        <f t="shared" ref="D9:J9" si="3">D8/60</f>
        <v>14.72</v>
      </c>
      <c r="E9" s="18">
        <f t="shared" si="3"/>
        <v>15</v>
      </c>
      <c r="F9" s="18">
        <f t="shared" si="3"/>
        <v>14.333333333333334</v>
      </c>
      <c r="G9" s="18">
        <f t="shared" si="3"/>
        <v>10.086666666666668</v>
      </c>
      <c r="H9" s="28">
        <f>H8/60</f>
        <v>37</v>
      </c>
      <c r="I9" s="28">
        <f>I8/60</f>
        <v>35.5</v>
      </c>
      <c r="J9" s="18">
        <f t="shared" si="3"/>
        <v>24.806666666666668</v>
      </c>
    </row>
    <row r="11" spans="1:13" x14ac:dyDescent="0.25">
      <c r="K11" s="17"/>
    </row>
    <row r="13" spans="1:13" ht="15" customHeight="1" x14ac:dyDescent="0.25">
      <c r="A13" s="62" t="str">
        <f>A1</f>
        <v>V38</v>
      </c>
      <c r="B13" s="64" t="s">
        <v>7</v>
      </c>
      <c r="C13" s="64"/>
      <c r="D13" s="64" t="s">
        <v>32</v>
      </c>
      <c r="E13" s="64"/>
      <c r="F13" s="32"/>
      <c r="H13" s="66" t="str">
        <f>A1</f>
        <v>V38</v>
      </c>
      <c r="I13" s="64" t="s">
        <v>35</v>
      </c>
      <c r="J13" s="64"/>
    </row>
    <row r="14" spans="1:13" ht="15" customHeight="1" x14ac:dyDescent="0.25">
      <c r="A14" s="63"/>
      <c r="B14" s="29" t="s">
        <v>4</v>
      </c>
      <c r="C14" s="29" t="s">
        <v>5</v>
      </c>
      <c r="D14" s="29" t="s">
        <v>4</v>
      </c>
      <c r="E14" s="29" t="s">
        <v>5</v>
      </c>
      <c r="F14" s="32"/>
      <c r="H14" s="67"/>
      <c r="I14" s="19" t="s">
        <v>4</v>
      </c>
      <c r="J14" s="19" t="s">
        <v>5</v>
      </c>
    </row>
    <row r="15" spans="1:13" x14ac:dyDescent="0.25">
      <c r="A15" s="11" t="s">
        <v>0</v>
      </c>
      <c r="B15" s="28">
        <f>B3-D3</f>
        <v>83.399999999999977</v>
      </c>
      <c r="C15" s="1">
        <f>E3-G3</f>
        <v>207.2</v>
      </c>
      <c r="D15" s="1">
        <f>C3-D3-K3</f>
        <v>73.399999999999977</v>
      </c>
      <c r="E15" s="1">
        <f>F3-G3-L3</f>
        <v>187.2</v>
      </c>
      <c r="F15" s="33"/>
      <c r="H15" s="3" t="s">
        <v>0</v>
      </c>
      <c r="I15" s="20">
        <f>(C3-D15)/C3</f>
        <v>0.82930232558139538</v>
      </c>
      <c r="J15" s="20">
        <f>(F3-E15)/F3</f>
        <v>0.56465116279069771</v>
      </c>
    </row>
    <row r="16" spans="1:13" x14ac:dyDescent="0.25">
      <c r="A16" s="11" t="s">
        <v>1</v>
      </c>
      <c r="B16" s="28">
        <f t="shared" ref="B16:B19" si="4">B4-D4</f>
        <v>0</v>
      </c>
      <c r="C16" s="1">
        <f t="shared" ref="C16:C18" si="5">E4-G4</f>
        <v>0</v>
      </c>
      <c r="D16" s="1">
        <f t="shared" ref="D16:D19" si="6">C4-D4-K4</f>
        <v>0</v>
      </c>
      <c r="E16" s="1">
        <f t="shared" ref="E16:E19" si="7">F4-G4-L4</f>
        <v>0</v>
      </c>
      <c r="F16" s="33"/>
      <c r="H16" s="3" t="s">
        <v>1</v>
      </c>
      <c r="I16" s="20"/>
      <c r="J16" s="20"/>
    </row>
    <row r="17" spans="1:10" x14ac:dyDescent="0.25">
      <c r="A17" s="11" t="s">
        <v>2</v>
      </c>
      <c r="B17" s="28">
        <f t="shared" si="4"/>
        <v>0</v>
      </c>
      <c r="C17" s="1">
        <f t="shared" si="5"/>
        <v>0</v>
      </c>
      <c r="D17" s="1">
        <f t="shared" si="6"/>
        <v>0</v>
      </c>
      <c r="E17" s="1">
        <f t="shared" si="7"/>
        <v>0</v>
      </c>
      <c r="F17" s="33"/>
      <c r="H17" s="3" t="s">
        <v>2</v>
      </c>
      <c r="I17" s="20"/>
      <c r="J17" s="20"/>
    </row>
    <row r="18" spans="1:10" x14ac:dyDescent="0.25">
      <c r="A18" s="11" t="s">
        <v>3</v>
      </c>
      <c r="B18" s="28">
        <f t="shared" si="4"/>
        <v>266</v>
      </c>
      <c r="C18" s="1">
        <f t="shared" si="5"/>
        <v>87.600000000000023</v>
      </c>
      <c r="D18" s="1">
        <f t="shared" si="6"/>
        <v>256</v>
      </c>
      <c r="E18" s="1">
        <f t="shared" si="7"/>
        <v>67.600000000000023</v>
      </c>
      <c r="F18" s="33"/>
      <c r="H18" s="3" t="s">
        <v>3</v>
      </c>
      <c r="I18" s="20">
        <f>(C6-D18)/C6</f>
        <v>0.40465116279069768</v>
      </c>
      <c r="J18" s="20">
        <f>(F6-E18)/F6</f>
        <v>0.8427906976744185</v>
      </c>
    </row>
    <row r="19" spans="1:10" ht="15.75" thickBot="1" x14ac:dyDescent="0.3">
      <c r="A19" s="12" t="s">
        <v>6</v>
      </c>
      <c r="B19" s="38">
        <f t="shared" si="4"/>
        <v>87.399999999999977</v>
      </c>
      <c r="C19" s="6">
        <f>E7-G7</f>
        <v>0</v>
      </c>
      <c r="D19" s="6">
        <f t="shared" si="6"/>
        <v>57.399999999999977</v>
      </c>
      <c r="E19" s="6">
        <f t="shared" si="7"/>
        <v>0</v>
      </c>
      <c r="F19" s="33"/>
      <c r="H19" s="5" t="s">
        <v>6</v>
      </c>
      <c r="I19" s="22">
        <f>(C7-D19)/C7</f>
        <v>0.8600000000000001</v>
      </c>
      <c r="J19" s="22"/>
    </row>
    <row r="20" spans="1:10" x14ac:dyDescent="0.25">
      <c r="A20" s="16" t="s">
        <v>8</v>
      </c>
      <c r="B20" s="8">
        <f>B15+B16+B17+B18+B19</f>
        <v>436.79999999999995</v>
      </c>
      <c r="C20" s="8">
        <f>C15+C16+C17+C18+C19</f>
        <v>294.8</v>
      </c>
      <c r="D20" s="8">
        <f>D15+D16+D17+D18+D19</f>
        <v>386.79999999999995</v>
      </c>
      <c r="E20" s="8">
        <f>E15+E16+E17+E18+E19</f>
        <v>254.8</v>
      </c>
      <c r="F20" s="33"/>
      <c r="H20" s="26" t="s">
        <v>18</v>
      </c>
      <c r="I20" s="21">
        <f>(C8-D20)/C8</f>
        <v>0.69543307086614181</v>
      </c>
      <c r="J20" s="21">
        <f>(F8-E20)/F8</f>
        <v>0.70372093023255822</v>
      </c>
    </row>
    <row r="21" spans="1:10" x14ac:dyDescent="0.25">
      <c r="A21" s="15" t="s">
        <v>9</v>
      </c>
      <c r="B21" s="13">
        <f>B20/60</f>
        <v>7.2799999999999994</v>
      </c>
      <c r="C21" s="14">
        <f>C20/60</f>
        <v>4.9133333333333331</v>
      </c>
      <c r="D21" s="14">
        <f t="shared" ref="D21:E21" si="8">D20/60</f>
        <v>6.4466666666666663</v>
      </c>
      <c r="E21" s="14">
        <f t="shared" si="8"/>
        <v>4.246666666666667</v>
      </c>
      <c r="F21" s="34"/>
      <c r="H21" s="3" t="s">
        <v>27</v>
      </c>
      <c r="I21" s="27">
        <f>(I9-D24)/I9</f>
        <v>0.69877934272300468</v>
      </c>
    </row>
    <row r="23" spans="1:10" ht="15" customHeight="1" x14ac:dyDescent="0.25">
      <c r="B23" s="64" t="s">
        <v>26</v>
      </c>
      <c r="C23" s="64"/>
      <c r="D23" s="64" t="s">
        <v>32</v>
      </c>
      <c r="E23" s="64"/>
      <c r="H23" s="66" t="str">
        <f>A1</f>
        <v>V38</v>
      </c>
      <c r="I23" s="64" t="s">
        <v>30</v>
      </c>
      <c r="J23" s="64"/>
    </row>
    <row r="24" spans="1:10" ht="15" customHeight="1" x14ac:dyDescent="0.25">
      <c r="B24" s="24">
        <f>B21+C21</f>
        <v>12.193333333333332</v>
      </c>
      <c r="C24" s="24" t="s">
        <v>33</v>
      </c>
      <c r="D24" s="24">
        <f>D21+E21</f>
        <v>10.693333333333333</v>
      </c>
      <c r="E24" s="1" t="s">
        <v>33</v>
      </c>
      <c r="H24" s="67"/>
      <c r="I24" s="19" t="s">
        <v>4</v>
      </c>
      <c r="J24" s="19" t="s">
        <v>5</v>
      </c>
    </row>
    <row r="25" spans="1:10" x14ac:dyDescent="0.25">
      <c r="H25" s="3" t="s">
        <v>0</v>
      </c>
      <c r="I25" s="20">
        <f>(B3-B15)/B3</f>
        <v>0.81045454545454554</v>
      </c>
      <c r="J25" s="20">
        <f>(E3-C15)/E3</f>
        <v>0.53955555555555557</v>
      </c>
    </row>
    <row r="26" spans="1:10" x14ac:dyDescent="0.25">
      <c r="A26" s="62" t="str">
        <f>A1</f>
        <v>V38</v>
      </c>
      <c r="B26" s="71" t="s">
        <v>89</v>
      </c>
      <c r="C26" s="73"/>
      <c r="H26" s="3" t="s">
        <v>1</v>
      </c>
      <c r="I26" s="20"/>
      <c r="J26" s="20"/>
    </row>
    <row r="27" spans="1:10" x14ac:dyDescent="0.25">
      <c r="A27" s="63"/>
      <c r="B27" s="3" t="s">
        <v>90</v>
      </c>
      <c r="C27" s="3" t="s">
        <v>5</v>
      </c>
      <c r="E27" s="71" t="s">
        <v>91</v>
      </c>
      <c r="F27" s="73"/>
      <c r="H27" s="3" t="s">
        <v>2</v>
      </c>
      <c r="I27" s="20"/>
      <c r="J27" s="20"/>
    </row>
    <row r="28" spans="1:10" x14ac:dyDescent="0.25">
      <c r="A28" s="2" t="s">
        <v>0</v>
      </c>
      <c r="B28" s="28">
        <v>946.4</v>
      </c>
      <c r="C28" s="28">
        <v>583.79999999999995</v>
      </c>
      <c r="E28" s="28">
        <f>B33+C33</f>
        <v>3881.2</v>
      </c>
      <c r="F28" s="1" t="s">
        <v>93</v>
      </c>
      <c r="H28" s="3" t="s">
        <v>3</v>
      </c>
      <c r="I28" s="20">
        <f t="shared" ref="I28" si="9">(B6-B18)/B6</f>
        <v>0.39545454545454545</v>
      </c>
      <c r="J28" s="20">
        <f t="shared" ref="J28" si="10">(E6-C18)/E6</f>
        <v>0.80533333333333323</v>
      </c>
    </row>
    <row r="29" spans="1:10" ht="15.75" thickBot="1" x14ac:dyDescent="0.3">
      <c r="A29" s="2" t="s">
        <v>1</v>
      </c>
      <c r="B29" s="28"/>
      <c r="C29" s="28"/>
      <c r="H29" s="5" t="s">
        <v>6</v>
      </c>
      <c r="I29" s="22">
        <f>(B7-B19)/B7</f>
        <v>0.80136363636363639</v>
      </c>
      <c r="J29" s="22"/>
    </row>
    <row r="30" spans="1:10" x14ac:dyDescent="0.25">
      <c r="A30" s="2" t="s">
        <v>2</v>
      </c>
      <c r="B30" s="28"/>
      <c r="C30" s="28"/>
      <c r="E30" s="71" t="s">
        <v>94</v>
      </c>
      <c r="F30" s="73"/>
      <c r="H30" s="26" t="s">
        <v>18</v>
      </c>
      <c r="I30" s="21">
        <f>(B8-B20)/B8</f>
        <v>0.66909090909090918</v>
      </c>
      <c r="J30" s="21">
        <f>(E8-C20)/E8</f>
        <v>0.67244444444444451</v>
      </c>
    </row>
    <row r="31" spans="1:10" x14ac:dyDescent="0.25">
      <c r="A31" s="2" t="s">
        <v>3</v>
      </c>
      <c r="B31" s="28">
        <v>425.4</v>
      </c>
      <c r="C31" s="28">
        <v>921.8</v>
      </c>
      <c r="E31" s="28">
        <f>E28/F33</f>
        <v>776.24</v>
      </c>
      <c r="F31" s="1" t="s">
        <v>93</v>
      </c>
      <c r="H31" s="3" t="s">
        <v>27</v>
      </c>
      <c r="I31" s="27">
        <f>(H9-B24)/H9</f>
        <v>0.67045045045045049</v>
      </c>
    </row>
    <row r="32" spans="1:10" ht="15.75" thickBot="1" x14ac:dyDescent="0.3">
      <c r="A32" s="58" t="s">
        <v>6</v>
      </c>
      <c r="B32" s="38">
        <v>1003.8</v>
      </c>
      <c r="C32" s="38"/>
    </row>
    <row r="33" spans="1:6" x14ac:dyDescent="0.25">
      <c r="A33" s="57" t="s">
        <v>92</v>
      </c>
      <c r="B33" s="39">
        <f>B28+B29+B30+B31+B32</f>
        <v>2375.6</v>
      </c>
      <c r="C33" s="39">
        <f>C28+C29+C30+C31+C32</f>
        <v>1505.6</v>
      </c>
      <c r="E33" s="1" t="s">
        <v>112</v>
      </c>
      <c r="F33" s="1">
        <f>COUNT(B28:C32)</f>
        <v>5</v>
      </c>
    </row>
    <row r="35" spans="1:6" x14ac:dyDescent="0.25">
      <c r="B35" s="56"/>
      <c r="C35" s="56"/>
    </row>
  </sheetData>
  <mergeCells count="19">
    <mergeCell ref="E27:F27"/>
    <mergeCell ref="E30:F30"/>
    <mergeCell ref="K1:L1"/>
    <mergeCell ref="A1:A2"/>
    <mergeCell ref="A13:A14"/>
    <mergeCell ref="A26:A27"/>
    <mergeCell ref="B26:C26"/>
    <mergeCell ref="M1:M2"/>
    <mergeCell ref="B23:C23"/>
    <mergeCell ref="D23:E23"/>
    <mergeCell ref="I23:J23"/>
    <mergeCell ref="H23:H24"/>
    <mergeCell ref="B1:D1"/>
    <mergeCell ref="E1:G1"/>
    <mergeCell ref="H1:J1"/>
    <mergeCell ref="B13:C13"/>
    <mergeCell ref="D13:E13"/>
    <mergeCell ref="H13:H14"/>
    <mergeCell ref="I13:J1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10164-94B7-4A91-A209-53549283FD76}">
  <dimension ref="A1:N37"/>
  <sheetViews>
    <sheetView workbookViewId="0">
      <selection activeCell="L28" sqref="L28"/>
    </sheetView>
  </sheetViews>
  <sheetFormatPr baseColWidth="10" defaultRowHeight="15" outlineLevelCol="1" x14ac:dyDescent="0.25"/>
  <cols>
    <col min="1" max="1" width="11.42578125" customWidth="1"/>
    <col min="2" max="2" width="17.42578125" customWidth="1"/>
    <col min="3" max="3" width="16.7109375" customWidth="1"/>
    <col min="4" max="4" width="18" customWidth="1"/>
    <col min="5" max="5" width="18.28515625" customWidth="1"/>
    <col min="6" max="12" width="16.7109375" customWidth="1"/>
    <col min="13" max="13" width="63.42578125" hidden="1" customWidth="1" outlineLevel="1"/>
    <col min="14" max="14" width="11.42578125" collapsed="1"/>
  </cols>
  <sheetData>
    <row r="1" spans="1:13" x14ac:dyDescent="0.25">
      <c r="A1" s="62" t="s">
        <v>11</v>
      </c>
      <c r="B1" s="68" t="s">
        <v>4</v>
      </c>
      <c r="C1" s="69"/>
      <c r="D1" s="70"/>
      <c r="E1" s="71" t="s">
        <v>5</v>
      </c>
      <c r="F1" s="72"/>
      <c r="G1" s="73"/>
      <c r="H1" s="71" t="s">
        <v>10</v>
      </c>
      <c r="I1" s="72"/>
      <c r="J1" s="73"/>
      <c r="K1" s="64" t="s">
        <v>28</v>
      </c>
      <c r="L1" s="64"/>
      <c r="M1" s="62" t="s">
        <v>15</v>
      </c>
    </row>
    <row r="2" spans="1:13" x14ac:dyDescent="0.25">
      <c r="A2" s="63"/>
      <c r="B2" s="35" t="s">
        <v>31</v>
      </c>
      <c r="C2" s="2" t="s">
        <v>13</v>
      </c>
      <c r="D2" s="3" t="s">
        <v>14</v>
      </c>
      <c r="E2" s="3" t="s">
        <v>31</v>
      </c>
      <c r="F2" s="3" t="s">
        <v>13</v>
      </c>
      <c r="G2" s="3" t="s">
        <v>14</v>
      </c>
      <c r="H2" s="3" t="s">
        <v>31</v>
      </c>
      <c r="I2" s="3" t="s">
        <v>13</v>
      </c>
      <c r="J2" s="7" t="s">
        <v>14</v>
      </c>
      <c r="K2" s="7" t="s">
        <v>4</v>
      </c>
      <c r="L2" s="7" t="s">
        <v>5</v>
      </c>
      <c r="M2" s="63"/>
    </row>
    <row r="3" spans="1:13" x14ac:dyDescent="0.25">
      <c r="A3" s="4" t="s">
        <v>0</v>
      </c>
      <c r="B3" s="36">
        <v>440</v>
      </c>
      <c r="C3" s="1">
        <v>430</v>
      </c>
      <c r="D3" s="1">
        <v>0</v>
      </c>
      <c r="E3" s="1">
        <v>450</v>
      </c>
      <c r="F3" s="1">
        <v>430</v>
      </c>
      <c r="G3" s="1">
        <v>316.60000000000002</v>
      </c>
      <c r="H3" s="28">
        <f>B3+E3</f>
        <v>890</v>
      </c>
      <c r="I3" s="1">
        <f>C3+F3</f>
        <v>860</v>
      </c>
      <c r="J3" s="1">
        <f>D3+G3</f>
        <v>316.60000000000002</v>
      </c>
      <c r="K3" s="10"/>
      <c r="L3" s="1"/>
      <c r="M3" s="1" t="s">
        <v>16</v>
      </c>
    </row>
    <row r="4" spans="1:13" x14ac:dyDescent="0.25">
      <c r="A4" s="4" t="s">
        <v>1</v>
      </c>
      <c r="B4" s="36">
        <v>440</v>
      </c>
      <c r="C4" s="1">
        <v>430</v>
      </c>
      <c r="D4" s="1">
        <v>313</v>
      </c>
      <c r="E4" s="1">
        <v>450</v>
      </c>
      <c r="F4" s="1">
        <v>430</v>
      </c>
      <c r="G4" s="1">
        <v>340</v>
      </c>
      <c r="H4" s="28">
        <f t="shared" ref="H4:J7" si="0">B4+E4</f>
        <v>890</v>
      </c>
      <c r="I4" s="1">
        <f t="shared" si="0"/>
        <v>860</v>
      </c>
      <c r="J4" s="1">
        <f t="shared" si="0"/>
        <v>653</v>
      </c>
      <c r="K4" s="10"/>
      <c r="L4" s="1"/>
      <c r="M4" s="1" t="s">
        <v>19</v>
      </c>
    </row>
    <row r="5" spans="1:13" x14ac:dyDescent="0.25">
      <c r="A5" s="4" t="s">
        <v>2</v>
      </c>
      <c r="B5" s="36">
        <v>440</v>
      </c>
      <c r="C5" s="1">
        <v>430</v>
      </c>
      <c r="D5" s="1">
        <v>350.9</v>
      </c>
      <c r="E5" s="1">
        <v>450</v>
      </c>
      <c r="F5" s="1">
        <v>430</v>
      </c>
      <c r="G5" s="1">
        <v>266.89999999999998</v>
      </c>
      <c r="H5" s="28">
        <f t="shared" si="0"/>
        <v>890</v>
      </c>
      <c r="I5" s="1">
        <f t="shared" si="0"/>
        <v>860</v>
      </c>
      <c r="J5" s="1">
        <f t="shared" si="0"/>
        <v>617.79999999999995</v>
      </c>
      <c r="K5" s="10"/>
      <c r="L5" s="1"/>
      <c r="M5" s="1" t="s">
        <v>19</v>
      </c>
    </row>
    <row r="6" spans="1:13" x14ac:dyDescent="0.25">
      <c r="A6" s="4" t="s">
        <v>3</v>
      </c>
      <c r="B6" s="36">
        <v>440</v>
      </c>
      <c r="C6" s="1">
        <v>430</v>
      </c>
      <c r="D6" s="1">
        <v>291.5</v>
      </c>
      <c r="E6" s="1">
        <v>450</v>
      </c>
      <c r="F6" s="1">
        <v>430</v>
      </c>
      <c r="G6" s="1">
        <v>322.39999999999998</v>
      </c>
      <c r="H6" s="28">
        <f t="shared" si="0"/>
        <v>890</v>
      </c>
      <c r="I6" s="1">
        <f t="shared" si="0"/>
        <v>860</v>
      </c>
      <c r="J6" s="1">
        <f t="shared" si="0"/>
        <v>613.9</v>
      </c>
      <c r="K6" s="10"/>
      <c r="L6" s="1"/>
      <c r="M6" s="1" t="s">
        <v>17</v>
      </c>
    </row>
    <row r="7" spans="1:13" ht="15.75" thickBot="1" x14ac:dyDescent="0.3">
      <c r="A7" s="5" t="s">
        <v>6</v>
      </c>
      <c r="B7" s="37">
        <v>440</v>
      </c>
      <c r="C7" s="6">
        <v>410</v>
      </c>
      <c r="D7" s="6">
        <v>289.3</v>
      </c>
      <c r="E7" s="6"/>
      <c r="F7" s="23"/>
      <c r="G7" s="6">
        <v>0</v>
      </c>
      <c r="H7" s="38">
        <f t="shared" si="0"/>
        <v>440</v>
      </c>
      <c r="I7" s="6">
        <f t="shared" si="0"/>
        <v>410</v>
      </c>
      <c r="J7" s="6">
        <f t="shared" si="0"/>
        <v>289.3</v>
      </c>
      <c r="K7" s="6"/>
      <c r="L7" s="6"/>
      <c r="M7" s="1"/>
    </row>
    <row r="8" spans="1:13" x14ac:dyDescent="0.25">
      <c r="A8" s="9" t="s">
        <v>8</v>
      </c>
      <c r="B8" s="8">
        <f>B3+B4+B5+B6+B7</f>
        <v>2200</v>
      </c>
      <c r="C8" s="8">
        <f>C3+C4+C5+C6+C7</f>
        <v>2130</v>
      </c>
      <c r="D8" s="8">
        <f t="shared" ref="D8:L8" si="1">D3+D4+D5+D6+D7</f>
        <v>1244.7</v>
      </c>
      <c r="E8" s="8">
        <f t="shared" si="1"/>
        <v>1800</v>
      </c>
      <c r="F8" s="8">
        <f t="shared" si="1"/>
        <v>1720</v>
      </c>
      <c r="G8" s="8">
        <f t="shared" si="1"/>
        <v>1245.9000000000001</v>
      </c>
      <c r="H8" s="39">
        <f>H3+H4+H5+H6+H7</f>
        <v>4000</v>
      </c>
      <c r="I8" s="8">
        <f t="shared" si="1"/>
        <v>3850</v>
      </c>
      <c r="J8" s="8">
        <f t="shared" si="1"/>
        <v>2490.6000000000004</v>
      </c>
      <c r="K8" s="8">
        <f t="shared" si="1"/>
        <v>0</v>
      </c>
      <c r="L8" s="8">
        <f t="shared" si="1"/>
        <v>0</v>
      </c>
    </row>
    <row r="9" spans="1:13" x14ac:dyDescent="0.25">
      <c r="A9" s="15" t="s">
        <v>9</v>
      </c>
      <c r="B9" s="18">
        <f>B8/60</f>
        <v>36.666666666666664</v>
      </c>
      <c r="C9" s="18">
        <f>C8/60</f>
        <v>35.5</v>
      </c>
      <c r="D9" s="18">
        <f t="shared" ref="D9:J9" si="2">D8/60</f>
        <v>20.745000000000001</v>
      </c>
      <c r="E9" s="18">
        <f t="shared" si="2"/>
        <v>30</v>
      </c>
      <c r="F9" s="18">
        <f t="shared" si="2"/>
        <v>28.666666666666668</v>
      </c>
      <c r="G9" s="18">
        <f t="shared" si="2"/>
        <v>20.765000000000001</v>
      </c>
      <c r="H9" s="28">
        <f>H8/60</f>
        <v>66.666666666666671</v>
      </c>
      <c r="I9" s="28">
        <f>I8/60</f>
        <v>64.166666666666671</v>
      </c>
      <c r="J9" s="18">
        <f t="shared" si="2"/>
        <v>41.510000000000005</v>
      </c>
    </row>
    <row r="11" spans="1:13" x14ac:dyDescent="0.25">
      <c r="K11" s="17"/>
    </row>
    <row r="13" spans="1:13" ht="15" customHeight="1" x14ac:dyDescent="0.25">
      <c r="A13" s="62" t="str">
        <f>A1</f>
        <v>V37</v>
      </c>
      <c r="B13" s="64" t="s">
        <v>7</v>
      </c>
      <c r="C13" s="64"/>
      <c r="D13" s="64" t="s">
        <v>32</v>
      </c>
      <c r="E13" s="64"/>
      <c r="F13" s="32"/>
      <c r="H13" s="66" t="str">
        <f>A1</f>
        <v>V37</v>
      </c>
      <c r="I13" s="64" t="s">
        <v>35</v>
      </c>
      <c r="J13" s="64"/>
    </row>
    <row r="14" spans="1:13" ht="15" customHeight="1" x14ac:dyDescent="0.25">
      <c r="A14" s="63"/>
      <c r="B14" s="55" t="s">
        <v>4</v>
      </c>
      <c r="C14" s="55" t="s">
        <v>5</v>
      </c>
      <c r="D14" s="55" t="s">
        <v>4</v>
      </c>
      <c r="E14" s="55" t="s">
        <v>5</v>
      </c>
      <c r="F14" s="32"/>
      <c r="H14" s="67"/>
      <c r="I14" s="19" t="s">
        <v>4</v>
      </c>
      <c r="J14" s="19" t="s">
        <v>5</v>
      </c>
    </row>
    <row r="15" spans="1:13" x14ac:dyDescent="0.25">
      <c r="A15" s="11" t="s">
        <v>0</v>
      </c>
      <c r="B15" s="28">
        <f>B3-D3</f>
        <v>440</v>
      </c>
      <c r="C15" s="1">
        <f>E3-G3</f>
        <v>133.39999999999998</v>
      </c>
      <c r="D15" s="1">
        <f>C3-D3-K3</f>
        <v>430</v>
      </c>
      <c r="E15" s="1">
        <f>F3-G3-L3</f>
        <v>113.39999999999998</v>
      </c>
      <c r="F15" s="33"/>
      <c r="H15" s="3" t="s">
        <v>0</v>
      </c>
      <c r="I15" s="20">
        <f t="shared" ref="I15:I17" si="3">(C3-D15)/C3</f>
        <v>0</v>
      </c>
      <c r="J15" s="20">
        <f>(F3-E15)/F3</f>
        <v>0.73627906976744195</v>
      </c>
    </row>
    <row r="16" spans="1:13" x14ac:dyDescent="0.25">
      <c r="A16" s="11" t="s">
        <v>1</v>
      </c>
      <c r="B16" s="28">
        <f t="shared" ref="B16:B19" si="4">B4-D4</f>
        <v>127</v>
      </c>
      <c r="C16" s="1">
        <f t="shared" ref="C16:C18" si="5">E4-G4</f>
        <v>110</v>
      </c>
      <c r="D16" s="1">
        <f t="shared" ref="D16:D19" si="6">C4-D4-K4</f>
        <v>117</v>
      </c>
      <c r="E16" s="1">
        <f t="shared" ref="E16:E19" si="7">F4-G4-L4</f>
        <v>90</v>
      </c>
      <c r="F16" s="33"/>
      <c r="H16" s="3" t="s">
        <v>1</v>
      </c>
      <c r="I16" s="20">
        <f t="shared" si="3"/>
        <v>0.72790697674418603</v>
      </c>
      <c r="J16" s="20">
        <f t="shared" ref="J16:J18" si="8">(F4-E16)/F4</f>
        <v>0.79069767441860461</v>
      </c>
    </row>
    <row r="17" spans="1:10" x14ac:dyDescent="0.25">
      <c r="A17" s="11" t="s">
        <v>2</v>
      </c>
      <c r="B17" s="28">
        <f t="shared" si="4"/>
        <v>89.100000000000023</v>
      </c>
      <c r="C17" s="1">
        <f t="shared" si="5"/>
        <v>183.10000000000002</v>
      </c>
      <c r="D17" s="1">
        <f t="shared" si="6"/>
        <v>79.100000000000023</v>
      </c>
      <c r="E17" s="1">
        <f t="shared" si="7"/>
        <v>163.10000000000002</v>
      </c>
      <c r="F17" s="33"/>
      <c r="H17" s="3" t="s">
        <v>2</v>
      </c>
      <c r="I17" s="20">
        <f t="shared" si="3"/>
        <v>0.81604651162790698</v>
      </c>
      <c r="J17" s="20">
        <f t="shared" si="8"/>
        <v>0.62069767441860457</v>
      </c>
    </row>
    <row r="18" spans="1:10" x14ac:dyDescent="0.25">
      <c r="A18" s="11" t="s">
        <v>3</v>
      </c>
      <c r="B18" s="28">
        <f t="shared" si="4"/>
        <v>148.5</v>
      </c>
      <c r="C18" s="1">
        <f t="shared" si="5"/>
        <v>127.60000000000002</v>
      </c>
      <c r="D18" s="1">
        <f t="shared" si="6"/>
        <v>138.5</v>
      </c>
      <c r="E18" s="1">
        <f t="shared" si="7"/>
        <v>107.60000000000002</v>
      </c>
      <c r="F18" s="33"/>
      <c r="H18" s="3" t="s">
        <v>3</v>
      </c>
      <c r="I18" s="20">
        <f>(C6-D18)/C6</f>
        <v>0.6779069767441861</v>
      </c>
      <c r="J18" s="20">
        <f t="shared" si="8"/>
        <v>0.74976744186046507</v>
      </c>
    </row>
    <row r="19" spans="1:10" ht="15.75" thickBot="1" x14ac:dyDescent="0.3">
      <c r="A19" s="12" t="s">
        <v>6</v>
      </c>
      <c r="B19" s="38">
        <f t="shared" si="4"/>
        <v>150.69999999999999</v>
      </c>
      <c r="C19" s="6">
        <f>E7-G7</f>
        <v>0</v>
      </c>
      <c r="D19" s="6">
        <f t="shared" si="6"/>
        <v>120.69999999999999</v>
      </c>
      <c r="E19" s="6">
        <f t="shared" si="7"/>
        <v>0</v>
      </c>
      <c r="F19" s="33"/>
      <c r="H19" s="5" t="s">
        <v>6</v>
      </c>
      <c r="I19" s="22">
        <f>(C7-D19)/C7</f>
        <v>0.70560975609756105</v>
      </c>
      <c r="J19" s="22"/>
    </row>
    <row r="20" spans="1:10" x14ac:dyDescent="0.25">
      <c r="A20" s="16" t="s">
        <v>8</v>
      </c>
      <c r="B20" s="8">
        <f>B15+B16+B17+B18+B19</f>
        <v>955.3</v>
      </c>
      <c r="C20" s="8">
        <f>C15+C16+C17+C18+C19</f>
        <v>554.1</v>
      </c>
      <c r="D20" s="8">
        <f>D15+D16+D17+D18+D19</f>
        <v>885.3</v>
      </c>
      <c r="E20" s="8">
        <f>E15+E16+E17+E18+E19</f>
        <v>474.1</v>
      </c>
      <c r="F20" s="33"/>
      <c r="H20" s="26" t="s">
        <v>18</v>
      </c>
      <c r="I20" s="21">
        <f>(C8-D20)/C8</f>
        <v>0.58436619718309857</v>
      </c>
      <c r="J20" s="21">
        <f>(F8-E20)/F8</f>
        <v>0.72436046511627916</v>
      </c>
    </row>
    <row r="21" spans="1:10" x14ac:dyDescent="0.25">
      <c r="A21" s="15" t="s">
        <v>9</v>
      </c>
      <c r="B21" s="13">
        <f>B20/60</f>
        <v>15.921666666666665</v>
      </c>
      <c r="C21" s="14">
        <f>C20/60</f>
        <v>9.2350000000000012</v>
      </c>
      <c r="D21" s="14">
        <f t="shared" ref="D21:E21" si="9">D20/60</f>
        <v>14.754999999999999</v>
      </c>
      <c r="E21" s="14">
        <f t="shared" si="9"/>
        <v>7.9016666666666673</v>
      </c>
      <c r="F21" s="34"/>
      <c r="H21" s="3" t="s">
        <v>27</v>
      </c>
      <c r="I21" s="27">
        <f>(I9-D24)/I9</f>
        <v>0.64690909090909099</v>
      </c>
    </row>
    <row r="23" spans="1:10" ht="15" customHeight="1" x14ac:dyDescent="0.25">
      <c r="B23" s="64" t="s">
        <v>26</v>
      </c>
      <c r="C23" s="64"/>
      <c r="D23" s="64" t="s">
        <v>26</v>
      </c>
      <c r="E23" s="64"/>
      <c r="H23" s="66" t="str">
        <f>A1</f>
        <v>V37</v>
      </c>
      <c r="I23" s="64" t="s">
        <v>30</v>
      </c>
      <c r="J23" s="64"/>
    </row>
    <row r="24" spans="1:10" ht="15" customHeight="1" x14ac:dyDescent="0.25">
      <c r="B24" s="24">
        <f>B21+C21</f>
        <v>25.156666666666666</v>
      </c>
      <c r="C24" s="24" t="s">
        <v>33</v>
      </c>
      <c r="D24" s="24">
        <f>D21+E21</f>
        <v>22.656666666666666</v>
      </c>
      <c r="E24" s="1" t="s">
        <v>33</v>
      </c>
      <c r="H24" s="67"/>
      <c r="I24" s="19" t="s">
        <v>4</v>
      </c>
      <c r="J24" s="19" t="s">
        <v>5</v>
      </c>
    </row>
    <row r="25" spans="1:10" x14ac:dyDescent="0.25">
      <c r="H25" s="3" t="s">
        <v>0</v>
      </c>
      <c r="I25" s="20">
        <f>(B3-B15)/B3</f>
        <v>0</v>
      </c>
      <c r="J25" s="20">
        <f>(E3-C15)/E3</f>
        <v>0.7035555555555556</v>
      </c>
    </row>
    <row r="26" spans="1:10" x14ac:dyDescent="0.25">
      <c r="H26" s="3" t="s">
        <v>1</v>
      </c>
      <c r="I26" s="20">
        <f t="shared" ref="I26:I28" si="10">(B4-B16)/B4</f>
        <v>0.71136363636363631</v>
      </c>
      <c r="J26" s="20">
        <f t="shared" ref="J26:J28" si="11">(E4-C16)/E4</f>
        <v>0.75555555555555554</v>
      </c>
    </row>
    <row r="27" spans="1:10" x14ac:dyDescent="0.25">
      <c r="A27" s="62" t="str">
        <f>A1</f>
        <v>V37</v>
      </c>
      <c r="B27" s="71" t="s">
        <v>89</v>
      </c>
      <c r="C27" s="73"/>
      <c r="H27" s="3" t="s">
        <v>2</v>
      </c>
      <c r="I27" s="20">
        <f t="shared" si="10"/>
        <v>0.79749999999999999</v>
      </c>
      <c r="J27" s="20">
        <f t="shared" si="11"/>
        <v>0.59311111111111103</v>
      </c>
    </row>
    <row r="28" spans="1:10" x14ac:dyDescent="0.25">
      <c r="A28" s="63"/>
      <c r="B28" s="3" t="s">
        <v>90</v>
      </c>
      <c r="C28" s="3" t="s">
        <v>5</v>
      </c>
      <c r="H28" s="3" t="s">
        <v>3</v>
      </c>
      <c r="I28" s="20">
        <f t="shared" si="10"/>
        <v>0.66249999999999998</v>
      </c>
      <c r="J28" s="20">
        <f t="shared" si="11"/>
        <v>0.71644444444444444</v>
      </c>
    </row>
    <row r="29" spans="1:10" ht="15.75" thickBot="1" x14ac:dyDescent="0.3">
      <c r="A29" s="2" t="s">
        <v>0</v>
      </c>
      <c r="B29" s="28"/>
      <c r="C29" s="28">
        <v>710.73955373417698</v>
      </c>
      <c r="H29" s="5" t="s">
        <v>6</v>
      </c>
      <c r="I29" s="22">
        <f>(B7-B19)/B7</f>
        <v>0.65749999999999997</v>
      </c>
      <c r="J29" s="22"/>
    </row>
    <row r="30" spans="1:10" x14ac:dyDescent="0.25">
      <c r="A30" s="2" t="s">
        <v>1</v>
      </c>
      <c r="B30" s="28">
        <v>814.2</v>
      </c>
      <c r="C30" s="28">
        <v>1073.09161632937</v>
      </c>
      <c r="H30" s="26" t="s">
        <v>18</v>
      </c>
      <c r="I30" s="21">
        <f>(B8-B20)/B8</f>
        <v>0.56577272727272732</v>
      </c>
      <c r="J30" s="21">
        <f>(E8-C20)/E8</f>
        <v>0.69216666666666671</v>
      </c>
    </row>
    <row r="31" spans="1:10" x14ac:dyDescent="0.25">
      <c r="A31" s="2" t="s">
        <v>2</v>
      </c>
      <c r="B31" s="28">
        <v>942.9</v>
      </c>
      <c r="C31" s="28">
        <v>660.86189212121303</v>
      </c>
      <c r="H31" s="3" t="s">
        <v>27</v>
      </c>
      <c r="I31" s="27">
        <f>(H9-B24)/H9</f>
        <v>0.62265000000000004</v>
      </c>
    </row>
    <row r="32" spans="1:10" x14ac:dyDescent="0.25">
      <c r="A32" s="2" t="s">
        <v>3</v>
      </c>
      <c r="B32" s="28">
        <v>819.2</v>
      </c>
      <c r="C32" s="28">
        <v>840.22630386292599</v>
      </c>
    </row>
    <row r="33" spans="1:3" ht="15.75" thickBot="1" x14ac:dyDescent="0.3">
      <c r="A33" s="58" t="s">
        <v>6</v>
      </c>
      <c r="B33" s="38">
        <v>744.8</v>
      </c>
      <c r="C33" s="38"/>
    </row>
    <row r="34" spans="1:3" x14ac:dyDescent="0.25">
      <c r="A34" s="57" t="s">
        <v>92</v>
      </c>
      <c r="B34" s="39">
        <f>B29+B30+B31+B32+B33</f>
        <v>3321.1000000000004</v>
      </c>
      <c r="C34" s="39">
        <f>C29+C30+C31+C32+C33</f>
        <v>3284.9193660476858</v>
      </c>
    </row>
    <row r="35" spans="1:3" x14ac:dyDescent="0.25">
      <c r="B35" s="56"/>
      <c r="C35" s="56"/>
    </row>
    <row r="36" spans="1:3" x14ac:dyDescent="0.25">
      <c r="B36" s="71" t="s">
        <v>91</v>
      </c>
      <c r="C36" s="73"/>
    </row>
    <row r="37" spans="1:3" x14ac:dyDescent="0.25">
      <c r="B37" s="28">
        <f>B34+C34</f>
        <v>6606.0193660476862</v>
      </c>
      <c r="C37" s="1" t="s">
        <v>93</v>
      </c>
    </row>
  </sheetData>
  <mergeCells count="18">
    <mergeCell ref="A27:A28"/>
    <mergeCell ref="B27:C27"/>
    <mergeCell ref="B36:C36"/>
    <mergeCell ref="A13:A14"/>
    <mergeCell ref="B13:C13"/>
    <mergeCell ref="D13:E13"/>
    <mergeCell ref="H13:H14"/>
    <mergeCell ref="I13:J13"/>
    <mergeCell ref="B23:C23"/>
    <mergeCell ref="D23:E23"/>
    <mergeCell ref="H23:H24"/>
    <mergeCell ref="I23:J23"/>
    <mergeCell ref="M1:M2"/>
    <mergeCell ref="A1:A2"/>
    <mergeCell ref="B1:D1"/>
    <mergeCell ref="E1:G1"/>
    <mergeCell ref="H1:J1"/>
    <mergeCell ref="K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A74B6-CD31-4831-91A4-81FD9F9CC4C9}">
  <dimension ref="A1:H34"/>
  <sheetViews>
    <sheetView tabSelected="1" workbookViewId="0">
      <selection activeCell="C34" sqref="C34"/>
    </sheetView>
  </sheetViews>
  <sheetFormatPr baseColWidth="10" defaultRowHeight="15" x14ac:dyDescent="0.25"/>
  <cols>
    <col min="5" max="5" width="11.42578125" customWidth="1"/>
    <col min="7" max="7" width="14.7109375" customWidth="1"/>
  </cols>
  <sheetData>
    <row r="1" spans="1:3" x14ac:dyDescent="0.25">
      <c r="B1" t="s">
        <v>39</v>
      </c>
      <c r="C1" t="s">
        <v>40</v>
      </c>
    </row>
    <row r="2" spans="1:3" x14ac:dyDescent="0.25">
      <c r="A2" t="s">
        <v>12</v>
      </c>
      <c r="B2" s="25">
        <f>'V38'!I21</f>
        <v>0.69877934272300468</v>
      </c>
      <c r="C2" s="25">
        <f>'V38'!I31</f>
        <v>0.67045045045045049</v>
      </c>
    </row>
    <row r="3" spans="1:3" x14ac:dyDescent="0.25">
      <c r="A3" t="s">
        <v>20</v>
      </c>
      <c r="B3" s="25">
        <f>'V39'!I21</f>
        <v>0.78589610389610398</v>
      </c>
      <c r="C3" s="25">
        <f>'V39'!I31</f>
        <v>0.74142500000000011</v>
      </c>
    </row>
    <row r="4" spans="1:3" x14ac:dyDescent="0.25">
      <c r="A4" t="s">
        <v>21</v>
      </c>
      <c r="B4" s="25">
        <f>'V40'!I21</f>
        <v>0.81184210526315792</v>
      </c>
      <c r="C4" s="25">
        <f>'V40'!I31</f>
        <v>0.75394366197183094</v>
      </c>
    </row>
    <row r="5" spans="1:3" x14ac:dyDescent="0.25">
      <c r="A5" t="s">
        <v>22</v>
      </c>
      <c r="B5" s="25">
        <f>'V41'!I21</f>
        <v>0.85632107023411363</v>
      </c>
      <c r="C5" s="25">
        <f>'V41'!I31</f>
        <v>0.79755627009646302</v>
      </c>
    </row>
    <row r="6" spans="1:3" x14ac:dyDescent="0.25">
      <c r="A6" t="s">
        <v>25</v>
      </c>
      <c r="B6" s="25">
        <f>'V42'!I21</f>
        <v>0.79352238805970154</v>
      </c>
      <c r="C6" s="25">
        <f>'V42'!I31</f>
        <v>0.73191549295774649</v>
      </c>
    </row>
    <row r="7" spans="1:3" x14ac:dyDescent="0.25">
      <c r="A7" t="s">
        <v>29</v>
      </c>
      <c r="B7" s="25">
        <f>'V43'!I21</f>
        <v>0.85529870129870134</v>
      </c>
      <c r="C7" s="25">
        <f>'V43'!I31</f>
        <v>0.78572500000000012</v>
      </c>
    </row>
    <row r="8" spans="1:3" x14ac:dyDescent="0.25">
      <c r="A8" t="s">
        <v>38</v>
      </c>
      <c r="B8" s="25">
        <f>'V44'!I23</f>
        <v>0.79928077455048407</v>
      </c>
      <c r="C8" s="25">
        <f>'V44'!I34</f>
        <v>0.75749667110519303</v>
      </c>
    </row>
    <row r="9" spans="1:3" x14ac:dyDescent="0.25">
      <c r="A9" t="s">
        <v>37</v>
      </c>
      <c r="B9" s="25">
        <f>'V45'!I21</f>
        <v>0.84407792207792209</v>
      </c>
      <c r="C9" s="25">
        <f>'V45'!I31</f>
        <v>0.80117500000000008</v>
      </c>
    </row>
    <row r="10" spans="1:3" x14ac:dyDescent="0.25">
      <c r="A10" t="s">
        <v>41</v>
      </c>
      <c r="B10" s="25">
        <f>'V46'!I21</f>
        <v>0.84213953488372095</v>
      </c>
      <c r="C10" s="25">
        <f>'V46'!I31</f>
        <v>0.74250704225352115</v>
      </c>
    </row>
    <row r="11" spans="1:3" x14ac:dyDescent="0.25">
      <c r="A11" t="s">
        <v>42</v>
      </c>
      <c r="B11" s="25">
        <f>'V47'!I21</f>
        <v>0.88296103896103895</v>
      </c>
      <c r="C11" s="25">
        <f>'V47'!I31</f>
        <v>0.83860000000000001</v>
      </c>
    </row>
    <row r="12" spans="1:3" x14ac:dyDescent="0.25">
      <c r="A12" t="s">
        <v>47</v>
      </c>
      <c r="B12" s="25">
        <f>'V48'!I21</f>
        <v>0.88685618729096982</v>
      </c>
      <c r="C12" s="25">
        <f>'V48'!I31</f>
        <v>0.8360322580645162</v>
      </c>
    </row>
    <row r="13" spans="1:3" x14ac:dyDescent="0.25">
      <c r="A13" t="s">
        <v>48</v>
      </c>
      <c r="B13" s="25">
        <f>'V49'!I21</f>
        <v>0.90898255813953488</v>
      </c>
      <c r="C13" s="25">
        <f>'V49'!I31</f>
        <v>0.85306179775280899</v>
      </c>
    </row>
    <row r="14" spans="1:3" x14ac:dyDescent="0.25">
      <c r="A14" t="s">
        <v>51</v>
      </c>
      <c r="B14" s="25">
        <f>'V50'!I21</f>
        <v>0.8085964912280702</v>
      </c>
      <c r="C14" s="25">
        <f>'V50'!I31</f>
        <v>0.74997183098591558</v>
      </c>
    </row>
    <row r="15" spans="1:3" x14ac:dyDescent="0.25">
      <c r="A15" t="s">
        <v>54</v>
      </c>
      <c r="B15" s="25">
        <f>'V51'!I21</f>
        <v>0.92330708661417327</v>
      </c>
      <c r="C15" s="25">
        <f>'V51'!I31</f>
        <v>0.85620000000000007</v>
      </c>
    </row>
    <row r="16" spans="1:3" x14ac:dyDescent="0.25">
      <c r="A16" t="s">
        <v>58</v>
      </c>
      <c r="B16" s="25">
        <f>'V1'!I21</f>
        <v>0.86015584415584423</v>
      </c>
      <c r="C16" s="25">
        <f>'V1'!I31</f>
        <v>0.79715000000000003</v>
      </c>
    </row>
    <row r="17" spans="1:8" x14ac:dyDescent="0.25">
      <c r="A17" t="s">
        <v>61</v>
      </c>
      <c r="B17" s="25">
        <f>'V2'!I21</f>
        <v>0.90856725146198836</v>
      </c>
      <c r="C17" s="25">
        <f>'V2'!I31</f>
        <v>0.86346478873239441</v>
      </c>
    </row>
    <row r="18" spans="1:8" x14ac:dyDescent="0.25">
      <c r="A18" t="s">
        <v>67</v>
      </c>
      <c r="B18" s="25">
        <f>'V3'!J20</f>
        <v>0.87122093023255809</v>
      </c>
      <c r="C18" s="25">
        <f>'V3'!I31</f>
        <v>0.84460000000000002</v>
      </c>
    </row>
    <row r="19" spans="1:8" x14ac:dyDescent="0.25">
      <c r="A19" t="s">
        <v>70</v>
      </c>
      <c r="B19" s="25">
        <f>'V4'!J20</f>
        <v>0.93267441860465117</v>
      </c>
      <c r="C19" s="25">
        <f>'V4'!I31</f>
        <v>0.81347499999999995</v>
      </c>
    </row>
    <row r="20" spans="1:8" x14ac:dyDescent="0.25">
      <c r="A20" t="s">
        <v>74</v>
      </c>
      <c r="B20" s="25">
        <f>'V5'!I20</f>
        <v>0.87169014084507046</v>
      </c>
      <c r="C20" s="25">
        <f>'V5'!I31</f>
        <v>0.83095000000000008</v>
      </c>
    </row>
    <row r="21" spans="1:8" x14ac:dyDescent="0.25">
      <c r="A21" t="s">
        <v>77</v>
      </c>
      <c r="B21" s="25">
        <f>'V6'!J20</f>
        <v>0.91970930232558146</v>
      </c>
      <c r="C21" s="25">
        <f>'V6'!I31</f>
        <v>0.85894999999999999</v>
      </c>
    </row>
    <row r="22" spans="1:8" x14ac:dyDescent="0.25">
      <c r="A22" t="s">
        <v>83</v>
      </c>
      <c r="B22" s="25">
        <f>'V7'!I20</f>
        <v>0.81598901098901089</v>
      </c>
      <c r="C22" s="25">
        <f>'V7'!I31</f>
        <v>0.80374999999999996</v>
      </c>
    </row>
    <row r="23" spans="1:8" x14ac:dyDescent="0.25">
      <c r="A23" t="s">
        <v>87</v>
      </c>
      <c r="B23" s="25">
        <f>'V8'!I20</f>
        <v>0.84422535211267613</v>
      </c>
      <c r="C23" s="25">
        <f>'V8'!I31</f>
        <v>0.80622499999999997</v>
      </c>
    </row>
    <row r="24" spans="1:8" x14ac:dyDescent="0.25">
      <c r="B24" s="25"/>
      <c r="C24" s="25"/>
    </row>
    <row r="25" spans="1:8" x14ac:dyDescent="0.25">
      <c r="B25" s="25"/>
      <c r="C25" s="25"/>
    </row>
    <row r="26" spans="1:8" x14ac:dyDescent="0.25">
      <c r="B26" s="25"/>
      <c r="C26" s="25"/>
    </row>
    <row r="27" spans="1:8" x14ac:dyDescent="0.25">
      <c r="A27" s="25"/>
      <c r="B27" s="25"/>
      <c r="C27" s="25"/>
    </row>
    <row r="28" spans="1:8" x14ac:dyDescent="0.25">
      <c r="B28" s="25"/>
      <c r="C28" s="25"/>
      <c r="E28" t="s">
        <v>113</v>
      </c>
      <c r="H28" s="25">
        <f>SUM(C2:C23)/COUNT(C2:C23)</f>
        <v>0.79702842110776551</v>
      </c>
    </row>
    <row r="29" spans="1:8" x14ac:dyDescent="0.25">
      <c r="B29" s="25"/>
      <c r="C29" s="25"/>
    </row>
    <row r="30" spans="1:8" x14ac:dyDescent="0.25">
      <c r="B30" s="25"/>
      <c r="C30" s="25"/>
    </row>
    <row r="31" spans="1:8" x14ac:dyDescent="0.25">
      <c r="B31" s="25"/>
      <c r="C31" s="25"/>
    </row>
    <row r="32" spans="1:8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</sheetData>
  <phoneticPr fontId="5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4EBE8-EB8A-4526-B1D5-2F893DD31259}">
  <dimension ref="A1:N40"/>
  <sheetViews>
    <sheetView zoomScaleNormal="100" workbookViewId="0">
      <selection activeCell="K21" sqref="K21"/>
    </sheetView>
  </sheetViews>
  <sheetFormatPr baseColWidth="10" defaultRowHeight="15" outlineLevelCol="1" x14ac:dyDescent="0.25"/>
  <cols>
    <col min="1" max="1" width="11.42578125" customWidth="1"/>
    <col min="2" max="2" width="17.42578125" customWidth="1"/>
    <col min="3" max="3" width="16.7109375" customWidth="1"/>
    <col min="4" max="4" width="18" customWidth="1"/>
    <col min="5" max="5" width="18.28515625" customWidth="1"/>
    <col min="6" max="12" width="16.7109375" customWidth="1"/>
    <col min="13" max="13" width="45.28515625" hidden="1" customWidth="1" outlineLevel="1"/>
    <col min="14" max="14" width="11.42578125" collapsed="1"/>
  </cols>
  <sheetData>
    <row r="1" spans="1:13" x14ac:dyDescent="0.25">
      <c r="A1" s="62" t="s">
        <v>43</v>
      </c>
      <c r="B1" s="68" t="s">
        <v>4</v>
      </c>
      <c r="C1" s="69"/>
      <c r="D1" s="70"/>
      <c r="E1" s="71" t="s">
        <v>5</v>
      </c>
      <c r="F1" s="72"/>
      <c r="G1" s="73"/>
      <c r="H1" s="71" t="s">
        <v>10</v>
      </c>
      <c r="I1" s="72"/>
      <c r="J1" s="73"/>
      <c r="K1" s="64" t="s">
        <v>28</v>
      </c>
      <c r="L1" s="64"/>
      <c r="M1" s="65" t="s">
        <v>15</v>
      </c>
    </row>
    <row r="2" spans="1:13" x14ac:dyDescent="0.25">
      <c r="A2" s="63"/>
      <c r="B2" s="35" t="s">
        <v>31</v>
      </c>
      <c r="C2" s="2" t="s">
        <v>13</v>
      </c>
      <c r="D2" s="3" t="s">
        <v>14</v>
      </c>
      <c r="E2" s="3" t="s">
        <v>31</v>
      </c>
      <c r="F2" s="3" t="s">
        <v>13</v>
      </c>
      <c r="G2" s="3" t="s">
        <v>14</v>
      </c>
      <c r="H2" s="3" t="s">
        <v>31</v>
      </c>
      <c r="I2" s="3" t="s">
        <v>13</v>
      </c>
      <c r="J2" s="7" t="s">
        <v>14</v>
      </c>
      <c r="K2" s="7" t="s">
        <v>4</v>
      </c>
      <c r="L2" s="7" t="s">
        <v>5</v>
      </c>
      <c r="M2" s="65"/>
    </row>
    <row r="3" spans="1:13" x14ac:dyDescent="0.25">
      <c r="A3" s="4" t="s">
        <v>0</v>
      </c>
      <c r="B3" s="36">
        <v>440</v>
      </c>
      <c r="C3" s="1">
        <v>430</v>
      </c>
      <c r="D3" s="1"/>
      <c r="E3" s="1">
        <v>450</v>
      </c>
      <c r="F3" s="1">
        <v>430</v>
      </c>
      <c r="G3" s="1"/>
      <c r="H3" s="28">
        <f>B3+E3</f>
        <v>890</v>
      </c>
      <c r="I3" s="1">
        <f>C3+F3</f>
        <v>860</v>
      </c>
      <c r="J3" s="1">
        <f>D3+G3</f>
        <v>0</v>
      </c>
      <c r="K3" s="10"/>
      <c r="L3" s="1"/>
      <c r="M3" s="1"/>
    </row>
    <row r="4" spans="1:13" x14ac:dyDescent="0.25">
      <c r="A4" s="4" t="s">
        <v>1</v>
      </c>
      <c r="B4" s="36">
        <v>440</v>
      </c>
      <c r="C4" s="1">
        <v>430</v>
      </c>
      <c r="D4" s="1"/>
      <c r="E4" s="1">
        <v>450</v>
      </c>
      <c r="F4" s="1">
        <v>430</v>
      </c>
      <c r="G4" s="1"/>
      <c r="H4" s="28">
        <f t="shared" ref="H4:H7" si="0">B4+E4</f>
        <v>890</v>
      </c>
      <c r="I4" s="1">
        <f t="shared" ref="I4:J7" si="1">C4+F4</f>
        <v>860</v>
      </c>
      <c r="J4" s="1">
        <f t="shared" si="1"/>
        <v>0</v>
      </c>
      <c r="K4" s="10"/>
      <c r="L4" s="1"/>
      <c r="M4" s="1"/>
    </row>
    <row r="5" spans="1:13" x14ac:dyDescent="0.25">
      <c r="A5" s="4" t="s">
        <v>2</v>
      </c>
      <c r="B5" s="36">
        <v>440</v>
      </c>
      <c r="C5" s="1">
        <v>430</v>
      </c>
      <c r="D5" s="1"/>
      <c r="E5" s="1">
        <v>450</v>
      </c>
      <c r="F5" s="1">
        <v>430</v>
      </c>
      <c r="G5" s="1"/>
      <c r="H5" s="28">
        <f t="shared" si="0"/>
        <v>890</v>
      </c>
      <c r="I5" s="1">
        <f t="shared" si="1"/>
        <v>860</v>
      </c>
      <c r="J5" s="1">
        <f t="shared" si="1"/>
        <v>0</v>
      </c>
      <c r="K5" s="10"/>
      <c r="L5" s="1"/>
      <c r="M5" s="1"/>
    </row>
    <row r="6" spans="1:13" x14ac:dyDescent="0.25">
      <c r="A6" s="4" t="s">
        <v>3</v>
      </c>
      <c r="B6" s="36">
        <v>440</v>
      </c>
      <c r="C6" s="1">
        <v>430</v>
      </c>
      <c r="D6" s="1"/>
      <c r="E6" s="1">
        <v>450</v>
      </c>
      <c r="F6" s="1">
        <v>430</v>
      </c>
      <c r="G6" s="1"/>
      <c r="H6" s="28">
        <f t="shared" si="0"/>
        <v>890</v>
      </c>
      <c r="I6" s="1">
        <f t="shared" si="1"/>
        <v>860</v>
      </c>
      <c r="J6" s="1">
        <f t="shared" si="1"/>
        <v>0</v>
      </c>
      <c r="K6" s="10"/>
      <c r="L6" s="1"/>
      <c r="M6" s="1"/>
    </row>
    <row r="7" spans="1:13" ht="15.75" thickBot="1" x14ac:dyDescent="0.3">
      <c r="A7" s="5" t="s">
        <v>6</v>
      </c>
      <c r="B7" s="37">
        <v>440</v>
      </c>
      <c r="C7" s="6">
        <v>410</v>
      </c>
      <c r="D7" s="6"/>
      <c r="E7" s="6"/>
      <c r="F7" s="23"/>
      <c r="G7" s="23"/>
      <c r="H7" s="38">
        <f t="shared" si="0"/>
        <v>440</v>
      </c>
      <c r="I7" s="6">
        <f t="shared" si="1"/>
        <v>410</v>
      </c>
      <c r="J7" s="6">
        <f t="shared" si="1"/>
        <v>0</v>
      </c>
      <c r="K7" s="6"/>
      <c r="L7" s="6"/>
      <c r="M7" s="1"/>
    </row>
    <row r="8" spans="1:13" x14ac:dyDescent="0.25">
      <c r="A8" s="9" t="s">
        <v>8</v>
      </c>
      <c r="B8" s="8">
        <f>B3+B4+B5+B6+B7</f>
        <v>2200</v>
      </c>
      <c r="C8" s="8">
        <f>C3+C4+C5+C6+C7</f>
        <v>2130</v>
      </c>
      <c r="D8" s="8">
        <f t="shared" ref="D8:L8" si="2">D3+D4+D5+D6+D7</f>
        <v>0</v>
      </c>
      <c r="E8" s="8">
        <f t="shared" si="2"/>
        <v>1800</v>
      </c>
      <c r="F8" s="8">
        <f t="shared" si="2"/>
        <v>1720</v>
      </c>
      <c r="G8" s="8">
        <f t="shared" si="2"/>
        <v>0</v>
      </c>
      <c r="H8" s="39">
        <f>H3+H4+H5+H6+H7</f>
        <v>4000</v>
      </c>
      <c r="I8" s="8">
        <f t="shared" si="2"/>
        <v>3850</v>
      </c>
      <c r="J8" s="8">
        <f t="shared" si="2"/>
        <v>0</v>
      </c>
      <c r="K8" s="8">
        <f t="shared" si="2"/>
        <v>0</v>
      </c>
      <c r="L8" s="8">
        <f t="shared" si="2"/>
        <v>0</v>
      </c>
    </row>
    <row r="9" spans="1:13" x14ac:dyDescent="0.25">
      <c r="A9" s="15" t="s">
        <v>9</v>
      </c>
      <c r="B9" s="18">
        <f>B8/60</f>
        <v>36.666666666666664</v>
      </c>
      <c r="C9" s="18">
        <f>C8/60</f>
        <v>35.5</v>
      </c>
      <c r="D9" s="18">
        <f t="shared" ref="D9:J9" si="3">D8/60</f>
        <v>0</v>
      </c>
      <c r="E9" s="18">
        <f t="shared" si="3"/>
        <v>30</v>
      </c>
      <c r="F9" s="18">
        <f t="shared" si="3"/>
        <v>28.666666666666668</v>
      </c>
      <c r="G9" s="18">
        <f t="shared" si="3"/>
        <v>0</v>
      </c>
      <c r="H9" s="28">
        <f>H8/60</f>
        <v>66.666666666666671</v>
      </c>
      <c r="I9" s="28">
        <f>I8/60</f>
        <v>64.166666666666671</v>
      </c>
      <c r="J9" s="18">
        <f t="shared" si="3"/>
        <v>0</v>
      </c>
    </row>
    <row r="11" spans="1:13" x14ac:dyDescent="0.25">
      <c r="K11" s="17"/>
    </row>
    <row r="13" spans="1:13" ht="15" customHeight="1" x14ac:dyDescent="0.25">
      <c r="A13" s="62" t="str">
        <f>A1</f>
        <v>V??</v>
      </c>
      <c r="B13" s="64" t="s">
        <v>7</v>
      </c>
      <c r="C13" s="64"/>
      <c r="D13" s="64" t="s">
        <v>32</v>
      </c>
      <c r="E13" s="64"/>
      <c r="F13" s="32"/>
      <c r="H13" s="66" t="str">
        <f>A1</f>
        <v>V??</v>
      </c>
      <c r="I13" s="64" t="s">
        <v>35</v>
      </c>
      <c r="J13" s="64"/>
    </row>
    <row r="14" spans="1:13" ht="15" customHeight="1" x14ac:dyDescent="0.25">
      <c r="A14" s="63"/>
      <c r="B14" s="29" t="s">
        <v>4</v>
      </c>
      <c r="C14" s="29" t="s">
        <v>5</v>
      </c>
      <c r="D14" s="29" t="s">
        <v>4</v>
      </c>
      <c r="E14" s="29" t="s">
        <v>5</v>
      </c>
      <c r="F14" s="32"/>
      <c r="H14" s="67"/>
      <c r="I14" s="19" t="s">
        <v>4</v>
      </c>
      <c r="J14" s="19" t="s">
        <v>5</v>
      </c>
    </row>
    <row r="15" spans="1:13" x14ac:dyDescent="0.25">
      <c r="A15" s="11" t="s">
        <v>0</v>
      </c>
      <c r="B15" s="28">
        <f>B3-D3</f>
        <v>440</v>
      </c>
      <c r="C15" s="1">
        <f>E3-G3</f>
        <v>450</v>
      </c>
      <c r="D15" s="1">
        <f>C3-D3-K3</f>
        <v>430</v>
      </c>
      <c r="E15" s="1">
        <f>F3-G3-L3</f>
        <v>430</v>
      </c>
      <c r="F15" s="33"/>
      <c r="H15" s="3" t="s">
        <v>0</v>
      </c>
      <c r="I15" s="20">
        <f t="shared" ref="I15:I20" si="4">(C3-D15)/C3</f>
        <v>0</v>
      </c>
      <c r="J15" s="20">
        <f>(F3-E15)/F3</f>
        <v>0</v>
      </c>
    </row>
    <row r="16" spans="1:13" x14ac:dyDescent="0.25">
      <c r="A16" s="11" t="s">
        <v>1</v>
      </c>
      <c r="B16" s="28">
        <f t="shared" ref="B16:B19" si="5">B4-D4</f>
        <v>440</v>
      </c>
      <c r="C16" s="1">
        <f t="shared" ref="C16:C18" si="6">E4-G4</f>
        <v>450</v>
      </c>
      <c r="D16" s="1">
        <f t="shared" ref="D16:D19" si="7">C4-D4-K4</f>
        <v>430</v>
      </c>
      <c r="E16" s="1">
        <f t="shared" ref="E16:E19" si="8">F4-G4-L4</f>
        <v>430</v>
      </c>
      <c r="F16" s="33"/>
      <c r="H16" s="3" t="s">
        <v>1</v>
      </c>
      <c r="I16" s="20">
        <f t="shared" si="4"/>
        <v>0</v>
      </c>
      <c r="J16" s="20">
        <f>(F4-E16)/F4</f>
        <v>0</v>
      </c>
    </row>
    <row r="17" spans="1:10" x14ac:dyDescent="0.25">
      <c r="A17" s="11" t="s">
        <v>2</v>
      </c>
      <c r="B17" s="28">
        <f t="shared" si="5"/>
        <v>440</v>
      </c>
      <c r="C17" s="1">
        <f t="shared" si="6"/>
        <v>450</v>
      </c>
      <c r="D17" s="1">
        <f t="shared" si="7"/>
        <v>430</v>
      </c>
      <c r="E17" s="1">
        <f t="shared" si="8"/>
        <v>430</v>
      </c>
      <c r="F17" s="33"/>
      <c r="H17" s="3" t="s">
        <v>2</v>
      </c>
      <c r="I17" s="20">
        <f t="shared" si="4"/>
        <v>0</v>
      </c>
      <c r="J17" s="20">
        <f>(F5-E17)/F5</f>
        <v>0</v>
      </c>
    </row>
    <row r="18" spans="1:10" x14ac:dyDescent="0.25">
      <c r="A18" s="11" t="s">
        <v>3</v>
      </c>
      <c r="B18" s="28">
        <f t="shared" si="5"/>
        <v>440</v>
      </c>
      <c r="C18" s="1">
        <f t="shared" si="6"/>
        <v>450</v>
      </c>
      <c r="D18" s="1">
        <f t="shared" si="7"/>
        <v>430</v>
      </c>
      <c r="E18" s="1">
        <f t="shared" si="8"/>
        <v>430</v>
      </c>
      <c r="F18" s="33"/>
      <c r="H18" s="3" t="s">
        <v>3</v>
      </c>
      <c r="I18" s="20">
        <f t="shared" si="4"/>
        <v>0</v>
      </c>
      <c r="J18" s="20">
        <f>(F6-E18)/F6</f>
        <v>0</v>
      </c>
    </row>
    <row r="19" spans="1:10" ht="15.75" thickBot="1" x14ac:dyDescent="0.3">
      <c r="A19" s="12" t="s">
        <v>6</v>
      </c>
      <c r="B19" s="38">
        <f t="shared" si="5"/>
        <v>440</v>
      </c>
      <c r="C19" s="6">
        <f>E7-G7</f>
        <v>0</v>
      </c>
      <c r="D19" s="6">
        <f t="shared" si="7"/>
        <v>410</v>
      </c>
      <c r="E19" s="6">
        <f t="shared" si="8"/>
        <v>0</v>
      </c>
      <c r="F19" s="33"/>
      <c r="H19" s="5" t="s">
        <v>6</v>
      </c>
      <c r="I19" s="22">
        <f t="shared" si="4"/>
        <v>0</v>
      </c>
      <c r="J19" s="22"/>
    </row>
    <row r="20" spans="1:10" x14ac:dyDescent="0.25">
      <c r="A20" s="16" t="s">
        <v>8</v>
      </c>
      <c r="B20" s="8">
        <f>B15+B16+B17+B18+B19</f>
        <v>2200</v>
      </c>
      <c r="C20" s="8">
        <f>C15+C16+C17+C18+C19</f>
        <v>1800</v>
      </c>
      <c r="D20" s="8">
        <f>D15+D16+D17+D18+D19</f>
        <v>2130</v>
      </c>
      <c r="E20" s="8">
        <f>E15+E16+E17+E18+E19</f>
        <v>1720</v>
      </c>
      <c r="F20" s="33"/>
      <c r="H20" s="26" t="s">
        <v>18</v>
      </c>
      <c r="I20" s="21">
        <f t="shared" si="4"/>
        <v>0</v>
      </c>
      <c r="J20" s="21">
        <f>(F8-E20)/F8</f>
        <v>0</v>
      </c>
    </row>
    <row r="21" spans="1:10" x14ac:dyDescent="0.25">
      <c r="A21" s="15" t="s">
        <v>9</v>
      </c>
      <c r="B21" s="13">
        <f>B20/60</f>
        <v>36.666666666666664</v>
      </c>
      <c r="C21" s="14">
        <f>C20/60</f>
        <v>30</v>
      </c>
      <c r="D21" s="14">
        <f t="shared" ref="D21:E21" si="9">D20/60</f>
        <v>35.5</v>
      </c>
      <c r="E21" s="14">
        <f t="shared" si="9"/>
        <v>28.666666666666668</v>
      </c>
      <c r="F21" s="34"/>
      <c r="H21" s="3" t="s">
        <v>27</v>
      </c>
      <c r="I21" s="27">
        <f>(I9-D24)/I9</f>
        <v>0</v>
      </c>
    </row>
    <row r="23" spans="1:10" ht="15" customHeight="1" x14ac:dyDescent="0.25">
      <c r="B23" s="64" t="s">
        <v>26</v>
      </c>
      <c r="C23" s="64"/>
      <c r="D23" s="64" t="s">
        <v>32</v>
      </c>
      <c r="E23" s="64"/>
      <c r="H23" s="66" t="str">
        <f>A1</f>
        <v>V??</v>
      </c>
      <c r="I23" s="64" t="s">
        <v>30</v>
      </c>
      <c r="J23" s="64"/>
    </row>
    <row r="24" spans="1:10" ht="15" customHeight="1" x14ac:dyDescent="0.25">
      <c r="B24" s="24">
        <f>B21+C21</f>
        <v>66.666666666666657</v>
      </c>
      <c r="C24" s="24" t="s">
        <v>33</v>
      </c>
      <c r="D24" s="24">
        <f>D21+E21</f>
        <v>64.166666666666671</v>
      </c>
      <c r="E24" s="1" t="s">
        <v>33</v>
      </c>
      <c r="H24" s="67"/>
      <c r="I24" s="19" t="s">
        <v>4</v>
      </c>
      <c r="J24" s="19" t="s">
        <v>5</v>
      </c>
    </row>
    <row r="25" spans="1:10" x14ac:dyDescent="0.25">
      <c r="H25" s="3" t="s">
        <v>0</v>
      </c>
      <c r="I25" s="20">
        <f>(B3-B15)/B3</f>
        <v>0</v>
      </c>
      <c r="J25" s="20">
        <f>(E3-C15)/E3</f>
        <v>0</v>
      </c>
    </row>
    <row r="26" spans="1:10" x14ac:dyDescent="0.25">
      <c r="A26" s="62" t="str">
        <f>A1</f>
        <v>V??</v>
      </c>
      <c r="B26" s="55" t="s">
        <v>89</v>
      </c>
      <c r="C26" s="55"/>
      <c r="H26" s="3" t="s">
        <v>1</v>
      </c>
      <c r="I26" s="20">
        <f t="shared" ref="I26:I28" si="10">(B4-B16)/B4</f>
        <v>0</v>
      </c>
      <c r="J26" s="20">
        <f>(E4-C16)/E4</f>
        <v>0</v>
      </c>
    </row>
    <row r="27" spans="1:10" x14ac:dyDescent="0.25">
      <c r="A27" s="63"/>
      <c r="B27" s="3" t="s">
        <v>90</v>
      </c>
      <c r="C27" s="3" t="s">
        <v>5</v>
      </c>
      <c r="E27" s="64" t="s">
        <v>91</v>
      </c>
      <c r="F27" s="64"/>
      <c r="H27" s="3" t="s">
        <v>2</v>
      </c>
      <c r="I27" s="20">
        <f t="shared" si="10"/>
        <v>0</v>
      </c>
      <c r="J27" s="20">
        <f t="shared" ref="J27:J28" si="11">(E5-C17)/E5</f>
        <v>0</v>
      </c>
    </row>
    <row r="28" spans="1:10" x14ac:dyDescent="0.25">
      <c r="A28" s="2" t="s">
        <v>0</v>
      </c>
      <c r="B28" s="28"/>
      <c r="C28" s="28"/>
      <c r="E28" s="28">
        <f>B33+C33</f>
        <v>0</v>
      </c>
      <c r="F28" s="1" t="s">
        <v>93</v>
      </c>
      <c r="H28" s="3" t="s">
        <v>3</v>
      </c>
      <c r="I28" s="20">
        <f t="shared" si="10"/>
        <v>0</v>
      </c>
      <c r="J28" s="20">
        <f t="shared" si="11"/>
        <v>0</v>
      </c>
    </row>
    <row r="29" spans="1:10" ht="15.75" thickBot="1" x14ac:dyDescent="0.3">
      <c r="A29" s="2" t="s">
        <v>1</v>
      </c>
      <c r="B29" s="28"/>
      <c r="C29" s="28"/>
      <c r="E29" s="60"/>
      <c r="F29" s="60"/>
      <c r="H29" s="5" t="s">
        <v>6</v>
      </c>
      <c r="I29" s="22">
        <f>(B7-B19)/B7</f>
        <v>0</v>
      </c>
      <c r="J29" s="22"/>
    </row>
    <row r="30" spans="1:10" x14ac:dyDescent="0.25">
      <c r="A30" s="2" t="s">
        <v>2</v>
      </c>
      <c r="B30" s="28"/>
      <c r="C30" s="28"/>
      <c r="E30" s="64" t="s">
        <v>94</v>
      </c>
      <c r="F30" s="64"/>
      <c r="H30" s="26" t="s">
        <v>18</v>
      </c>
      <c r="I30" s="21">
        <f>(B8-B20)/B8</f>
        <v>0</v>
      </c>
      <c r="J30" s="21">
        <f>(E8-C20)/E8</f>
        <v>0</v>
      </c>
    </row>
    <row r="31" spans="1:10" x14ac:dyDescent="0.25">
      <c r="A31" s="2" t="s">
        <v>3</v>
      </c>
      <c r="B31" s="28"/>
      <c r="C31" s="28"/>
      <c r="E31" s="28" t="e">
        <f>E28/F33</f>
        <v>#DIV/0!</v>
      </c>
      <c r="F31" s="1" t="s">
        <v>93</v>
      </c>
      <c r="H31" s="3" t="s">
        <v>27</v>
      </c>
      <c r="I31" s="27">
        <f>(H9-B24)/H9</f>
        <v>2.1316282072803005E-16</v>
      </c>
    </row>
    <row r="32" spans="1:10" ht="15.75" thickBot="1" x14ac:dyDescent="0.3">
      <c r="A32" s="58" t="s">
        <v>6</v>
      </c>
      <c r="B32" s="38"/>
      <c r="C32" s="38"/>
    </row>
    <row r="33" spans="1:6" x14ac:dyDescent="0.25">
      <c r="A33" s="57" t="s">
        <v>92</v>
      </c>
      <c r="B33" s="39">
        <f>B28+B29+B30+B31+B32</f>
        <v>0</v>
      </c>
      <c r="C33" s="39">
        <f>C28+C29+C30+C31+C32</f>
        <v>0</v>
      </c>
      <c r="E33" s="1" t="s">
        <v>112</v>
      </c>
      <c r="F33" s="1">
        <f>COUNT(B28:C32)</f>
        <v>0</v>
      </c>
    </row>
    <row r="34" spans="1:6" x14ac:dyDescent="0.25">
      <c r="E34" s="17"/>
    </row>
    <row r="35" spans="1:6" x14ac:dyDescent="0.25">
      <c r="A35" s="60"/>
      <c r="B35" s="56"/>
      <c r="C35" s="56"/>
    </row>
    <row r="36" spans="1:6" x14ac:dyDescent="0.25">
      <c r="A36" s="60"/>
    </row>
    <row r="37" spans="1:6" x14ac:dyDescent="0.25">
      <c r="A37" s="60"/>
    </row>
    <row r="38" spans="1:6" x14ac:dyDescent="0.25">
      <c r="A38" s="60"/>
    </row>
    <row r="39" spans="1:6" x14ac:dyDescent="0.25">
      <c r="A39" s="60"/>
    </row>
    <row r="40" spans="1:6" x14ac:dyDescent="0.25">
      <c r="A40" s="60"/>
    </row>
  </sheetData>
  <mergeCells count="18">
    <mergeCell ref="K1:L1"/>
    <mergeCell ref="M1:M2"/>
    <mergeCell ref="B23:C23"/>
    <mergeCell ref="D23:E23"/>
    <mergeCell ref="I23:J23"/>
    <mergeCell ref="H23:H24"/>
    <mergeCell ref="H13:H14"/>
    <mergeCell ref="I13:J13"/>
    <mergeCell ref="B13:C13"/>
    <mergeCell ref="D13:E13"/>
    <mergeCell ref="B1:D1"/>
    <mergeCell ref="E1:G1"/>
    <mergeCell ref="H1:J1"/>
    <mergeCell ref="A13:A14"/>
    <mergeCell ref="E27:F27"/>
    <mergeCell ref="E30:F30"/>
    <mergeCell ref="A26:A27"/>
    <mergeCell ref="A1:A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18C17-C297-425E-8C53-7C8879CDDB88}">
  <dimension ref="A1:M35"/>
  <sheetViews>
    <sheetView zoomScaleNormal="100" workbookViewId="0">
      <selection activeCell="B3" sqref="B3"/>
    </sheetView>
  </sheetViews>
  <sheetFormatPr baseColWidth="10" defaultRowHeight="15" outlineLevelCol="1" x14ac:dyDescent="0.25"/>
  <cols>
    <col min="1" max="1" width="11.42578125" style="60" customWidth="1"/>
    <col min="2" max="2" width="17.42578125" style="60" customWidth="1"/>
    <col min="3" max="3" width="16.7109375" style="60" customWidth="1"/>
    <col min="4" max="4" width="18" style="60" customWidth="1"/>
    <col min="5" max="5" width="18.28515625" style="60" customWidth="1"/>
    <col min="6" max="12" width="16.7109375" style="60" customWidth="1"/>
    <col min="13" max="13" width="45.28515625" style="60" customWidth="1" outlineLevel="1"/>
    <col min="14" max="16384" width="11.42578125" style="60"/>
  </cols>
  <sheetData>
    <row r="1" spans="1:13" x14ac:dyDescent="0.25">
      <c r="A1" s="62" t="s">
        <v>106</v>
      </c>
      <c r="B1" s="68" t="s">
        <v>4</v>
      </c>
      <c r="C1" s="69"/>
      <c r="D1" s="70"/>
      <c r="E1" s="71" t="s">
        <v>5</v>
      </c>
      <c r="F1" s="72"/>
      <c r="G1" s="73"/>
      <c r="H1" s="71" t="s">
        <v>10</v>
      </c>
      <c r="I1" s="72"/>
      <c r="J1" s="73"/>
      <c r="K1" s="64" t="s">
        <v>28</v>
      </c>
      <c r="L1" s="64"/>
      <c r="M1" s="65" t="s">
        <v>15</v>
      </c>
    </row>
    <row r="2" spans="1:13" x14ac:dyDescent="0.25">
      <c r="A2" s="63"/>
      <c r="B2" s="35" t="s">
        <v>31</v>
      </c>
      <c r="C2" s="2" t="s">
        <v>13</v>
      </c>
      <c r="D2" s="3" t="s">
        <v>14</v>
      </c>
      <c r="E2" s="3" t="s">
        <v>31</v>
      </c>
      <c r="F2" s="3" t="s">
        <v>13</v>
      </c>
      <c r="G2" s="3" t="s">
        <v>14</v>
      </c>
      <c r="H2" s="3" t="s">
        <v>31</v>
      </c>
      <c r="I2" s="3" t="s">
        <v>13</v>
      </c>
      <c r="J2" s="7" t="s">
        <v>14</v>
      </c>
      <c r="K2" s="7" t="s">
        <v>4</v>
      </c>
      <c r="L2" s="7" t="s">
        <v>5</v>
      </c>
      <c r="M2" s="65"/>
    </row>
    <row r="3" spans="1:13" x14ac:dyDescent="0.25">
      <c r="A3" s="4" t="s">
        <v>0</v>
      </c>
      <c r="B3" s="36">
        <v>440</v>
      </c>
      <c r="C3" s="1">
        <v>430</v>
      </c>
      <c r="D3" s="1">
        <v>359.7</v>
      </c>
      <c r="E3" s="1"/>
      <c r="F3" s="1"/>
      <c r="G3" s="1"/>
      <c r="H3" s="28">
        <f>B3+E3</f>
        <v>440</v>
      </c>
      <c r="I3" s="1">
        <f>C3+F3</f>
        <v>430</v>
      </c>
      <c r="J3" s="1">
        <f>D3+G3</f>
        <v>359.7</v>
      </c>
      <c r="K3" s="10"/>
      <c r="L3" s="1"/>
      <c r="M3" s="1" t="s">
        <v>108</v>
      </c>
    </row>
    <row r="4" spans="1:13" x14ac:dyDescent="0.25">
      <c r="A4" s="4" t="s">
        <v>1</v>
      </c>
      <c r="B4" s="36">
        <v>440</v>
      </c>
      <c r="C4" s="1">
        <v>430</v>
      </c>
      <c r="D4" s="1">
        <v>414.3</v>
      </c>
      <c r="E4" s="1">
        <v>450</v>
      </c>
      <c r="F4" s="1">
        <v>430</v>
      </c>
      <c r="G4" s="1">
        <v>409.9</v>
      </c>
      <c r="H4" s="28">
        <f t="shared" ref="H4:J7" si="0">B4+E4</f>
        <v>890</v>
      </c>
      <c r="I4" s="1">
        <f t="shared" si="0"/>
        <v>860</v>
      </c>
      <c r="J4" s="1">
        <f t="shared" si="0"/>
        <v>824.2</v>
      </c>
      <c r="K4" s="10"/>
      <c r="L4" s="1"/>
      <c r="M4" s="1" t="s">
        <v>109</v>
      </c>
    </row>
    <row r="5" spans="1:13" x14ac:dyDescent="0.25">
      <c r="A5" s="4" t="s">
        <v>2</v>
      </c>
      <c r="B5" s="36">
        <v>440</v>
      </c>
      <c r="C5" s="1">
        <v>430</v>
      </c>
      <c r="D5" s="1">
        <v>395.5</v>
      </c>
      <c r="E5" s="1">
        <v>450</v>
      </c>
      <c r="F5" s="1">
        <v>430</v>
      </c>
      <c r="G5" s="1">
        <v>366.9</v>
      </c>
      <c r="H5" s="28">
        <f t="shared" si="0"/>
        <v>890</v>
      </c>
      <c r="I5" s="1">
        <f t="shared" si="0"/>
        <v>860</v>
      </c>
      <c r="J5" s="1">
        <f t="shared" si="0"/>
        <v>762.4</v>
      </c>
      <c r="K5" s="10">
        <v>20</v>
      </c>
      <c r="L5" s="1">
        <v>15</v>
      </c>
      <c r="M5" s="1" t="s">
        <v>110</v>
      </c>
    </row>
    <row r="6" spans="1:13" x14ac:dyDescent="0.25">
      <c r="A6" s="4" t="s">
        <v>3</v>
      </c>
      <c r="B6" s="36">
        <v>440</v>
      </c>
      <c r="C6" s="1">
        <v>430</v>
      </c>
      <c r="D6" s="1">
        <v>369.5</v>
      </c>
      <c r="E6" s="1">
        <v>450</v>
      </c>
      <c r="F6" s="1">
        <v>430</v>
      </c>
      <c r="G6" s="1">
        <v>392.5</v>
      </c>
      <c r="H6" s="28">
        <f t="shared" si="0"/>
        <v>890</v>
      </c>
      <c r="I6" s="1">
        <f t="shared" si="0"/>
        <v>860</v>
      </c>
      <c r="J6" s="1">
        <f t="shared" si="0"/>
        <v>762</v>
      </c>
      <c r="K6" s="10">
        <v>27</v>
      </c>
      <c r="L6" s="1"/>
      <c r="M6" s="1" t="s">
        <v>111</v>
      </c>
    </row>
    <row r="7" spans="1:13" ht="15.75" thickBot="1" x14ac:dyDescent="0.3">
      <c r="A7" s="5" t="s">
        <v>6</v>
      </c>
      <c r="B7" s="37">
        <v>440</v>
      </c>
      <c r="C7" s="6">
        <v>410</v>
      </c>
      <c r="D7" s="6">
        <v>363.1</v>
      </c>
      <c r="E7" s="6"/>
      <c r="F7" s="23"/>
      <c r="G7" s="23"/>
      <c r="H7" s="38">
        <f t="shared" si="0"/>
        <v>440</v>
      </c>
      <c r="I7" s="6">
        <f t="shared" si="0"/>
        <v>410</v>
      </c>
      <c r="J7" s="6">
        <f t="shared" si="0"/>
        <v>363.1</v>
      </c>
      <c r="K7" s="6"/>
      <c r="L7" s="6"/>
      <c r="M7" s="1"/>
    </row>
    <row r="8" spans="1:13" x14ac:dyDescent="0.25">
      <c r="A8" s="9" t="s">
        <v>8</v>
      </c>
      <c r="B8" s="8">
        <f>B3+B4+B5+B6+B7</f>
        <v>2200</v>
      </c>
      <c r="C8" s="8">
        <f>C3+C4+C5+C6+C7</f>
        <v>2130</v>
      </c>
      <c r="D8" s="8">
        <f t="shared" ref="D8:L8" si="1">D3+D4+D5+D6+D7</f>
        <v>1902.1</v>
      </c>
      <c r="E8" s="8">
        <f t="shared" si="1"/>
        <v>1350</v>
      </c>
      <c r="F8" s="8">
        <f t="shared" si="1"/>
        <v>1290</v>
      </c>
      <c r="G8" s="8">
        <f t="shared" si="1"/>
        <v>1169.3</v>
      </c>
      <c r="H8" s="39">
        <f>H3+H4+H5+H6+H7</f>
        <v>3550</v>
      </c>
      <c r="I8" s="8">
        <f t="shared" si="1"/>
        <v>3420</v>
      </c>
      <c r="J8" s="8">
        <f t="shared" si="1"/>
        <v>3071.4</v>
      </c>
      <c r="K8" s="8">
        <f t="shared" si="1"/>
        <v>47</v>
      </c>
      <c r="L8" s="8">
        <f t="shared" si="1"/>
        <v>15</v>
      </c>
    </row>
    <row r="9" spans="1:13" x14ac:dyDescent="0.25">
      <c r="A9" s="15" t="s">
        <v>9</v>
      </c>
      <c r="B9" s="18">
        <f>B8/60</f>
        <v>36.666666666666664</v>
      </c>
      <c r="C9" s="18">
        <f>C8/60</f>
        <v>35.5</v>
      </c>
      <c r="D9" s="18">
        <f t="shared" ref="D9:J9" si="2">D8/60</f>
        <v>31.701666666666664</v>
      </c>
      <c r="E9" s="18">
        <f t="shared" si="2"/>
        <v>22.5</v>
      </c>
      <c r="F9" s="18">
        <f t="shared" si="2"/>
        <v>21.5</v>
      </c>
      <c r="G9" s="18">
        <f t="shared" si="2"/>
        <v>19.488333333333333</v>
      </c>
      <c r="H9" s="28">
        <f>H8/60</f>
        <v>59.166666666666664</v>
      </c>
      <c r="I9" s="28">
        <f>I8/60</f>
        <v>57</v>
      </c>
      <c r="J9" s="18">
        <f t="shared" si="2"/>
        <v>51.190000000000005</v>
      </c>
    </row>
    <row r="11" spans="1:13" x14ac:dyDescent="0.25">
      <c r="K11" s="17"/>
    </row>
    <row r="13" spans="1:13" ht="15" customHeight="1" x14ac:dyDescent="0.25">
      <c r="A13" s="62" t="str">
        <f>A1</f>
        <v>V9</v>
      </c>
      <c r="B13" s="64" t="s">
        <v>7</v>
      </c>
      <c r="C13" s="64"/>
      <c r="D13" s="64" t="s">
        <v>32</v>
      </c>
      <c r="E13" s="64"/>
      <c r="F13" s="32"/>
      <c r="H13" s="66" t="str">
        <f>A1</f>
        <v>V9</v>
      </c>
      <c r="I13" s="64" t="s">
        <v>35</v>
      </c>
      <c r="J13" s="64"/>
    </row>
    <row r="14" spans="1:13" ht="15" customHeight="1" x14ac:dyDescent="0.25">
      <c r="A14" s="63"/>
      <c r="B14" s="55" t="s">
        <v>4</v>
      </c>
      <c r="C14" s="55" t="s">
        <v>5</v>
      </c>
      <c r="D14" s="55" t="s">
        <v>4</v>
      </c>
      <c r="E14" s="55" t="s">
        <v>5</v>
      </c>
      <c r="F14" s="32"/>
      <c r="H14" s="67"/>
      <c r="I14" s="19" t="s">
        <v>4</v>
      </c>
      <c r="J14" s="19" t="s">
        <v>5</v>
      </c>
    </row>
    <row r="15" spans="1:13" x14ac:dyDescent="0.25">
      <c r="A15" s="11" t="s">
        <v>0</v>
      </c>
      <c r="B15" s="28">
        <f>B3-D3</f>
        <v>80.300000000000011</v>
      </c>
      <c r="C15" s="1">
        <f>E3-G3</f>
        <v>0</v>
      </c>
      <c r="D15" s="1">
        <f>C3-D3-K3</f>
        <v>70.300000000000011</v>
      </c>
      <c r="E15" s="1">
        <f>F3-G3-L3</f>
        <v>0</v>
      </c>
      <c r="F15" s="33"/>
      <c r="H15" s="3" t="s">
        <v>0</v>
      </c>
      <c r="I15" s="20">
        <f t="shared" ref="I15:I20" si="3">(C3-D15)/C3</f>
        <v>0.83651162790697675</v>
      </c>
      <c r="J15" s="20"/>
    </row>
    <row r="16" spans="1:13" x14ac:dyDescent="0.25">
      <c r="A16" s="11" t="s">
        <v>1</v>
      </c>
      <c r="B16" s="28">
        <f t="shared" ref="B16:B19" si="4">B4-D4</f>
        <v>25.699999999999989</v>
      </c>
      <c r="C16" s="1">
        <f t="shared" ref="C16:C18" si="5">E4-G4</f>
        <v>40.100000000000023</v>
      </c>
      <c r="D16" s="1">
        <f t="shared" ref="D16:D19" si="6">C4-D4-K4</f>
        <v>15.699999999999989</v>
      </c>
      <c r="E16" s="1">
        <f t="shared" ref="E16:E19" si="7">F4-G4-L4</f>
        <v>20.100000000000023</v>
      </c>
      <c r="F16" s="33"/>
      <c r="H16" s="3" t="s">
        <v>1</v>
      </c>
      <c r="I16" s="20">
        <f t="shared" si="3"/>
        <v>0.96348837209302329</v>
      </c>
      <c r="J16" s="20">
        <f>(F4-E16)/F4</f>
        <v>0.95325581395348835</v>
      </c>
    </row>
    <row r="17" spans="1:10" x14ac:dyDescent="0.25">
      <c r="A17" s="11" t="s">
        <v>2</v>
      </c>
      <c r="B17" s="28">
        <f t="shared" si="4"/>
        <v>44.5</v>
      </c>
      <c r="C17" s="1">
        <f t="shared" si="5"/>
        <v>83.100000000000023</v>
      </c>
      <c r="D17" s="1">
        <f t="shared" si="6"/>
        <v>14.5</v>
      </c>
      <c r="E17" s="1">
        <f t="shared" si="7"/>
        <v>48.100000000000023</v>
      </c>
      <c r="F17" s="33"/>
      <c r="H17" s="3" t="s">
        <v>2</v>
      </c>
      <c r="I17" s="20">
        <f t="shared" si="3"/>
        <v>0.96627906976744182</v>
      </c>
      <c r="J17" s="20">
        <f>(F5-E17)/F5</f>
        <v>0.88813953488372088</v>
      </c>
    </row>
    <row r="18" spans="1:10" x14ac:dyDescent="0.25">
      <c r="A18" s="11" t="s">
        <v>3</v>
      </c>
      <c r="B18" s="28">
        <f t="shared" si="4"/>
        <v>70.5</v>
      </c>
      <c r="C18" s="1">
        <f t="shared" si="5"/>
        <v>57.5</v>
      </c>
      <c r="D18" s="1">
        <f t="shared" si="6"/>
        <v>33.5</v>
      </c>
      <c r="E18" s="1">
        <f t="shared" si="7"/>
        <v>37.5</v>
      </c>
      <c r="F18" s="33"/>
      <c r="H18" s="3" t="s">
        <v>3</v>
      </c>
      <c r="I18" s="20">
        <f t="shared" si="3"/>
        <v>0.92209302325581399</v>
      </c>
      <c r="J18" s="20">
        <f>(F6-E18)/F6</f>
        <v>0.91279069767441856</v>
      </c>
    </row>
    <row r="19" spans="1:10" ht="15.75" thickBot="1" x14ac:dyDescent="0.3">
      <c r="A19" s="12" t="s">
        <v>6</v>
      </c>
      <c r="B19" s="38">
        <f t="shared" si="4"/>
        <v>76.899999999999977</v>
      </c>
      <c r="C19" s="6">
        <f>E7-G7</f>
        <v>0</v>
      </c>
      <c r="D19" s="6">
        <f t="shared" si="6"/>
        <v>46.899999999999977</v>
      </c>
      <c r="E19" s="6">
        <f t="shared" si="7"/>
        <v>0</v>
      </c>
      <c r="F19" s="33"/>
      <c r="H19" s="5" t="s">
        <v>6</v>
      </c>
      <c r="I19" s="22">
        <f t="shared" si="3"/>
        <v>0.88560975609756099</v>
      </c>
      <c r="J19" s="22"/>
    </row>
    <row r="20" spans="1:10" x14ac:dyDescent="0.25">
      <c r="A20" s="16" t="s">
        <v>8</v>
      </c>
      <c r="B20" s="8">
        <f>B15+B16+B17+B18+B19</f>
        <v>297.89999999999998</v>
      </c>
      <c r="C20" s="8">
        <f>C15+C16+C17+C18+C19</f>
        <v>180.70000000000005</v>
      </c>
      <c r="D20" s="8">
        <f>D15+D16+D17+D18+D19</f>
        <v>180.89999999999998</v>
      </c>
      <c r="E20" s="8">
        <f>E15+E16+E17+E18+E19</f>
        <v>105.70000000000005</v>
      </c>
      <c r="F20" s="33"/>
      <c r="H20" s="26" t="s">
        <v>18</v>
      </c>
      <c r="I20" s="21">
        <f t="shared" si="3"/>
        <v>0.9150704225352112</v>
      </c>
      <c r="J20" s="21">
        <f>(F8-E20)/F8</f>
        <v>0.91806201550387589</v>
      </c>
    </row>
    <row r="21" spans="1:10" x14ac:dyDescent="0.25">
      <c r="A21" s="15" t="s">
        <v>9</v>
      </c>
      <c r="B21" s="13">
        <f>B20/60</f>
        <v>4.9649999999999999</v>
      </c>
      <c r="C21" s="14">
        <f>C20/60</f>
        <v>3.0116666666666676</v>
      </c>
      <c r="D21" s="14">
        <f t="shared" ref="D21:E21" si="8">D20/60</f>
        <v>3.0149999999999997</v>
      </c>
      <c r="E21" s="14">
        <f t="shared" si="8"/>
        <v>1.7616666666666674</v>
      </c>
      <c r="F21" s="34"/>
      <c r="H21" s="3" t="s">
        <v>27</v>
      </c>
      <c r="I21" s="27">
        <f>(I9-D24)/I9</f>
        <v>0.91619883040935668</v>
      </c>
    </row>
    <row r="23" spans="1:10" ht="15" customHeight="1" x14ac:dyDescent="0.25">
      <c r="B23" s="64" t="s">
        <v>26</v>
      </c>
      <c r="C23" s="64"/>
      <c r="D23" s="64" t="s">
        <v>32</v>
      </c>
      <c r="E23" s="64"/>
      <c r="H23" s="66" t="str">
        <f>A1</f>
        <v>V9</v>
      </c>
      <c r="I23" s="64" t="s">
        <v>30</v>
      </c>
      <c r="J23" s="64"/>
    </row>
    <row r="24" spans="1:10" ht="15" customHeight="1" x14ac:dyDescent="0.25">
      <c r="B24" s="24">
        <f>B21+C21</f>
        <v>7.9766666666666675</v>
      </c>
      <c r="C24" s="24" t="s">
        <v>33</v>
      </c>
      <c r="D24" s="24">
        <f>D21+E21</f>
        <v>4.7766666666666673</v>
      </c>
      <c r="E24" s="1" t="s">
        <v>33</v>
      </c>
      <c r="H24" s="67"/>
      <c r="I24" s="19" t="s">
        <v>4</v>
      </c>
      <c r="J24" s="19" t="s">
        <v>5</v>
      </c>
    </row>
    <row r="25" spans="1:10" x14ac:dyDescent="0.25">
      <c r="H25" s="3" t="s">
        <v>0</v>
      </c>
      <c r="I25" s="20">
        <f>(B3-B15)/B3</f>
        <v>0.8175</v>
      </c>
      <c r="J25" s="20"/>
    </row>
    <row r="26" spans="1:10" x14ac:dyDescent="0.25">
      <c r="A26" s="62" t="str">
        <f>A1</f>
        <v>V9</v>
      </c>
      <c r="B26" s="71" t="s">
        <v>89</v>
      </c>
      <c r="C26" s="73"/>
      <c r="H26" s="3" t="s">
        <v>1</v>
      </c>
      <c r="I26" s="20">
        <f t="shared" ref="I26:I28" si="9">(B4-B16)/B4</f>
        <v>0.94159090909090915</v>
      </c>
      <c r="J26" s="20">
        <f>(E4-C16)/E4</f>
        <v>0.91088888888888886</v>
      </c>
    </row>
    <row r="27" spans="1:10" x14ac:dyDescent="0.25">
      <c r="A27" s="63"/>
      <c r="B27" s="3" t="s">
        <v>90</v>
      </c>
      <c r="C27" s="3" t="s">
        <v>5</v>
      </c>
      <c r="E27" s="64" t="s">
        <v>91</v>
      </c>
      <c r="F27" s="64"/>
      <c r="H27" s="3" t="s">
        <v>2</v>
      </c>
      <c r="I27" s="20">
        <f t="shared" si="9"/>
        <v>0.89886363636363631</v>
      </c>
      <c r="J27" s="20">
        <f t="shared" ref="J27:J28" si="10">(E5-C17)/E5</f>
        <v>0.81533333333333324</v>
      </c>
    </row>
    <row r="28" spans="1:10" x14ac:dyDescent="0.25">
      <c r="A28" s="2" t="s">
        <v>0</v>
      </c>
      <c r="B28" s="28">
        <v>1001.8</v>
      </c>
      <c r="C28" s="28"/>
      <c r="E28" s="28">
        <f>B33+C33</f>
        <v>8620.2000000000007</v>
      </c>
      <c r="F28" s="1" t="s">
        <v>93</v>
      </c>
      <c r="H28" s="3" t="s">
        <v>3</v>
      </c>
      <c r="I28" s="20">
        <f t="shared" si="9"/>
        <v>0.83977272727272723</v>
      </c>
      <c r="J28" s="20">
        <f t="shared" si="10"/>
        <v>0.87222222222222223</v>
      </c>
    </row>
    <row r="29" spans="1:10" ht="15.75" thickBot="1" x14ac:dyDescent="0.3">
      <c r="A29" s="2" t="s">
        <v>1</v>
      </c>
      <c r="B29" s="28">
        <v>1319</v>
      </c>
      <c r="C29" s="28">
        <v>1018.4</v>
      </c>
      <c r="H29" s="5" t="s">
        <v>6</v>
      </c>
      <c r="I29" s="22">
        <f>(B7-B19)/B7</f>
        <v>0.82522727272727281</v>
      </c>
      <c r="J29" s="22"/>
    </row>
    <row r="30" spans="1:10" x14ac:dyDescent="0.25">
      <c r="A30" s="2" t="s">
        <v>2</v>
      </c>
      <c r="B30" s="28">
        <v>1161.5</v>
      </c>
      <c r="C30" s="28">
        <v>1105</v>
      </c>
      <c r="E30" s="64" t="s">
        <v>94</v>
      </c>
      <c r="F30" s="64"/>
      <c r="H30" s="26" t="s">
        <v>18</v>
      </c>
      <c r="I30" s="21">
        <f>(B8-B20)/B8</f>
        <v>0.86459090909090908</v>
      </c>
      <c r="J30" s="21">
        <f>(E8-C20)/E8</f>
        <v>0.86614814814814811</v>
      </c>
    </row>
    <row r="31" spans="1:10" x14ac:dyDescent="0.25">
      <c r="A31" s="2" t="s">
        <v>3</v>
      </c>
      <c r="B31" s="28">
        <v>955.4</v>
      </c>
      <c r="C31" s="28">
        <v>1040.4000000000001</v>
      </c>
      <c r="E31" s="28">
        <f>E28/F33</f>
        <v>1077.5250000000001</v>
      </c>
      <c r="F31" s="1" t="s">
        <v>93</v>
      </c>
      <c r="H31" s="3" t="s">
        <v>27</v>
      </c>
      <c r="I31" s="27">
        <f>(H9-B24)/H9</f>
        <v>0.86518309859154929</v>
      </c>
    </row>
    <row r="32" spans="1:10" ht="15.75" thickBot="1" x14ac:dyDescent="0.3">
      <c r="A32" s="58" t="s">
        <v>6</v>
      </c>
      <c r="B32" s="38">
        <v>1018.7</v>
      </c>
      <c r="C32" s="38"/>
    </row>
    <row r="33" spans="1:6" x14ac:dyDescent="0.25">
      <c r="A33" s="57" t="s">
        <v>92</v>
      </c>
      <c r="B33" s="39">
        <f>B28+B29+B30+B31+B32</f>
        <v>5456.4</v>
      </c>
      <c r="C33" s="39">
        <f>C28+C29+C30+C31+C32</f>
        <v>3163.8</v>
      </c>
      <c r="E33" s="1" t="s">
        <v>112</v>
      </c>
      <c r="F33" s="1">
        <f>COUNT(B28:C32)</f>
        <v>8</v>
      </c>
    </row>
    <row r="34" spans="1:6" x14ac:dyDescent="0.25">
      <c r="E34" s="17"/>
    </row>
    <row r="35" spans="1:6" x14ac:dyDescent="0.25">
      <c r="B35" s="56"/>
      <c r="C35" s="56"/>
    </row>
  </sheetData>
  <mergeCells count="19">
    <mergeCell ref="A26:A27"/>
    <mergeCell ref="E27:F27"/>
    <mergeCell ref="E30:F30"/>
    <mergeCell ref="A13:A14"/>
    <mergeCell ref="B13:C13"/>
    <mergeCell ref="D13:E13"/>
    <mergeCell ref="B26:C26"/>
    <mergeCell ref="H13:H14"/>
    <mergeCell ref="I13:J13"/>
    <mergeCell ref="B23:C23"/>
    <mergeCell ref="D23:E23"/>
    <mergeCell ref="H23:H24"/>
    <mergeCell ref="I23:J23"/>
    <mergeCell ref="M1:M2"/>
    <mergeCell ref="A1:A2"/>
    <mergeCell ref="B1:D1"/>
    <mergeCell ref="E1:G1"/>
    <mergeCell ref="H1:J1"/>
    <mergeCell ref="K1:L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169DB-C0EF-4E69-BBDB-82C2F3983CB5}">
  <dimension ref="A1:M34"/>
  <sheetViews>
    <sheetView workbookViewId="0">
      <selection activeCell="B26" sqref="B26:C26"/>
    </sheetView>
  </sheetViews>
  <sheetFormatPr baseColWidth="10" defaultRowHeight="15" outlineLevelRow="1" outlineLevelCol="1" x14ac:dyDescent="0.25"/>
  <cols>
    <col min="1" max="1" width="11.42578125" customWidth="1"/>
    <col min="2" max="2" width="17.42578125" customWidth="1"/>
    <col min="3" max="3" width="16.7109375" customWidth="1"/>
    <col min="4" max="4" width="18" customWidth="1"/>
    <col min="5" max="5" width="18.28515625" customWidth="1"/>
    <col min="6" max="12" width="16.7109375" customWidth="1"/>
    <col min="13" max="13" width="45.28515625" customWidth="1" outlineLevel="1"/>
  </cols>
  <sheetData>
    <row r="1" spans="1:13" x14ac:dyDescent="0.25">
      <c r="A1" s="62" t="s">
        <v>87</v>
      </c>
      <c r="B1" s="68" t="s">
        <v>4</v>
      </c>
      <c r="C1" s="69"/>
      <c r="D1" s="70"/>
      <c r="E1" s="71" t="s">
        <v>5</v>
      </c>
      <c r="F1" s="72"/>
      <c r="G1" s="73"/>
      <c r="H1" s="71" t="s">
        <v>10</v>
      </c>
      <c r="I1" s="72"/>
      <c r="J1" s="73"/>
      <c r="K1" s="64" t="s">
        <v>28</v>
      </c>
      <c r="L1" s="64"/>
      <c r="M1" s="65" t="s">
        <v>15</v>
      </c>
    </row>
    <row r="2" spans="1:13" x14ac:dyDescent="0.25">
      <c r="A2" s="63"/>
      <c r="B2" s="35" t="s">
        <v>31</v>
      </c>
      <c r="C2" s="2" t="s">
        <v>13</v>
      </c>
      <c r="D2" s="3" t="s">
        <v>14</v>
      </c>
      <c r="E2" s="3" t="s">
        <v>31</v>
      </c>
      <c r="F2" s="3" t="s">
        <v>13</v>
      </c>
      <c r="G2" s="3" t="s">
        <v>14</v>
      </c>
      <c r="H2" s="3" t="s">
        <v>31</v>
      </c>
      <c r="I2" s="3" t="s">
        <v>13</v>
      </c>
      <c r="J2" s="7" t="s">
        <v>14</v>
      </c>
      <c r="K2" s="7" t="s">
        <v>4</v>
      </c>
      <c r="L2" s="7" t="s">
        <v>5</v>
      </c>
      <c r="M2" s="65"/>
    </row>
    <row r="3" spans="1:13" x14ac:dyDescent="0.25">
      <c r="A3" s="4" t="s">
        <v>0</v>
      </c>
      <c r="B3" s="36">
        <v>440</v>
      </c>
      <c r="C3" s="1">
        <v>430</v>
      </c>
      <c r="D3" s="1">
        <v>393</v>
      </c>
      <c r="E3" s="1">
        <v>450</v>
      </c>
      <c r="F3" s="1">
        <v>430</v>
      </c>
      <c r="G3" s="1">
        <v>400.5</v>
      </c>
      <c r="H3" s="28">
        <f t="shared" ref="H3:J7" si="0">B3+E3</f>
        <v>890</v>
      </c>
      <c r="I3" s="1">
        <f t="shared" si="0"/>
        <v>860</v>
      </c>
      <c r="J3" s="1">
        <f t="shared" si="0"/>
        <v>793.5</v>
      </c>
      <c r="K3" s="10"/>
      <c r="L3" s="1"/>
      <c r="M3" s="1"/>
    </row>
    <row r="4" spans="1:13" x14ac:dyDescent="0.25">
      <c r="A4" s="4" t="s">
        <v>1</v>
      </c>
      <c r="B4" s="36">
        <v>440</v>
      </c>
      <c r="C4" s="1">
        <v>430</v>
      </c>
      <c r="D4" s="1">
        <v>338.6</v>
      </c>
      <c r="E4" s="1">
        <v>450</v>
      </c>
      <c r="F4" s="1">
        <v>430</v>
      </c>
      <c r="G4" s="1">
        <v>384.9</v>
      </c>
      <c r="H4" s="28">
        <f t="shared" si="0"/>
        <v>890</v>
      </c>
      <c r="I4" s="1">
        <f t="shared" si="0"/>
        <v>860</v>
      </c>
      <c r="J4" s="1">
        <f t="shared" si="0"/>
        <v>723.5</v>
      </c>
      <c r="K4" s="10"/>
      <c r="L4" s="1">
        <v>20</v>
      </c>
      <c r="M4" s="1" t="s">
        <v>88</v>
      </c>
    </row>
    <row r="5" spans="1:13" x14ac:dyDescent="0.25">
      <c r="A5" s="4" t="s">
        <v>2</v>
      </c>
      <c r="B5" s="36">
        <v>440</v>
      </c>
      <c r="C5" s="1">
        <v>430</v>
      </c>
      <c r="D5" s="1">
        <v>366.8</v>
      </c>
      <c r="E5" s="1">
        <v>450</v>
      </c>
      <c r="F5" s="1">
        <v>430</v>
      </c>
      <c r="G5" s="1">
        <v>317.39999999999998</v>
      </c>
      <c r="H5" s="28">
        <f t="shared" si="0"/>
        <v>890</v>
      </c>
      <c r="I5" s="1">
        <f t="shared" si="0"/>
        <v>860</v>
      </c>
      <c r="J5" s="1">
        <f t="shared" si="0"/>
        <v>684.2</v>
      </c>
      <c r="K5" s="10"/>
      <c r="L5" s="1"/>
      <c r="M5" s="1"/>
    </row>
    <row r="6" spans="1:13" x14ac:dyDescent="0.25">
      <c r="A6" s="4" t="s">
        <v>3</v>
      </c>
      <c r="B6" s="36">
        <v>440</v>
      </c>
      <c r="C6" s="1">
        <v>430</v>
      </c>
      <c r="D6" s="1">
        <v>377.2</v>
      </c>
      <c r="E6" s="1">
        <v>450</v>
      </c>
      <c r="F6" s="1">
        <v>430</v>
      </c>
      <c r="G6" s="1">
        <v>323.89999999999998</v>
      </c>
      <c r="H6" s="28">
        <f t="shared" si="0"/>
        <v>890</v>
      </c>
      <c r="I6" s="1">
        <f t="shared" si="0"/>
        <v>860</v>
      </c>
      <c r="J6" s="1">
        <f t="shared" si="0"/>
        <v>701.09999999999991</v>
      </c>
      <c r="K6" s="10"/>
      <c r="L6" s="1">
        <v>22</v>
      </c>
      <c r="M6" s="1" t="s">
        <v>64</v>
      </c>
    </row>
    <row r="7" spans="1:13" ht="15.75" thickBot="1" x14ac:dyDescent="0.3">
      <c r="A7" s="5" t="s">
        <v>6</v>
      </c>
      <c r="B7" s="37">
        <v>440</v>
      </c>
      <c r="C7" s="6">
        <v>410</v>
      </c>
      <c r="D7" s="6">
        <v>322.60000000000002</v>
      </c>
      <c r="E7" s="6"/>
      <c r="F7" s="23"/>
      <c r="G7" s="23"/>
      <c r="H7" s="38">
        <f t="shared" si="0"/>
        <v>440</v>
      </c>
      <c r="I7" s="6">
        <f t="shared" si="0"/>
        <v>410</v>
      </c>
      <c r="J7" s="6">
        <f t="shared" si="0"/>
        <v>322.60000000000002</v>
      </c>
      <c r="K7" s="6"/>
      <c r="L7" s="6"/>
      <c r="M7" s="1"/>
    </row>
    <row r="8" spans="1:13" x14ac:dyDescent="0.25">
      <c r="A8" s="9" t="s">
        <v>8</v>
      </c>
      <c r="B8" s="8">
        <f>B3+B4+B5+B6+B7</f>
        <v>2200</v>
      </c>
      <c r="C8" s="8">
        <f>C3+C4+C5+C6+C7</f>
        <v>2130</v>
      </c>
      <c r="D8" s="8">
        <f t="shared" ref="D8:L8" si="1">D3+D4+D5+D6+D7</f>
        <v>1798.2000000000003</v>
      </c>
      <c r="E8" s="8">
        <f t="shared" si="1"/>
        <v>1800</v>
      </c>
      <c r="F8" s="8">
        <f t="shared" si="1"/>
        <v>1720</v>
      </c>
      <c r="G8" s="8">
        <f t="shared" si="1"/>
        <v>1426.6999999999998</v>
      </c>
      <c r="H8" s="39">
        <f>H3+H4+H5+H6+H7</f>
        <v>4000</v>
      </c>
      <c r="I8" s="8">
        <f t="shared" si="1"/>
        <v>3850</v>
      </c>
      <c r="J8" s="8">
        <f t="shared" si="1"/>
        <v>3224.8999999999996</v>
      </c>
      <c r="K8" s="8">
        <f t="shared" si="1"/>
        <v>0</v>
      </c>
      <c r="L8" s="8">
        <f t="shared" si="1"/>
        <v>42</v>
      </c>
    </row>
    <row r="9" spans="1:13" x14ac:dyDescent="0.25">
      <c r="A9" s="15" t="s">
        <v>9</v>
      </c>
      <c r="B9" s="18">
        <f>B8/60</f>
        <v>36.666666666666664</v>
      </c>
      <c r="C9" s="18">
        <f>C8/60</f>
        <v>35.5</v>
      </c>
      <c r="D9" s="18">
        <f t="shared" ref="D9:J9" si="2">D8/60</f>
        <v>29.970000000000006</v>
      </c>
      <c r="E9" s="18">
        <f t="shared" si="2"/>
        <v>30</v>
      </c>
      <c r="F9" s="18">
        <f t="shared" si="2"/>
        <v>28.666666666666668</v>
      </c>
      <c r="G9" s="18">
        <f t="shared" si="2"/>
        <v>23.778333333333329</v>
      </c>
      <c r="H9" s="28">
        <f>H8/60</f>
        <v>66.666666666666671</v>
      </c>
      <c r="I9" s="28">
        <f>I8/60</f>
        <v>64.166666666666671</v>
      </c>
      <c r="J9" s="18">
        <f t="shared" si="2"/>
        <v>53.748333333333328</v>
      </c>
    </row>
    <row r="11" spans="1:13" x14ac:dyDescent="0.25">
      <c r="K11" s="17"/>
    </row>
    <row r="13" spans="1:13" ht="15" customHeight="1" x14ac:dyDescent="0.25">
      <c r="A13" s="62" t="str">
        <f>A1</f>
        <v>V8</v>
      </c>
      <c r="B13" s="64" t="s">
        <v>7</v>
      </c>
      <c r="C13" s="64"/>
      <c r="D13" s="64" t="s">
        <v>32</v>
      </c>
      <c r="E13" s="64"/>
      <c r="F13" s="32"/>
      <c r="H13" s="66" t="str">
        <f>A1</f>
        <v>V8</v>
      </c>
      <c r="I13" s="64" t="s">
        <v>35</v>
      </c>
      <c r="J13" s="64"/>
    </row>
    <row r="14" spans="1:13" x14ac:dyDescent="0.25">
      <c r="A14" s="63"/>
      <c r="B14" s="55" t="s">
        <v>4</v>
      </c>
      <c r="C14" s="55" t="s">
        <v>5</v>
      </c>
      <c r="D14" s="55" t="s">
        <v>4</v>
      </c>
      <c r="E14" s="55" t="s">
        <v>5</v>
      </c>
      <c r="F14" s="32"/>
      <c r="H14" s="67"/>
      <c r="I14" s="19" t="s">
        <v>4</v>
      </c>
      <c r="J14" s="19" t="s">
        <v>5</v>
      </c>
    </row>
    <row r="15" spans="1:13" x14ac:dyDescent="0.25">
      <c r="A15" s="11" t="s">
        <v>0</v>
      </c>
      <c r="B15" s="28">
        <f>B3-D3</f>
        <v>47</v>
      </c>
      <c r="C15" s="1">
        <f>E3-G3</f>
        <v>49.5</v>
      </c>
      <c r="D15" s="1">
        <f>C3-D3-K3</f>
        <v>37</v>
      </c>
      <c r="E15" s="1">
        <f>F3-G3-L3</f>
        <v>29.5</v>
      </c>
      <c r="F15" s="33"/>
      <c r="H15" s="3" t="s">
        <v>0</v>
      </c>
      <c r="I15" s="20">
        <f t="shared" ref="I15:I20" si="3">(C3-D15)/C3</f>
        <v>0.913953488372093</v>
      </c>
      <c r="J15" s="20">
        <f>(F3-E15)/F3</f>
        <v>0.93139534883720931</v>
      </c>
    </row>
    <row r="16" spans="1:13" x14ac:dyDescent="0.25">
      <c r="A16" s="11" t="s">
        <v>1</v>
      </c>
      <c r="B16" s="28">
        <f t="shared" ref="B16:B19" si="4">B4-D4</f>
        <v>101.39999999999998</v>
      </c>
      <c r="C16" s="1">
        <f t="shared" ref="C16:C18" si="5">E4-G4</f>
        <v>65.100000000000023</v>
      </c>
      <c r="D16" s="1">
        <f>C4-D4-K4</f>
        <v>91.399999999999977</v>
      </c>
      <c r="E16" s="1">
        <f>F4-G4-L4</f>
        <v>25.100000000000023</v>
      </c>
      <c r="F16" s="33"/>
      <c r="H16" s="3" t="s">
        <v>1</v>
      </c>
      <c r="I16" s="20">
        <f t="shared" si="3"/>
        <v>0.78744186046511633</v>
      </c>
      <c r="J16" s="20">
        <f>(F4-E16)/F4</f>
        <v>0.94162790697674414</v>
      </c>
    </row>
    <row r="17" spans="1:10" outlineLevel="1" x14ac:dyDescent="0.25">
      <c r="A17" s="11" t="s">
        <v>2</v>
      </c>
      <c r="B17" s="28">
        <f t="shared" si="4"/>
        <v>73.199999999999989</v>
      </c>
      <c r="C17" s="1">
        <f t="shared" si="5"/>
        <v>132.60000000000002</v>
      </c>
      <c r="D17" s="1">
        <f>C5-D5-K5</f>
        <v>63.199999999999989</v>
      </c>
      <c r="E17" s="1">
        <f>F5-G5-L5</f>
        <v>112.60000000000002</v>
      </c>
      <c r="F17" s="33"/>
      <c r="H17" s="3" t="s">
        <v>2</v>
      </c>
      <c r="I17" s="20">
        <f t="shared" si="3"/>
        <v>0.85302325581395355</v>
      </c>
      <c r="J17" s="20">
        <f>(F5-E17)/F5</f>
        <v>0.73813953488372086</v>
      </c>
    </row>
    <row r="18" spans="1:10" outlineLevel="1" x14ac:dyDescent="0.25">
      <c r="A18" s="11" t="s">
        <v>3</v>
      </c>
      <c r="B18" s="28">
        <f t="shared" si="4"/>
        <v>62.800000000000011</v>
      </c>
      <c r="C18" s="1">
        <f t="shared" si="5"/>
        <v>126.10000000000002</v>
      </c>
      <c r="D18" s="1">
        <f>C6-D6-K6</f>
        <v>52.800000000000011</v>
      </c>
      <c r="E18" s="1">
        <f>F6-G6-L6</f>
        <v>84.100000000000023</v>
      </c>
      <c r="F18" s="33"/>
      <c r="H18" s="3" t="s">
        <v>3</v>
      </c>
      <c r="I18" s="20">
        <f t="shared" si="3"/>
        <v>0.87720930232558136</v>
      </c>
      <c r="J18" s="20">
        <f>(F6-E18)/F6</f>
        <v>0.80441860465116277</v>
      </c>
    </row>
    <row r="19" spans="1:10" ht="15.75" outlineLevel="1" thickBot="1" x14ac:dyDescent="0.3">
      <c r="A19" s="12" t="s">
        <v>6</v>
      </c>
      <c r="B19" s="38">
        <f t="shared" si="4"/>
        <v>117.39999999999998</v>
      </c>
      <c r="C19" s="6">
        <f>E7-G7</f>
        <v>0</v>
      </c>
      <c r="D19" s="6">
        <f>C7-D7-K7</f>
        <v>87.399999999999977</v>
      </c>
      <c r="E19" s="6">
        <f>F7-G7-L7</f>
        <v>0</v>
      </c>
      <c r="F19" s="33"/>
      <c r="H19" s="5" t="s">
        <v>6</v>
      </c>
      <c r="I19" s="22">
        <f t="shared" si="3"/>
        <v>0.78682926829268296</v>
      </c>
      <c r="J19" s="22"/>
    </row>
    <row r="20" spans="1:10" outlineLevel="1" x14ac:dyDescent="0.25">
      <c r="A20" s="16" t="s">
        <v>8</v>
      </c>
      <c r="B20" s="8">
        <f>B15+B16+B17+B18+B19</f>
        <v>401.79999999999995</v>
      </c>
      <c r="C20" s="8">
        <f>C15+C16+C17+C18+C19</f>
        <v>373.30000000000007</v>
      </c>
      <c r="D20" s="8">
        <f>D15+D16+D17+D18+D19</f>
        <v>331.79999999999995</v>
      </c>
      <c r="E20" s="8">
        <f>E15+E16+E17+E18+E19</f>
        <v>251.30000000000007</v>
      </c>
      <c r="F20" s="33"/>
      <c r="H20" s="26" t="s">
        <v>18</v>
      </c>
      <c r="I20" s="21">
        <f t="shared" si="3"/>
        <v>0.84422535211267613</v>
      </c>
      <c r="J20" s="21">
        <f>(F8-E20)/F8</f>
        <v>0.85389534883720919</v>
      </c>
    </row>
    <row r="21" spans="1:10" outlineLevel="1" x14ac:dyDescent="0.25">
      <c r="A21" s="15" t="s">
        <v>9</v>
      </c>
      <c r="B21" s="13">
        <f>B20/60</f>
        <v>6.6966666666666663</v>
      </c>
      <c r="C21" s="14">
        <f>C20/60</f>
        <v>6.2216666666666676</v>
      </c>
      <c r="D21" s="14">
        <f t="shared" ref="D21:E21" si="6">D20/60</f>
        <v>5.5299999999999994</v>
      </c>
      <c r="E21" s="14">
        <f t="shared" si="6"/>
        <v>4.1883333333333344</v>
      </c>
      <c r="F21" s="34"/>
      <c r="H21" s="3" t="s">
        <v>27</v>
      </c>
      <c r="I21" s="27">
        <f>(I9-D24)/I9</f>
        <v>0.8485454545454546</v>
      </c>
    </row>
    <row r="23" spans="1:10" ht="15" customHeight="1" x14ac:dyDescent="0.25">
      <c r="B23" s="64" t="s">
        <v>26</v>
      </c>
      <c r="C23" s="64"/>
      <c r="D23" s="64" t="s">
        <v>32</v>
      </c>
      <c r="E23" s="64"/>
      <c r="H23" s="66" t="str">
        <f>A1</f>
        <v>V8</v>
      </c>
      <c r="I23" s="64" t="s">
        <v>30</v>
      </c>
      <c r="J23" s="64"/>
    </row>
    <row r="24" spans="1:10" ht="15" customHeight="1" x14ac:dyDescent="0.25">
      <c r="B24" s="24">
        <f>B21+C21</f>
        <v>12.918333333333333</v>
      </c>
      <c r="C24" s="24" t="s">
        <v>33</v>
      </c>
      <c r="D24" s="24">
        <f>D21+E21</f>
        <v>9.7183333333333337</v>
      </c>
      <c r="E24" s="1" t="s">
        <v>33</v>
      </c>
      <c r="H24" s="67"/>
      <c r="I24" s="19" t="s">
        <v>4</v>
      </c>
      <c r="J24" s="19" t="s">
        <v>5</v>
      </c>
    </row>
    <row r="25" spans="1:10" x14ac:dyDescent="0.25">
      <c r="H25" s="3" t="s">
        <v>0</v>
      </c>
      <c r="I25" s="20">
        <f t="shared" ref="I25:I30" si="7">(B3-B15)/B3</f>
        <v>0.89318181818181819</v>
      </c>
      <c r="J25" s="20">
        <f>(E3-C15)/E3</f>
        <v>0.89</v>
      </c>
    </row>
    <row r="26" spans="1:10" x14ac:dyDescent="0.25">
      <c r="A26" s="62" t="str">
        <f>A1</f>
        <v>V8</v>
      </c>
      <c r="B26" s="71" t="s">
        <v>89</v>
      </c>
      <c r="C26" s="73"/>
      <c r="D26" s="60"/>
      <c r="E26" s="60"/>
      <c r="F26" s="60"/>
      <c r="H26" s="3" t="s">
        <v>1</v>
      </c>
      <c r="I26" s="20">
        <f t="shared" si="7"/>
        <v>0.76954545454545464</v>
      </c>
      <c r="J26" s="20">
        <f>(E4-C16)/E4</f>
        <v>0.85533333333333328</v>
      </c>
    </row>
    <row r="27" spans="1:10" x14ac:dyDescent="0.25">
      <c r="A27" s="63"/>
      <c r="B27" s="3" t="s">
        <v>90</v>
      </c>
      <c r="C27" s="3" t="s">
        <v>5</v>
      </c>
      <c r="D27" s="60"/>
      <c r="E27" s="64" t="s">
        <v>91</v>
      </c>
      <c r="F27" s="64"/>
      <c r="H27" s="3" t="s">
        <v>2</v>
      </c>
      <c r="I27" s="20">
        <f t="shared" si="7"/>
        <v>0.83363636363636362</v>
      </c>
      <c r="J27" s="20">
        <f>(E5-C17)/E5</f>
        <v>0.70533333333333326</v>
      </c>
    </row>
    <row r="28" spans="1:10" x14ac:dyDescent="0.25">
      <c r="A28" s="2" t="s">
        <v>0</v>
      </c>
      <c r="B28" s="28">
        <v>1407.8</v>
      </c>
      <c r="C28" s="28">
        <v>1327.1</v>
      </c>
      <c r="D28" s="60"/>
      <c r="E28" s="28">
        <f>B33+C33</f>
        <v>9803.2999999999993</v>
      </c>
      <c r="F28" s="1" t="s">
        <v>93</v>
      </c>
      <c r="H28" s="3" t="s">
        <v>3</v>
      </c>
      <c r="I28" s="20">
        <f t="shared" si="7"/>
        <v>0.8572727272727273</v>
      </c>
      <c r="J28" s="20">
        <f>(E6-C18)/E6</f>
        <v>0.71977777777777774</v>
      </c>
    </row>
    <row r="29" spans="1:10" ht="15.75" thickBot="1" x14ac:dyDescent="0.3">
      <c r="A29" s="2" t="s">
        <v>1</v>
      </c>
      <c r="B29" s="28">
        <v>828.5</v>
      </c>
      <c r="C29" s="28">
        <v>1053.5999999999999</v>
      </c>
      <c r="D29" s="60"/>
      <c r="E29" s="60"/>
      <c r="F29" s="60"/>
      <c r="H29" s="5" t="s">
        <v>6</v>
      </c>
      <c r="I29" s="22">
        <f t="shared" si="7"/>
        <v>0.73318181818181827</v>
      </c>
      <c r="J29" s="22"/>
    </row>
    <row r="30" spans="1:10" x14ac:dyDescent="0.25">
      <c r="A30" s="2" t="s">
        <v>2</v>
      </c>
      <c r="B30" s="28">
        <v>1178.2</v>
      </c>
      <c r="C30" s="28">
        <v>811.8</v>
      </c>
      <c r="D30" s="60"/>
      <c r="E30" s="64" t="s">
        <v>94</v>
      </c>
      <c r="F30" s="64"/>
      <c r="H30" s="26" t="s">
        <v>18</v>
      </c>
      <c r="I30" s="21">
        <f t="shared" si="7"/>
        <v>0.8173636363636364</v>
      </c>
      <c r="J30" s="21">
        <f>(E8-C20)/E8</f>
        <v>0.79261111111111104</v>
      </c>
    </row>
    <row r="31" spans="1:10" x14ac:dyDescent="0.25">
      <c r="A31" s="2" t="s">
        <v>3</v>
      </c>
      <c r="B31" s="28">
        <v>1177.4000000000001</v>
      </c>
      <c r="C31" s="28">
        <v>1217</v>
      </c>
      <c r="D31" s="60"/>
      <c r="E31" s="28">
        <f>E28/F33</f>
        <v>1089.2555555555555</v>
      </c>
      <c r="F31" s="1" t="s">
        <v>93</v>
      </c>
      <c r="H31" s="3" t="s">
        <v>27</v>
      </c>
      <c r="I31" s="27">
        <f>(H9-B24)/H9</f>
        <v>0.80622499999999997</v>
      </c>
    </row>
    <row r="32" spans="1:10" ht="15.75" thickBot="1" x14ac:dyDescent="0.3">
      <c r="A32" s="58" t="s">
        <v>6</v>
      </c>
      <c r="B32" s="38">
        <v>801.9</v>
      </c>
      <c r="C32" s="38"/>
      <c r="D32" s="60"/>
      <c r="E32" s="60"/>
      <c r="F32" s="60"/>
    </row>
    <row r="33" spans="1:6" x14ac:dyDescent="0.25">
      <c r="A33" s="57" t="s">
        <v>92</v>
      </c>
      <c r="B33" s="39">
        <f>B28+B29+B30+B31+B32</f>
        <v>5393.7999999999993</v>
      </c>
      <c r="C33" s="39">
        <f>C28+C29+C30+C31+C32</f>
        <v>4409.5</v>
      </c>
      <c r="D33" s="60"/>
      <c r="E33" s="1" t="s">
        <v>112</v>
      </c>
      <c r="F33" s="1">
        <f>COUNT(B28:C32)</f>
        <v>9</v>
      </c>
    </row>
    <row r="34" spans="1:6" x14ac:dyDescent="0.25">
      <c r="E34" s="17"/>
    </row>
  </sheetData>
  <mergeCells count="19">
    <mergeCell ref="A26:A27"/>
    <mergeCell ref="E27:F27"/>
    <mergeCell ref="E30:F30"/>
    <mergeCell ref="A13:A14"/>
    <mergeCell ref="B13:C13"/>
    <mergeCell ref="D13:E13"/>
    <mergeCell ref="B26:C26"/>
    <mergeCell ref="H13:H14"/>
    <mergeCell ref="I13:J13"/>
    <mergeCell ref="B23:C23"/>
    <mergeCell ref="D23:E23"/>
    <mergeCell ref="H23:H24"/>
    <mergeCell ref="I23:J23"/>
    <mergeCell ref="M1:M2"/>
    <mergeCell ref="A1:A2"/>
    <mergeCell ref="B1:D1"/>
    <mergeCell ref="E1:G1"/>
    <mergeCell ref="H1:J1"/>
    <mergeCell ref="K1:L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F69DF-F42F-4664-81B5-8EAF43D234B4}">
  <dimension ref="A1:M35"/>
  <sheetViews>
    <sheetView topLeftCell="A7" zoomScaleNormal="100" workbookViewId="0">
      <selection activeCell="F42" sqref="F42"/>
    </sheetView>
  </sheetViews>
  <sheetFormatPr baseColWidth="10" defaultRowHeight="15" outlineLevelCol="1" x14ac:dyDescent="0.25"/>
  <cols>
    <col min="1" max="1" width="11.42578125" customWidth="1"/>
    <col min="2" max="2" width="17.42578125" customWidth="1"/>
    <col min="3" max="3" width="16.7109375" customWidth="1"/>
    <col min="4" max="4" width="18" customWidth="1"/>
    <col min="5" max="5" width="18.28515625" customWidth="1"/>
    <col min="6" max="12" width="16.7109375" customWidth="1"/>
    <col min="13" max="13" width="45.28515625" customWidth="1" outlineLevel="1"/>
  </cols>
  <sheetData>
    <row r="1" spans="1:13" x14ac:dyDescent="0.25">
      <c r="A1" s="62" t="s">
        <v>83</v>
      </c>
      <c r="B1" s="68" t="s">
        <v>4</v>
      </c>
      <c r="C1" s="69"/>
      <c r="D1" s="70"/>
      <c r="E1" s="71" t="s">
        <v>5</v>
      </c>
      <c r="F1" s="72"/>
      <c r="G1" s="73"/>
      <c r="H1" s="71" t="s">
        <v>10</v>
      </c>
      <c r="I1" s="72"/>
      <c r="J1" s="73"/>
      <c r="K1" s="64" t="s">
        <v>28</v>
      </c>
      <c r="L1" s="64"/>
      <c r="M1" s="65" t="s">
        <v>15</v>
      </c>
    </row>
    <row r="2" spans="1:13" x14ac:dyDescent="0.25">
      <c r="A2" s="63"/>
      <c r="B2" s="35" t="s">
        <v>31</v>
      </c>
      <c r="C2" s="2" t="s">
        <v>13</v>
      </c>
      <c r="D2" s="3" t="s">
        <v>14</v>
      </c>
      <c r="E2" s="3" t="s">
        <v>31</v>
      </c>
      <c r="F2" s="3" t="s">
        <v>13</v>
      </c>
      <c r="G2" s="3" t="s">
        <v>14</v>
      </c>
      <c r="H2" s="3" t="s">
        <v>31</v>
      </c>
      <c r="I2" s="3" t="s">
        <v>13</v>
      </c>
      <c r="J2" s="7" t="s">
        <v>14</v>
      </c>
      <c r="K2" s="7" t="s">
        <v>4</v>
      </c>
      <c r="L2" s="7" t="s">
        <v>5</v>
      </c>
      <c r="M2" s="65"/>
    </row>
    <row r="3" spans="1:13" x14ac:dyDescent="0.25">
      <c r="A3" s="4" t="s">
        <v>0</v>
      </c>
      <c r="B3" s="36">
        <v>120</v>
      </c>
      <c r="C3" s="1">
        <v>120</v>
      </c>
      <c r="D3" s="1">
        <v>61.4</v>
      </c>
      <c r="E3" s="1">
        <v>450</v>
      </c>
      <c r="F3" s="1">
        <v>430</v>
      </c>
      <c r="G3" s="1">
        <v>409.9</v>
      </c>
      <c r="H3" s="28">
        <f>B3+E3</f>
        <v>570</v>
      </c>
      <c r="I3" s="1">
        <f>C3+F3</f>
        <v>550</v>
      </c>
      <c r="J3" s="1">
        <f>D3+G3</f>
        <v>471.29999999999995</v>
      </c>
      <c r="K3" s="10"/>
      <c r="L3" s="1"/>
      <c r="M3" s="1" t="s">
        <v>82</v>
      </c>
    </row>
    <row r="4" spans="1:13" x14ac:dyDescent="0.25">
      <c r="A4" s="4" t="s">
        <v>1</v>
      </c>
      <c r="B4" s="36">
        <v>440</v>
      </c>
      <c r="C4" s="1">
        <v>430</v>
      </c>
      <c r="D4" s="1">
        <v>362.5</v>
      </c>
      <c r="E4" s="1">
        <v>450</v>
      </c>
      <c r="F4" s="1">
        <v>430</v>
      </c>
      <c r="G4" s="1">
        <v>411.8</v>
      </c>
      <c r="H4" s="28">
        <f t="shared" ref="H4:I7" si="0">B4+E4</f>
        <v>890</v>
      </c>
      <c r="I4" s="1">
        <f t="shared" si="0"/>
        <v>860</v>
      </c>
      <c r="J4" s="1">
        <f t="shared" ref="J4:J7" si="1">D4+G4</f>
        <v>774.3</v>
      </c>
      <c r="K4" s="10"/>
      <c r="L4" s="1"/>
      <c r="M4" s="1"/>
    </row>
    <row r="5" spans="1:13" x14ac:dyDescent="0.25">
      <c r="A5" s="4" t="s">
        <v>2</v>
      </c>
      <c r="B5" s="36">
        <v>440</v>
      </c>
      <c r="C5" s="1">
        <v>430</v>
      </c>
      <c r="D5" s="1">
        <v>373.8</v>
      </c>
      <c r="E5" s="1">
        <v>450</v>
      </c>
      <c r="F5" s="1">
        <v>430</v>
      </c>
      <c r="G5" s="1">
        <v>374.3</v>
      </c>
      <c r="H5" s="28">
        <f t="shared" si="0"/>
        <v>890</v>
      </c>
      <c r="I5" s="1">
        <f t="shared" si="0"/>
        <v>860</v>
      </c>
      <c r="J5" s="1">
        <f t="shared" si="1"/>
        <v>748.1</v>
      </c>
      <c r="K5" s="10"/>
      <c r="L5" s="1">
        <v>15</v>
      </c>
      <c r="M5" s="1" t="s">
        <v>84</v>
      </c>
    </row>
    <row r="6" spans="1:13" x14ac:dyDescent="0.25">
      <c r="A6" s="4" t="s">
        <v>3</v>
      </c>
      <c r="B6" s="36">
        <v>440</v>
      </c>
      <c r="C6" s="1">
        <v>430</v>
      </c>
      <c r="D6" s="1">
        <v>351.2</v>
      </c>
      <c r="E6" s="1">
        <v>450</v>
      </c>
      <c r="F6" s="1">
        <v>430</v>
      </c>
      <c r="G6" s="1">
        <v>359.7</v>
      </c>
      <c r="H6" s="28">
        <f t="shared" si="0"/>
        <v>890</v>
      </c>
      <c r="I6" s="1">
        <f t="shared" si="0"/>
        <v>860</v>
      </c>
      <c r="J6" s="1">
        <f t="shared" si="1"/>
        <v>710.9</v>
      </c>
      <c r="K6" s="10">
        <v>47</v>
      </c>
      <c r="L6" s="1">
        <v>24</v>
      </c>
      <c r="M6" s="1" t="s">
        <v>85</v>
      </c>
    </row>
    <row r="7" spans="1:13" ht="15.75" thickBot="1" x14ac:dyDescent="0.3">
      <c r="A7" s="5" t="s">
        <v>6</v>
      </c>
      <c r="B7" s="37">
        <v>440</v>
      </c>
      <c r="C7" s="6">
        <v>410</v>
      </c>
      <c r="D7" s="6">
        <v>253.2</v>
      </c>
      <c r="E7" s="6"/>
      <c r="F7" s="23"/>
      <c r="G7" s="23"/>
      <c r="H7" s="38">
        <f t="shared" si="0"/>
        <v>440</v>
      </c>
      <c r="I7" s="6">
        <f t="shared" si="0"/>
        <v>410</v>
      </c>
      <c r="J7" s="6">
        <f t="shared" si="1"/>
        <v>253.2</v>
      </c>
      <c r="K7" s="6">
        <v>36</v>
      </c>
      <c r="L7" s="6"/>
      <c r="M7" s="1" t="s">
        <v>86</v>
      </c>
    </row>
    <row r="8" spans="1:13" x14ac:dyDescent="0.25">
      <c r="A8" s="9" t="s">
        <v>8</v>
      </c>
      <c r="B8" s="8">
        <f>B3+B4+B5+B6+B7</f>
        <v>1880</v>
      </c>
      <c r="C8" s="8">
        <f>C3+C4+C5+C6+C7</f>
        <v>1820</v>
      </c>
      <c r="D8" s="8">
        <f t="shared" ref="D8:L8" si="2">D3+D4+D5+D6+D7</f>
        <v>1402.1000000000001</v>
      </c>
      <c r="E8" s="8">
        <f t="shared" si="2"/>
        <v>1800</v>
      </c>
      <c r="F8" s="8">
        <f t="shared" si="2"/>
        <v>1720</v>
      </c>
      <c r="G8" s="8">
        <f t="shared" si="2"/>
        <v>1555.7</v>
      </c>
      <c r="H8" s="39">
        <f>H3+H4+H5+H6+H7</f>
        <v>3680</v>
      </c>
      <c r="I8" s="8">
        <f t="shared" si="2"/>
        <v>3540</v>
      </c>
      <c r="J8" s="8">
        <f t="shared" si="2"/>
        <v>2957.7999999999997</v>
      </c>
      <c r="K8" s="8">
        <f t="shared" si="2"/>
        <v>83</v>
      </c>
      <c r="L8" s="8">
        <f t="shared" si="2"/>
        <v>39</v>
      </c>
    </row>
    <row r="9" spans="1:13" x14ac:dyDescent="0.25">
      <c r="A9" s="15" t="s">
        <v>9</v>
      </c>
      <c r="B9" s="18">
        <f>B8/60</f>
        <v>31.333333333333332</v>
      </c>
      <c r="C9" s="18">
        <f>C8/60</f>
        <v>30.333333333333332</v>
      </c>
      <c r="D9" s="18">
        <f t="shared" ref="D9:J9" si="3">D8/60</f>
        <v>23.368333333333336</v>
      </c>
      <c r="E9" s="18">
        <f t="shared" si="3"/>
        <v>30</v>
      </c>
      <c r="F9" s="18">
        <f t="shared" si="3"/>
        <v>28.666666666666668</v>
      </c>
      <c r="G9" s="18">
        <f t="shared" si="3"/>
        <v>25.928333333333335</v>
      </c>
      <c r="H9" s="28">
        <f>H8/60</f>
        <v>61.333333333333336</v>
      </c>
      <c r="I9" s="28">
        <f>I8/60</f>
        <v>59</v>
      </c>
      <c r="J9" s="18">
        <f t="shared" si="3"/>
        <v>49.29666666666666</v>
      </c>
    </row>
    <row r="11" spans="1:13" x14ac:dyDescent="0.25">
      <c r="K11" s="17"/>
    </row>
    <row r="13" spans="1:13" ht="15" customHeight="1" x14ac:dyDescent="0.25">
      <c r="A13" s="62" t="str">
        <f>A1</f>
        <v>V7</v>
      </c>
      <c r="B13" s="64" t="s">
        <v>7</v>
      </c>
      <c r="C13" s="64"/>
      <c r="D13" s="64" t="s">
        <v>32</v>
      </c>
      <c r="E13" s="64"/>
      <c r="F13" s="32"/>
      <c r="H13" s="66" t="str">
        <f>A1</f>
        <v>V7</v>
      </c>
      <c r="I13" s="64" t="s">
        <v>35</v>
      </c>
      <c r="J13" s="64"/>
    </row>
    <row r="14" spans="1:13" ht="15" customHeight="1" x14ac:dyDescent="0.25">
      <c r="A14" s="63"/>
      <c r="B14" s="54" t="s">
        <v>4</v>
      </c>
      <c r="C14" s="54" t="s">
        <v>5</v>
      </c>
      <c r="D14" s="54" t="s">
        <v>4</v>
      </c>
      <c r="E14" s="54" t="s">
        <v>5</v>
      </c>
      <c r="F14" s="32"/>
      <c r="H14" s="67"/>
      <c r="I14" s="19" t="s">
        <v>4</v>
      </c>
      <c r="J14" s="19" t="s">
        <v>5</v>
      </c>
    </row>
    <row r="15" spans="1:13" x14ac:dyDescent="0.25">
      <c r="A15" s="11" t="s">
        <v>0</v>
      </c>
      <c r="B15" s="28">
        <f>B3-D3</f>
        <v>58.6</v>
      </c>
      <c r="C15" s="1">
        <f>E3-G3</f>
        <v>40.100000000000023</v>
      </c>
      <c r="D15" s="1">
        <f>C3-D3-K3</f>
        <v>58.6</v>
      </c>
      <c r="E15" s="1">
        <f>F3-G3-L3</f>
        <v>20.100000000000023</v>
      </c>
      <c r="F15" s="33"/>
      <c r="H15" s="3" t="s">
        <v>0</v>
      </c>
      <c r="I15" s="20">
        <f t="shared" ref="I15:I20" si="4">(C3-D15)/C3</f>
        <v>0.5116666666666666</v>
      </c>
      <c r="J15" s="20">
        <f>(F3-E15)/F3</f>
        <v>0.95325581395348835</v>
      </c>
    </row>
    <row r="16" spans="1:13" x14ac:dyDescent="0.25">
      <c r="A16" s="11" t="s">
        <v>1</v>
      </c>
      <c r="B16" s="28">
        <f>B4-D4</f>
        <v>77.5</v>
      </c>
      <c r="C16" s="1">
        <f t="shared" ref="C16:C18" si="5">E4-G4</f>
        <v>38.199999999999989</v>
      </c>
      <c r="D16" s="1">
        <f>C4-D4-K4</f>
        <v>67.5</v>
      </c>
      <c r="E16" s="1">
        <f t="shared" ref="E16:E19" si="6">F4-G4-L4</f>
        <v>18.199999999999989</v>
      </c>
      <c r="F16" s="33"/>
      <c r="H16" s="3" t="s">
        <v>1</v>
      </c>
      <c r="I16" s="20">
        <f t="shared" si="4"/>
        <v>0.84302325581395354</v>
      </c>
      <c r="J16" s="20">
        <f>(F4-E16)/F4</f>
        <v>0.95767441860465119</v>
      </c>
    </row>
    <row r="17" spans="1:10" x14ac:dyDescent="0.25">
      <c r="A17" s="11" t="s">
        <v>2</v>
      </c>
      <c r="B17" s="28">
        <f>B5-D5</f>
        <v>66.199999999999989</v>
      </c>
      <c r="C17" s="1">
        <f t="shared" si="5"/>
        <v>75.699999999999989</v>
      </c>
      <c r="D17" s="1">
        <f>C5-D5-K5</f>
        <v>56.199999999999989</v>
      </c>
      <c r="E17" s="1">
        <f t="shared" si="6"/>
        <v>40.699999999999989</v>
      </c>
      <c r="F17" s="33"/>
      <c r="H17" s="3" t="s">
        <v>2</v>
      </c>
      <c r="I17" s="20">
        <f t="shared" si="4"/>
        <v>0.86930232558139542</v>
      </c>
      <c r="J17" s="20">
        <f>(F5-E17)/F5</f>
        <v>0.90534883720930237</v>
      </c>
    </row>
    <row r="18" spans="1:10" x14ac:dyDescent="0.25">
      <c r="A18" s="11" t="s">
        <v>3</v>
      </c>
      <c r="B18" s="28">
        <f>B6-D6</f>
        <v>88.800000000000011</v>
      </c>
      <c r="C18" s="1">
        <f t="shared" si="5"/>
        <v>90.300000000000011</v>
      </c>
      <c r="D18" s="1">
        <f>C6-D6-K6</f>
        <v>31.800000000000011</v>
      </c>
      <c r="E18" s="1">
        <f t="shared" si="6"/>
        <v>46.300000000000011</v>
      </c>
      <c r="F18" s="33"/>
      <c r="H18" s="3" t="s">
        <v>3</v>
      </c>
      <c r="I18" s="20">
        <f t="shared" si="4"/>
        <v>0.92604651162790697</v>
      </c>
      <c r="J18" s="20">
        <f>(F6-E18)/F6</f>
        <v>0.89232558139534879</v>
      </c>
    </row>
    <row r="19" spans="1:10" ht="15.75" thickBot="1" x14ac:dyDescent="0.3">
      <c r="A19" s="12" t="s">
        <v>6</v>
      </c>
      <c r="B19" s="38">
        <f>B7-D7</f>
        <v>186.8</v>
      </c>
      <c r="C19" s="6">
        <f>E7-G7</f>
        <v>0</v>
      </c>
      <c r="D19" s="6">
        <f>C7-D7-K7</f>
        <v>120.80000000000001</v>
      </c>
      <c r="E19" s="6">
        <f t="shared" si="6"/>
        <v>0</v>
      </c>
      <c r="F19" s="33"/>
      <c r="H19" s="5" t="s">
        <v>6</v>
      </c>
      <c r="I19" s="22">
        <f t="shared" si="4"/>
        <v>0.70536585365853655</v>
      </c>
      <c r="J19" s="22"/>
    </row>
    <row r="20" spans="1:10" x14ac:dyDescent="0.25">
      <c r="A20" s="16" t="s">
        <v>8</v>
      </c>
      <c r="B20" s="8">
        <f>B15+B16+B17+B18+B19</f>
        <v>477.90000000000003</v>
      </c>
      <c r="C20" s="8">
        <f>C15+C16+C17+C18+C19</f>
        <v>244.3</v>
      </c>
      <c r="D20" s="8">
        <f>D15+D16+D17+D18+D19</f>
        <v>334.9</v>
      </c>
      <c r="E20" s="8">
        <f>E15+E16+E17+E18+E19</f>
        <v>125.30000000000001</v>
      </c>
      <c r="F20" s="33"/>
      <c r="H20" s="26" t="s">
        <v>18</v>
      </c>
      <c r="I20" s="21">
        <f t="shared" si="4"/>
        <v>0.81598901098901089</v>
      </c>
      <c r="J20" s="21">
        <f>(F8-E20)/F8</f>
        <v>0.92715116279069765</v>
      </c>
    </row>
    <row r="21" spans="1:10" x14ac:dyDescent="0.25">
      <c r="A21" s="15" t="s">
        <v>9</v>
      </c>
      <c r="B21" s="13">
        <f>B20/60</f>
        <v>7.9650000000000007</v>
      </c>
      <c r="C21" s="14">
        <f>C20/60</f>
        <v>4.0716666666666672</v>
      </c>
      <c r="D21" s="14">
        <f t="shared" ref="D21:E21" si="7">D20/60</f>
        <v>5.5816666666666661</v>
      </c>
      <c r="E21" s="14">
        <f t="shared" si="7"/>
        <v>2.0883333333333334</v>
      </c>
      <c r="F21" s="34"/>
      <c r="H21" s="3" t="s">
        <v>27</v>
      </c>
      <c r="I21" s="27">
        <f>(I9-D24)/I9</f>
        <v>0.87</v>
      </c>
    </row>
    <row r="23" spans="1:10" ht="15" customHeight="1" x14ac:dyDescent="0.25">
      <c r="B23" s="64" t="s">
        <v>26</v>
      </c>
      <c r="C23" s="64"/>
      <c r="D23" s="64" t="s">
        <v>32</v>
      </c>
      <c r="E23" s="64"/>
      <c r="H23" s="66" t="str">
        <f>A1</f>
        <v>V7</v>
      </c>
      <c r="I23" s="64" t="s">
        <v>30</v>
      </c>
      <c r="J23" s="64"/>
    </row>
    <row r="24" spans="1:10" ht="15" customHeight="1" x14ac:dyDescent="0.25">
      <c r="B24" s="24">
        <f>B21+C21</f>
        <v>12.036666666666669</v>
      </c>
      <c r="C24" s="24" t="s">
        <v>33</v>
      </c>
      <c r="D24" s="24">
        <f>D21+E21</f>
        <v>7.67</v>
      </c>
      <c r="E24" s="1" t="s">
        <v>33</v>
      </c>
      <c r="H24" s="67"/>
      <c r="I24" s="19" t="s">
        <v>4</v>
      </c>
      <c r="J24" s="19" t="s">
        <v>5</v>
      </c>
    </row>
    <row r="25" spans="1:10" x14ac:dyDescent="0.25">
      <c r="H25" s="3" t="s">
        <v>0</v>
      </c>
      <c r="I25" s="20">
        <f t="shared" ref="I25:I30" si="8">(B3-B15)/B3</f>
        <v>0.5116666666666666</v>
      </c>
      <c r="J25" s="20">
        <f>(E3-C15)/E3</f>
        <v>0.91088888888888886</v>
      </c>
    </row>
    <row r="26" spans="1:10" x14ac:dyDescent="0.25">
      <c r="A26" s="62" t="str">
        <f>A1</f>
        <v>V7</v>
      </c>
      <c r="B26" s="71" t="s">
        <v>89</v>
      </c>
      <c r="C26" s="73"/>
      <c r="H26" s="3" t="s">
        <v>1</v>
      </c>
      <c r="I26" s="20">
        <f t="shared" si="8"/>
        <v>0.82386363636363635</v>
      </c>
      <c r="J26" s="20">
        <f>(E4-C16)/E4</f>
        <v>0.9151111111111111</v>
      </c>
    </row>
    <row r="27" spans="1:10" x14ac:dyDescent="0.25">
      <c r="A27" s="63"/>
      <c r="B27" s="3" t="s">
        <v>90</v>
      </c>
      <c r="C27" s="3" t="s">
        <v>5</v>
      </c>
      <c r="E27" s="64" t="s">
        <v>91</v>
      </c>
      <c r="F27" s="64"/>
      <c r="H27" s="3" t="s">
        <v>2</v>
      </c>
      <c r="I27" s="20">
        <f t="shared" si="8"/>
        <v>0.8495454545454546</v>
      </c>
      <c r="J27" s="20">
        <f>(E5-C17)/E5</f>
        <v>0.83177777777777784</v>
      </c>
    </row>
    <row r="28" spans="1:10" x14ac:dyDescent="0.25">
      <c r="A28" s="2" t="s">
        <v>0</v>
      </c>
      <c r="B28" s="28">
        <v>177.16001311475401</v>
      </c>
      <c r="C28" s="28">
        <v>1260.62886753268</v>
      </c>
      <c r="E28" s="28">
        <f>B33+C33</f>
        <v>7969.6553825253986</v>
      </c>
      <c r="F28" s="1" t="s">
        <v>93</v>
      </c>
      <c r="H28" s="3" t="s">
        <v>3</v>
      </c>
      <c r="I28" s="20">
        <f t="shared" si="8"/>
        <v>0.7981818181818181</v>
      </c>
      <c r="J28" s="20">
        <f>(E6-C18)/E6</f>
        <v>0.79933333333333334</v>
      </c>
    </row>
    <row r="29" spans="1:10" ht="15.75" thickBot="1" x14ac:dyDescent="0.3">
      <c r="A29" s="2" t="s">
        <v>1</v>
      </c>
      <c r="B29" s="28">
        <v>850.01313510242505</v>
      </c>
      <c r="C29" s="28">
        <v>1125.42168237805</v>
      </c>
      <c r="H29" s="5" t="s">
        <v>6</v>
      </c>
      <c r="I29" s="22">
        <f t="shared" si="8"/>
        <v>0.57545454545454544</v>
      </c>
      <c r="J29" s="22"/>
    </row>
    <row r="30" spans="1:10" x14ac:dyDescent="0.25">
      <c r="A30" s="2" t="s">
        <v>2</v>
      </c>
      <c r="B30" s="28">
        <v>1034.35870958905</v>
      </c>
      <c r="C30" s="28">
        <v>1051.8441989247301</v>
      </c>
      <c r="E30" s="64" t="s">
        <v>94</v>
      </c>
      <c r="F30" s="64"/>
      <c r="H30" s="26" t="s">
        <v>18</v>
      </c>
      <c r="I30" s="21">
        <f t="shared" si="8"/>
        <v>0.74579787234042549</v>
      </c>
      <c r="J30" s="21">
        <f>(E8-C20)/E8</f>
        <v>0.86427777777777781</v>
      </c>
    </row>
    <row r="31" spans="1:10" x14ac:dyDescent="0.25">
      <c r="A31" s="2" t="s">
        <v>3</v>
      </c>
      <c r="B31" s="28">
        <v>910.88387474138005</v>
      </c>
      <c r="C31" s="28">
        <v>979.20249030899595</v>
      </c>
      <c r="E31" s="28">
        <f>E28/F33</f>
        <v>996.20692281567483</v>
      </c>
      <c r="F31" s="1" t="s">
        <v>93</v>
      </c>
      <c r="H31" s="3" t="s">
        <v>27</v>
      </c>
      <c r="I31" s="27">
        <f>(H9-B24)/H9</f>
        <v>0.80374999999999996</v>
      </c>
    </row>
    <row r="32" spans="1:10" ht="15.75" thickBot="1" x14ac:dyDescent="0.3">
      <c r="A32" s="58" t="s">
        <v>6</v>
      </c>
      <c r="B32" s="38">
        <v>580.14241083333297</v>
      </c>
      <c r="C32" s="38"/>
    </row>
    <row r="33" spans="1:6" x14ac:dyDescent="0.25">
      <c r="A33" s="57" t="s">
        <v>92</v>
      </c>
      <c r="B33" s="39">
        <f>B28+B29+B30+B31+B32</f>
        <v>3552.5581433809421</v>
      </c>
      <c r="C33" s="39">
        <f>C28+C29+C30+C31+C32</f>
        <v>4417.0972391444566</v>
      </c>
      <c r="E33" s="1" t="s">
        <v>112</v>
      </c>
      <c r="F33" s="1">
        <v>8</v>
      </c>
    </row>
    <row r="34" spans="1:6" x14ac:dyDescent="0.25">
      <c r="E34" s="17"/>
    </row>
    <row r="35" spans="1:6" x14ac:dyDescent="0.25">
      <c r="B35" s="56"/>
      <c r="C35" s="56"/>
    </row>
  </sheetData>
  <mergeCells count="19">
    <mergeCell ref="M1:M2"/>
    <mergeCell ref="B23:C23"/>
    <mergeCell ref="D23:E23"/>
    <mergeCell ref="H23:H24"/>
    <mergeCell ref="I23:J23"/>
    <mergeCell ref="D13:E13"/>
    <mergeCell ref="H13:H14"/>
    <mergeCell ref="I13:J13"/>
    <mergeCell ref="B1:D1"/>
    <mergeCell ref="E1:G1"/>
    <mergeCell ref="H1:J1"/>
    <mergeCell ref="B13:C13"/>
    <mergeCell ref="A26:A27"/>
    <mergeCell ref="B26:C26"/>
    <mergeCell ref="E27:F27"/>
    <mergeCell ref="E30:F30"/>
    <mergeCell ref="K1:L1"/>
    <mergeCell ref="A1:A2"/>
    <mergeCell ref="A13:A1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EDEF1-ED1E-4881-8E85-F302DEDA3551}">
  <dimension ref="A1:M35"/>
  <sheetViews>
    <sheetView topLeftCell="A10" zoomScaleNormal="100" workbookViewId="0">
      <selection activeCell="D23" sqref="D23:E23"/>
    </sheetView>
  </sheetViews>
  <sheetFormatPr baseColWidth="10" defaultRowHeight="15" outlineLevelCol="1" x14ac:dyDescent="0.25"/>
  <cols>
    <col min="1" max="1" width="11.42578125" customWidth="1"/>
    <col min="2" max="2" width="17.42578125" customWidth="1"/>
    <col min="3" max="3" width="16.7109375" customWidth="1"/>
    <col min="4" max="4" width="18" customWidth="1"/>
    <col min="5" max="5" width="18.28515625" customWidth="1"/>
    <col min="6" max="12" width="16.7109375" customWidth="1"/>
    <col min="13" max="13" width="54" customWidth="1" outlineLevel="1"/>
  </cols>
  <sheetData>
    <row r="1" spans="1:13" x14ac:dyDescent="0.25">
      <c r="A1" s="62" t="s">
        <v>77</v>
      </c>
      <c r="B1" s="68" t="s">
        <v>4</v>
      </c>
      <c r="C1" s="69"/>
      <c r="D1" s="70"/>
      <c r="E1" s="71" t="s">
        <v>5</v>
      </c>
      <c r="F1" s="72"/>
      <c r="G1" s="73"/>
      <c r="H1" s="71" t="s">
        <v>10</v>
      </c>
      <c r="I1" s="72"/>
      <c r="J1" s="73"/>
      <c r="K1" s="64" t="s">
        <v>28</v>
      </c>
      <c r="L1" s="64"/>
      <c r="M1" s="65" t="s">
        <v>15</v>
      </c>
    </row>
    <row r="2" spans="1:13" x14ac:dyDescent="0.25">
      <c r="A2" s="63"/>
      <c r="B2" s="35" t="s">
        <v>31</v>
      </c>
      <c r="C2" s="2" t="s">
        <v>13</v>
      </c>
      <c r="D2" s="3" t="s">
        <v>14</v>
      </c>
      <c r="E2" s="3" t="s">
        <v>31</v>
      </c>
      <c r="F2" s="3" t="s">
        <v>13</v>
      </c>
      <c r="G2" s="3" t="s">
        <v>14</v>
      </c>
      <c r="H2" s="3" t="s">
        <v>31</v>
      </c>
      <c r="I2" s="3" t="s">
        <v>13</v>
      </c>
      <c r="J2" s="7" t="s">
        <v>14</v>
      </c>
      <c r="K2" s="7" t="s">
        <v>4</v>
      </c>
      <c r="L2" s="7" t="s">
        <v>5</v>
      </c>
      <c r="M2" s="65"/>
    </row>
    <row r="3" spans="1:13" x14ac:dyDescent="0.25">
      <c r="A3" s="4" t="s">
        <v>0</v>
      </c>
      <c r="B3" s="36">
        <v>440</v>
      </c>
      <c r="C3" s="1">
        <v>430</v>
      </c>
      <c r="D3" s="1">
        <v>417.8</v>
      </c>
      <c r="E3" s="1">
        <v>450</v>
      </c>
      <c r="F3" s="1">
        <v>430</v>
      </c>
      <c r="G3" s="1">
        <v>413.2</v>
      </c>
      <c r="H3" s="28">
        <f>B3+E3</f>
        <v>890</v>
      </c>
      <c r="I3" s="1">
        <f>C3+F3</f>
        <v>860</v>
      </c>
      <c r="J3" s="1">
        <f>D3+G3</f>
        <v>831</v>
      </c>
      <c r="K3" s="1"/>
      <c r="L3" s="1"/>
      <c r="M3" s="1"/>
    </row>
    <row r="4" spans="1:13" x14ac:dyDescent="0.25">
      <c r="A4" s="4" t="s">
        <v>1</v>
      </c>
      <c r="B4" s="36">
        <v>440</v>
      </c>
      <c r="C4" s="1">
        <v>430</v>
      </c>
      <c r="D4" s="1">
        <v>384.7</v>
      </c>
      <c r="E4" s="1">
        <v>450</v>
      </c>
      <c r="F4" s="1">
        <v>430</v>
      </c>
      <c r="G4" s="1">
        <v>363.6</v>
      </c>
      <c r="H4" s="28">
        <f t="shared" ref="H4:J7" si="0">B4+E4</f>
        <v>890</v>
      </c>
      <c r="I4" s="1">
        <f t="shared" si="0"/>
        <v>860</v>
      </c>
      <c r="J4" s="1">
        <f t="shared" si="0"/>
        <v>748.3</v>
      </c>
      <c r="K4" s="1"/>
      <c r="L4" s="1">
        <v>45</v>
      </c>
      <c r="M4" s="1" t="s">
        <v>79</v>
      </c>
    </row>
    <row r="5" spans="1:13" x14ac:dyDescent="0.25">
      <c r="A5" s="4" t="s">
        <v>2</v>
      </c>
      <c r="B5" s="36">
        <v>440</v>
      </c>
      <c r="C5" s="1">
        <v>430</v>
      </c>
      <c r="D5" s="1">
        <v>377.1</v>
      </c>
      <c r="E5" s="1">
        <v>450</v>
      </c>
      <c r="F5" s="1">
        <v>430</v>
      </c>
      <c r="G5" s="1">
        <v>339.3</v>
      </c>
      <c r="H5" s="28">
        <f t="shared" si="0"/>
        <v>890</v>
      </c>
      <c r="I5" s="1">
        <f t="shared" si="0"/>
        <v>860</v>
      </c>
      <c r="J5" s="1">
        <f t="shared" si="0"/>
        <v>716.40000000000009</v>
      </c>
      <c r="K5" s="1"/>
      <c r="L5" s="1">
        <v>20</v>
      </c>
      <c r="M5" s="1" t="s">
        <v>80</v>
      </c>
    </row>
    <row r="6" spans="1:13" x14ac:dyDescent="0.25">
      <c r="A6" s="4" t="s">
        <v>3</v>
      </c>
      <c r="B6" s="36">
        <v>440</v>
      </c>
      <c r="C6" s="1">
        <v>430</v>
      </c>
      <c r="D6" s="1">
        <v>394</v>
      </c>
      <c r="E6" s="1">
        <v>450</v>
      </c>
      <c r="F6" s="1">
        <v>430</v>
      </c>
      <c r="G6" s="1">
        <v>385.8</v>
      </c>
      <c r="H6" s="28">
        <f t="shared" si="0"/>
        <v>890</v>
      </c>
      <c r="I6" s="1">
        <f t="shared" si="0"/>
        <v>860</v>
      </c>
      <c r="J6" s="1">
        <f t="shared" si="0"/>
        <v>779.8</v>
      </c>
      <c r="K6" s="1">
        <v>15</v>
      </c>
      <c r="L6" s="1">
        <v>15</v>
      </c>
      <c r="M6" s="1" t="s">
        <v>81</v>
      </c>
    </row>
    <row r="7" spans="1:13" ht="15.75" thickBot="1" x14ac:dyDescent="0.3">
      <c r="A7" s="5" t="s">
        <v>6</v>
      </c>
      <c r="B7" s="37">
        <v>440</v>
      </c>
      <c r="C7" s="6">
        <v>410</v>
      </c>
      <c r="D7" s="6">
        <v>360.3</v>
      </c>
      <c r="E7" s="6"/>
      <c r="F7" s="23"/>
      <c r="G7" s="23"/>
      <c r="H7" s="38">
        <f t="shared" si="0"/>
        <v>440</v>
      </c>
      <c r="I7" s="6">
        <f t="shared" si="0"/>
        <v>410</v>
      </c>
      <c r="J7" s="6">
        <f t="shared" si="0"/>
        <v>360.3</v>
      </c>
      <c r="K7" s="6"/>
      <c r="L7" s="6"/>
      <c r="M7" s="1"/>
    </row>
    <row r="8" spans="1:13" x14ac:dyDescent="0.25">
      <c r="A8" s="9" t="s">
        <v>8</v>
      </c>
      <c r="B8" s="8">
        <f>B3+B4+B5+B6+B7</f>
        <v>2200</v>
      </c>
      <c r="C8" s="8">
        <f>C3+C4+C5+C6+C7</f>
        <v>2130</v>
      </c>
      <c r="D8" s="8">
        <f t="shared" ref="D8:L8" si="1">D3+D4+D5+D6+D7</f>
        <v>1933.8999999999999</v>
      </c>
      <c r="E8" s="8">
        <f t="shared" si="1"/>
        <v>1800</v>
      </c>
      <c r="F8" s="8">
        <f t="shared" si="1"/>
        <v>1720</v>
      </c>
      <c r="G8" s="8">
        <f t="shared" si="1"/>
        <v>1501.8999999999999</v>
      </c>
      <c r="H8" s="39">
        <f>H3+H4+H5+H6+H7</f>
        <v>4000</v>
      </c>
      <c r="I8" s="8">
        <f t="shared" si="1"/>
        <v>3850</v>
      </c>
      <c r="J8" s="8">
        <f t="shared" si="1"/>
        <v>3435.8</v>
      </c>
      <c r="K8" s="8">
        <f t="shared" si="1"/>
        <v>15</v>
      </c>
      <c r="L8" s="8">
        <f t="shared" si="1"/>
        <v>80</v>
      </c>
    </row>
    <row r="9" spans="1:13" x14ac:dyDescent="0.25">
      <c r="A9" s="15" t="s">
        <v>9</v>
      </c>
      <c r="B9" s="18">
        <f>B8/60</f>
        <v>36.666666666666664</v>
      </c>
      <c r="C9" s="18">
        <f>C8/60</f>
        <v>35.5</v>
      </c>
      <c r="D9" s="18">
        <f t="shared" ref="D9:J9" si="2">D8/60</f>
        <v>32.231666666666662</v>
      </c>
      <c r="E9" s="18">
        <f t="shared" si="2"/>
        <v>30</v>
      </c>
      <c r="F9" s="18">
        <f t="shared" si="2"/>
        <v>28.666666666666668</v>
      </c>
      <c r="G9" s="18">
        <f t="shared" si="2"/>
        <v>25.031666666666663</v>
      </c>
      <c r="H9" s="28">
        <f>H8/60</f>
        <v>66.666666666666671</v>
      </c>
      <c r="I9" s="28">
        <f>I8/60</f>
        <v>64.166666666666671</v>
      </c>
      <c r="J9" s="18">
        <f t="shared" si="2"/>
        <v>57.263333333333335</v>
      </c>
    </row>
    <row r="11" spans="1:13" x14ac:dyDescent="0.25">
      <c r="K11" s="17"/>
    </row>
    <row r="13" spans="1:13" ht="15" customHeight="1" x14ac:dyDescent="0.25">
      <c r="A13" s="62" t="str">
        <f>A1</f>
        <v>V6</v>
      </c>
      <c r="B13" s="64" t="s">
        <v>7</v>
      </c>
      <c r="C13" s="64"/>
      <c r="D13" s="64" t="s">
        <v>32</v>
      </c>
      <c r="E13" s="64"/>
      <c r="H13" s="66" t="str">
        <f>A1</f>
        <v>V6</v>
      </c>
      <c r="I13" s="64" t="s">
        <v>35</v>
      </c>
      <c r="J13" s="64"/>
    </row>
    <row r="14" spans="1:13" ht="15" customHeight="1" x14ac:dyDescent="0.25">
      <c r="A14" s="63"/>
      <c r="B14" s="52" t="s">
        <v>4</v>
      </c>
      <c r="C14" s="52" t="s">
        <v>5</v>
      </c>
      <c r="D14" s="52" t="s">
        <v>4</v>
      </c>
      <c r="E14" s="52" t="s">
        <v>5</v>
      </c>
      <c r="G14" s="32"/>
      <c r="H14" s="67"/>
      <c r="I14" s="19" t="s">
        <v>4</v>
      </c>
      <c r="J14" s="19" t="s">
        <v>5</v>
      </c>
    </row>
    <row r="15" spans="1:13" x14ac:dyDescent="0.25">
      <c r="A15" s="11" t="s">
        <v>0</v>
      </c>
      <c r="B15" s="28">
        <f>B3-D3</f>
        <v>22.199999999999989</v>
      </c>
      <c r="C15" s="1">
        <f>E3-G3</f>
        <v>36.800000000000011</v>
      </c>
      <c r="D15" s="1">
        <f>C3-D3-K3</f>
        <v>12.199999999999989</v>
      </c>
      <c r="E15" s="1">
        <f>F3-G3-L3</f>
        <v>16.800000000000011</v>
      </c>
      <c r="G15" s="33"/>
      <c r="H15" s="3" t="s">
        <v>0</v>
      </c>
      <c r="I15" s="20">
        <f t="shared" ref="I15:I20" si="3">(C3-D15)/C3</f>
        <v>0.97162790697674417</v>
      </c>
      <c r="J15" s="20">
        <f>(F3-E15)/F3</f>
        <v>0.96093023255813947</v>
      </c>
    </row>
    <row r="16" spans="1:13" x14ac:dyDescent="0.25">
      <c r="A16" s="11" t="s">
        <v>1</v>
      </c>
      <c r="B16" s="28">
        <f t="shared" ref="B16:B19" si="4">B4-D4</f>
        <v>55.300000000000011</v>
      </c>
      <c r="C16" s="1">
        <f t="shared" ref="C16:C18" si="5">E4-G4</f>
        <v>86.399999999999977</v>
      </c>
      <c r="D16" s="1">
        <f t="shared" ref="D16:D19" si="6">C4-D4-K4</f>
        <v>45.300000000000011</v>
      </c>
      <c r="E16" s="1">
        <f t="shared" ref="E16:E19" si="7">F4-G4-L4</f>
        <v>21.399999999999977</v>
      </c>
      <c r="G16" s="33"/>
      <c r="H16" s="3" t="s">
        <v>1</v>
      </c>
      <c r="I16" s="20">
        <f t="shared" si="3"/>
        <v>0.89465116279069767</v>
      </c>
      <c r="J16" s="20">
        <f>(F4-E16)/F4</f>
        <v>0.95023255813953489</v>
      </c>
    </row>
    <row r="17" spans="1:10" x14ac:dyDescent="0.25">
      <c r="A17" s="11" t="s">
        <v>2</v>
      </c>
      <c r="B17" s="28">
        <f t="shared" si="4"/>
        <v>62.899999999999977</v>
      </c>
      <c r="C17" s="1">
        <f t="shared" si="5"/>
        <v>110.69999999999999</v>
      </c>
      <c r="D17" s="1">
        <f t="shared" si="6"/>
        <v>52.899999999999977</v>
      </c>
      <c r="E17" s="1">
        <f t="shared" si="7"/>
        <v>70.699999999999989</v>
      </c>
      <c r="G17" s="33"/>
      <c r="H17" s="3" t="s">
        <v>2</v>
      </c>
      <c r="I17" s="20">
        <f t="shared" si="3"/>
        <v>0.87697674418604654</v>
      </c>
      <c r="J17" s="20">
        <f>(F5-E17)/F5</f>
        <v>0.83558139534883724</v>
      </c>
    </row>
    <row r="18" spans="1:10" x14ac:dyDescent="0.25">
      <c r="A18" s="11" t="s">
        <v>3</v>
      </c>
      <c r="B18" s="28">
        <f t="shared" si="4"/>
        <v>46</v>
      </c>
      <c r="C18" s="1">
        <f t="shared" si="5"/>
        <v>64.199999999999989</v>
      </c>
      <c r="D18" s="1">
        <f t="shared" si="6"/>
        <v>21</v>
      </c>
      <c r="E18" s="1">
        <f t="shared" si="7"/>
        <v>29.199999999999989</v>
      </c>
      <c r="G18" s="33"/>
      <c r="H18" s="3" t="s">
        <v>3</v>
      </c>
      <c r="I18" s="20">
        <f t="shared" si="3"/>
        <v>0.9511627906976744</v>
      </c>
      <c r="J18" s="20">
        <f>(F6-E18)/F6</f>
        <v>0.932093023255814</v>
      </c>
    </row>
    <row r="19" spans="1:10" ht="15.75" thickBot="1" x14ac:dyDescent="0.3">
      <c r="A19" s="12" t="s">
        <v>6</v>
      </c>
      <c r="B19" s="38">
        <f t="shared" si="4"/>
        <v>79.699999999999989</v>
      </c>
      <c r="C19" s="6">
        <f>E7-G7</f>
        <v>0</v>
      </c>
      <c r="D19" s="6">
        <f t="shared" si="6"/>
        <v>49.699999999999989</v>
      </c>
      <c r="E19" s="6">
        <f t="shared" si="7"/>
        <v>0</v>
      </c>
      <c r="G19" s="33"/>
      <c r="H19" s="5" t="s">
        <v>6</v>
      </c>
      <c r="I19" s="22">
        <f t="shared" si="3"/>
        <v>0.87878048780487805</v>
      </c>
      <c r="J19" s="22"/>
    </row>
    <row r="20" spans="1:10" x14ac:dyDescent="0.25">
      <c r="A20" s="16" t="s">
        <v>8</v>
      </c>
      <c r="B20" s="8">
        <f>B15+B16+B17+B18+B19</f>
        <v>266.09999999999997</v>
      </c>
      <c r="C20" s="8">
        <f>C15+C16+C17+C18+C19</f>
        <v>298.09999999999997</v>
      </c>
      <c r="D20" s="8">
        <f>D15+D16+D17+D18+D19</f>
        <v>181.09999999999997</v>
      </c>
      <c r="E20" s="8">
        <f>E15+E16+E17+E18+E19</f>
        <v>138.09999999999997</v>
      </c>
      <c r="G20" s="33"/>
      <c r="H20" s="26" t="s">
        <v>18</v>
      </c>
      <c r="I20" s="21">
        <f t="shared" si="3"/>
        <v>0.91497652582159628</v>
      </c>
      <c r="J20" s="21">
        <f>(F8-E20)/F8</f>
        <v>0.91970930232558146</v>
      </c>
    </row>
    <row r="21" spans="1:10" x14ac:dyDescent="0.25">
      <c r="A21" s="15" t="s">
        <v>9</v>
      </c>
      <c r="B21" s="13">
        <f>B20/60</f>
        <v>4.4349999999999996</v>
      </c>
      <c r="C21" s="14">
        <f>C20/60</f>
        <v>4.9683333333333328</v>
      </c>
      <c r="D21" s="14">
        <f t="shared" ref="D21:E21" si="8">D20/60</f>
        <v>3.0183333333333326</v>
      </c>
      <c r="E21" s="14">
        <f t="shared" si="8"/>
        <v>2.3016666666666663</v>
      </c>
      <c r="G21" s="34"/>
      <c r="H21" s="3" t="s">
        <v>27</v>
      </c>
      <c r="I21" s="27">
        <f>(I9-D24)/I9</f>
        <v>0.91709090909090907</v>
      </c>
    </row>
    <row r="23" spans="1:10" ht="15" customHeight="1" x14ac:dyDescent="0.25">
      <c r="B23" s="64" t="s">
        <v>26</v>
      </c>
      <c r="C23" s="64"/>
      <c r="D23" s="64" t="s">
        <v>32</v>
      </c>
      <c r="E23" s="64"/>
      <c r="H23" s="66" t="str">
        <f>A1</f>
        <v>V6</v>
      </c>
      <c r="I23" s="64" t="s">
        <v>30</v>
      </c>
      <c r="J23" s="64"/>
    </row>
    <row r="24" spans="1:10" ht="15" customHeight="1" x14ac:dyDescent="0.25">
      <c r="B24" s="24">
        <f>B21+C21</f>
        <v>9.4033333333333324</v>
      </c>
      <c r="C24" s="24" t="s">
        <v>33</v>
      </c>
      <c r="D24" s="24">
        <f>D21+E21</f>
        <v>5.3199999999999985</v>
      </c>
      <c r="E24" s="1" t="s">
        <v>33</v>
      </c>
      <c r="H24" s="67"/>
      <c r="I24" s="19" t="s">
        <v>4</v>
      </c>
      <c r="J24" s="19" t="s">
        <v>5</v>
      </c>
    </row>
    <row r="25" spans="1:10" x14ac:dyDescent="0.25">
      <c r="H25" s="3" t="s">
        <v>0</v>
      </c>
      <c r="I25" s="20">
        <f>(B3-B15)/B3</f>
        <v>0.94954545454545458</v>
      </c>
      <c r="J25" s="20">
        <f>(E3-C15)/E3</f>
        <v>0.91822222222222216</v>
      </c>
    </row>
    <row r="26" spans="1:10" x14ac:dyDescent="0.25">
      <c r="A26" s="62" t="str">
        <f>A1</f>
        <v>V6</v>
      </c>
      <c r="B26" s="71" t="s">
        <v>89</v>
      </c>
      <c r="C26" s="73"/>
      <c r="H26" s="3" t="s">
        <v>1</v>
      </c>
      <c r="I26" s="20">
        <f t="shared" ref="I26:I28" si="9">(B4-B16)/B4</f>
        <v>0.87431818181818177</v>
      </c>
      <c r="J26" s="20">
        <f>(E4-C16)/E4</f>
        <v>0.80800000000000005</v>
      </c>
    </row>
    <row r="27" spans="1:10" x14ac:dyDescent="0.25">
      <c r="A27" s="63"/>
      <c r="B27" s="3" t="s">
        <v>90</v>
      </c>
      <c r="C27" s="3" t="s">
        <v>5</v>
      </c>
      <c r="E27" s="71" t="s">
        <v>91</v>
      </c>
      <c r="F27" s="73"/>
      <c r="H27" s="3" t="s">
        <v>2</v>
      </c>
      <c r="I27" s="20">
        <f t="shared" si="9"/>
        <v>0.85704545454545455</v>
      </c>
      <c r="J27" s="20">
        <f t="shared" ref="J27:J28" si="10">(E5-C17)/E5</f>
        <v>0.754</v>
      </c>
    </row>
    <row r="28" spans="1:10" x14ac:dyDescent="0.25">
      <c r="A28" s="2" t="s">
        <v>0</v>
      </c>
      <c r="B28" s="28">
        <v>1279.50035783373</v>
      </c>
      <c r="C28" s="28">
        <v>1138.87173513414</v>
      </c>
      <c r="E28" s="28">
        <f>B33+C33</f>
        <v>9463.3475554066063</v>
      </c>
      <c r="F28" s="1" t="s">
        <v>93</v>
      </c>
      <c r="H28" s="3" t="s">
        <v>3</v>
      </c>
      <c r="I28" s="20">
        <f t="shared" si="9"/>
        <v>0.8954545454545455</v>
      </c>
      <c r="J28" s="20">
        <f t="shared" si="10"/>
        <v>0.85733333333333339</v>
      </c>
    </row>
    <row r="29" spans="1:10" ht="15.75" thickBot="1" x14ac:dyDescent="0.3">
      <c r="A29" s="2" t="s">
        <v>1</v>
      </c>
      <c r="B29" s="28">
        <v>971.661987026323</v>
      </c>
      <c r="C29" s="28">
        <v>1038.74178929753</v>
      </c>
      <c r="H29" s="5" t="s">
        <v>6</v>
      </c>
      <c r="I29" s="22">
        <f>(B7-B19)/B7</f>
        <v>0.81886363636363635</v>
      </c>
      <c r="J29" s="22"/>
    </row>
    <row r="30" spans="1:10" x14ac:dyDescent="0.25">
      <c r="A30" s="2" t="s">
        <v>2</v>
      </c>
      <c r="B30" s="28">
        <v>953.177879131022</v>
      </c>
      <c r="C30" s="28">
        <v>868.20329534023801</v>
      </c>
      <c r="E30" s="64" t="s">
        <v>94</v>
      </c>
      <c r="F30" s="64"/>
      <c r="H30" s="26" t="s">
        <v>18</v>
      </c>
      <c r="I30" s="21">
        <f>(B8-B20)/B8</f>
        <v>0.87904545454545457</v>
      </c>
      <c r="J30" s="21">
        <f>(E8-C20)/E8</f>
        <v>0.83438888888888896</v>
      </c>
    </row>
    <row r="31" spans="1:10" x14ac:dyDescent="0.25">
      <c r="A31" s="2" t="s">
        <v>3</v>
      </c>
      <c r="B31" s="28">
        <v>1135.0725441988</v>
      </c>
      <c r="C31" s="28">
        <v>998.52957462140398</v>
      </c>
      <c r="E31" s="28">
        <f>E28/9</f>
        <v>1051.483061711845</v>
      </c>
      <c r="F31" s="1" t="s">
        <v>93</v>
      </c>
      <c r="H31" s="3" t="s">
        <v>27</v>
      </c>
      <c r="I31" s="27">
        <f>(H9-B24)/H9</f>
        <v>0.85894999999999999</v>
      </c>
    </row>
    <row r="32" spans="1:10" ht="15.75" thickBot="1" x14ac:dyDescent="0.3">
      <c r="A32" s="58" t="s">
        <v>6</v>
      </c>
      <c r="B32" s="38">
        <v>1079.58839282342</v>
      </c>
      <c r="C32" s="38"/>
    </row>
    <row r="33" spans="1:6" x14ac:dyDescent="0.25">
      <c r="A33" s="57" t="s">
        <v>92</v>
      </c>
      <c r="B33" s="39">
        <f>B28+B29+B30+B31+B32</f>
        <v>5419.0011610132951</v>
      </c>
      <c r="C33" s="39">
        <f>C28+C29+C30+C31+C32</f>
        <v>4044.346394393312</v>
      </c>
      <c r="E33" s="1" t="s">
        <v>112</v>
      </c>
      <c r="F33" s="1">
        <f>COUNT(B28:C32)</f>
        <v>9</v>
      </c>
    </row>
    <row r="34" spans="1:6" x14ac:dyDescent="0.25">
      <c r="E34" s="17"/>
    </row>
    <row r="35" spans="1:6" x14ac:dyDescent="0.25">
      <c r="B35" s="56"/>
      <c r="C35" s="56"/>
    </row>
  </sheetData>
  <mergeCells count="19">
    <mergeCell ref="E27:F27"/>
    <mergeCell ref="E30:F30"/>
    <mergeCell ref="K1:L1"/>
    <mergeCell ref="A1:A2"/>
    <mergeCell ref="A13:A14"/>
    <mergeCell ref="A26:A27"/>
    <mergeCell ref="B26:C26"/>
    <mergeCell ref="M1:M2"/>
    <mergeCell ref="B23:C23"/>
    <mergeCell ref="D23:E23"/>
    <mergeCell ref="H23:H24"/>
    <mergeCell ref="I23:J23"/>
    <mergeCell ref="B1:D1"/>
    <mergeCell ref="E1:G1"/>
    <mergeCell ref="H1:J1"/>
    <mergeCell ref="B13:C13"/>
    <mergeCell ref="D13:E13"/>
    <mergeCell ref="H13:H14"/>
    <mergeCell ref="I13:J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24A47-261F-4BB6-9DC3-863BD611AD99}">
  <dimension ref="A1:N35"/>
  <sheetViews>
    <sheetView topLeftCell="A17" zoomScaleNormal="100" workbookViewId="0">
      <selection activeCell="D23" sqref="D23:E23"/>
    </sheetView>
  </sheetViews>
  <sheetFormatPr baseColWidth="10" defaultRowHeight="15" outlineLevelCol="1" x14ac:dyDescent="0.25"/>
  <cols>
    <col min="1" max="1" width="11.42578125" customWidth="1"/>
    <col min="2" max="2" width="17.42578125" customWidth="1"/>
    <col min="3" max="3" width="16.7109375" customWidth="1"/>
    <col min="4" max="4" width="18" customWidth="1"/>
    <col min="5" max="5" width="18.28515625" customWidth="1"/>
    <col min="6" max="12" width="16.7109375" customWidth="1"/>
    <col min="13" max="13" width="45.28515625" hidden="1" customWidth="1" outlineLevel="1"/>
    <col min="14" max="14" width="11.42578125" collapsed="1"/>
  </cols>
  <sheetData>
    <row r="1" spans="1:13" x14ac:dyDescent="0.25">
      <c r="A1" s="62" t="s">
        <v>74</v>
      </c>
      <c r="B1" s="68" t="s">
        <v>4</v>
      </c>
      <c r="C1" s="69"/>
      <c r="D1" s="70"/>
      <c r="E1" s="71" t="s">
        <v>5</v>
      </c>
      <c r="F1" s="72"/>
      <c r="G1" s="73"/>
      <c r="H1" s="71" t="s">
        <v>10</v>
      </c>
      <c r="I1" s="72"/>
      <c r="J1" s="73"/>
      <c r="K1" s="64" t="s">
        <v>28</v>
      </c>
      <c r="L1" s="64"/>
      <c r="M1" s="65" t="s">
        <v>15</v>
      </c>
    </row>
    <row r="2" spans="1:13" x14ac:dyDescent="0.25">
      <c r="A2" s="63"/>
      <c r="B2" s="35" t="s">
        <v>31</v>
      </c>
      <c r="C2" s="2" t="s">
        <v>13</v>
      </c>
      <c r="D2" s="3" t="s">
        <v>14</v>
      </c>
      <c r="E2" s="3" t="s">
        <v>31</v>
      </c>
      <c r="F2" s="3" t="s">
        <v>13</v>
      </c>
      <c r="G2" s="3" t="s">
        <v>14</v>
      </c>
      <c r="H2" s="3" t="s">
        <v>31</v>
      </c>
      <c r="I2" s="3" t="s">
        <v>13</v>
      </c>
      <c r="J2" s="7" t="s">
        <v>14</v>
      </c>
      <c r="K2" s="7" t="s">
        <v>4</v>
      </c>
      <c r="L2" s="7" t="s">
        <v>5</v>
      </c>
      <c r="M2" s="65"/>
    </row>
    <row r="3" spans="1:13" x14ac:dyDescent="0.25">
      <c r="A3" s="4" t="s">
        <v>0</v>
      </c>
      <c r="B3" s="36">
        <v>440</v>
      </c>
      <c r="C3" s="1">
        <v>430</v>
      </c>
      <c r="D3" s="1">
        <v>404.7</v>
      </c>
      <c r="E3" s="1">
        <v>450</v>
      </c>
      <c r="F3" s="1">
        <v>430</v>
      </c>
      <c r="G3" s="1">
        <v>383.1</v>
      </c>
      <c r="H3" s="28">
        <f>B3+E3</f>
        <v>890</v>
      </c>
      <c r="I3" s="1">
        <f>C3+F3</f>
        <v>860</v>
      </c>
      <c r="J3" s="1">
        <f>D3+G3</f>
        <v>787.8</v>
      </c>
      <c r="K3" s="10"/>
      <c r="L3" s="1"/>
      <c r="M3" s="1" t="s">
        <v>75</v>
      </c>
    </row>
    <row r="4" spans="1:13" x14ac:dyDescent="0.25">
      <c r="A4" s="4" t="s">
        <v>1</v>
      </c>
      <c r="B4" s="36">
        <v>440</v>
      </c>
      <c r="C4" s="1">
        <v>430</v>
      </c>
      <c r="D4" s="1">
        <v>377.1</v>
      </c>
      <c r="E4" s="1">
        <v>450</v>
      </c>
      <c r="F4" s="1">
        <v>430</v>
      </c>
      <c r="G4" s="1">
        <v>393.1</v>
      </c>
      <c r="H4" s="28">
        <f t="shared" ref="H4:J7" si="0">B4+E4</f>
        <v>890</v>
      </c>
      <c r="I4" s="1">
        <f t="shared" si="0"/>
        <v>860</v>
      </c>
      <c r="J4" s="1">
        <f t="shared" si="0"/>
        <v>770.2</v>
      </c>
      <c r="K4" s="10"/>
      <c r="L4" s="1">
        <v>20</v>
      </c>
      <c r="M4" s="1" t="s">
        <v>76</v>
      </c>
    </row>
    <row r="5" spans="1:13" x14ac:dyDescent="0.25">
      <c r="A5" s="4" t="s">
        <v>2</v>
      </c>
      <c r="B5" s="36">
        <v>440</v>
      </c>
      <c r="C5" s="1">
        <v>430</v>
      </c>
      <c r="D5" s="1">
        <v>343.2</v>
      </c>
      <c r="E5" s="1">
        <v>450</v>
      </c>
      <c r="F5" s="1">
        <v>430</v>
      </c>
      <c r="G5" s="1">
        <v>340.7</v>
      </c>
      <c r="H5" s="28">
        <f t="shared" si="0"/>
        <v>890</v>
      </c>
      <c r="I5" s="1">
        <f t="shared" si="0"/>
        <v>860</v>
      </c>
      <c r="J5" s="1">
        <f t="shared" si="0"/>
        <v>683.9</v>
      </c>
      <c r="K5" s="10"/>
      <c r="L5" s="1"/>
      <c r="M5" s="1"/>
    </row>
    <row r="6" spans="1:13" x14ac:dyDescent="0.25">
      <c r="A6" s="4" t="s">
        <v>3</v>
      </c>
      <c r="B6" s="36">
        <v>440</v>
      </c>
      <c r="C6" s="1">
        <v>430</v>
      </c>
      <c r="D6" s="1">
        <v>415.3</v>
      </c>
      <c r="E6" s="1">
        <v>450</v>
      </c>
      <c r="F6" s="1">
        <v>430</v>
      </c>
      <c r="G6" s="1">
        <v>350.2</v>
      </c>
      <c r="H6" s="28">
        <f t="shared" si="0"/>
        <v>890</v>
      </c>
      <c r="I6" s="1">
        <f t="shared" si="0"/>
        <v>860</v>
      </c>
      <c r="J6" s="1">
        <f t="shared" si="0"/>
        <v>765.5</v>
      </c>
      <c r="K6" s="10"/>
      <c r="L6" s="1">
        <v>20</v>
      </c>
      <c r="M6" s="1" t="s">
        <v>78</v>
      </c>
    </row>
    <row r="7" spans="1:13" ht="15.75" thickBot="1" x14ac:dyDescent="0.3">
      <c r="A7" s="5" t="s">
        <v>6</v>
      </c>
      <c r="B7" s="37">
        <v>440</v>
      </c>
      <c r="C7" s="6">
        <v>410</v>
      </c>
      <c r="D7" s="6">
        <v>316.39999999999998</v>
      </c>
      <c r="E7" s="6"/>
      <c r="F7" s="23"/>
      <c r="G7" s="23"/>
      <c r="H7" s="38">
        <f t="shared" si="0"/>
        <v>440</v>
      </c>
      <c r="I7" s="6">
        <f t="shared" si="0"/>
        <v>410</v>
      </c>
      <c r="J7" s="6">
        <f t="shared" si="0"/>
        <v>316.39999999999998</v>
      </c>
      <c r="K7" s="6"/>
      <c r="L7" s="6"/>
      <c r="M7" s="1"/>
    </row>
    <row r="8" spans="1:13" x14ac:dyDescent="0.25">
      <c r="A8" s="9" t="s">
        <v>8</v>
      </c>
      <c r="B8" s="8">
        <f>B3+B4+B5+B6+B7</f>
        <v>2200</v>
      </c>
      <c r="C8" s="8">
        <f>C3+C4+C5+C6+C7</f>
        <v>2130</v>
      </c>
      <c r="D8" s="8">
        <f t="shared" ref="D8:L8" si="1">D3+D4+D5+D6+D7</f>
        <v>1856.6999999999998</v>
      </c>
      <c r="E8" s="8">
        <f t="shared" si="1"/>
        <v>1800</v>
      </c>
      <c r="F8" s="8">
        <f t="shared" si="1"/>
        <v>1720</v>
      </c>
      <c r="G8" s="8">
        <f t="shared" si="1"/>
        <v>1467.1000000000001</v>
      </c>
      <c r="H8" s="39">
        <f>H3+H4+H5+H6+H7</f>
        <v>4000</v>
      </c>
      <c r="I8" s="8">
        <f t="shared" si="1"/>
        <v>3850</v>
      </c>
      <c r="J8" s="8">
        <f t="shared" si="1"/>
        <v>3323.8</v>
      </c>
      <c r="K8" s="8">
        <f t="shared" si="1"/>
        <v>0</v>
      </c>
      <c r="L8" s="8">
        <f t="shared" si="1"/>
        <v>40</v>
      </c>
    </row>
    <row r="9" spans="1:13" x14ac:dyDescent="0.25">
      <c r="A9" s="15" t="s">
        <v>9</v>
      </c>
      <c r="B9" s="18">
        <f>B8/60</f>
        <v>36.666666666666664</v>
      </c>
      <c r="C9" s="18">
        <f>C8/60</f>
        <v>35.5</v>
      </c>
      <c r="D9" s="18">
        <f t="shared" ref="D9:J9" si="2">D8/60</f>
        <v>30.944999999999997</v>
      </c>
      <c r="E9" s="18">
        <f t="shared" si="2"/>
        <v>30</v>
      </c>
      <c r="F9" s="18">
        <f t="shared" si="2"/>
        <v>28.666666666666668</v>
      </c>
      <c r="G9" s="18">
        <f t="shared" si="2"/>
        <v>24.451666666666668</v>
      </c>
      <c r="H9" s="28">
        <f>H8/60</f>
        <v>66.666666666666671</v>
      </c>
      <c r="I9" s="28">
        <f>I8/60</f>
        <v>64.166666666666671</v>
      </c>
      <c r="J9" s="18">
        <f t="shared" si="2"/>
        <v>55.396666666666668</v>
      </c>
    </row>
    <row r="11" spans="1:13" x14ac:dyDescent="0.25">
      <c r="K11" s="17"/>
    </row>
    <row r="13" spans="1:13" ht="15" customHeight="1" x14ac:dyDescent="0.25">
      <c r="A13" s="62" t="str">
        <f>A1</f>
        <v>V5</v>
      </c>
      <c r="B13" s="64" t="s">
        <v>7</v>
      </c>
      <c r="C13" s="64"/>
      <c r="D13" s="64" t="s">
        <v>32</v>
      </c>
      <c r="E13" s="64"/>
      <c r="F13" s="32"/>
      <c r="H13" s="66" t="str">
        <f>A1</f>
        <v>V5</v>
      </c>
      <c r="I13" s="64" t="s">
        <v>35</v>
      </c>
      <c r="J13" s="64"/>
    </row>
    <row r="14" spans="1:13" ht="15" customHeight="1" x14ac:dyDescent="0.25">
      <c r="A14" s="63"/>
      <c r="B14" s="52" t="s">
        <v>4</v>
      </c>
      <c r="C14" s="52" t="s">
        <v>5</v>
      </c>
      <c r="D14" s="52" t="s">
        <v>4</v>
      </c>
      <c r="E14" s="52" t="s">
        <v>5</v>
      </c>
      <c r="F14" s="32"/>
      <c r="H14" s="67"/>
      <c r="I14" s="19" t="s">
        <v>4</v>
      </c>
      <c r="J14" s="19" t="s">
        <v>5</v>
      </c>
    </row>
    <row r="15" spans="1:13" x14ac:dyDescent="0.25">
      <c r="A15" s="11" t="s">
        <v>0</v>
      </c>
      <c r="B15" s="28">
        <f>B3-D3</f>
        <v>35.300000000000011</v>
      </c>
      <c r="C15" s="1">
        <f>E3-G3</f>
        <v>66.899999999999977</v>
      </c>
      <c r="D15" s="1">
        <f>C3-D3-K3</f>
        <v>25.300000000000011</v>
      </c>
      <c r="E15" s="1">
        <f>F3-G3-L3</f>
        <v>46.899999999999977</v>
      </c>
      <c r="F15" s="33"/>
      <c r="H15" s="3" t="s">
        <v>0</v>
      </c>
      <c r="I15" s="20">
        <f t="shared" ref="I15:I20" si="3">(C3-D15)/C3</f>
        <v>0.94116279069767439</v>
      </c>
      <c r="J15" s="20">
        <f>(F3-E15)/F3</f>
        <v>0.89093023255813963</v>
      </c>
    </row>
    <row r="16" spans="1:13" x14ac:dyDescent="0.25">
      <c r="A16" s="11" t="s">
        <v>1</v>
      </c>
      <c r="B16" s="28">
        <f t="shared" ref="B16:B19" si="4">B4-D4</f>
        <v>62.899999999999977</v>
      </c>
      <c r="C16" s="1">
        <f t="shared" ref="C16:C18" si="5">E4-G4</f>
        <v>56.899999999999977</v>
      </c>
      <c r="D16" s="1">
        <f t="shared" ref="D16:D19" si="6">C4-D4-K4</f>
        <v>52.899999999999977</v>
      </c>
      <c r="E16" s="1">
        <f t="shared" ref="E16:E19" si="7">F4-G4-L4</f>
        <v>16.899999999999977</v>
      </c>
      <c r="F16" s="33"/>
      <c r="H16" s="3" t="s">
        <v>1</v>
      </c>
      <c r="I16" s="20">
        <f t="shared" si="3"/>
        <v>0.87697674418604654</v>
      </c>
      <c r="J16" s="20">
        <f>(F4-E16)/F4</f>
        <v>0.96069767441860465</v>
      </c>
    </row>
    <row r="17" spans="1:10" x14ac:dyDescent="0.25">
      <c r="A17" s="11" t="s">
        <v>2</v>
      </c>
      <c r="B17" s="28">
        <f t="shared" si="4"/>
        <v>96.800000000000011</v>
      </c>
      <c r="C17" s="1">
        <f t="shared" si="5"/>
        <v>109.30000000000001</v>
      </c>
      <c r="D17" s="1">
        <f t="shared" si="6"/>
        <v>86.800000000000011</v>
      </c>
      <c r="E17" s="1">
        <f t="shared" si="7"/>
        <v>89.300000000000011</v>
      </c>
      <c r="F17" s="33"/>
      <c r="H17" s="3" t="s">
        <v>2</v>
      </c>
      <c r="I17" s="20">
        <f t="shared" si="3"/>
        <v>0.79813953488372091</v>
      </c>
      <c r="J17" s="20">
        <f>(F5-E17)/F5</f>
        <v>0.79232558139534881</v>
      </c>
    </row>
    <row r="18" spans="1:10" x14ac:dyDescent="0.25">
      <c r="A18" s="11" t="s">
        <v>3</v>
      </c>
      <c r="B18" s="28">
        <f t="shared" si="4"/>
        <v>24.699999999999989</v>
      </c>
      <c r="C18" s="1">
        <f t="shared" si="5"/>
        <v>99.800000000000011</v>
      </c>
      <c r="D18" s="1">
        <f t="shared" si="6"/>
        <v>14.699999999999989</v>
      </c>
      <c r="E18" s="1">
        <f t="shared" si="7"/>
        <v>59.800000000000011</v>
      </c>
      <c r="F18" s="33"/>
      <c r="H18" s="3" t="s">
        <v>3</v>
      </c>
      <c r="I18" s="20">
        <f t="shared" si="3"/>
        <v>0.96581395348837207</v>
      </c>
      <c r="J18" s="20">
        <f>(F6-E18)/F6</f>
        <v>0.8609302325581395</v>
      </c>
    </row>
    <row r="19" spans="1:10" ht="15.75" thickBot="1" x14ac:dyDescent="0.3">
      <c r="A19" s="12" t="s">
        <v>6</v>
      </c>
      <c r="B19" s="38">
        <f t="shared" si="4"/>
        <v>123.60000000000002</v>
      </c>
      <c r="C19" s="6">
        <f>E7-G7</f>
        <v>0</v>
      </c>
      <c r="D19" s="6">
        <f t="shared" si="6"/>
        <v>93.600000000000023</v>
      </c>
      <c r="E19" s="6">
        <f t="shared" si="7"/>
        <v>0</v>
      </c>
      <c r="F19" s="33"/>
      <c r="H19" s="5" t="s">
        <v>6</v>
      </c>
      <c r="I19" s="22">
        <f t="shared" si="3"/>
        <v>0.77170731707317064</v>
      </c>
      <c r="J19" s="22"/>
    </row>
    <row r="20" spans="1:10" x14ac:dyDescent="0.25">
      <c r="A20" s="16" t="s">
        <v>8</v>
      </c>
      <c r="B20" s="8">
        <f>B15+B16+B17+B18+B19</f>
        <v>343.3</v>
      </c>
      <c r="C20" s="8">
        <f>C15+C16+C17+C18+C19</f>
        <v>332.9</v>
      </c>
      <c r="D20" s="8">
        <f>D15+D16+D17+D18+D19</f>
        <v>273.3</v>
      </c>
      <c r="E20" s="8">
        <f>E15+E16+E17+E18+E19</f>
        <v>212.89999999999998</v>
      </c>
      <c r="F20" s="33"/>
      <c r="H20" s="26" t="s">
        <v>18</v>
      </c>
      <c r="I20" s="21">
        <f t="shared" si="3"/>
        <v>0.87169014084507046</v>
      </c>
      <c r="J20" s="21">
        <f>(F8-E20)/F8</f>
        <v>0.87622093023255809</v>
      </c>
    </row>
    <row r="21" spans="1:10" x14ac:dyDescent="0.25">
      <c r="A21" s="15" t="s">
        <v>9</v>
      </c>
      <c r="B21" s="13">
        <f>B20/60</f>
        <v>5.7216666666666667</v>
      </c>
      <c r="C21" s="14">
        <f>C20/60</f>
        <v>5.5483333333333329</v>
      </c>
      <c r="D21" s="14">
        <f t="shared" ref="D21:E21" si="8">D20/60</f>
        <v>4.5550000000000006</v>
      </c>
      <c r="E21" s="14">
        <f t="shared" si="8"/>
        <v>3.5483333333333329</v>
      </c>
      <c r="F21" s="34"/>
      <c r="H21" s="3" t="s">
        <v>27</v>
      </c>
      <c r="I21" s="27">
        <f>(I9-D24)/I9</f>
        <v>0.87371428571428578</v>
      </c>
    </row>
    <row r="23" spans="1:10" ht="15" customHeight="1" x14ac:dyDescent="0.25">
      <c r="B23" s="64" t="s">
        <v>26</v>
      </c>
      <c r="C23" s="64"/>
      <c r="D23" s="64" t="s">
        <v>32</v>
      </c>
      <c r="E23" s="64"/>
      <c r="H23" s="66" t="str">
        <f>A1</f>
        <v>V5</v>
      </c>
      <c r="I23" s="64" t="s">
        <v>30</v>
      </c>
      <c r="J23" s="64"/>
    </row>
    <row r="24" spans="1:10" ht="15" customHeight="1" x14ac:dyDescent="0.25">
      <c r="B24" s="24">
        <f>B21+C21</f>
        <v>11.27</v>
      </c>
      <c r="C24" s="24" t="s">
        <v>33</v>
      </c>
      <c r="D24" s="24">
        <f>D21+E21</f>
        <v>8.1033333333333335</v>
      </c>
      <c r="E24" s="1" t="s">
        <v>33</v>
      </c>
      <c r="H24" s="67"/>
      <c r="I24" s="19" t="s">
        <v>4</v>
      </c>
      <c r="J24" s="19" t="s">
        <v>5</v>
      </c>
    </row>
    <row r="25" spans="1:10" x14ac:dyDescent="0.25">
      <c r="H25" s="3" t="s">
        <v>0</v>
      </c>
      <c r="I25" s="20">
        <f>(B3-B15)/B3</f>
        <v>0.9197727272727273</v>
      </c>
      <c r="J25" s="20">
        <f>(E3-C15)/E3</f>
        <v>0.85133333333333339</v>
      </c>
    </row>
    <row r="26" spans="1:10" x14ac:dyDescent="0.25">
      <c r="A26" s="62" t="str">
        <f>A1</f>
        <v>V5</v>
      </c>
      <c r="B26" s="71" t="s">
        <v>89</v>
      </c>
      <c r="C26" s="73"/>
      <c r="H26" s="3" t="s">
        <v>1</v>
      </c>
      <c r="I26" s="20">
        <f t="shared" ref="I26:I28" si="9">(B4-B16)/B4</f>
        <v>0.85704545454545455</v>
      </c>
      <c r="J26" s="20">
        <f>(E4-C16)/E4</f>
        <v>0.87355555555555564</v>
      </c>
    </row>
    <row r="27" spans="1:10" x14ac:dyDescent="0.25">
      <c r="A27" s="63"/>
      <c r="B27" s="3" t="s">
        <v>90</v>
      </c>
      <c r="C27" s="3" t="s">
        <v>5</v>
      </c>
      <c r="E27" s="71" t="s">
        <v>91</v>
      </c>
      <c r="F27" s="73"/>
      <c r="H27" s="3" t="s">
        <v>2</v>
      </c>
      <c r="I27" s="20">
        <f t="shared" si="9"/>
        <v>0.78</v>
      </c>
      <c r="J27" s="20">
        <f t="shared" ref="J27:J28" si="10">(E5-C17)/E5</f>
        <v>0.75711111111111107</v>
      </c>
    </row>
    <row r="28" spans="1:10" x14ac:dyDescent="0.25">
      <c r="A28" s="2" t="s">
        <v>0</v>
      </c>
      <c r="B28" s="28">
        <v>1277.84122021506</v>
      </c>
      <c r="C28" s="28">
        <v>1052.5418938365599</v>
      </c>
      <c r="E28" s="28">
        <f>B33+C33</f>
        <v>9954.0205741760947</v>
      </c>
      <c r="F28" s="1" t="s">
        <v>93</v>
      </c>
      <c r="H28" s="3" t="s">
        <v>3</v>
      </c>
      <c r="I28" s="20">
        <f t="shared" si="9"/>
        <v>0.94386363636363635</v>
      </c>
      <c r="J28" s="20">
        <f t="shared" si="10"/>
        <v>0.77822222222222215</v>
      </c>
    </row>
    <row r="29" spans="1:10" ht="15.75" thickBot="1" x14ac:dyDescent="0.3">
      <c r="A29" s="2" t="s">
        <v>1</v>
      </c>
      <c r="B29" s="28">
        <v>962.03453496425698</v>
      </c>
      <c r="C29" s="28">
        <v>988.75722924745196</v>
      </c>
      <c r="H29" s="5" t="s">
        <v>6</v>
      </c>
      <c r="I29" s="22">
        <f>(B7-B19)/B7</f>
        <v>0.719090909090909</v>
      </c>
      <c r="J29" s="22"/>
    </row>
    <row r="30" spans="1:10" x14ac:dyDescent="0.25">
      <c r="A30" s="2" t="s">
        <v>2</v>
      </c>
      <c r="B30" s="28">
        <v>831.26429985207506</v>
      </c>
      <c r="C30" s="28">
        <v>1196.21246453869</v>
      </c>
      <c r="E30" s="64" t="s">
        <v>94</v>
      </c>
      <c r="F30" s="64"/>
      <c r="H30" s="26" t="s">
        <v>18</v>
      </c>
      <c r="I30" s="21">
        <f>(B8-B20)/B8</f>
        <v>0.84395454545454551</v>
      </c>
      <c r="J30" s="21">
        <f>(E8-C20)/E8</f>
        <v>0.81505555555555553</v>
      </c>
    </row>
    <row r="31" spans="1:10" x14ac:dyDescent="0.25">
      <c r="A31" s="2" t="s">
        <v>3</v>
      </c>
      <c r="B31" s="28">
        <v>1523.3224461638199</v>
      </c>
      <c r="C31" s="28">
        <v>1118.6750838362</v>
      </c>
      <c r="E31" s="28">
        <f>E28/9</f>
        <v>1106.0022860195661</v>
      </c>
      <c r="F31" s="1" t="s">
        <v>93</v>
      </c>
      <c r="H31" s="3" t="s">
        <v>27</v>
      </c>
      <c r="I31" s="27">
        <f>(H9-B24)/H9</f>
        <v>0.83095000000000008</v>
      </c>
    </row>
    <row r="32" spans="1:10" ht="15.75" thickBot="1" x14ac:dyDescent="0.3">
      <c r="A32" s="58" t="s">
        <v>6</v>
      </c>
      <c r="B32" s="38">
        <v>1003.37140152198</v>
      </c>
      <c r="C32" s="38"/>
    </row>
    <row r="33" spans="1:6" x14ac:dyDescent="0.25">
      <c r="A33" s="57" t="s">
        <v>92</v>
      </c>
      <c r="B33" s="39">
        <f>B28+B29+B30+B31+B32</f>
        <v>5597.8339027171924</v>
      </c>
      <c r="C33" s="39">
        <f>C28+C29+C30+C31+C32</f>
        <v>4356.1866714589014</v>
      </c>
      <c r="E33" s="1" t="s">
        <v>112</v>
      </c>
      <c r="F33" s="1">
        <f>COUNT(B28:C32)</f>
        <v>9</v>
      </c>
    </row>
    <row r="34" spans="1:6" x14ac:dyDescent="0.25">
      <c r="E34" s="17"/>
    </row>
    <row r="35" spans="1:6" x14ac:dyDescent="0.25">
      <c r="B35" s="56"/>
      <c r="C35" s="56"/>
    </row>
  </sheetData>
  <mergeCells count="19">
    <mergeCell ref="E27:F27"/>
    <mergeCell ref="E30:F30"/>
    <mergeCell ref="K1:L1"/>
    <mergeCell ref="A1:A2"/>
    <mergeCell ref="A13:A14"/>
    <mergeCell ref="A26:A27"/>
    <mergeCell ref="B26:C26"/>
    <mergeCell ref="M1:M2"/>
    <mergeCell ref="B23:C23"/>
    <mergeCell ref="D23:E23"/>
    <mergeCell ref="H23:H24"/>
    <mergeCell ref="I23:J23"/>
    <mergeCell ref="B1:D1"/>
    <mergeCell ref="E1:G1"/>
    <mergeCell ref="H1:J1"/>
    <mergeCell ref="B13:C13"/>
    <mergeCell ref="D13:E13"/>
    <mergeCell ref="H13:H14"/>
    <mergeCell ref="I13:J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A63F8C3C071E46BAA15F03C5763030" ma:contentTypeVersion="11" ma:contentTypeDescription="Opprett et nytt dokument." ma:contentTypeScope="" ma:versionID="80bcb1284b21bf0d4971ee787be002f9">
  <xsd:schema xmlns:xsd="http://www.w3.org/2001/XMLSchema" xmlns:xs="http://www.w3.org/2001/XMLSchema" xmlns:p="http://schemas.microsoft.com/office/2006/metadata/properties" xmlns:ns2="93d26c5b-e124-436a-8d7a-035e6f8ff4a2" xmlns:ns3="c8c87513-473b-4208-b7c2-a8ac5b994949" targetNamespace="http://schemas.microsoft.com/office/2006/metadata/properties" ma:root="true" ma:fieldsID="a077bb8cbd423dd0f5710bbf47d40919" ns2:_="" ns3:_="">
    <xsd:import namespace="93d26c5b-e124-436a-8d7a-035e6f8ff4a2"/>
    <xsd:import namespace="c8c87513-473b-4208-b7c2-a8ac5b9949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26c5b-e124-436a-8d7a-035e6f8ff4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c87513-473b-4208-b7c2-a8ac5b99494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237050-6B67-411F-A356-173190D18FD8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c8c87513-473b-4208-b7c2-a8ac5b994949"/>
    <ds:schemaRef ds:uri="http://schemas.microsoft.com/office/infopath/2007/PartnerControls"/>
    <ds:schemaRef ds:uri="93d26c5b-e124-436a-8d7a-035e6f8ff4a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2941234-0EE5-4541-A5F7-28B78575A4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d26c5b-e124-436a-8d7a-035e6f8ff4a2"/>
    <ds:schemaRef ds:uri="c8c87513-473b-4208-b7c2-a8ac5b9949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6BC1CA-737B-406A-8C8A-541F863038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28</vt:i4>
      </vt:variant>
    </vt:vector>
  </HeadingPairs>
  <TitlesOfParts>
    <vt:vector size="28" baseType="lpstr">
      <vt:lpstr>Kjørelengde</vt:lpstr>
      <vt:lpstr>Stopptid</vt:lpstr>
      <vt:lpstr>Tilgjengelighet</vt:lpstr>
      <vt:lpstr>MAL</vt:lpstr>
      <vt:lpstr>V9</vt:lpstr>
      <vt:lpstr>V8</vt:lpstr>
      <vt:lpstr>V7</vt:lpstr>
      <vt:lpstr>V6</vt:lpstr>
      <vt:lpstr>V5</vt:lpstr>
      <vt:lpstr>V4</vt:lpstr>
      <vt:lpstr>V3</vt:lpstr>
      <vt:lpstr>V2</vt:lpstr>
      <vt:lpstr>V1</vt:lpstr>
      <vt:lpstr>V51</vt:lpstr>
      <vt:lpstr>V50</vt:lpstr>
      <vt:lpstr>V49</vt:lpstr>
      <vt:lpstr>V48</vt:lpstr>
      <vt:lpstr>V47</vt:lpstr>
      <vt:lpstr>V46</vt:lpstr>
      <vt:lpstr>V45</vt:lpstr>
      <vt:lpstr>V44</vt:lpstr>
      <vt:lpstr>V43</vt:lpstr>
      <vt:lpstr>V42</vt:lpstr>
      <vt:lpstr>V41</vt:lpstr>
      <vt:lpstr>V40</vt:lpstr>
      <vt:lpstr>V39</vt:lpstr>
      <vt:lpstr>V38</vt:lpstr>
      <vt:lpstr>V37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Daniel Bruvik</dc:creator>
  <cp:lastModifiedBy>Daniel Bruvik</cp:lastModifiedBy>
  <cp:lastPrinted>2020-10-19T07:36:53Z</cp:lastPrinted>
  <dcterms:created xsi:type="dcterms:W3CDTF">2020-09-11T11:37:31Z</dcterms:created>
  <dcterms:modified xsi:type="dcterms:W3CDTF">2021-05-25T07:20:45Z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0x010100F0A63F8C3C071E46BAA15F03C5763030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</Properties>
</file>